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pmantenimiento\Documents\A.Guillermo Sanchez\INDICADORES DE DISPONIBILIDAD\CES\"/>
    </mc:Choice>
  </mc:AlternateContent>
  <xr:revisionPtr revIDLastSave="0" documentId="13_ncr:1_{94C2D109-20DD-4B58-BE9E-BCB26BF2B8A3}" xr6:coauthVersionLast="47" xr6:coauthVersionMax="47" xr10:uidLastSave="{00000000-0000-0000-0000-000000000000}"/>
  <bookViews>
    <workbookView xWindow="-120" yWindow="-120" windowWidth="20730" windowHeight="11160" tabRatio="623" xr2:uid="{00000000-000D-0000-FFFF-FFFF00000000}"/>
  </bookViews>
  <sheets>
    <sheet name="Matriz consolidada" sheetId="17" r:id="rId1"/>
    <sheet name="DE" sheetId="18" r:id="rId2"/>
    <sheet name="GI-Q" sheetId="21" r:id="rId3"/>
    <sheet name="GI-HS" sheetId="23" r:id="rId4"/>
    <sheet name="GI-E" sheetId="22" r:id="rId5"/>
    <sheet name="CO" sheetId="24" r:id="rId6"/>
    <sheet name="AC" sheetId="26" r:id="rId7"/>
    <sheet name="LO" sheetId="29" r:id="rId8"/>
    <sheet name="CP" sheetId="25" r:id="rId9"/>
    <sheet name="MI" sheetId="31" r:id="rId10"/>
    <sheet name="DH" sheetId="30" r:id="rId11"/>
  </sheets>
  <definedNames>
    <definedName name="_xlnm._FilterDatabase" localSheetId="0" hidden="1">'Matriz consolidada'!$A$5:$AA$38</definedName>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G5" i="31" l="1"/>
  <c r="H5" i="31"/>
  <c r="I5" i="31"/>
  <c r="J5" i="31"/>
  <c r="K5" i="31"/>
  <c r="L5" i="31"/>
  <c r="M5" i="31"/>
  <c r="N5" i="31"/>
  <c r="F5" i="31"/>
  <c r="V5" i="31"/>
  <c r="W5" i="31"/>
  <c r="X5" i="31"/>
  <c r="Y5" i="31"/>
  <c r="Z5" i="31"/>
  <c r="AA5" i="31"/>
  <c r="AB5" i="31"/>
  <c r="AC5" i="31"/>
  <c r="AK5" i="31"/>
  <c r="AL5" i="31"/>
  <c r="AM5" i="31"/>
  <c r="AN5" i="31"/>
  <c r="AO5" i="31"/>
  <c r="AP5" i="31"/>
  <c r="AQ5" i="31"/>
  <c r="AZ5" i="31"/>
  <c r="BA5" i="31"/>
  <c r="BB5" i="31"/>
  <c r="BC5" i="31"/>
  <c r="BD5" i="31"/>
  <c r="BE5" i="31"/>
  <c r="BF5" i="31"/>
  <c r="BO5" i="31"/>
  <c r="BP5" i="31"/>
  <c r="BQ5" i="31"/>
  <c r="BR5" i="31"/>
  <c r="BS5" i="31"/>
  <c r="BT5" i="31"/>
  <c r="BU5" i="31"/>
  <c r="CD5" i="31"/>
  <c r="CE5" i="31"/>
  <c r="CF5" i="31"/>
  <c r="CG5" i="31"/>
  <c r="CH5" i="31"/>
  <c r="CI5" i="31"/>
  <c r="CJ5" i="31"/>
  <c r="CC5" i="31"/>
  <c r="BN5" i="31"/>
  <c r="AY5" i="31"/>
  <c r="AJ5" i="31"/>
  <c r="U5" i="31"/>
  <c r="AF5" i="31"/>
  <c r="B5" i="31"/>
  <c r="L28" i="17" l="1"/>
  <c r="L27" i="17"/>
  <c r="L8" i="17" l="1"/>
  <c r="X6" i="21"/>
  <c r="W6" i="21"/>
  <c r="V6" i="21"/>
  <c r="N9" i="17" l="1"/>
  <c r="M9" i="17"/>
  <c r="L9" i="17"/>
  <c r="O26" i="17" l="1"/>
  <c r="N26" i="17"/>
  <c r="M26" i="17"/>
  <c r="L26" i="17"/>
  <c r="L14" i="17" l="1"/>
  <c r="B4" i="24" s="1"/>
  <c r="N11" i="17" l="1"/>
  <c r="M11" i="17"/>
  <c r="L11" i="17"/>
  <c r="M17" i="17" l="1"/>
  <c r="M16" i="17"/>
  <c r="L17" i="17" l="1"/>
  <c r="L16" i="17"/>
  <c r="X5" i="21" l="1"/>
  <c r="E4" i="24" l="1"/>
  <c r="W4" i="24"/>
  <c r="X4" i="24"/>
  <c r="Y4" i="24"/>
  <c r="Z4" i="24"/>
  <c r="AA4" i="24"/>
  <c r="V4" i="24"/>
  <c r="U4" i="24"/>
  <c r="T4" i="24"/>
  <c r="S4" i="24"/>
  <c r="R4" i="24"/>
  <c r="Q4" i="24"/>
  <c r="P4" i="24"/>
  <c r="K4" i="24"/>
  <c r="H4" i="24"/>
  <c r="H5" i="29" l="1"/>
  <c r="I5" i="29"/>
  <c r="J5" i="29"/>
  <c r="K5" i="29"/>
  <c r="L5" i="29"/>
  <c r="M5" i="29"/>
  <c r="B5" i="30" l="1"/>
  <c r="X5" i="30"/>
  <c r="T5" i="30"/>
  <c r="J5" i="30"/>
  <c r="F5" i="30"/>
  <c r="DA5" i="25"/>
  <c r="DB5" i="25"/>
  <c r="DC5" i="25"/>
  <c r="DD5" i="25"/>
  <c r="DE5" i="25"/>
  <c r="DF5" i="25"/>
  <c r="DG5" i="25"/>
  <c r="DH5" i="25"/>
  <c r="DI5" i="25"/>
  <c r="DJ5" i="25"/>
  <c r="DK5" i="25"/>
  <c r="CZ5" i="25"/>
  <c r="CM5" i="25"/>
  <c r="CN5" i="25"/>
  <c r="CO5" i="25"/>
  <c r="CP5" i="25"/>
  <c r="CQ5" i="25"/>
  <c r="CR5" i="25"/>
  <c r="CS5" i="25"/>
  <c r="CT5" i="25"/>
  <c r="CU5" i="25"/>
  <c r="CV5" i="25"/>
  <c r="CW5" i="25"/>
  <c r="CL5" i="25"/>
  <c r="BY5" i="25"/>
  <c r="BZ5" i="25"/>
  <c r="CA5" i="25"/>
  <c r="CB5" i="25"/>
  <c r="CC5" i="25"/>
  <c r="CD5" i="25"/>
  <c r="CE5" i="25"/>
  <c r="CF5" i="25"/>
  <c r="CG5" i="25"/>
  <c r="CH5" i="25"/>
  <c r="CI5" i="25"/>
  <c r="BX5" i="25"/>
  <c r="BK5" i="25"/>
  <c r="BL5" i="25"/>
  <c r="BM5" i="25"/>
  <c r="BN5" i="25"/>
  <c r="BO5" i="25"/>
  <c r="BP5" i="25"/>
  <c r="BQ5" i="25"/>
  <c r="BR5" i="25"/>
  <c r="BS5" i="25"/>
  <c r="BT5" i="25"/>
  <c r="BU5" i="25"/>
  <c r="BJ5" i="25"/>
  <c r="AV5" i="25"/>
  <c r="AW5" i="25"/>
  <c r="AX5" i="25"/>
  <c r="AY5" i="25"/>
  <c r="AZ5" i="25"/>
  <c r="BA5" i="25"/>
  <c r="BB5" i="25"/>
  <c r="BC5" i="25"/>
  <c r="BD5" i="25"/>
  <c r="BE5" i="25"/>
  <c r="BF5" i="25"/>
  <c r="AU5" i="25"/>
  <c r="AG5" i="25"/>
  <c r="AH5" i="25"/>
  <c r="AI5" i="25"/>
  <c r="AJ5" i="25"/>
  <c r="AK5" i="25"/>
  <c r="AL5" i="25"/>
  <c r="AM5" i="25"/>
  <c r="AN5" i="25"/>
  <c r="AO5" i="25"/>
  <c r="AP5" i="25"/>
  <c r="AQ5" i="25"/>
  <c r="AF5" i="25"/>
  <c r="R5" i="25"/>
  <c r="S5" i="25"/>
  <c r="T5" i="25"/>
  <c r="U5" i="25"/>
  <c r="V5" i="25"/>
  <c r="W5" i="25"/>
  <c r="X5" i="25"/>
  <c r="Y5" i="25"/>
  <c r="Z5" i="25"/>
  <c r="AA5" i="25"/>
  <c r="AB5" i="25"/>
  <c r="Q5" i="25"/>
  <c r="C5" i="25"/>
  <c r="D5" i="25"/>
  <c r="F5" i="25"/>
  <c r="G5" i="25"/>
  <c r="H5" i="25"/>
  <c r="I5" i="25"/>
  <c r="J5" i="25"/>
  <c r="K5" i="25"/>
  <c r="L5" i="25"/>
  <c r="M5" i="25"/>
  <c r="B5" i="25"/>
  <c r="E5" i="25" l="1"/>
  <c r="P5" i="30"/>
  <c r="Z5" i="29"/>
  <c r="V5" i="29"/>
  <c r="Y5" i="29"/>
  <c r="U5" i="29"/>
  <c r="R5" i="29"/>
  <c r="S5" i="29"/>
  <c r="T5" i="29"/>
  <c r="W5" i="29"/>
  <c r="X5" i="29"/>
  <c r="AA5" i="29"/>
  <c r="AB5" i="29"/>
  <c r="F5" i="29"/>
  <c r="G5" i="29"/>
  <c r="C4" i="26" l="1"/>
  <c r="D4" i="26"/>
  <c r="E4" i="26"/>
  <c r="F4" i="26"/>
  <c r="G4" i="26"/>
  <c r="H4" i="26"/>
  <c r="I4" i="26"/>
  <c r="J4" i="26"/>
  <c r="K4" i="26"/>
  <c r="L4" i="26"/>
  <c r="M4" i="26"/>
  <c r="B4" i="26"/>
  <c r="Q4" i="22"/>
  <c r="R4" i="22"/>
  <c r="S4" i="22"/>
  <c r="T4" i="22"/>
  <c r="U4" i="22"/>
  <c r="V4" i="22"/>
  <c r="W4" i="22"/>
  <c r="X4" i="22"/>
  <c r="Y4" i="22"/>
  <c r="Z4" i="22"/>
  <c r="AA4" i="22"/>
  <c r="P4" i="22"/>
  <c r="C4" i="22"/>
  <c r="D4" i="22"/>
  <c r="E4" i="22"/>
  <c r="F4" i="22"/>
  <c r="G4" i="22"/>
  <c r="H4" i="22"/>
  <c r="I4" i="22"/>
  <c r="J4" i="22"/>
  <c r="K4" i="22"/>
  <c r="L4" i="22"/>
  <c r="M4" i="22"/>
  <c r="B4" i="22"/>
  <c r="G5" i="23" l="1"/>
  <c r="H5" i="23"/>
  <c r="I5" i="23"/>
  <c r="J5" i="23"/>
  <c r="K5" i="23"/>
  <c r="L5" i="23"/>
  <c r="M5" i="23"/>
  <c r="E5" i="29" l="1"/>
  <c r="D5" i="29"/>
  <c r="C5" i="29"/>
  <c r="B5" i="29"/>
  <c r="Q5" i="29"/>
  <c r="F5" i="23" l="1"/>
  <c r="E5" i="23"/>
  <c r="D5" i="23"/>
  <c r="C5" i="23"/>
  <c r="B5" i="23" l="1"/>
  <c r="T5" i="21"/>
  <c r="U5" i="21"/>
  <c r="V5" i="21"/>
  <c r="W5" i="21"/>
  <c r="S5" i="21"/>
  <c r="B5" i="21" l="1"/>
  <c r="N5" i="21" s="1"/>
  <c r="B5" i="18" l="1"/>
  <c r="N5"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configurator</author>
  </authors>
  <commentList>
    <comment ref="E11" authorId="0" shapeId="0" xr:uid="{00000000-0006-0000-0000-000001000000}">
      <text>
        <r>
          <rPr>
            <b/>
            <sz val="9"/>
            <color indexed="81"/>
            <rFont val="Tahoma"/>
            <family val="2"/>
          </rPr>
          <t>configurator:</t>
        </r>
        <r>
          <rPr>
            <sz val="9"/>
            <color indexed="81"/>
            <rFont val="Tahoma"/>
            <family val="2"/>
          </rPr>
          <t xml:space="preserve">
k= constante=200.000</t>
        </r>
      </text>
    </comment>
  </commentList>
</comments>
</file>

<file path=xl/sharedStrings.xml><?xml version="1.0" encoding="utf-8"?>
<sst xmlns="http://schemas.openxmlformats.org/spreadsheetml/2006/main" count="927" uniqueCount="283">
  <si>
    <t>Nombre Indicador</t>
  </si>
  <si>
    <t>Fórmula</t>
  </si>
  <si>
    <t>Unidad</t>
  </si>
  <si>
    <t>Frecuencia</t>
  </si>
  <si>
    <t>Meta</t>
  </si>
  <si>
    <t>Tipo de indicador</t>
  </si>
  <si>
    <t>Porcentaje</t>
  </si>
  <si>
    <t>Mensual</t>
  </si>
  <si>
    <t>Eficacia</t>
  </si>
  <si>
    <t>Eficiencia</t>
  </si>
  <si>
    <t>Proceso</t>
  </si>
  <si>
    <t>Tipo de proceso</t>
  </si>
  <si>
    <t>Anual</t>
  </si>
  <si>
    <t>Responsable</t>
  </si>
  <si>
    <t>Evaluación de proveedores</t>
  </si>
  <si>
    <t>MATRIZ DE INDICADORES</t>
  </si>
  <si>
    <t>Desarrollo Humano</t>
  </si>
  <si>
    <t>Mantenimiento infraestructura</t>
  </si>
  <si>
    <t>Control de plagas</t>
  </si>
  <si>
    <t>Direccionamiento Estratégico</t>
  </si>
  <si>
    <t>Directivos</t>
  </si>
  <si>
    <t>Aseguramiento de la calidad</t>
  </si>
  <si>
    <t>Gestión Administrativa</t>
  </si>
  <si>
    <t>Lím. Inferior</t>
  </si>
  <si>
    <t>Lim. Superior</t>
  </si>
  <si>
    <t>% de eficiencia limpieza y sanitización</t>
  </si>
  <si>
    <t>(puntos satisfactorios/ puntos muestreados) * 100</t>
  </si>
  <si>
    <t>Gerente General</t>
  </si>
  <si>
    <t>OBSERVACIONES</t>
  </si>
  <si>
    <t>(No. De actividades ejecutadas/ Numero de actividades programadas)*100</t>
  </si>
  <si>
    <t xml:space="preserve">Cumplimiento de actividades programadas en la revisión Gerencial </t>
  </si>
  <si>
    <t>OTIF</t>
  </si>
  <si>
    <t>(Entrega a tiempo/tiempo programado cliente)*100</t>
  </si>
  <si>
    <t>frecuencia</t>
  </si>
  <si>
    <t>0</t>
  </si>
  <si>
    <t>Control Producción</t>
  </si>
  <si>
    <t>Numero</t>
  </si>
  <si>
    <t>IGA</t>
  </si>
  <si>
    <t>ICA</t>
  </si>
  <si>
    <t>Coordinador SIG</t>
  </si>
  <si>
    <t>Gestión Integral</t>
  </si>
  <si>
    <t>Nivel de cumplimiento de indicadores internos de gestión ambiental</t>
  </si>
  <si>
    <t>(producción ejecutada/producción programada)*100</t>
  </si>
  <si>
    <t>Cumplimiento de producción Jabón</t>
  </si>
  <si>
    <t>anual</t>
  </si>
  <si>
    <t>Jefe de Producción</t>
  </si>
  <si>
    <t>Eficacia de formación</t>
  </si>
  <si>
    <t>(No. De capacitaciones eficaces/ Total de capacitaciones evaluadas ) * 100</t>
  </si>
  <si>
    <t>(No. De personas asistentes a capacitación/ No. De personas convocadas) * 100</t>
  </si>
  <si>
    <t>Trimestral</t>
  </si>
  <si>
    <t>(Puntaje promedio obtenido/puntaje máximo de calificación)*100</t>
  </si>
  <si>
    <r>
      <rPr>
        <sz val="10"/>
        <rFont val="Calibri"/>
        <family val="2"/>
      </rPr>
      <t>≥</t>
    </r>
    <r>
      <rPr>
        <sz val="10"/>
        <rFont val="Arial"/>
        <family val="2"/>
      </rPr>
      <t>90%</t>
    </r>
  </si>
  <si>
    <t>Cumplimiento del programa de auditoría</t>
  </si>
  <si>
    <t>No. De auditorias realizadas/ total de auditorias planificadas</t>
  </si>
  <si>
    <t>Cumplimiento plan de mantenimiento</t>
  </si>
  <si>
    <t>Tiempo promedio entre fallas (TPEF) / ( TPEF + Tiempo promedio de reparación) * 100</t>
  </si>
  <si>
    <t>(#mttos ejecutados según plan/#mttos programados)*100</t>
  </si>
  <si>
    <t>Disponibilidad total Jabón</t>
  </si>
  <si>
    <t>(No. De requisitos confomes  lista de chequeo control de plagas/total de requisitos lista de chequeo control de plagas)</t>
  </si>
  <si>
    <t>Cuatrimestral</t>
  </si>
  <si>
    <r>
      <rPr>
        <sz val="10"/>
        <rFont val="Calibri"/>
        <family val="2"/>
      </rPr>
      <t>≥</t>
    </r>
    <r>
      <rPr>
        <sz val="9"/>
        <rFont val="Arial"/>
        <family val="2"/>
      </rPr>
      <t>80%</t>
    </r>
  </si>
  <si>
    <t>(# de Q&amp;R cerradas/# de Q&amp;R proyectadas para cierre)x 100</t>
  </si>
  <si>
    <t>Quejas y Reclamos</t>
  </si>
  <si>
    <t># de quejas recibidas (tendencia)</t>
  </si>
  <si>
    <t>Director Comercial</t>
  </si>
  <si>
    <t xml:space="preserve">Director de Mantenimiento y Servicios Generales </t>
  </si>
  <si>
    <t>VERSIÓN: 01</t>
  </si>
  <si>
    <t>CÓDIGO: DE-FR01</t>
  </si>
  <si>
    <t>FECHA: 22/07/2015</t>
  </si>
  <si>
    <t>capturas Insectos</t>
  </si>
  <si>
    <t>Capturas de Roedores</t>
  </si>
  <si>
    <t xml:space="preserve"># De capturas de Insectos </t>
  </si>
  <si>
    <t xml:space="preserve"># De capturas de Roedores  </t>
  </si>
  <si>
    <t>Disponibilidad total R4</t>
  </si>
  <si>
    <t xml:space="preserve">Nivel de cumplimiento de indicadores internos de comportamiento ambiental
</t>
  </si>
  <si>
    <t>Producto no conforme</t>
  </si>
  <si>
    <t>Devoluciones</t>
  </si>
  <si>
    <t>(Total unidades devueltas/Total unidades despachadas)*100</t>
  </si>
  <si>
    <t>(cantidad generada/Producción ejecutada)</t>
  </si>
  <si>
    <t>Reproceso Jabón</t>
  </si>
  <si>
    <r>
      <rPr>
        <sz val="10"/>
        <rFont val="Calibri"/>
        <family val="2"/>
      </rPr>
      <t>≤10</t>
    </r>
    <r>
      <rPr>
        <sz val="8"/>
        <rFont val="Arial"/>
        <family val="2"/>
      </rPr>
      <t>%</t>
    </r>
  </si>
  <si>
    <t>(No. De acciones correctivas/preventivas cerradas eficazmente/No. de acciones para cierre en el período evaluado)*100</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</si>
  <si>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</si>
  <si>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</si>
  <si>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</si>
  <si>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</si>
  <si>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</si>
  <si>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</si>
  <si>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</si>
  <si>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</si>
  <si>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</si>
  <si>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r>
      <rPr>
        <sz val="11"/>
        <rFont val="Calibri"/>
        <family val="2"/>
      </rPr>
      <t xml:space="preserve">≤ </t>
    </r>
    <r>
      <rPr>
        <sz val="11"/>
        <rFont val="Arial"/>
        <family val="2"/>
      </rPr>
      <t>2%</t>
    </r>
  </si>
  <si>
    <t>TF</t>
  </si>
  <si>
    <t>(No. De accidentes de Trabajo /Número de Trabajadores)*100</t>
  </si>
  <si>
    <t>2,80%</t>
  </si>
  <si>
    <t>Logística</t>
  </si>
  <si>
    <t>ENE</t>
  </si>
  <si>
    <t>FEB</t>
  </si>
  <si>
    <t>MAR</t>
  </si>
  <si>
    <t>ABR</t>
  </si>
  <si>
    <t>MAY</t>
  </si>
  <si>
    <t>JUN</t>
  </si>
  <si>
    <t>JUL</t>
  </si>
  <si>
    <t>AGO</t>
  </si>
  <si>
    <t>SEP</t>
  </si>
  <si>
    <t>OCT</t>
  </si>
  <si>
    <t>NOV</t>
  </si>
  <si>
    <t>DIC</t>
  </si>
  <si>
    <t>Ver Pestaña "DE"</t>
  </si>
  <si>
    <t>Análisis</t>
  </si>
  <si>
    <t>META</t>
  </si>
  <si>
    <t>% CUMPLIMIENTO</t>
  </si>
  <si>
    <t>Ver Pestaña "GI-Q"</t>
  </si>
  <si>
    <t>META (Mín)</t>
  </si>
  <si>
    <t>Enero</t>
  </si>
  <si>
    <t>Ver Pestaña "GI-HS"</t>
  </si>
  <si>
    <t>META (Máx)</t>
  </si>
  <si>
    <t>DATOS PARA GRAFICAR - INDICADOR TF</t>
  </si>
  <si>
    <t>Febrero</t>
  </si>
  <si>
    <t>Marzo</t>
  </si>
  <si>
    <t>Abril</t>
  </si>
  <si>
    <t>Mayo</t>
  </si>
  <si>
    <t>Ver Pestaña "GI-E"</t>
  </si>
  <si>
    <t>DATOS PARA GRAFICAR - INDICADOR ICA</t>
  </si>
  <si>
    <t>DATOS PARA GRAFICAR - INDICADOR IGA</t>
  </si>
  <si>
    <t>DATOS PARA GRAFICAR - PNC</t>
  </si>
  <si>
    <t>DATOS PARA GRAFICAR - ACTIVIDADES REVISIÓN POR LA DIRECCIÓN</t>
  </si>
  <si>
    <t>DATOS PARA GRAFICAR 
% EFICIENCIA LIMPIEZA Y SANITIZACIÓN</t>
  </si>
  <si>
    <r>
      <rPr>
        <sz val="10"/>
        <rFont val="Calibri"/>
        <family val="2"/>
      </rPr>
      <t>≤</t>
    </r>
    <r>
      <rPr>
        <sz val="10"/>
        <rFont val="Arial"/>
        <family val="2"/>
      </rPr>
      <t>1</t>
    </r>
  </si>
  <si>
    <t>DATOS PARA GRAFICAR - OTIF</t>
  </si>
  <si>
    <t>DATOS PARA GRAFICAR - DEVOLUCIONES</t>
  </si>
  <si>
    <t>DATOS PARA GRAFICAR 
CUMPLIMIENTO PRODUCCIÓN GI</t>
  </si>
  <si>
    <t>DATOS PARA GRAFICAR 
CUMPLIMIENTO PRODUCCIÓN GII</t>
  </si>
  <si>
    <t>DATOS PARA GRAFICAR 
CUMPLIMIENTO PRODUCCIÓN JABON</t>
  </si>
  <si>
    <t>DATOS PARA GRAFICAR 
CUMPLIMIENTO PRODUCCIÓN R4</t>
  </si>
  <si>
    <t>DATOS PARA GRAFICAR 
REPROCESO GI</t>
  </si>
  <si>
    <t>DATOS PARA GRAFICAR 
REPROCESO GII</t>
  </si>
  <si>
    <t>DATOS PARA GRAFICAR 
REPROCESO JABON</t>
  </si>
  <si>
    <t>DATOS PARA GRAFICAR 
REPROCESO R4</t>
  </si>
  <si>
    <t>DATOS PARA GRAFICAR - CUMPLIMIENTO PROGRAMA DE AUDITORIA</t>
  </si>
  <si>
    <t>Cobertura de Capacitaciones de Requisitos Legales</t>
  </si>
  <si>
    <t>≥85%</t>
  </si>
  <si>
    <t>Ver pestaña "DH"</t>
  </si>
  <si>
    <t>Gestión comercial</t>
  </si>
  <si>
    <t>Ver Pestaña "CO"</t>
  </si>
  <si>
    <t>Ver Pestaña "LO"</t>
  </si>
  <si>
    <t>Ver pestaña "CP"</t>
  </si>
  <si>
    <t>Ver pestaña "AC"</t>
  </si>
  <si>
    <t>Ver Pestaña "MI"</t>
  </si>
  <si>
    <t>DATOS PARA GRAFICAR - EFICACIA DE FORMACIÓN</t>
  </si>
  <si>
    <t>DATOS PARA GRAFICAR 
COBERTURA CAPACITACIONES REQ. LEGALES</t>
  </si>
  <si>
    <t>I CUATRIMESTRE</t>
  </si>
  <si>
    <t>II CUATRIMESTRE</t>
  </si>
  <si>
    <t>III CUATRIMESTRE</t>
  </si>
  <si>
    <t>DATOS PARA GRAFICAR 
CUMPLIMIENTO PLAN DE MANTENIMIENTO</t>
  </si>
  <si>
    <t>DATOS PARA GRAFICAR 
DISPONIBILIDAD TOTAL JABON</t>
  </si>
  <si>
    <t>DATOS PARA GRAFICAR 
DISPONIBILIDAD TOTAL GI</t>
  </si>
  <si>
    <t>DATOS PARA GRAFICAR 
DISPONIBILIDAD TOTAL GII</t>
  </si>
  <si>
    <t>DATOS PARA GRAFICAR 
DISPONIBILIDAD TOTAL R4</t>
  </si>
  <si>
    <r>
      <rPr>
        <sz val="10"/>
        <rFont val="Calibri"/>
        <family val="2"/>
      </rPr>
      <t>≤</t>
    </r>
    <r>
      <rPr>
        <sz val="10"/>
        <rFont val="Arial"/>
        <family val="2"/>
      </rPr>
      <t>207</t>
    </r>
  </si>
  <si>
    <t>Junio</t>
  </si>
  <si>
    <t>Límite (Máx)</t>
  </si>
  <si>
    <t>DATOS PARA GRAFICAR - Q&amp;R PROYECTADAS PARA CIERRE</t>
  </si>
  <si>
    <t>DATOS PARA GRAFICAR - # Q&amp;R RECIBIDAS</t>
  </si>
  <si>
    <t>I TRIMESTRE</t>
  </si>
  <si>
    <t>II TRIMESTRE</t>
  </si>
  <si>
    <t>III TRIMESTRE</t>
  </si>
  <si>
    <t>IV TRIMESTRE</t>
  </si>
  <si>
    <t>Julio</t>
  </si>
  <si>
    <t>Agosto</t>
  </si>
  <si>
    <t>Septiembre</t>
  </si>
  <si>
    <t>Octubre</t>
  </si>
  <si>
    <t>Noviembre</t>
  </si>
  <si>
    <t>Diciembre</t>
  </si>
  <si>
    <t>≥97%</t>
  </si>
  <si>
    <t>Ingeniero de Mantenimiento ambiental</t>
  </si>
  <si>
    <t>Coordinador H&amp;S</t>
  </si>
  <si>
    <t>Jefe de Comercio Exterior</t>
  </si>
  <si>
    <t>Jefe de Aseguramiento de la Calidad</t>
  </si>
  <si>
    <t>Director Desarrollo Humano</t>
  </si>
  <si>
    <t>Coordinador de compras</t>
  </si>
  <si>
    <t>Corte Mayo/2019</t>
  </si>
  <si>
    <t>Corte Nov/2019</t>
  </si>
  <si>
    <t>Corte Dic/2019</t>
  </si>
  <si>
    <t>Corte May/2019</t>
  </si>
  <si>
    <t xml:space="preserve">Se dio cumplimiento de todos los pedidos programados, los cuales fueron un total de 49 pedidos, 24  ventas de jabones, 24 ventas de glicerina y una venta de acido graso. </t>
  </si>
  <si>
    <t xml:space="preserve">De los 560 Big Bags despachados a J&amp;J en el mes de Enero, se evidencia rechazo en bodega de 1 Big Bag averiado a causa de una puntilla sobresaliente en la estiba. </t>
  </si>
  <si>
    <t xml:space="preserve">Para el mes de enero se recibió un reclamo por parte del cliente Bell Chem causado por el despacho de Glicerina USP del lote GU21118 con fecha de vencimiento 29/11/2020; donde el análisis del Etilenglicol y Dietilenglicol presenta parámetros de valorización por fuera de las especificaciones. Una vez recibido el reclamo, se da respuesta al cliente, a quien se le informa que se procederá a realizar estudios externos a la contramuestra del producto, de igual manera, se solicita al cliente el envió de una muestra por su parte, para realizar su respectivo análisis. Teniendo en cuenta lo anterior, una vez sean recibidos los resultados de analisis de la contramuestra se determinara si el reclamo es aceptado o rechazado. </t>
  </si>
  <si>
    <t>En el mes de Enero no se presentarón accidentes laborales con 118 trabajadores.</t>
  </si>
  <si>
    <t>Como causa raíz, es propio de la época (debido a los Fuertes vientos), Puertas abiertas para recepcion de materias primas y materiales, asi como para despacho de producto terminado, que generan condiciones propicias para estas proliferaciones.</t>
  </si>
  <si>
    <r>
      <t xml:space="preserve">META: </t>
    </r>
    <r>
      <rPr>
        <sz val="11"/>
        <rFont val="Arial"/>
        <family val="2"/>
      </rPr>
      <t>Se continuará con la misma meta definida  a la fecha, debido a la variacion de resultados obtenidos, teniendo en cuenta además, la tendencia del historial evaluado desde el mes de enero a diciembre 2018.</t>
    </r>
  </si>
  <si>
    <t>-</t>
  </si>
  <si>
    <t>Producción no programada</t>
  </si>
  <si>
    <t>Planta G2 trabajó 22 días efectivos, se realizaron mantenimientos programados y las paradas relevantes fueron las dadas por saturación del evaporador. El rendimiento de Glicerina  USP/cruda de glicerina para este mes fue de 72,9 %.</t>
  </si>
  <si>
    <t>Se  entregaron 11 líneas de J&amp;J (330 TM), 350 TM de producción sostenible. Adicionalmente se producen 167 TM de jabón orgánico, 90 TM de jabón Natura-Hada, 18 TM para Soapworks y  24,7 TM de jabón nacional.</t>
  </si>
  <si>
    <t>Se cumplió con la programación de entregas a clientes y cantidades programadas de refinación.</t>
  </si>
  <si>
    <t>No se presentaron reprocesos.</t>
  </si>
  <si>
    <t xml:space="preserve">Reproceso principalmente a presencia de trazas durante arranques de Planta y ajuste de condiciones. </t>
  </si>
  <si>
    <t>Se presentaron reprocesos por humedad y alcalinidad alta durante ajuste de condiciones.</t>
  </si>
  <si>
    <t>Se presenta reproceso principalmente or la recirculación por color alto que se realiza durante ajuste de condiciones campaña orgánica.</t>
  </si>
  <si>
    <t>En el mes de Febrero se presento 1 accidente laboral con 122 colaboradores lo que genera una tasa de frecuencia correspondiente al 0,8%. Sin embargo, se genera cumplimiento al indicador manteniendola tasa de frecuencia por debajo de 2,8%.
El evento ocurrido corresponde al auxiliar de servicios generales, Viviana Paola Montes Ortega el día 15/02/2019, la cual se dirigía a bajar las escaleras del piso 3 del área administrativa cuando tuvo una caída que la sostuvo con los brazos y recibió el peso de su cuerpo en la pierna izquierda. El evento no genero días de incapacidad, y corresponde al factor de riesgo locativo.</t>
  </si>
  <si>
    <t>Se cumplió con la producción programada de 10 ton de Glicerina USP RSPO</t>
  </si>
  <si>
    <t>Planta G2 trabajó 18 días efectivos con el relevante de paradas por producción no programada. El rendimiento de Glicerina  USP/cruda de glicerina para este mes fue de 73,3 %.</t>
  </si>
  <si>
    <t>Se entregaron 12 líneas de J&amp;J (360 TM), 482 TM de producción sostenible. Adicionalmente se producen 71,25 TM de jabón nacional.</t>
  </si>
  <si>
    <t xml:space="preserve">Reproceso principalmente por presencia de cloruros debido a un arrastre inusual de sal en producto de primer grado durante corte de energía que impactó en los dos últimos días del mes.  </t>
  </si>
  <si>
    <t xml:space="preserve">Se presentaron reprocesos por parámetro humedad alta durante arranque y ajuste de condiciones. </t>
  </si>
  <si>
    <t xml:space="preserve">No se recibieron Quejas ni Reclamos. </t>
  </si>
  <si>
    <t xml:space="preserve">Se dio cumplimiento de todos los pedidos programados, los cuales fueron un total de 37 pedidos, 17  ventas de jabones, 17 ventas de glicerina y 3 ventas de acido graso. </t>
  </si>
  <si>
    <t>De los 520 Big Bags despachados a J&amp;J en el mes de Febrero,  se evidencia rechazo en bodega de 2 Big Bag averiado a causa de rasgadura con estiba - Rasgadura con filo interno del Remolque</t>
  </si>
  <si>
    <t>Como causa raíz,  los No conformes en ambiente se debe al no cierre de las puertas de bodega durante los tiempos en los que no hay despacho, lo que contibuye al ingreso de polvo y suciedad. Para los no conformes de superficies en zonas de produccion se identifica falta de limpieza en las frecuencias definidas para evitar acumulación de polvillo, humeda y suciedad.</t>
  </si>
  <si>
    <t>La tasa de frecuencia correspondiente al mes de Marzo fue de 0,9% con 115 colaboradores entre operativos y administrativos. Este porcentaje fue generado por el accidente presentado por el sr. Rafael Enrique Puentes Guerrero, auxiliar de planta industrial el día 11/03/2019 al realizar la actividad de llenado de sacos de 25 kg. de viruta de jabón. Al momento del levantamiento del saco de viruta de jabón siente  un dolor de espalda, lo que le genera 2 días de incapacidad, y corresponde al factor de riesgo biomecanico.
Para fortalecer los controles establecidos en esta actividad, se socializaran la higiene postural aplicable a esta actividad no rutinaria definida por el departamento de producción, causa principal del accidente ocurrido en el mes de marzo.</t>
  </si>
  <si>
    <t xml:space="preserve">Respecto al reclamo rechazado al cliente Química Terranova causado por la recepción de un tambor de Glicerina USP del lote GU 21218 con perforación , se contó con cierre oportuno del mismo, emitiendo una respuesta por parte del área de Aseguramiento de la Calidad en el cual se da a conocer el proceso de manipulación del producto despachado, en el cual se evidencia que la perforación no fue generada en las instalaciones, por tanto, se solicita al cliente la validación del proceso de manipulación de la mercancía en sus instalaciones, así mismo, se informa que será ampliado el procedimiento de inspección de estibas al ingreso para determinar que no hayan puntillas salientes o cualquier elemento corto punzante que pueda averiar el tambor como manera preventiva.
Por otra parte, respecto al reclamo rechazado al cliente Bell Chem causado por presentar parámetros de valorización por fuera de las especificaciones, el área de aseguramiento de calidad realizo la validación de la información y gestiono el envió de la muestra de retención del lote indicado a un laboratorio externo obteniendo como resultado conforme para el limite de dietilenicol y etilenicol, información trasmitida al cliente el día  5 de marzo, dando cierre oportuno al reclamo ya que este se encontraba definido por los resultados de análisis de la muestra. </t>
  </si>
  <si>
    <t xml:space="preserve">Para el mes de marzo se recibió un reclamo por parte del cliente CABO DISTRIBUCIONES HOTELERAS LTDA causado por la presencia de partículas de metal en la base de jabón adquirida bajo lote BO53178, por tanto, el cliente requiere cambio total del producto. </t>
  </si>
  <si>
    <t xml:space="preserve">Para el mes de Abril se recibió un reclamo por parte del cliente BRENNTAG COLOMBIA S.A. ya que al abrir el tambor que viene sellado desde su fábrica la glicerina mostro una  apariencia turbia como se puede visualizar en la foto adjunto. Según el lote GU21118 este material puede ser las 3 OC (181059370-181059371-181060004)
Por otra parte, se recibió un reclamo por parte del cliente DAABON EUROPA GMBH. Debido la recepción de 7 sacos mojados. </t>
  </si>
  <si>
    <t>Como causa Raiz se identifica la deficiencia en la limpieza del area, debido a que al estar en operación la planta de jaboneria,esta area es propensa a temperaturas y humedad debido al contacto del producto con la superficie, lo cual genera un ambiente propicio para la proliferacion de Mohos y Levaduras.</t>
  </si>
  <si>
    <t>Se cumplió con la producción programada de 20 ton de Glicerina USP RSPO</t>
  </si>
  <si>
    <t>Planta G2 trabajó 12 días efectivos con el relevante de paradas por producción no programada (tanque TK500 lleno. El rendimiento de Glicerina  USP/cruda de glicerina para este mes fue de 71,4 %.</t>
  </si>
  <si>
    <t>Se entregaron 14 líneas de J&amp;J (420 TM), 403 TM de producción sostenible. Adicionalmente se producen 49,5 TM de jabón Nacional, 120 TM de jabón Natura -Hada, 90 TM de viruta para Soapworks y 40 TM de viruta premium.</t>
  </si>
  <si>
    <t xml:space="preserve">Reproceso principalmente por criterio de calidad no aprobado del producto respecto a trazas generadas durante ajuste de condiciones en arranques de Planta.  </t>
  </si>
  <si>
    <t>Se presenta reproceso principalmente or la recirculación por color alto que se realiza durante ajuste de condiciones campaña orgánica y de soya.</t>
  </si>
  <si>
    <t>Se evidencia el cumplimiento de los indicadores internos evaluados durante el periodo, mediante la gestión ambiental aplicada.</t>
  </si>
  <si>
    <t>Se evidencia el incumplimiento del indicador ICA, con una diferencia de 14 puntos porcentuales por debajo de la meta definida para el mes, correspondiente al 97%. Esta variación se encuentra diréctamente asociada con al aumento de los volúmenes de residuos peligrosos generados durante el periodo, en especial de aquellos provenientes del laboratorio que se desprenden de la realización de análisis de control de calidad en las muestras de productos; encontrándose que para el mes existió un aumento notorio en el número de ingreso de vehículos con aceite crudo de palma para maquila, adquirido a través de compras nacionales, siendo este último aspecto significativo, puesto que obliga por antecentes presentados a la toma de 4 muestras y al desarrollo del mismo número de análisis para asegurar la calidad del producto y liquidar su valor, haciendo un mayor uso de reactivos por vehículo, cuando en lo regular se estima la toma de muestras por cada 3 vehículos ingresados. 
El análisis también permite identificar, que no es posible realizar la reducción o minimización de los volúmenes de reactivos ni muestras utilizados, puesto que se trabaja con las medidas estandarizadas por análisis conforme a los protocolos/procedimientos definidos, por tanto, la reducción en la fuente no es factible; así como tampoco su reutilización interna o con terceros, puesto que la mezcla de reactivos presente limita su aprovechamiento y desarrollo de otros subproductos a partir de la misma.</t>
  </si>
  <si>
    <t>Del análisis del mes, se logra evidenciar un cumplimiento del 100% de los indicadores tenidos en cuenta para el cálculo de la Evaluación de Desempeño Ambiental.</t>
  </si>
  <si>
    <t>A partir del mes de Marzo, la evaluación de la EDA quedó sometida exclusivamente a los componentes de Residuos y Vertimientos, dejando claro que debido a la ausencia de equipos que permitan realizar la medición de los consumos para los recursos eléctricos e hídricos, se opta por excluir estos del monitoreo realizado a través de la herramienta Balance Ambiental, ya que aún cuando se cuenta con información teórica calculada y distribuida por planta/proceso, esta no determina de forma precisa, los consumos representativos que permitan tomar acciones en caso de desviaciones en las mediciones periódicas; situación que imposibilita el sostenimiento de indicadores de gestión ambiental cuya dependencia y administración de los valores se encuentran fuera del alcance. Así mismo, la meta del indicador: Índice de Residuos Peligrosos fue actualizada con 10 puntos porcentuales por encima de la meta anterior para el mismo indicador debido a la nueva directriz de control y muestreo en vehículos por parte del Departamento de Calidad.
Del análisis del mes, se logra evidenciar un cumplimiento del 100% de los indicadores tenidos en cuenta para el cálculo de la Evaluación de Desempeño Ambiental.</t>
  </si>
  <si>
    <t># de no conformes Jabón</t>
  </si>
  <si>
    <t># de no conformes Glicerina</t>
  </si>
  <si>
    <t>19</t>
  </si>
  <si>
    <t>13</t>
  </si>
  <si>
    <t>Se cumplió con la producción programada de 20 ton de Glicerina USP RSPO, total resultane 20,57 Ton.</t>
  </si>
  <si>
    <t>Planta G2 trabajó 14 días efectivos con el relevante de paradas por producción no programada (tanque TK500 lleno y falta de agua). El rendimiento de Glicerina  USP/cruda de glicerina para este mes fue de 71,27 %.</t>
  </si>
  <si>
    <t>Se entregaron 14 líneas de J&amp;J (420 TM), 503 TM de producción sostenible. Adicionalmente se producen 325 TM de jabón orgánico.</t>
  </si>
  <si>
    <t>Corte Abril/2019</t>
  </si>
  <si>
    <t>Jabón</t>
  </si>
  <si>
    <t>Glicerina</t>
  </si>
  <si>
    <t>Producto</t>
  </si>
  <si>
    <t>Lím Máx</t>
  </si>
  <si>
    <r>
      <t xml:space="preserve">Para ver los Análisis y gráficas de la medición del indicador de PNC, ver archivo independiente, en el cual se encuentra todo el detalle por medio de pareto
</t>
    </r>
    <r>
      <rPr>
        <b/>
        <sz val="10"/>
        <rFont val="Arial"/>
        <family val="2"/>
      </rPr>
      <t xml:space="preserve">Nota: </t>
    </r>
    <r>
      <rPr>
        <sz val="10"/>
        <rFont val="Arial"/>
        <family val="2"/>
      </rPr>
      <t>A partir del mes de Abril, se define línea base y se llava la medición del indicadore de PNC separado jabón de glicerina.</t>
    </r>
  </si>
  <si>
    <t>Para el año 2019, de acuerdo al programa de auditorías, se tiene agenda con fechas tentativas de 15 auditorías, las cuales se desarrollarán en el transcurso del 2019. Al corte de abril de 2019, se han ejecutado 2 auditorías. Ambas se llevaron a cabo en el mes de febrero, una externa con enfoque RSPO, liderada por el departamento de sostenibilidad, y la segunda corresponde a auditoría interna, en la cual se evaluan los enfoques de ambiental y calidad.  
Para conocer los detalles de las mismas, ver informe de auditoría.</t>
  </si>
  <si>
    <r>
      <t>Se realizaron evaluaciones de eficacia a</t>
    </r>
    <r>
      <rPr>
        <sz val="10"/>
        <color theme="4" tint="-0.249977111117893"/>
        <rFont val="Arial"/>
        <family val="2"/>
      </rPr>
      <t xml:space="preserve"> </t>
    </r>
    <r>
      <rPr>
        <sz val="10"/>
        <rFont val="Arial"/>
        <family val="2"/>
      </rPr>
      <t>11 personas en el mes de Enero del 2019, para 1</t>
    </r>
    <r>
      <rPr>
        <sz val="10"/>
        <color theme="4" tint="-0.249977111117893"/>
        <rFont val="Arial"/>
        <family val="2"/>
      </rPr>
      <t xml:space="preserve"> </t>
    </r>
    <r>
      <rPr>
        <sz val="10"/>
        <rFont val="Arial"/>
        <family val="2"/>
      </rPr>
      <t>actividad que hace parte del plan de intervención al fortalecimiento de las competencias; la actividad de Cine ambiental, la cual fue impartida a todos los niveles de la organización que reportaron baja calificación en su evaluación de desempeño, fue eficaz. En los demas meses del cuatrimestre, no se reportaron evaluaciones de eficacia.</t>
    </r>
  </si>
  <si>
    <t>No se cumplio con la meta establecida para cobertura de capacitaciones de requisitos legales, fueron 9 las capacitaciones de requisito legal que se ejecutaron en el primer cuatrimestre. Las actividades que presentaron incumplimiento ya fueron reprogramadas.
Se redacto plan de acción para modificar la frecuencia de tiempo del indicador, dado que los planes de trabajo se realizan durante el año calendario y casi nunca se ejecutan dentro de un solo cuatrimestre.</t>
  </si>
  <si>
    <t>Disponibilidad total F3</t>
  </si>
  <si>
    <t>DATOS PARA GRAFICAR 
DISPONIBILIDAD TOTAL F3</t>
  </si>
  <si>
    <t>ANUAL</t>
  </si>
  <si>
    <t>PROM</t>
  </si>
  <si>
    <t>De las 744 horas del mes, la planta estuvo programada para producción 216 hrs, de estas se perdieron 4 hrs por deficiencias presentadas en el suministro de vapors. Las causas anteriores   corresponden al  2%, porcentaje faltante para alcanzar el 100%, todo esto debido a los cortes de energia. Se cumple meta del mes con un 98.15%</t>
  </si>
  <si>
    <t xml:space="preserve">De las 744 horas del mes, la planta estuvo programada para producción 467,57 hrs, 20,33 horas corresponden a tiempo resiual por fallas mecanica y electricas  presentadas, adcionandole tambien fallas presnetadas en el suministro de vapor. Se cumple meta del mes de Enero con un porcentaje equivalente al 4,35% faltante para alcanzar el 100%. Lo anterior se debe principalmente a deficiencias presentadas en el suministro de vapor, las cuales suman 2,16 horas, no obtante se evidencia el cumplimiento oportuno del programa de mantenimiento preventivo, en aras de garantizar la disponibilidad de la planta. </t>
  </si>
  <si>
    <t>De las 744 horas del mes, la planta estuvo programada para producción 591,87 hrs, de estas, 20,33 hrs se perdieron por fallas entre el sistema de vacío, fallas mecanicas, filtro sharples, somunistro de vapor y calentamiento.  Las deficiencias anteriormente mencionadas corresponden a un3,85%,  éste es el porcentaje faltante para alcanzar el 100%, se cumple meta del mes de Enero con un 96,15%</t>
  </si>
  <si>
    <t xml:space="preserve">De las 744 horas del mes, la planta estuvo programada para producción 427,69 hrs, de éstas, 7,92 hrs corresponden a tiempo residual por deficiencias presentadas en el filtro F1016A. Lo anterior corresponde a un 1,85%,  este porcentaje es el faltante para alcanzar el 100% en disponibilidad de planta. Se cumple la meta del mes de enero, evidenciando la ejecución oportuna y a cabalidad del programa de mantenimiento. </t>
  </si>
  <si>
    <t>Para el mes de enero se programaron 445 órdenes de mantenimiento, las cuales fueron abordadas en su totalidad, obteniendo un desempeño del 100%  de las ordenes de trabajo preventivas.</t>
  </si>
  <si>
    <t>De las 672 horas del mes de febrero, la planta estuvo programada para 466 horas, de las cuales solo el 3% de esta estuvo parada, esto se dio por fallas presentadas en la torre de enfriamiento, fallas de presion en el filtro F1016A, fallas en el suministro de aire, fallas en suministro de agua de proceso y fallas en el chiller, sin embargo las acciones a tiempo del programa de mantenimiento tuvo como resultado una disponibilidad total del 97%, con una diferencia solo de 3% para alcanzar el 100%, se cumple el mes de febrero de manera sastifactoria.</t>
  </si>
  <si>
    <t>Para las 672 horas del mes, la planta estuvo programada para actividades de produccion con 644 horas, de este periodo se presentaron fallas mecanicas - hidraulica en equipos, fallas de filtros sharplex, fallas en suministro de vapor, falla calderin, fallas en chiller, falla del sistema de vacio y falla de sublimador. todas estas representaron un total de  16 horas en paradas, sin embargo los mantenimientos correctivos y preventivos se ejecutaron de manera oportunas, resaltando el compromiso del area de matenimiento con el programa de mantenimiento para la planta y dando como resultado el cumplimiento para la meta con un 97%.</t>
  </si>
  <si>
    <t>Para el mes de Febrero se programaron 273 de ordenes de mantenimiento, las cuales se realizaron en su totalidad, obteniendo un porcentaje del 100% del cumplimiento del plan de mantenimiento preventivo.</t>
  </si>
  <si>
    <t>De las 672 horas del mes,  la planta estuvo programada para un tiempo de 292 horas, en las cuales se presentaron fallas mecanicas, fallas en suministro de vapor , la cual la mayor parada en esta se tuvo por motivos de la clayton 2 por una falla constante, estas con una representacion total en tiempo de 28 horas paradas, por lo cual para el mes de febrero se optiene un cumplimiento de disponibildiad menor a la meta por una diferencia del 5%.</t>
  </si>
  <si>
    <t>De las 672 horas del mes de febrero, la planta estuvo programada para produccion de 152 horas, de estas no se obtuvo perdidas de horas por deficiencias o paradas por mantenimientos preventivos o correctivos, esto da a ver la gestion cumplida y oportuna del programa de mantenimiento hacia la planta para este periodo, obteniendo un 100% para el cumplimiento y sobrepaso de la meta del periodo.</t>
  </si>
  <si>
    <t xml:space="preserve">Marzo </t>
  </si>
  <si>
    <t>Para el mes de Marzo se programaron 362 de ordenes de mantenimiento, las cuales se realizaron en su totalidad, obteniendo un porcentaje del 100% del cumplimiento del plan de mantenimiento preventivo.</t>
  </si>
  <si>
    <t xml:space="preserve">De las 744 horas del mes, la planta estuvo programada para producción 459,44 hrs, de éstas, 19 horas corresponden a tiempo residual por deficiencias presentadas. Se presentaron fallas que se traducen en  en el sistema eléctrico, suministro de vapor y suministro de vacío en pierna Barometrica. Se cumple meta del mes de Enero con un 95,9% . Teniendo en cuenta lo anterior, se evidencia el enfoque pro-activos en la implementación oportuna del programa de mantenimiento preventivo.                                                                                                           </t>
  </si>
  <si>
    <t xml:space="preserve">De las 720 horas para el mes de marzo, la planta estuvo programada para un tiempo total de 293 horas, de las cuales solo un 0.43% de este tiempo se estuvo parada, es decir, 1.25 horas, este lapso fue por motivos de  fallas de fuga en el empaque de la linea de alimentacion a la camara de secado  , sin embargo se cumple con la meta establecida para el periodo faltando 1% para lograr el 100% de disponibilidad de la planta.           
</t>
  </si>
  <si>
    <t xml:space="preserve">De las 720 horas para el 3 periodo del año 2021, la planta se programó para un tiempo total de producción de 111 horas, de este tiempo se tuvo una parada de 4 horas por una Falla de vacío - pierna barométrica, causado por las fluctuaciones y cortes de energía que afectaron el suministro de vapor causando el reinicio del equipo y demoras en la estabilización del proceso  que en términos de porcentaje representa un 3,6% dando así un porcentaje de disponibilidad del 96% faltando solamente un 4% para un 100%., se cuenta con un hallazgo identificado con el número 153 del sigsoft.
</t>
  </si>
  <si>
    <t>De las 672 horas del mes de febrero, la planta estuvo programda para una produccion de 382 horas, el tiempo residual por fallas de mecanicas, fallas en suministro de vapor, fallas en vacio pierna barometrica y de fallas en sistema informaticos representaron un total de 22 horas de parada, no se llega a la meta del mes por una diferencia del 1%, cabe resaltar que esto se da por fallas periodicas del suministro de vapor, con un tiempo de 10 horas y 30 min sobre el tiempo total de paradas en el periodo, representando un 50% aproximadamente en el total de horas debido a los constantes cortes de energia, hallazgo 153.</t>
  </si>
  <si>
    <t xml:space="preserve">Para el mes de marzo la planta Glicerina 2 estuvo programada para un total de 569 horas de las 720 de este mes, esta, presento Falla en sistema eléctrico con 0,32 horas relacionadas de parada, Falla en suministro de aire con 0,33 horas , Fallas en suministro de vapor con 5,80 horas y Fallas de vacío - pierna barométrica con 20,04 horas, siendo esta ultima la hendidura con mayor impacto con un porcentaje de 4,27% en el indicador, sin embargo, con todo esto se obtuvo una disponibilidad del 95,18% con una diferencia solamente del 4,82% para lograr el 100%,  las fallas presentadas en el mes de marzo están relacionadas con los cortes de energía y fluctuaciones que causan reinicios en los equipos y problemas al momento  del arranque, se cuenta con un plan de acción con numero 153 y 154 el cual se encuentra en proceso de ejecución.       
</t>
  </si>
  <si>
    <t xml:space="preserve">Para la planta R4 se contaba con una programacion de 706 horas para disponibilidad de produccion de las 720 horas correspondiente al mes de marzo, para este periodo se tuvieron paradas relacionadas en temas de mantenimiento como lo fueron las Fallas Mecánicas - hidraúlicas en equipo(s) con 4,8 horas de espera, 1,25 horas en fallas de Fallas calderín, falla en el chiller con 1 hora y Falla del sistema de vacío con tan solo 0,25 horas, el impacto en porcentaje total de parada fue de 1,03% dando como resultado un 99% de disponibilidad, logrando asi la meta establecida con 4% de diferencia superior a esta.           
</t>
  </si>
  <si>
    <t xml:space="preserve">Para fraccionamiento 3 se establecieron 457 horas de disponibildiad para el mes de marzo de 720, de este tiempo la falla con mayor impacto fue de los suminsitros de vapor con un tiempo total de 3 horas, sin embargo represento solamente un 0,4% del tiempo total, tambien se tuvo Falla en sistemas de calentamiento - enfriamiento y falla en el chiller, estas con 1 hora para cada una en parada, no obstante se obtiene un porcentaje de disponibilidad total de 98,91%, logrando asi la meta por una diferencai de 4% por encima de esta.           
</t>
  </si>
  <si>
    <t>De las 383 horas que tuvo programada la planta se cumple con el 100% de la disponibilidad de GI.</t>
  </si>
  <si>
    <t>R4 para el mes de  abril, estuvo programada 641 horas para producción. De estas, el 2,8% se presentaron como paradas por causas de falla en el suministro de vapor con 3 horas, falla en el calderín con una suma de 12 horas, sin embargo, se cumple la meta establecida con un 97%, faltando 3% para el 100%, Las causales de las fallas están asociadas a las pruebas de las puesta en marcha generador electrico.</t>
  </si>
  <si>
    <t>Para el mes de abril, para F3 se programaron 484 horas de producción, de las cuales, el 2,3% se representaron en paradas por falla en la torre de enfriamiento con 1 hora, cambios del fluidos eléctrico del generador con 0,83 horas y por ultimo falla en el chiller por 7,85 horas, dando una disponibilidad total de la planta del 97% sobre el tiempo que esta estuvo planificada, cumpliendo la meta del periodo faltando solamente un 3% para el cumplimiento total del 100%.</t>
  </si>
  <si>
    <t>Para el mes de Abril se programaron 589 de ordenes de mantenimiento de las cuales se ejecutaron el 98,8% faltando un 1,2% para el cumplimiento del plan de mantenimiento al 100%, por motivos de la situacion sanitaria Covid-19, no contamos con todo el personal tecnico para el cumplimiento del 100%.</t>
  </si>
  <si>
    <t>De un total de 266 horas que tuvo programada la planta para producción para el mes de abril, en este tiempo solo se presentaron fallas en el suministro de aire con 7 horas de parada por causa de la limpieza del sistema neumático, y fallas en el suministro de vapor con una suma de 4,9 horas, dando como resultado un 95% de disponibilidad total para la planta, faltando así 5% para llegar al 100% y al mismo tiempo cumpliendo la meta establecida del periodo, las fallas se encuentran relacionadas a las pruebas realizadas al nuevo generador eléctrico.</t>
  </si>
  <si>
    <t>De las 561 horas que estuvo programada para producción la planta G2 en el mes de abril, esta tuvo un tiempo total de parada de 64 horas, de las cuales, el cambio de fluido eléctrico al generador represento un 0,50 horas, los fallos en el suministro de vapor tuvieron una suma de 13,17  horas por periodos de pruebas por el cambio al generador y al mismo tiempo pruebas de cargas relacionadas a este, también falla en el hotwell y  falla de vació de la pierna barometrica hicieron una suma de 16 horas, colocando el indicador de disponibilidad para este mes en un 95%, logrando la meta establecida del mes.</t>
  </si>
  <si>
    <t>De las 595.62 horas que estuvo programada la planta para el mes de mayo, solo 42 horas se relacionaron a paradas por mantenimiento,las cuales se distribuyeron de la siguiente manera:  Falla mecanica con 25,16 horas,  falla en sistema electrico con 8,74 horas, falla en el suministro de aire con 1,5 horas, falla en el suministro de vapor con 5,06 horas y falla de vacio - pierna barometrica con 0,83, por ende, el indicador de disponilibidad para este mes en de un 93%, faltando solo un 2% para la meta establecida.</t>
  </si>
  <si>
    <t>Para el mes de mayo la planta G2 estuvo programada para 595 horas para produccion, dentro de este tiempo, esta tuvo una disponibilidad del 95%, el 5% faltante para el 100% se deben a paradas relacionadas a: Falla en sistema electrico con 2,5 horas, falla en suministro de vapor con 24,57 horas, esta antes mencionada, se dio por adecuaciones de la caldera y estabilidad del servicio, Falla en sistemas de calentamiento - enfriamiento con 2,31 horas y falla de vacio - pierna barometrica con 0,4 horas, sin embargo, se logra el cumplimiento de la meta del periodo.</t>
  </si>
  <si>
    <t>Para la planta R4 se contaba con una programacion de 720 horas de produccion, de las cuales 0,55 horas fueron por falla en sistema electrico, 14,15 horas por falla en suministro de vapor, 3,78 horas por falla en el chiller, 2,08  horas por falla en el sistema de vacio y por ultimo, 29,31 horas de parada por el calderin por motivos de mejora en su sistema, dicho esto, el indicador de disponilibdad para el mes de mayo es de un 93%, estando solamente 2% por debajo de la meta establecida.</t>
  </si>
  <si>
    <t>F3 para el mes de mayo estuvo programada un total de 493 horas, de este tiempo, el 3% se relaciona a paradas por falla en sistema electrico con 1 hora, falla en sistemas de calentamiento- enfriamiento con 2,8 horas y falla en el chiller con 7,3 horas por presentar alta temperatura del agua, sin embargo, se logra una disponibilidad del 97%, logrando asi el cumplimiento de la meta establecida del mes.</t>
  </si>
  <si>
    <t>Para la planta G1 se tuvo un programacion de 23 horas, de las cuales la planta estuvo al 100% de disponilbilidad, logrando asi el cumplimiento de la meta establecida.</t>
  </si>
  <si>
    <t>Para el mes de mayo se programaron 407 ordenes de mantenimiento, de las cuales el 97,3% se ejecutaron, faltando solo un 2,7% para que el plan cumpliera a un 100%, por motivos de la situacion sanitaria Covid-19 no se cuenta con todo el personal tecnico para llevar a cabo el 100%.</t>
  </si>
  <si>
    <t>Para el mes de junio se programaron 432 de ordenes de mantenimiento, las cuales se realizaron en su totalidad, obteniendo un porcentaje del 100% del cumplimiento del plan de mantenimiento preventivo.</t>
  </si>
  <si>
    <t xml:space="preserve">Para la planta G1 se tuvo un programacion de 126 horas, de las cuales la planta estuvo al 100% de disponilbilidad, logrando asi el cumplimiento de la meta establecida. </t>
  </si>
  <si>
    <t>Para el mes de junio, planta Jabon estuvo una programacion de 305 horas para produccion, dentro de este tiempo, se presentaron las siguientes paradas:  sistema mecanico con 3,50 horas relacionado al cambio de sellos mecanico por taponamiento de las lineas por mezcla, falla en el sistema electrico con 1 hora, falla en el suministro de vapor y del sistema de vacio con 1,58 por periodo de prueba del suministro de vapor por la caldera JCT que esta en adaptacion con biomasa, dicho esto, se logra la meta del mes con un 97%, faltando un 3% para el 100%.</t>
  </si>
  <si>
    <t>Para el mes de Junio la planta G2 estaba programada para un total de 565 horas de produccion, dentro de este tiempo se presentaron 50,59 horas relacionadas al periodo de prueba del suministro de vapor por la caldera JCT, por la adaptación al consumo de la planta a biomasa y 1,36 horas relacionadas a falla de vacio - pierna barometrica, colocando el indicador de disponibilidad en un 90%, estando este solamente un 5% por debajo de la meta del mes.</t>
  </si>
  <si>
    <r>
      <rPr>
        <sz val="10"/>
        <rFont val="Calibri"/>
        <family val="2"/>
      </rPr>
      <t>≥</t>
    </r>
    <r>
      <rPr>
        <sz val="9"/>
        <rFont val="Arial"/>
        <family val="2"/>
      </rPr>
      <t>95%</t>
    </r>
  </si>
  <si>
    <r>
      <rPr>
        <sz val="10"/>
        <rFont val="Calibri"/>
        <family val="2"/>
      </rPr>
      <t>≥95</t>
    </r>
    <r>
      <rPr>
        <sz val="9"/>
        <rFont val="Arial"/>
        <family val="2"/>
      </rPr>
      <t>%</t>
    </r>
  </si>
  <si>
    <t>Para el mes de Junio,  la planta R4 estuvo programada para 624 horas de produccion, dentro de este tiempo, se presentaron las siguientes fallas: falla en el suministro de vapor, falla del calderin, falla del chiller, falla del sistema de vacio y falla en el compresor de amoniaco, todas estan dan un total de 16 horas perdidas, sin embargo se logra cumplir la meta del periodo con un 97% de disponibilidad.</t>
  </si>
  <si>
    <t>Para junio, la planta F3 se programo para un total de 566 horas para produccion, dentro de este tiempo se presentaron perdidas de 0,66 horas por ruptura de manguera en filtro 1016A,  3 horas por una falla en el ventilador de la torre de enfriamianto, 6,45 horas por falla en el sistema de calentamiento o enfriamiento y 20,58 horas por falla en el chiller, estas tuvieron un impacto del 5% para el indicador de disponibilidad, colocandolo en un 95%, logrando asi la meta establecida.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</si>
</sst>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 numFmtId="170" formatCode="#,##0_ ;[Red]\-#,##0\ "/>
  </numFmts>
  <fonts count="62"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1"/>
      <name val="Calibri"/>
      <family val="2"/>
      <scheme val="minor"/>
    </font>
    <font>
      <sz val="10"/>
      <name val="Calibri"/>
      <family val="2"/>
      <scheme val="minor"/>
    </font>
    <font>
      <sz val="10"/>
      <color rgb="FFFF0000"/>
      <name val="Arial"/>
      <family val="2"/>
    </font>
    <font>
      <sz val="11"/>
      <name val="Calibri"/>
      <family val="2"/>
    </font>
    <font>
      <sz val="9"/>
      <color indexed="81"/>
      <name val="Tahoma"/>
      <family val="2"/>
    </font>
    <font>
      <b/>
      <sz val="9"/>
      <color indexed="81"/>
      <name val="Tahoma"/>
      <family val="2"/>
    </font>
    <font>
      <sz val="10"/>
      <name val="Calibri"/>
      <family val="2"/>
    </font>
    <font>
      <sz val="11"/>
      <name val="Arial Narrow"/>
      <family val="2"/>
    </font>
    <font>
      <sz val="9"/>
      <name val="Arial"/>
      <family val="2"/>
    </font>
    <font>
      <sz val="10"/>
      <color theme="1"/>
      <name val="Arial"/>
      <family val="2"/>
    </font>
    <font>
      <sz val="8"/>
      <name val="Arial"/>
      <family val="2"/>
    </font>
    <font>
      <sz val="11"/>
      <name val="Arial"/>
      <family val="2"/>
    </font>
    <font>
      <b/>
      <sz val="16"/>
      <name val="Arial"/>
      <family val="2"/>
    </font>
    <font>
      <b/>
      <sz val="11"/>
      <name val="Arial"/>
      <family val="2"/>
    </font>
    <font>
      <b/>
      <sz val="12"/>
      <name val="Arial"/>
      <family val="2"/>
    </font>
    <font>
      <sz val="10"/>
      <color theme="4" tint="-0.249977111117893"/>
      <name val="Arial"/>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00CCFF"/>
        <bgColor indexed="64"/>
      </patternFill>
    </fill>
    <fill>
      <patternFill patternType="solid">
        <fgColor rgb="FF2DAD23"/>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244">
    <xf numFmtId="0" fontId="0" fillId="0" borderId="0" xfId="0"/>
    <xf numFmtId="0" fontId="44" fillId="0" borderId="0" xfId="0" applyFont="1" applyAlignment="1">
      <alignment horizontal="left"/>
    </xf>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6" fillId="25" borderId="10" xfId="0" applyFont="1" applyFill="1" applyBorder="1" applyAlignment="1">
      <alignment horizontal="center" vertical="center" wrapText="1"/>
    </xf>
    <xf numFmtId="49" fontId="46" fillId="25" borderId="10" xfId="0" applyNumberFormat="1" applyFont="1" applyFill="1" applyBorder="1" applyAlignment="1">
      <alignment horizontal="center" vertical="center" wrapText="1"/>
    </xf>
    <xf numFmtId="0" fontId="44" fillId="0" borderId="0" xfId="0" applyFont="1"/>
    <xf numFmtId="9" fontId="44" fillId="25" borderId="11" xfId="253" applyFont="1" applyFill="1" applyBorder="1" applyAlignment="1">
      <alignment horizontal="center" vertical="center" wrapText="1"/>
    </xf>
    <xf numFmtId="0" fontId="45" fillId="24" borderId="22" xfId="0" applyFont="1" applyFill="1" applyBorder="1" applyAlignment="1">
      <alignment horizontal="center" vertical="center" wrapText="1"/>
    </xf>
    <xf numFmtId="0" fontId="44" fillId="25" borderId="26" xfId="0" applyFont="1" applyFill="1" applyBorder="1" applyAlignment="1">
      <alignment horizontal="left" vertical="top" wrapText="1"/>
    </xf>
    <xf numFmtId="9" fontId="44" fillId="0" borderId="10" xfId="253" applyFont="1" applyBorder="1" applyAlignment="1">
      <alignment horizontal="center" vertical="center"/>
    </xf>
    <xf numFmtId="0" fontId="48" fillId="0" borderId="0" xfId="0" applyFont="1"/>
    <xf numFmtId="9" fontId="48" fillId="0" borderId="0" xfId="253" applyFont="1"/>
    <xf numFmtId="0" fontId="44" fillId="0" borderId="10" xfId="0" applyFont="1" applyBorder="1" applyAlignment="1">
      <alignment vertical="center" wrapText="1"/>
    </xf>
    <xf numFmtId="0" fontId="44" fillId="25" borderId="10" xfId="0" applyFont="1" applyFill="1" applyBorder="1" applyAlignment="1">
      <alignment vertical="center" wrapText="1"/>
    </xf>
    <xf numFmtId="0" fontId="45" fillId="0" borderId="10" xfId="0" applyFont="1" applyBorder="1" applyAlignment="1">
      <alignment horizontal="center" vertical="center" wrapText="1"/>
    </xf>
    <xf numFmtId="0" fontId="44" fillId="25" borderId="24" xfId="0" applyFont="1" applyFill="1" applyBorder="1" applyAlignment="1">
      <alignment horizontal="center" vertical="center" wrapText="1"/>
    </xf>
    <xf numFmtId="167" fontId="44" fillId="0" borderId="10" xfId="253" applyNumberFormat="1" applyFont="1" applyBorder="1" applyAlignment="1">
      <alignment horizontal="center" vertical="center"/>
    </xf>
    <xf numFmtId="170" fontId="47" fillId="0" borderId="10" xfId="0" applyNumberFormat="1" applyFont="1" applyBorder="1" applyAlignment="1">
      <alignment horizontal="center" vertical="center"/>
    </xf>
    <xf numFmtId="0" fontId="44" fillId="25" borderId="11" xfId="0" applyFont="1" applyFill="1" applyBorder="1" applyAlignment="1">
      <alignment horizontal="left" vertical="center" wrapText="1"/>
    </xf>
    <xf numFmtId="0" fontId="44" fillId="25" borderId="10" xfId="0" applyFont="1" applyFill="1" applyBorder="1" applyAlignment="1">
      <alignment horizontal="left" vertical="top" wrapText="1"/>
    </xf>
    <xf numFmtId="167" fontId="44" fillId="25" borderId="11" xfId="253" applyNumberFormat="1" applyFont="1" applyFill="1" applyBorder="1" applyAlignment="1">
      <alignment horizontal="center" vertical="center"/>
    </xf>
    <xf numFmtId="9" fontId="44" fillId="25" borderId="10" xfId="0" applyNumberFormat="1" applyFont="1" applyFill="1" applyBorder="1" applyAlignment="1">
      <alignment horizontal="center" vertical="center" wrapText="1"/>
    </xf>
    <xf numFmtId="9" fontId="44" fillId="25" borderId="17" xfId="0" applyNumberFormat="1" applyFont="1" applyFill="1" applyBorder="1" applyAlignment="1">
      <alignment horizontal="center" vertical="center" wrapText="1"/>
    </xf>
    <xf numFmtId="0" fontId="44" fillId="25" borderId="15" xfId="0" applyFont="1" applyFill="1" applyBorder="1" applyAlignment="1">
      <alignment horizontal="center" vertical="center" wrapText="1"/>
    </xf>
    <xf numFmtId="0" fontId="44" fillId="25" borderId="11" xfId="0" applyFont="1" applyFill="1" applyBorder="1" applyAlignment="1">
      <alignment horizontal="center" vertical="center" wrapText="1"/>
    </xf>
    <xf numFmtId="0" fontId="44" fillId="25" borderId="16" xfId="0" applyFont="1" applyFill="1" applyBorder="1" applyAlignment="1">
      <alignment horizontal="center" vertical="center"/>
    </xf>
    <xf numFmtId="0" fontId="44" fillId="25" borderId="10" xfId="0" applyFont="1" applyFill="1" applyBorder="1" applyAlignment="1">
      <alignment horizontal="left" vertical="center" wrapText="1"/>
    </xf>
    <xf numFmtId="0" fontId="44" fillId="25" borderId="10" xfId="0" applyFont="1" applyFill="1" applyBorder="1" applyAlignment="1">
      <alignment horizontal="center" vertical="center" wrapText="1"/>
    </xf>
    <xf numFmtId="0" fontId="57" fillId="0" borderId="10" xfId="0" applyFont="1" applyBorder="1" applyAlignment="1">
      <alignment horizontal="center" vertical="center"/>
    </xf>
    <xf numFmtId="0" fontId="44" fillId="0" borderId="10" xfId="0" applyFont="1" applyBorder="1" applyAlignment="1">
      <alignment horizontal="left" vertical="center" wrapText="1"/>
    </xf>
    <xf numFmtId="167" fontId="44" fillId="26" borderId="10" xfId="253" applyNumberFormat="1" applyFont="1" applyFill="1" applyBorder="1" applyAlignment="1">
      <alignment horizontal="center" vertical="center"/>
    </xf>
    <xf numFmtId="1" fontId="44" fillId="0" borderId="10" xfId="0" applyNumberFormat="1" applyFont="1" applyBorder="1" applyAlignment="1">
      <alignment horizontal="center" vertical="center" wrapText="1"/>
    </xf>
    <xf numFmtId="0" fontId="45" fillId="24" borderId="10" xfId="0" applyFont="1" applyFill="1" applyBorder="1" applyAlignment="1">
      <alignment horizontal="center" vertical="center"/>
    </xf>
    <xf numFmtId="167" fontId="44" fillId="25"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6" borderId="0" xfId="0" applyFont="1" applyFill="1" applyAlignment="1">
      <alignment horizontal="center"/>
    </xf>
    <xf numFmtId="0" fontId="44" fillId="26" borderId="0" xfId="0" applyFont="1" applyFill="1" applyAlignment="1">
      <alignment horizontal="left"/>
    </xf>
    <xf numFmtId="0" fontId="44" fillId="26" borderId="0" xfId="0" applyFont="1" applyFill="1"/>
    <xf numFmtId="0" fontId="44" fillId="26" borderId="0" xfId="0" applyFont="1" applyFill="1" applyAlignment="1">
      <alignment horizontal="center" vertical="center"/>
    </xf>
    <xf numFmtId="0" fontId="44" fillId="26" borderId="0" xfId="0" applyFont="1" applyFill="1" applyAlignment="1">
      <alignment vertical="center"/>
    </xf>
    <xf numFmtId="9" fontId="44" fillId="26" borderId="0" xfId="253" applyFont="1" applyFill="1"/>
    <xf numFmtId="9" fontId="44" fillId="26" borderId="10" xfId="0" applyNumberFormat="1" applyFont="1" applyFill="1" applyBorder="1" applyAlignment="1">
      <alignment horizontal="center" vertical="center"/>
    </xf>
    <xf numFmtId="10" fontId="44" fillId="26" borderId="10" xfId="0" applyNumberFormat="1" applyFont="1" applyFill="1" applyBorder="1" applyAlignment="1">
      <alignment horizontal="center" vertical="center"/>
    </xf>
    <xf numFmtId="1" fontId="44" fillId="26" borderId="10" xfId="253" applyNumberFormat="1" applyFont="1" applyFill="1" applyBorder="1" applyAlignment="1">
      <alignment horizontal="center" vertical="center"/>
    </xf>
    <xf numFmtId="1" fontId="44" fillId="26" borderId="10" xfId="0" applyNumberFormat="1" applyFont="1" applyFill="1" applyBorder="1" applyAlignment="1">
      <alignment horizontal="center" vertical="center"/>
    </xf>
    <xf numFmtId="0" fontId="45" fillId="24" borderId="10" xfId="0" applyFont="1" applyFill="1" applyBorder="1" applyAlignment="1">
      <alignment horizontal="center" vertical="center" wrapText="1"/>
    </xf>
    <xf numFmtId="0" fontId="44" fillId="26" borderId="0" xfId="0" applyFont="1" applyFill="1" applyAlignment="1">
      <alignment horizontal="center" wrapText="1"/>
    </xf>
    <xf numFmtId="167" fontId="44" fillId="26" borderId="0" xfId="253" applyNumberFormat="1" applyFont="1" applyFill="1" applyAlignment="1">
      <alignment horizontal="center" vertical="center"/>
    </xf>
    <xf numFmtId="9" fontId="44" fillId="26" borderId="0" xfId="0" applyNumberFormat="1" applyFont="1" applyFill="1" applyAlignment="1">
      <alignment horizontal="center" vertical="center"/>
    </xf>
    <xf numFmtId="10" fontId="44" fillId="26" borderId="0" xfId="0" applyNumberFormat="1" applyFont="1" applyFill="1" applyAlignment="1">
      <alignment horizontal="center" vertical="center"/>
    </xf>
    <xf numFmtId="0" fontId="60" fillId="26" borderId="0" xfId="0" applyFont="1" applyFill="1" applyAlignment="1">
      <alignment vertical="center"/>
    </xf>
    <xf numFmtId="0" fontId="45" fillId="26" borderId="0" xfId="0" applyFont="1" applyFill="1" applyAlignment="1">
      <alignment horizontal="center" vertical="center"/>
    </xf>
    <xf numFmtId="0" fontId="44" fillId="26" borderId="0" xfId="0" applyFont="1" applyFill="1" applyAlignment="1">
      <alignment vertical="center" wrapText="1"/>
    </xf>
    <xf numFmtId="0" fontId="49" fillId="25" borderId="10" xfId="0" applyFont="1" applyFill="1" applyBorder="1" applyAlignment="1">
      <alignment horizontal="left" vertical="center" wrapText="1"/>
    </xf>
    <xf numFmtId="9" fontId="44" fillId="26" borderId="10" xfId="253" applyFont="1" applyFill="1" applyBorder="1" applyAlignment="1">
      <alignment horizontal="center" vertical="center"/>
    </xf>
    <xf numFmtId="0" fontId="57" fillId="26" borderId="0" xfId="0" applyFont="1" applyFill="1" applyAlignment="1">
      <alignment vertical="center" wrapText="1"/>
    </xf>
    <xf numFmtId="0" fontId="59" fillId="26" borderId="0" xfId="0" applyFont="1" applyFill="1" applyAlignment="1">
      <alignment vertical="center"/>
    </xf>
    <xf numFmtId="1" fontId="47" fillId="0" borderId="10" xfId="253" applyNumberFormat="1" applyFont="1" applyBorder="1" applyAlignment="1">
      <alignment horizontal="center" vertical="center"/>
    </xf>
    <xf numFmtId="0" fontId="45" fillId="26" borderId="10" xfId="0" applyFont="1" applyFill="1" applyBorder="1" applyAlignment="1">
      <alignment horizontal="center" vertical="center"/>
    </xf>
    <xf numFmtId="0" fontId="44" fillId="0" borderId="15" xfId="0" applyFont="1" applyBorder="1" applyAlignment="1">
      <alignment horizontal="center" vertical="center" wrapText="1"/>
    </xf>
    <xf numFmtId="9" fontId="46" fillId="25" borderId="21" xfId="0" applyNumberFormat="1" applyFont="1" applyFill="1" applyBorder="1" applyAlignment="1">
      <alignment horizontal="center" vertical="center" wrapText="1"/>
    </xf>
    <xf numFmtId="1" fontId="48" fillId="0" borderId="0" xfId="0" applyNumberFormat="1" applyFont="1" applyAlignment="1">
      <alignment horizontal="center"/>
    </xf>
    <xf numFmtId="9" fontId="48" fillId="0" borderId="0" xfId="253" applyFont="1" applyAlignment="1">
      <alignment horizontal="center"/>
    </xf>
    <xf numFmtId="9" fontId="44" fillId="0" borderId="11" xfId="253" applyFont="1" applyBorder="1" applyAlignment="1">
      <alignment horizontal="center" vertical="center"/>
    </xf>
    <xf numFmtId="0" fontId="44" fillId="25" borderId="15" xfId="0" applyFont="1" applyFill="1" applyBorder="1" applyAlignment="1">
      <alignment horizontal="center" vertical="center" wrapText="1"/>
    </xf>
    <xf numFmtId="0" fontId="44" fillId="25" borderId="10" xfId="0" applyFont="1" applyFill="1" applyBorder="1" applyAlignment="1">
      <alignment horizontal="center" vertical="center" wrapText="1"/>
    </xf>
    <xf numFmtId="1" fontId="44" fillId="0" borderId="10" xfId="253" applyNumberFormat="1" applyFont="1" applyFill="1" applyBorder="1" applyAlignment="1">
      <alignment horizontal="center" vertical="center"/>
    </xf>
    <xf numFmtId="1" fontId="44" fillId="0" borderId="10" xfId="253" applyNumberFormat="1" applyFont="1" applyFill="1" applyBorder="1" applyAlignment="1">
      <alignment vertical="center"/>
    </xf>
    <xf numFmtId="167" fontId="44" fillId="0" borderId="10" xfId="253" applyNumberFormat="1" applyFont="1" applyFill="1" applyBorder="1" applyAlignment="1">
      <alignment horizontal="center" vertical="center"/>
    </xf>
    <xf numFmtId="10" fontId="44" fillId="0" borderId="10" xfId="253" applyNumberFormat="1" applyFont="1" applyFill="1" applyBorder="1" applyAlignment="1">
      <alignment horizontal="center" vertical="center"/>
    </xf>
    <xf numFmtId="10" fontId="45" fillId="0" borderId="10" xfId="253" applyNumberFormat="1" applyFont="1" applyFill="1" applyBorder="1" applyAlignment="1">
      <alignment horizontal="center" vertical="center" wrapText="1"/>
    </xf>
    <xf numFmtId="9" fontId="46" fillId="0" borderId="10" xfId="269" applyFont="1" applyFill="1" applyBorder="1" applyAlignment="1">
      <alignment horizontal="center" vertical="center"/>
    </xf>
    <xf numFmtId="9" fontId="0" fillId="0" borderId="10" xfId="253" applyFont="1" applyFill="1" applyBorder="1" applyAlignment="1">
      <alignment horizontal="center" vertical="center"/>
    </xf>
    <xf numFmtId="9" fontId="44" fillId="0" borderId="17" xfId="253" applyFont="1" applyFill="1" applyBorder="1" applyAlignment="1">
      <alignment horizontal="center" vertical="center"/>
    </xf>
    <xf numFmtId="9" fontId="44" fillId="0" borderId="32" xfId="253" applyFont="1" applyFill="1" applyBorder="1" applyAlignment="1">
      <alignment horizontal="center" vertical="center"/>
    </xf>
    <xf numFmtId="9" fontId="44" fillId="0" borderId="18" xfId="253" applyFont="1" applyFill="1" applyBorder="1" applyAlignment="1">
      <alignment horizontal="center" vertical="center"/>
    </xf>
    <xf numFmtId="0" fontId="44" fillId="0" borderId="10" xfId="0" applyFont="1" applyFill="1" applyBorder="1" applyAlignment="1">
      <alignment horizontal="center" vertical="center"/>
    </xf>
    <xf numFmtId="0" fontId="44" fillId="0" borderId="10" xfId="0" applyFont="1" applyFill="1" applyBorder="1" applyAlignment="1">
      <alignment horizontal="center" vertical="center" wrapText="1"/>
    </xf>
    <xf numFmtId="170" fontId="44" fillId="0" borderId="10" xfId="253" applyNumberFormat="1" applyFont="1" applyFill="1" applyBorder="1" applyAlignment="1">
      <alignment horizontal="center" vertical="center"/>
    </xf>
    <xf numFmtId="10" fontId="53" fillId="0" borderId="10" xfId="419" applyNumberFormat="1" applyFont="1" applyFill="1" applyBorder="1" applyAlignment="1">
      <alignment horizontal="center" vertical="center"/>
    </xf>
    <xf numFmtId="9" fontId="44" fillId="0" borderId="10" xfId="253" applyFont="1" applyFill="1" applyBorder="1" applyAlignment="1">
      <alignment horizontal="center" vertical="center"/>
    </xf>
    <xf numFmtId="167" fontId="55" fillId="0" borderId="10" xfId="253" applyNumberFormat="1" applyFont="1" applyFill="1" applyBorder="1" applyAlignment="1">
      <alignment horizontal="center" vertical="center"/>
    </xf>
    <xf numFmtId="9" fontId="44" fillId="0" borderId="11" xfId="253" applyFont="1" applyFill="1" applyBorder="1" applyAlignment="1">
      <alignment horizontal="center" vertical="center"/>
    </xf>
    <xf numFmtId="9" fontId="44" fillId="0" borderId="10" xfId="0" applyNumberFormat="1" applyFont="1" applyFill="1" applyBorder="1" applyAlignment="1">
      <alignment horizontal="center" vertical="center"/>
    </xf>
    <xf numFmtId="9" fontId="44" fillId="0" borderId="15" xfId="253" applyFont="1" applyFill="1" applyBorder="1" applyAlignment="1">
      <alignment vertical="center"/>
    </xf>
    <xf numFmtId="167" fontId="44" fillId="0" borderId="15" xfId="253" applyNumberFormat="1" applyFont="1" applyFill="1" applyBorder="1" applyAlignment="1">
      <alignment vertical="center"/>
    </xf>
    <xf numFmtId="9" fontId="47" fillId="0" borderId="10" xfId="0" applyNumberFormat="1" applyFont="1" applyFill="1" applyBorder="1" applyAlignment="1">
      <alignment horizontal="center" vertical="center"/>
    </xf>
    <xf numFmtId="170" fontId="47" fillId="0" borderId="10" xfId="0" applyNumberFormat="1" applyFont="1" applyFill="1" applyBorder="1" applyAlignment="1">
      <alignment horizontal="center" vertical="center"/>
    </xf>
    <xf numFmtId="0" fontId="44" fillId="0" borderId="15" xfId="0" applyFont="1" applyBorder="1" applyAlignment="1">
      <alignment horizontal="left" vertical="center" wrapText="1"/>
    </xf>
    <xf numFmtId="0" fontId="44" fillId="26" borderId="10" xfId="0" applyFont="1" applyFill="1" applyBorder="1" applyAlignment="1">
      <alignment horizontal="center" vertical="center"/>
    </xf>
    <xf numFmtId="0" fontId="44" fillId="25" borderId="15" xfId="0" applyFont="1" applyFill="1" applyBorder="1" applyAlignment="1">
      <alignment horizontal="center" vertical="center" wrapText="1"/>
    </xf>
    <xf numFmtId="9" fontId="44" fillId="26" borderId="10" xfId="0" applyNumberFormat="1" applyFont="1" applyFill="1" applyBorder="1" applyAlignment="1">
      <alignment horizontal="center" vertical="center"/>
    </xf>
    <xf numFmtId="9" fontId="44" fillId="26" borderId="10" xfId="253" applyFont="1" applyFill="1" applyBorder="1" applyAlignment="1">
      <alignment horizontal="center" vertical="center"/>
    </xf>
    <xf numFmtId="167" fontId="44" fillId="26" borderId="0" xfId="253" applyNumberFormat="1" applyFont="1" applyFill="1" applyAlignment="1">
      <alignment horizontal="center" vertical="center" wrapText="1"/>
    </xf>
    <xf numFmtId="0" fontId="44" fillId="26" borderId="0" xfId="0" applyFont="1" applyFill="1" applyAlignment="1">
      <alignment wrapText="1"/>
    </xf>
    <xf numFmtId="9" fontId="44" fillId="28" borderId="10" xfId="253" applyFont="1" applyFill="1" applyBorder="1" applyAlignment="1">
      <alignment horizontal="center" vertical="center" wrapText="1"/>
    </xf>
    <xf numFmtId="0" fontId="58" fillId="0" borderId="10" xfId="0" applyFont="1" applyBorder="1" applyAlignment="1">
      <alignment horizontal="center" vertical="center" wrapText="1"/>
    </xf>
    <xf numFmtId="0" fontId="58" fillId="0" borderId="15" xfId="0" applyFont="1" applyBorder="1" applyAlignment="1">
      <alignment horizontal="center" vertical="center" wrapText="1"/>
    </xf>
    <xf numFmtId="9" fontId="44" fillId="0" borderId="18" xfId="253" applyFont="1" applyBorder="1" applyAlignment="1">
      <alignment horizontal="center" vertical="center"/>
    </xf>
    <xf numFmtId="9" fontId="45" fillId="0" borderId="18" xfId="253" applyFont="1" applyBorder="1" applyAlignment="1">
      <alignment horizontal="center" vertical="center"/>
    </xf>
    <xf numFmtId="167" fontId="44" fillId="0" borderId="18" xfId="253" applyNumberFormat="1" applyFont="1" applyBorder="1" applyAlignment="1">
      <alignment horizontal="center" vertical="center"/>
    </xf>
    <xf numFmtId="9" fontId="44" fillId="0" borderId="20" xfId="253" applyFont="1" applyBorder="1" applyAlignment="1">
      <alignment horizontal="center" vertical="center"/>
    </xf>
    <xf numFmtId="1" fontId="44" fillId="0" borderId="15" xfId="253" applyNumberFormat="1" applyFont="1" applyFill="1" applyBorder="1" applyAlignment="1">
      <alignment vertical="center"/>
    </xf>
    <xf numFmtId="10" fontId="45" fillId="0" borderId="15" xfId="253" applyNumberFormat="1" applyFont="1" applyFill="1" applyBorder="1" applyAlignment="1">
      <alignment horizontal="center" vertical="center" wrapText="1"/>
    </xf>
    <xf numFmtId="9" fontId="0" fillId="0" borderId="15" xfId="253" applyFont="1" applyFill="1" applyBorder="1" applyAlignment="1">
      <alignment horizontal="center" vertical="center"/>
    </xf>
    <xf numFmtId="9" fontId="0" fillId="0" borderId="11" xfId="253" applyFont="1" applyFill="1" applyBorder="1" applyAlignment="1">
      <alignment horizontal="center" vertical="center"/>
    </xf>
    <xf numFmtId="9" fontId="44" fillId="0" borderId="27" xfId="253" applyFont="1" applyFill="1" applyBorder="1" applyAlignment="1">
      <alignment horizontal="center" vertical="center"/>
    </xf>
    <xf numFmtId="170" fontId="44" fillId="0" borderId="11" xfId="253" applyNumberFormat="1" applyFont="1" applyFill="1" applyBorder="1" applyAlignment="1">
      <alignment horizontal="center" vertical="center"/>
    </xf>
    <xf numFmtId="9" fontId="46" fillId="0" borderId="15" xfId="269" applyFont="1" applyFill="1" applyBorder="1" applyAlignment="1">
      <alignment horizontal="center" vertical="center"/>
    </xf>
    <xf numFmtId="10" fontId="53" fillId="0" borderId="11" xfId="419" applyNumberFormat="1" applyFont="1" applyFill="1" applyBorder="1" applyAlignment="1">
      <alignment horizontal="center" vertical="center"/>
    </xf>
    <xf numFmtId="167" fontId="44" fillId="0" borderId="15" xfId="253" applyNumberFormat="1" applyFont="1" applyFill="1" applyBorder="1" applyAlignment="1">
      <alignment horizontal="center" vertical="center"/>
    </xf>
    <xf numFmtId="167" fontId="55" fillId="0" borderId="16" xfId="253" applyNumberFormat="1" applyFont="1" applyFill="1" applyBorder="1" applyAlignment="1">
      <alignment horizontal="center" vertical="center"/>
    </xf>
    <xf numFmtId="167" fontId="55" fillId="0" borderId="11" xfId="253" applyNumberFormat="1" applyFont="1" applyFill="1" applyBorder="1" applyAlignment="1">
      <alignment horizontal="center" vertical="center"/>
    </xf>
    <xf numFmtId="9" fontId="47" fillId="0" borderId="16" xfId="0" applyNumberFormat="1" applyFont="1" applyFill="1" applyBorder="1" applyAlignment="1">
      <alignment horizontal="center" vertical="center"/>
    </xf>
    <xf numFmtId="170" fontId="47" fillId="0" borderId="16" xfId="0" applyNumberFormat="1" applyFont="1" applyFill="1" applyBorder="1" applyAlignment="1">
      <alignment horizontal="center" vertical="center"/>
    </xf>
    <xf numFmtId="170" fontId="47" fillId="0" borderId="11" xfId="0" applyNumberFormat="1" applyFont="1" applyBorder="1" applyAlignment="1">
      <alignment horizontal="center" vertical="center"/>
    </xf>
    <xf numFmtId="0" fontId="44" fillId="26" borderId="10" xfId="0" applyFont="1" applyFill="1" applyBorder="1"/>
    <xf numFmtId="9" fontId="44" fillId="26" borderId="10" xfId="253" applyFont="1" applyFill="1" applyBorder="1" applyAlignment="1">
      <alignment horizontal="center" vertical="center"/>
    </xf>
    <xf numFmtId="9" fontId="44" fillId="0" borderId="10" xfId="253"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9" fontId="44" fillId="26" borderId="10" xfId="253" applyFont="1" applyFill="1" applyBorder="1" applyAlignment="1">
      <alignment horizontal="center" vertical="center"/>
    </xf>
    <xf numFmtId="0" fontId="57" fillId="0" borderId="15" xfId="0" applyFont="1" applyBorder="1" applyAlignment="1">
      <alignment horizontal="center" vertical="center" wrapText="1"/>
    </xf>
    <xf numFmtId="0" fontId="57" fillId="0" borderId="16" xfId="0" applyFont="1" applyBorder="1" applyAlignment="1">
      <alignment horizontal="center" vertical="center" wrapText="1"/>
    </xf>
    <xf numFmtId="0" fontId="57" fillId="0" borderId="11" xfId="0" applyFont="1" applyBorder="1" applyAlignment="1">
      <alignment horizontal="center" vertical="center" wrapText="1"/>
    </xf>
    <xf numFmtId="9" fontId="44" fillId="25" borderId="17" xfId="253" applyFont="1" applyFill="1" applyBorder="1" applyAlignment="1">
      <alignment horizontal="center" vertical="center" wrapText="1"/>
    </xf>
    <xf numFmtId="9" fontId="44" fillId="25" borderId="18" xfId="253" applyFont="1" applyFill="1" applyBorder="1" applyAlignment="1">
      <alignment horizontal="center" vertical="center" wrapText="1"/>
    </xf>
    <xf numFmtId="167" fontId="44" fillId="0" borderId="17" xfId="253" applyNumberFormat="1" applyFont="1" applyBorder="1" applyAlignment="1">
      <alignment horizontal="center" vertical="center"/>
    </xf>
    <xf numFmtId="167" fontId="44" fillId="0" borderId="32" xfId="253" applyNumberFormat="1" applyFont="1" applyBorder="1" applyAlignment="1">
      <alignment horizontal="center" vertical="center"/>
    </xf>
    <xf numFmtId="167" fontId="44" fillId="0" borderId="18" xfId="253" applyNumberFormat="1" applyFont="1" applyBorder="1" applyAlignment="1">
      <alignment horizontal="center" vertical="center"/>
    </xf>
    <xf numFmtId="1" fontId="44" fillId="25" borderId="17" xfId="253" applyNumberFormat="1" applyFont="1" applyFill="1" applyBorder="1" applyAlignment="1">
      <alignment horizontal="center" vertical="center" wrapText="1"/>
    </xf>
    <xf numFmtId="1" fontId="44" fillId="25" borderId="18" xfId="253" applyNumberFormat="1" applyFont="1" applyFill="1" applyBorder="1" applyAlignment="1">
      <alignment horizontal="center" vertical="center" wrapText="1"/>
    </xf>
    <xf numFmtId="1" fontId="44" fillId="0" borderId="15" xfId="253" applyNumberFormat="1" applyFont="1" applyFill="1" applyBorder="1" applyAlignment="1">
      <alignment horizontal="center" vertical="center"/>
    </xf>
    <xf numFmtId="1" fontId="44" fillId="0" borderId="11" xfId="253" applyNumberFormat="1" applyFont="1" applyFill="1" applyBorder="1" applyAlignment="1">
      <alignment horizontal="center" vertical="center"/>
    </xf>
    <xf numFmtId="9" fontId="44" fillId="0" borderId="17" xfId="253" applyFont="1" applyFill="1" applyBorder="1" applyAlignment="1">
      <alignment horizontal="center" vertical="center"/>
    </xf>
    <xf numFmtId="9" fontId="44" fillId="0" borderId="32" xfId="253" applyFont="1" applyFill="1" applyBorder="1" applyAlignment="1">
      <alignment horizontal="center" vertical="center"/>
    </xf>
    <xf numFmtId="9" fontId="44" fillId="0" borderId="18" xfId="253" applyFont="1" applyFill="1" applyBorder="1" applyAlignment="1">
      <alignment horizontal="center" vertical="center"/>
    </xf>
    <xf numFmtId="9" fontId="44" fillId="0" borderId="17" xfId="253" applyFont="1" applyBorder="1" applyAlignment="1">
      <alignment horizontal="center" vertical="center"/>
    </xf>
    <xf numFmtId="9" fontId="44" fillId="0" borderId="32" xfId="253" applyFont="1" applyBorder="1" applyAlignment="1">
      <alignment horizontal="center" vertical="center"/>
    </xf>
    <xf numFmtId="9" fontId="44" fillId="0" borderId="18" xfId="253" applyFont="1" applyBorder="1" applyAlignment="1">
      <alignment horizontal="center" vertical="center"/>
    </xf>
    <xf numFmtId="9" fontId="45" fillId="0" borderId="17" xfId="253" applyFont="1" applyBorder="1" applyAlignment="1">
      <alignment horizontal="center" vertical="center"/>
    </xf>
    <xf numFmtId="9" fontId="45" fillId="0" borderId="32" xfId="253" applyFont="1" applyBorder="1" applyAlignment="1">
      <alignment horizontal="center" vertical="center"/>
    </xf>
    <xf numFmtId="9" fontId="45" fillId="0" borderId="18" xfId="253" applyFont="1" applyBorder="1" applyAlignment="1">
      <alignment horizontal="center" vertical="center"/>
    </xf>
    <xf numFmtId="0" fontId="44" fillId="0" borderId="15"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6" xfId="0" applyFont="1" applyBorder="1" applyAlignment="1">
      <alignment horizontal="center" vertical="center" wrapText="1"/>
    </xf>
    <xf numFmtId="0" fontId="44" fillId="25" borderId="10" xfId="0" applyFont="1" applyFill="1" applyBorder="1" applyAlignment="1">
      <alignment horizontal="center" vertical="center" textRotation="90" wrapText="1"/>
    </xf>
    <xf numFmtId="0" fontId="44" fillId="25" borderId="10" xfId="0" applyFont="1" applyFill="1" applyBorder="1" applyAlignment="1">
      <alignment horizontal="center" vertical="center"/>
    </xf>
    <xf numFmtId="9" fontId="44" fillId="25" borderId="17" xfId="0" applyNumberFormat="1" applyFont="1" applyFill="1" applyBorder="1" applyAlignment="1">
      <alignment horizontal="center" vertical="center" wrapText="1"/>
    </xf>
    <xf numFmtId="9" fontId="44" fillId="25" borderId="18" xfId="0" applyNumberFormat="1" applyFont="1" applyFill="1" applyBorder="1" applyAlignment="1">
      <alignment horizontal="center" vertical="center" wrapText="1"/>
    </xf>
    <xf numFmtId="9" fontId="52" fillId="25" borderId="17" xfId="0" applyNumberFormat="1" applyFont="1" applyFill="1" applyBorder="1" applyAlignment="1">
      <alignment horizontal="center" vertical="center" wrapText="1"/>
    </xf>
    <xf numFmtId="0" fontId="44" fillId="25" borderId="15" xfId="0" applyFont="1" applyFill="1" applyBorder="1" applyAlignment="1">
      <alignment horizontal="center" vertical="center" wrapText="1"/>
    </xf>
    <xf numFmtId="0" fontId="44" fillId="25" borderId="16" xfId="0" applyFont="1" applyFill="1" applyBorder="1" applyAlignment="1">
      <alignment horizontal="center" vertical="center" wrapText="1"/>
    </xf>
    <xf numFmtId="0" fontId="44" fillId="25" borderId="11" xfId="0" applyFont="1" applyFill="1" applyBorder="1" applyAlignment="1">
      <alignment horizontal="center" vertical="center" wrapText="1"/>
    </xf>
    <xf numFmtId="9" fontId="44" fillId="25" borderId="10" xfId="0" applyNumberFormat="1" applyFont="1" applyFill="1" applyBorder="1" applyAlignment="1">
      <alignment horizontal="center" vertical="center" wrapText="1"/>
    </xf>
    <xf numFmtId="9" fontId="44" fillId="25" borderId="21" xfId="0" applyNumberFormat="1" applyFont="1" applyFill="1" applyBorder="1" applyAlignment="1">
      <alignment horizontal="center" vertical="center" wrapText="1"/>
    </xf>
    <xf numFmtId="9" fontId="44" fillId="25" borderId="27" xfId="0" applyNumberFormat="1" applyFont="1" applyFill="1" applyBorder="1" applyAlignment="1">
      <alignment horizontal="center" vertical="center" wrapText="1"/>
    </xf>
    <xf numFmtId="9" fontId="44" fillId="25" borderId="29" xfId="0" applyNumberFormat="1" applyFont="1" applyFill="1" applyBorder="1" applyAlignment="1">
      <alignment horizontal="center" vertical="center" wrapText="1"/>
    </xf>
    <xf numFmtId="9" fontId="44" fillId="25" borderId="19" xfId="0" applyNumberFormat="1" applyFont="1" applyFill="1" applyBorder="1" applyAlignment="1">
      <alignment horizontal="center" vertical="center" wrapText="1"/>
    </xf>
    <xf numFmtId="0" fontId="44" fillId="25" borderId="10" xfId="0" applyFont="1" applyFill="1" applyBorder="1" applyAlignment="1">
      <alignment horizontal="center" vertical="center" wrapText="1"/>
    </xf>
    <xf numFmtId="167" fontId="44" fillId="25" borderId="10" xfId="253" applyNumberFormat="1" applyFont="1" applyFill="1" applyBorder="1" applyAlignment="1">
      <alignment horizontal="center" vertical="center"/>
    </xf>
    <xf numFmtId="1" fontId="44" fillId="25" borderId="17" xfId="0" applyNumberFormat="1" applyFont="1" applyFill="1" applyBorder="1" applyAlignment="1">
      <alignment horizontal="center" vertical="center" wrapText="1"/>
    </xf>
    <xf numFmtId="1" fontId="44" fillId="25" borderId="18" xfId="0" applyNumberFormat="1" applyFont="1" applyFill="1" applyBorder="1" applyAlignment="1">
      <alignment horizontal="center" vertical="center" wrapText="1"/>
    </xf>
    <xf numFmtId="9" fontId="44" fillId="0" borderId="36" xfId="253" applyFont="1" applyBorder="1" applyAlignment="1">
      <alignment horizontal="center" vertical="center"/>
    </xf>
    <xf numFmtId="9" fontId="44" fillId="0" borderId="37" xfId="253" applyFont="1" applyBorder="1" applyAlignment="1">
      <alignment horizontal="center" vertical="center"/>
    </xf>
    <xf numFmtId="9" fontId="44" fillId="0" borderId="38" xfId="253" applyFont="1" applyBorder="1" applyAlignment="1">
      <alignment horizontal="center" vertical="center"/>
    </xf>
    <xf numFmtId="0" fontId="44" fillId="25" borderId="10" xfId="0" applyFont="1" applyFill="1" applyBorder="1" applyAlignment="1">
      <alignment horizontal="left" vertical="center" wrapText="1"/>
    </xf>
    <xf numFmtId="167" fontId="57" fillId="25" borderId="10" xfId="253" applyNumberFormat="1" applyFont="1" applyFill="1" applyBorder="1" applyAlignment="1">
      <alignment horizontal="center" vertical="center"/>
    </xf>
    <xf numFmtId="0" fontId="45" fillId="24" borderId="33" xfId="0" applyFont="1" applyFill="1" applyBorder="1" applyAlignment="1">
      <alignment horizontal="center" vertical="center"/>
    </xf>
    <xf numFmtId="0" fontId="45" fillId="24" borderId="14" xfId="0" applyFont="1" applyFill="1" applyBorder="1" applyAlignment="1">
      <alignment horizontal="center" vertical="center"/>
    </xf>
    <xf numFmtId="0" fontId="45" fillId="24" borderId="28" xfId="0" applyFont="1" applyFill="1" applyBorder="1" applyAlignment="1">
      <alignment horizontal="center" vertical="center"/>
    </xf>
    <xf numFmtId="0" fontId="44" fillId="25" borderId="25" xfId="0" applyFont="1" applyFill="1" applyBorder="1" applyAlignment="1">
      <alignment horizontal="center" vertical="center" textRotation="90" wrapText="1"/>
    </xf>
    <xf numFmtId="0" fontId="44" fillId="25" borderId="12" xfId="0" applyFont="1" applyFill="1" applyBorder="1" applyAlignment="1">
      <alignment horizontal="center" vertical="center" textRotation="90" wrapText="1"/>
    </xf>
    <xf numFmtId="0" fontId="44" fillId="25" borderId="13" xfId="0" applyFont="1" applyFill="1" applyBorder="1" applyAlignment="1">
      <alignment horizontal="center" vertical="center" textRotation="90" wrapText="1"/>
    </xf>
    <xf numFmtId="0" fontId="44" fillId="25" borderId="15" xfId="0" applyFont="1" applyFill="1" applyBorder="1" applyAlignment="1">
      <alignment horizontal="center" vertical="center"/>
    </xf>
    <xf numFmtId="0" fontId="44" fillId="25" borderId="16" xfId="0" applyFont="1" applyFill="1" applyBorder="1" applyAlignment="1">
      <alignment horizontal="center" vertical="center"/>
    </xf>
    <xf numFmtId="0" fontId="44" fillId="25" borderId="11" xfId="0" applyFont="1" applyFill="1" applyBorder="1" applyAlignment="1">
      <alignment horizontal="center" vertical="center"/>
    </xf>
    <xf numFmtId="0" fontId="44" fillId="0" borderId="10" xfId="0" applyFont="1" applyBorder="1" applyAlignment="1">
      <alignment horizontal="center"/>
    </xf>
    <xf numFmtId="0" fontId="58" fillId="0" borderId="10" xfId="0" applyFont="1" applyBorder="1" applyAlignment="1">
      <alignment horizontal="center" vertical="center" wrapText="1"/>
    </xf>
    <xf numFmtId="0" fontId="58" fillId="0" borderId="15" xfId="0" applyFont="1" applyBorder="1" applyAlignment="1">
      <alignment horizontal="center" vertical="center" wrapText="1"/>
    </xf>
    <xf numFmtId="0" fontId="45" fillId="24" borderId="28" xfId="0" applyFont="1" applyFill="1" applyBorder="1" applyAlignment="1">
      <alignment horizontal="center" vertical="center" wrapText="1"/>
    </xf>
    <xf numFmtId="0" fontId="45" fillId="24" borderId="14" xfId="0" applyFont="1" applyFill="1" applyBorder="1" applyAlignment="1">
      <alignment horizontal="center" vertical="center" wrapText="1"/>
    </xf>
    <xf numFmtId="0" fontId="45" fillId="24" borderId="30" xfId="0" applyFont="1" applyFill="1" applyBorder="1" applyAlignment="1">
      <alignment horizontal="center"/>
    </xf>
    <xf numFmtId="0" fontId="45" fillId="24" borderId="31" xfId="0" applyFont="1" applyFill="1" applyBorder="1" applyAlignment="1">
      <alignment horizontal="center"/>
    </xf>
    <xf numFmtId="0" fontId="45" fillId="24" borderId="10" xfId="0" applyFont="1" applyFill="1" applyBorder="1" applyAlignment="1">
      <alignment horizontal="center" vertical="center" wrapText="1"/>
    </xf>
    <xf numFmtId="0" fontId="44" fillId="26" borderId="10" xfId="0" applyFont="1" applyFill="1" applyBorder="1" applyAlignment="1">
      <alignment horizontal="justify" vertical="center" wrapText="1"/>
    </xf>
    <xf numFmtId="0" fontId="60" fillId="27" borderId="10" xfId="0" applyFont="1" applyFill="1" applyBorder="1" applyAlignment="1">
      <alignment horizontal="center" vertical="center"/>
    </xf>
    <xf numFmtId="9" fontId="44" fillId="26" borderId="10" xfId="0" applyNumberFormat="1" applyFont="1" applyFill="1" applyBorder="1" applyAlignment="1">
      <alignment horizontal="center" vertical="center"/>
    </xf>
    <xf numFmtId="0" fontId="59" fillId="26" borderId="10" xfId="0" applyFont="1" applyFill="1" applyBorder="1" applyAlignment="1">
      <alignment horizontal="center" vertical="center"/>
    </xf>
    <xf numFmtId="9" fontId="44" fillId="26" borderId="10" xfId="253" applyFont="1" applyFill="1" applyBorder="1" applyAlignment="1">
      <alignment horizontal="center" vertical="center"/>
    </xf>
    <xf numFmtId="0" fontId="45" fillId="26" borderId="10" xfId="0" applyFont="1" applyFill="1" applyBorder="1" applyAlignment="1">
      <alignment horizontal="center" vertical="center" wrapText="1"/>
    </xf>
    <xf numFmtId="0" fontId="60" fillId="27" borderId="35" xfId="0" applyFont="1" applyFill="1" applyBorder="1" applyAlignment="1">
      <alignment horizontal="center" vertical="center"/>
    </xf>
    <xf numFmtId="0" fontId="60" fillId="27" borderId="20" xfId="0" applyFont="1" applyFill="1" applyBorder="1" applyAlignment="1">
      <alignment horizontal="center" vertical="center"/>
    </xf>
    <xf numFmtId="1" fontId="44" fillId="26" borderId="15" xfId="253" applyNumberFormat="1" applyFont="1" applyFill="1" applyBorder="1" applyAlignment="1">
      <alignment horizontal="center" vertical="center"/>
    </xf>
    <xf numFmtId="1" fontId="44" fillId="26" borderId="11" xfId="253" applyNumberFormat="1" applyFont="1" applyFill="1" applyBorder="1" applyAlignment="1">
      <alignment horizontal="center" vertical="center"/>
    </xf>
    <xf numFmtId="0" fontId="44" fillId="26" borderId="17" xfId="0" applyFont="1" applyFill="1" applyBorder="1" applyAlignment="1">
      <alignment horizontal="justify" vertical="center" wrapText="1"/>
    </xf>
    <xf numFmtId="0" fontId="44" fillId="26" borderId="32" xfId="0" applyFont="1" applyFill="1" applyBorder="1" applyAlignment="1">
      <alignment horizontal="justify" vertical="center" wrapText="1"/>
    </xf>
    <xf numFmtId="0" fontId="44" fillId="26" borderId="18" xfId="0" applyFont="1" applyFill="1" applyBorder="1" applyAlignment="1">
      <alignment horizontal="justify" vertical="center" wrapText="1"/>
    </xf>
    <xf numFmtId="0" fontId="59" fillId="26" borderId="17" xfId="0" applyFont="1" applyFill="1" applyBorder="1" applyAlignment="1">
      <alignment horizontal="center" vertical="center"/>
    </xf>
    <xf numFmtId="0" fontId="59" fillId="26" borderId="32" xfId="0" applyFont="1" applyFill="1" applyBorder="1" applyAlignment="1">
      <alignment horizontal="center" vertical="center"/>
    </xf>
    <xf numFmtId="0" fontId="59" fillId="26" borderId="18" xfId="0" applyFont="1" applyFill="1" applyBorder="1" applyAlignment="1">
      <alignment horizontal="center" vertical="center"/>
    </xf>
    <xf numFmtId="0" fontId="45" fillId="26" borderId="0" xfId="0" applyFont="1" applyFill="1" applyAlignment="1">
      <alignment horizontal="center" vertical="center" wrapText="1"/>
    </xf>
    <xf numFmtId="9" fontId="44" fillId="26" borderId="17" xfId="253" applyFont="1" applyFill="1" applyBorder="1" applyAlignment="1">
      <alignment horizontal="center" vertical="center"/>
    </xf>
    <xf numFmtId="9" fontId="44" fillId="26" borderId="32" xfId="253" applyFont="1" applyFill="1" applyBorder="1" applyAlignment="1">
      <alignment horizontal="center" vertical="center"/>
    </xf>
    <xf numFmtId="9" fontId="44" fillId="26" borderId="18" xfId="253" applyFont="1" applyFill="1" applyBorder="1" applyAlignment="1">
      <alignment horizontal="center" vertical="center"/>
    </xf>
    <xf numFmtId="0" fontId="45" fillId="24" borderId="17" xfId="0" applyFont="1" applyFill="1" applyBorder="1" applyAlignment="1">
      <alignment horizontal="center" vertical="center"/>
    </xf>
    <xf numFmtId="0" fontId="45" fillId="24" borderId="32" xfId="0" applyFont="1" applyFill="1" applyBorder="1" applyAlignment="1">
      <alignment horizontal="center" vertical="center"/>
    </xf>
    <xf numFmtId="0" fontId="45" fillId="24" borderId="18" xfId="0" applyFont="1" applyFill="1" applyBorder="1" applyAlignment="1">
      <alignment horizontal="center" vertical="center"/>
    </xf>
    <xf numFmtId="0" fontId="60" fillId="27" borderId="10" xfId="0" applyFont="1" applyFill="1" applyBorder="1" applyAlignment="1">
      <alignment horizontal="center" vertical="center" wrapText="1"/>
    </xf>
    <xf numFmtId="0" fontId="45" fillId="26" borderId="0" xfId="0" applyFont="1" applyFill="1" applyAlignment="1">
      <alignment horizontal="justify" vertical="center" wrapText="1"/>
    </xf>
    <xf numFmtId="0" fontId="59" fillId="26" borderId="17" xfId="0" applyFont="1" applyFill="1" applyBorder="1" applyAlignment="1">
      <alignment horizontal="justify" vertical="center" wrapText="1"/>
    </xf>
    <xf numFmtId="0" fontId="59" fillId="26" borderId="32" xfId="0" applyFont="1" applyFill="1" applyBorder="1" applyAlignment="1">
      <alignment horizontal="justify" vertical="center" wrapText="1"/>
    </xf>
    <xf numFmtId="0" fontId="59" fillId="26" borderId="18" xfId="0" applyFont="1" applyFill="1" applyBorder="1" applyAlignment="1">
      <alignment horizontal="justify" vertical="center" wrapText="1"/>
    </xf>
    <xf numFmtId="0" fontId="44" fillId="26" borderId="10" xfId="0" applyFont="1" applyFill="1" applyBorder="1" applyAlignment="1">
      <alignment vertical="center" wrapText="1"/>
    </xf>
    <xf numFmtId="0" fontId="44" fillId="26" borderId="21" xfId="0" applyFont="1" applyFill="1" applyBorder="1" applyAlignment="1">
      <alignment horizontal="justify" vertical="center" wrapText="1"/>
    </xf>
    <xf numFmtId="0" fontId="44" fillId="26" borderId="34" xfId="0" applyFont="1" applyFill="1" applyBorder="1" applyAlignment="1">
      <alignment horizontal="justify" vertical="center" wrapText="1"/>
    </xf>
    <xf numFmtId="0" fontId="44" fillId="26" borderId="27" xfId="0" applyFont="1" applyFill="1" applyBorder="1" applyAlignment="1">
      <alignment horizontal="justify" vertical="center" wrapText="1"/>
    </xf>
    <xf numFmtId="0" fontId="44" fillId="26" borderId="23" xfId="0" applyFont="1" applyFill="1" applyBorder="1" applyAlignment="1">
      <alignment horizontal="justify" vertical="center" wrapText="1"/>
    </xf>
    <xf numFmtId="0" fontId="44" fillId="26" borderId="35" xfId="0" applyFont="1" applyFill="1" applyBorder="1" applyAlignment="1">
      <alignment horizontal="justify" vertical="center" wrapText="1"/>
    </xf>
    <xf numFmtId="0" fontId="44" fillId="26" borderId="20" xfId="0" applyFont="1" applyFill="1" applyBorder="1" applyAlignment="1">
      <alignment horizontal="justify" vertical="center" wrapText="1"/>
    </xf>
    <xf numFmtId="0" fontId="60" fillId="27" borderId="17" xfId="0" applyFont="1" applyFill="1" applyBorder="1" applyAlignment="1">
      <alignment horizontal="center" vertical="center" wrapText="1"/>
    </xf>
    <xf numFmtId="0" fontId="60" fillId="27" borderId="32" xfId="0" applyFont="1" applyFill="1" applyBorder="1" applyAlignment="1">
      <alignment horizontal="center" vertical="center" wrapText="1"/>
    </xf>
    <xf numFmtId="0" fontId="60" fillId="27" borderId="18" xfId="0" applyFont="1" applyFill="1" applyBorder="1" applyAlignment="1">
      <alignment horizontal="center" vertical="center" wrapText="1"/>
    </xf>
    <xf numFmtId="0" fontId="44" fillId="26" borderId="17" xfId="0" applyFont="1" applyFill="1" applyBorder="1" applyAlignment="1">
      <alignment horizontal="left" vertical="center" wrapText="1"/>
    </xf>
    <xf numFmtId="0" fontId="44" fillId="26" borderId="32" xfId="0" applyFont="1" applyFill="1" applyBorder="1" applyAlignment="1">
      <alignment horizontal="left" vertical="center" wrapText="1"/>
    </xf>
    <xf numFmtId="0" fontId="44" fillId="26" borderId="18" xfId="0" applyFont="1" applyFill="1" applyBorder="1" applyAlignment="1">
      <alignment horizontal="left" vertical="center" wrapText="1"/>
    </xf>
    <xf numFmtId="0" fontId="45" fillId="24" borderId="17" xfId="0" applyFont="1" applyFill="1" applyBorder="1" applyAlignment="1">
      <alignment horizontal="center" vertical="center" wrapText="1"/>
    </xf>
    <xf numFmtId="0" fontId="45" fillId="24" borderId="18" xfId="0" applyFont="1" applyFill="1" applyBorder="1" applyAlignment="1">
      <alignment horizontal="center" vertical="center" wrapText="1"/>
    </xf>
    <xf numFmtId="0" fontId="44" fillId="26" borderId="17" xfId="0" applyFont="1" applyFill="1" applyBorder="1" applyAlignment="1">
      <alignment vertical="center" wrapText="1"/>
    </xf>
    <xf numFmtId="0" fontId="44" fillId="26" borderId="32" xfId="0" applyFont="1" applyFill="1" applyBorder="1" applyAlignment="1">
      <alignment vertical="center" wrapText="1"/>
    </xf>
    <xf numFmtId="0" fontId="44" fillId="26" borderId="18" xfId="0" applyFont="1" applyFill="1" applyBorder="1" applyAlignment="1">
      <alignment vertical="center" wrapText="1"/>
    </xf>
    <xf numFmtId="0" fontId="45" fillId="24" borderId="15" xfId="0" applyFont="1" applyFill="1" applyBorder="1" applyAlignment="1">
      <alignment horizontal="center" vertical="center" wrapText="1"/>
    </xf>
    <xf numFmtId="0" fontId="44" fillId="0" borderId="17" xfId="0" applyFont="1" applyFill="1" applyBorder="1" applyAlignment="1">
      <alignment horizontal="justify" vertical="center" wrapText="1"/>
    </xf>
    <xf numFmtId="0" fontId="44" fillId="0" borderId="32" xfId="0" applyFont="1" applyFill="1" applyBorder="1" applyAlignment="1">
      <alignment horizontal="justify" vertical="center" wrapText="1"/>
    </xf>
    <xf numFmtId="0" fontId="44" fillId="0" borderId="18" xfId="0" applyFont="1" applyFill="1" applyBorder="1" applyAlignment="1">
      <alignment horizontal="justify" vertical="center" wrapText="1"/>
    </xf>
    <xf numFmtId="0" fontId="44" fillId="26" borderId="21" xfId="0" applyFont="1" applyFill="1" applyBorder="1" applyAlignment="1">
      <alignment horizontal="left" vertical="center" wrapText="1"/>
    </xf>
    <xf numFmtId="0" fontId="44" fillId="26" borderId="34" xfId="0" applyFont="1" applyFill="1" applyBorder="1" applyAlignment="1">
      <alignment horizontal="left" vertical="center" wrapText="1"/>
    </xf>
    <xf numFmtId="0" fontId="44" fillId="26" borderId="27" xfId="0" applyFont="1" applyFill="1" applyBorder="1" applyAlignment="1">
      <alignment horizontal="left" vertical="center" wrapText="1"/>
    </xf>
    <xf numFmtId="0" fontId="44" fillId="26" borderId="15" xfId="0" applyFont="1" applyFill="1" applyBorder="1" applyAlignment="1">
      <alignment horizontal="justify" vertical="center" wrapText="1"/>
    </xf>
    <xf numFmtId="0" fontId="44" fillId="26" borderId="10" xfId="0" applyFont="1" applyFill="1" applyBorder="1" applyAlignment="1">
      <alignment horizontal="left" vertical="center" wrapText="1"/>
    </xf>
    <xf numFmtId="0" fontId="44" fillId="0" borderId="10" xfId="0" applyFont="1" applyFill="1" applyBorder="1" applyAlignment="1">
      <alignment horizontal="justify" vertical="center" wrapText="1"/>
    </xf>
    <xf numFmtId="0" fontId="44" fillId="26" borderId="10" xfId="0" applyFont="1" applyFill="1" applyBorder="1" applyAlignment="1">
      <alignment vertical="top" wrapText="1"/>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4">
    <dxf>
      <fill>
        <patternFill>
          <bgColor theme="0"/>
        </patternFill>
      </fill>
    </dxf>
    <dxf>
      <font>
        <b/>
        <i val="0"/>
      </font>
      <fill>
        <patternFill>
          <bgColor rgb="FFFF0000"/>
        </patternFill>
      </fill>
    </dxf>
    <dxf>
      <font>
        <b/>
        <i val="0"/>
      </font>
      <fill>
        <patternFill>
          <bgColor rgb="FF00CC00"/>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CC00"/>
      <color rgb="FF2DAD23"/>
      <color rgb="FFFF3F3F"/>
      <color rgb="FF00FF00"/>
      <color rgb="FF00CCFF"/>
      <color rgb="FF00FF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CIERRE ACT. REVision por la dirección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0-BA55-4B41-9424-3EC494155C7C}"/>
              </c:ext>
            </c:extLst>
          </c:dPt>
          <c:dPt>
            <c:idx val="2"/>
            <c:invertIfNegative val="0"/>
            <c:bubble3D val="0"/>
            <c:spPr>
              <a:solidFill>
                <a:srgbClr val="2DAD23"/>
              </a:solidFill>
              <a:ln>
                <a:noFill/>
              </a:ln>
              <a:effectLst/>
            </c:spPr>
            <c:extLst>
              <c:ext xmlns:c16="http://schemas.microsoft.com/office/drawing/2014/chart" uri="{C3380CC4-5D6E-409C-BE32-E72D297353CC}">
                <c16:uniqueId val="{00000006-BA55-4B41-9424-3EC494155C7C}"/>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DE!$N$4:$P$4</c:f>
              <c:strCache>
                <c:ptCount val="3"/>
                <c:pt idx="0">
                  <c:v>% CUMPLIMIENTO</c:v>
                </c:pt>
                <c:pt idx="1">
                  <c:v>META (Mín)</c:v>
                </c:pt>
                <c:pt idx="2">
                  <c:v>META (Máx)</c:v>
                </c:pt>
              </c:strCache>
            </c:strRef>
          </c:cat>
          <c:val>
            <c:numRef>
              <c:f>DE!$N$5:$P$5</c:f>
              <c:numCache>
                <c:formatCode>0%</c:formatCode>
                <c:ptCount val="3"/>
                <c:pt idx="0">
                  <c:v>0</c:v>
                </c:pt>
                <c:pt idx="1">
                  <c:v>0.8</c:v>
                </c:pt>
                <c:pt idx="2">
                  <c:v>1</c:v>
                </c:pt>
              </c:numCache>
            </c:numRef>
          </c:val>
          <c:extLst>
            <c:ext xmlns:c16="http://schemas.microsoft.com/office/drawing/2014/chart" uri="{C3380CC4-5D6E-409C-BE32-E72D297353CC}">
              <c16:uniqueId val="{00000000-C731-4FD9-9E80-2D369F664D9E}"/>
            </c:ext>
          </c:extLst>
        </c:ser>
        <c:dLbls>
          <c:showLegendKey val="0"/>
          <c:showVal val="1"/>
          <c:showCatName val="0"/>
          <c:showSerName val="0"/>
          <c:showPercent val="0"/>
          <c:showBubbleSize val="0"/>
        </c:dLbls>
        <c:gapWidth val="326"/>
        <c:overlap val="-58"/>
        <c:axId val="139882880"/>
        <c:axId val="139942528"/>
      </c:barChart>
      <c:catAx>
        <c:axId val="13988288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139942528"/>
        <c:crosses val="autoZero"/>
        <c:auto val="1"/>
        <c:lblAlgn val="ctr"/>
        <c:lblOffset val="100"/>
        <c:noMultiLvlLbl val="0"/>
      </c:catAx>
      <c:valAx>
        <c:axId val="139942528"/>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crossAx val="13988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050"/>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DEVOLUCIONES</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DFAB-4884-BAB9-D019509FF92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FAB-4884-BAB9-D019509FF9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c:v>
                </c:pt>
                <c:pt idx="13">
                  <c:v>Límite (Máx)</c:v>
                </c:pt>
              </c:strCache>
            </c:strRef>
          </c:cat>
          <c:val>
            <c:numRef>
              <c:f>LO!$Q$5:$AD$5</c:f>
              <c:numCache>
                <c:formatCode>0.0%</c:formatCode>
                <c:ptCount val="14"/>
                <c:pt idx="0">
                  <c:v>1.7857142857142857E-3</c:v>
                </c:pt>
                <c:pt idx="1">
                  <c:v>3.8461538461538464E-3</c:v>
                </c:pt>
                <c:pt idx="2">
                  <c:v>0</c:v>
                </c:pt>
                <c:pt idx="3">
                  <c:v>0</c:v>
                </c:pt>
                <c:pt idx="4">
                  <c:v>0</c:v>
                </c:pt>
                <c:pt idx="5">
                  <c:v>0</c:v>
                </c:pt>
                <c:pt idx="6">
                  <c:v>0</c:v>
                </c:pt>
                <c:pt idx="7">
                  <c:v>0</c:v>
                </c:pt>
                <c:pt idx="8">
                  <c:v>0</c:v>
                </c:pt>
                <c:pt idx="9">
                  <c:v>0</c:v>
                </c:pt>
                <c:pt idx="10">
                  <c:v>0</c:v>
                </c:pt>
                <c:pt idx="11">
                  <c:v>0</c:v>
                </c:pt>
                <c:pt idx="12" formatCode="0%">
                  <c:v>0</c:v>
                </c:pt>
                <c:pt idx="13" formatCode="0%">
                  <c:v>0.01</c:v>
                </c:pt>
              </c:numCache>
            </c:numRef>
          </c:val>
          <c:extLst>
            <c:ext xmlns:c16="http://schemas.microsoft.com/office/drawing/2014/chart" uri="{C3380CC4-5D6E-409C-BE32-E72D297353CC}">
              <c16:uniqueId val="{00000000-DFAB-4884-BAB9-D019509FF92C}"/>
            </c:ext>
          </c:extLst>
        </c:ser>
        <c:dLbls>
          <c:dLblPos val="outEnd"/>
          <c:showLegendKey val="0"/>
          <c:showVal val="1"/>
          <c:showCatName val="0"/>
          <c:showSerName val="0"/>
          <c:showPercent val="0"/>
          <c:showBubbleSize val="0"/>
        </c:dLbls>
        <c:gapWidth val="100"/>
        <c:overlap val="-24"/>
        <c:axId val="314570624"/>
        <c:axId val="327585792"/>
      </c:barChart>
      <c:catAx>
        <c:axId val="314570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585792"/>
        <c:crosses val="autoZero"/>
        <c:auto val="1"/>
        <c:lblAlgn val="ctr"/>
        <c:lblOffset val="100"/>
        <c:noMultiLvlLbl val="0"/>
      </c:catAx>
      <c:valAx>
        <c:axId val="327585792"/>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1457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GI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CP!$B$5:$O$5</c:f>
              <c:numCache>
                <c:formatCode>0%</c:formatCode>
                <c:ptCount val="14"/>
                <c:pt idx="0">
                  <c:v>0</c:v>
                </c:pt>
                <c:pt idx="1">
                  <c:v>1</c:v>
                </c:pt>
                <c:pt idx="2">
                  <c:v>1</c:v>
                </c:pt>
                <c:pt idx="3">
                  <c:v>1.03</c:v>
                </c:pt>
                <c:pt idx="4">
                  <c:v>0</c:v>
                </c:pt>
                <c:pt idx="5">
                  <c:v>0</c:v>
                </c:pt>
                <c:pt idx="6">
                  <c:v>0</c:v>
                </c:pt>
                <c:pt idx="7">
                  <c:v>0</c:v>
                </c:pt>
                <c:pt idx="8">
                  <c:v>0</c:v>
                </c:pt>
                <c:pt idx="9">
                  <c:v>0</c:v>
                </c:pt>
                <c:pt idx="10">
                  <c:v>0</c:v>
                </c:pt>
                <c:pt idx="11">
                  <c:v>0</c:v>
                </c:pt>
                <c:pt idx="12">
                  <c:v>0.9</c:v>
                </c:pt>
                <c:pt idx="13">
                  <c:v>1</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139827072"/>
        <c:axId val="139830784"/>
      </c:barChart>
      <c:catAx>
        <c:axId val="139827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830784"/>
        <c:crosses val="autoZero"/>
        <c:auto val="1"/>
        <c:lblAlgn val="ctr"/>
        <c:lblOffset val="100"/>
        <c:noMultiLvlLbl val="0"/>
      </c:catAx>
      <c:valAx>
        <c:axId val="1398307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98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GII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E2-4326-83AE-B3ADB5D507D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E2-4326-83AE-B3ADB5D507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CP!$Q$5:$AD$5</c:f>
              <c:numCache>
                <c:formatCode>0%</c:formatCode>
                <c:ptCount val="14"/>
                <c:pt idx="0">
                  <c:v>1.47</c:v>
                </c:pt>
                <c:pt idx="1">
                  <c:v>0.94</c:v>
                </c:pt>
                <c:pt idx="2">
                  <c:v>1</c:v>
                </c:pt>
                <c:pt idx="3">
                  <c:v>1</c:v>
                </c:pt>
                <c:pt idx="4">
                  <c:v>0</c:v>
                </c:pt>
                <c:pt idx="5">
                  <c:v>0</c:v>
                </c:pt>
                <c:pt idx="6">
                  <c:v>0</c:v>
                </c:pt>
                <c:pt idx="7">
                  <c:v>0</c:v>
                </c:pt>
                <c:pt idx="8">
                  <c:v>0</c:v>
                </c:pt>
                <c:pt idx="9">
                  <c:v>0</c:v>
                </c:pt>
                <c:pt idx="10">
                  <c:v>0</c:v>
                </c:pt>
                <c:pt idx="11">
                  <c:v>0</c:v>
                </c:pt>
                <c:pt idx="12">
                  <c:v>0.9</c:v>
                </c:pt>
                <c:pt idx="13">
                  <c:v>1</c:v>
                </c:pt>
              </c:numCache>
            </c:numRef>
          </c:val>
          <c:extLst>
            <c:ext xmlns:c16="http://schemas.microsoft.com/office/drawing/2014/chart" uri="{C3380CC4-5D6E-409C-BE32-E72D297353CC}">
              <c16:uniqueId val="{00000004-50E2-4326-83AE-B3ADB5D507DA}"/>
            </c:ext>
          </c:extLst>
        </c:ser>
        <c:dLbls>
          <c:dLblPos val="outEnd"/>
          <c:showLegendKey val="0"/>
          <c:showVal val="1"/>
          <c:showCatName val="0"/>
          <c:showSerName val="0"/>
          <c:showPercent val="0"/>
          <c:showBubbleSize val="0"/>
        </c:dLbls>
        <c:gapWidth val="100"/>
        <c:overlap val="-24"/>
        <c:axId val="139859840"/>
        <c:axId val="139863552"/>
      </c:barChart>
      <c:catAx>
        <c:axId val="139859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863552"/>
        <c:crosses val="autoZero"/>
        <c:auto val="1"/>
        <c:lblAlgn val="ctr"/>
        <c:lblOffset val="100"/>
        <c:noMultiLvlLbl val="0"/>
      </c:catAx>
      <c:valAx>
        <c:axId val="1398635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985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Jabón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3D3-4A00-BB74-BF7ED83EABE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3D3-4A00-BB74-BF7ED83EA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CP!$AF$5:$AS$5</c:f>
              <c:numCache>
                <c:formatCode>0%</c:formatCode>
                <c:ptCount val="14"/>
                <c:pt idx="0">
                  <c:v>0.9</c:v>
                </c:pt>
                <c:pt idx="1">
                  <c:v>1.04</c:v>
                </c:pt>
                <c:pt idx="2">
                  <c:v>1</c:v>
                </c:pt>
                <c:pt idx="3">
                  <c:v>0.96</c:v>
                </c:pt>
                <c:pt idx="4">
                  <c:v>0</c:v>
                </c:pt>
                <c:pt idx="5">
                  <c:v>0</c:v>
                </c:pt>
                <c:pt idx="6">
                  <c:v>0</c:v>
                </c:pt>
                <c:pt idx="7">
                  <c:v>0</c:v>
                </c:pt>
                <c:pt idx="8">
                  <c:v>0</c:v>
                </c:pt>
                <c:pt idx="9">
                  <c:v>0</c:v>
                </c:pt>
                <c:pt idx="10">
                  <c:v>0</c:v>
                </c:pt>
                <c:pt idx="11">
                  <c:v>0</c:v>
                </c:pt>
                <c:pt idx="12">
                  <c:v>0.9</c:v>
                </c:pt>
                <c:pt idx="13">
                  <c:v>1</c:v>
                </c:pt>
              </c:numCache>
            </c:numRef>
          </c:val>
          <c:extLst>
            <c:ext xmlns:c16="http://schemas.microsoft.com/office/drawing/2014/chart" uri="{C3380CC4-5D6E-409C-BE32-E72D297353CC}">
              <c16:uniqueId val="{00000004-E3D3-4A00-BB74-BF7ED83EABE9}"/>
            </c:ext>
          </c:extLst>
        </c:ser>
        <c:dLbls>
          <c:dLblPos val="outEnd"/>
          <c:showLegendKey val="0"/>
          <c:showVal val="1"/>
          <c:showCatName val="0"/>
          <c:showSerName val="0"/>
          <c:showPercent val="0"/>
          <c:showBubbleSize val="0"/>
        </c:dLbls>
        <c:gapWidth val="100"/>
        <c:overlap val="-24"/>
        <c:axId val="139872512"/>
        <c:axId val="139888512"/>
      </c:barChart>
      <c:catAx>
        <c:axId val="1398725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888512"/>
        <c:crosses val="autoZero"/>
        <c:auto val="1"/>
        <c:lblAlgn val="ctr"/>
        <c:lblOffset val="100"/>
        <c:noMultiLvlLbl val="0"/>
      </c:catAx>
      <c:valAx>
        <c:axId val="1398885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987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producción R4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83-4288-B033-3E4C2B3FC20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83-4288-B033-3E4C2B3FC2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CP!$AU$5:$BH$5</c:f>
              <c:numCache>
                <c:formatCode>0%</c:formatCode>
                <c:ptCount val="14"/>
                <c:pt idx="0">
                  <c:v>1</c:v>
                </c:pt>
                <c:pt idx="1">
                  <c:v>1</c:v>
                </c:pt>
                <c:pt idx="2">
                  <c:v>1</c:v>
                </c:pt>
                <c:pt idx="3">
                  <c:v>1</c:v>
                </c:pt>
                <c:pt idx="4">
                  <c:v>0</c:v>
                </c:pt>
                <c:pt idx="5">
                  <c:v>0</c:v>
                </c:pt>
                <c:pt idx="6">
                  <c:v>0</c:v>
                </c:pt>
                <c:pt idx="7">
                  <c:v>0</c:v>
                </c:pt>
                <c:pt idx="8">
                  <c:v>0</c:v>
                </c:pt>
                <c:pt idx="9">
                  <c:v>0</c:v>
                </c:pt>
                <c:pt idx="10">
                  <c:v>0</c:v>
                </c:pt>
                <c:pt idx="11">
                  <c:v>0</c:v>
                </c:pt>
                <c:pt idx="12">
                  <c:v>0.9</c:v>
                </c:pt>
                <c:pt idx="13">
                  <c:v>1</c:v>
                </c:pt>
              </c:numCache>
            </c:numRef>
          </c:val>
          <c:extLst>
            <c:ext xmlns:c16="http://schemas.microsoft.com/office/drawing/2014/chart" uri="{C3380CC4-5D6E-409C-BE32-E72D297353CC}">
              <c16:uniqueId val="{00000004-6283-4288-B033-3E4C2B3FC20D}"/>
            </c:ext>
          </c:extLst>
        </c:ser>
        <c:dLbls>
          <c:dLblPos val="outEnd"/>
          <c:showLegendKey val="0"/>
          <c:showVal val="1"/>
          <c:showCatName val="0"/>
          <c:showSerName val="0"/>
          <c:showPercent val="0"/>
          <c:showBubbleSize val="0"/>
        </c:dLbls>
        <c:gapWidth val="100"/>
        <c:overlap val="-24"/>
        <c:axId val="139896704"/>
        <c:axId val="139900416"/>
      </c:barChart>
      <c:catAx>
        <c:axId val="13989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900416"/>
        <c:crosses val="autoZero"/>
        <c:auto val="1"/>
        <c:lblAlgn val="ctr"/>
        <c:lblOffset val="100"/>
        <c:noMultiLvlLbl val="0"/>
      </c:catAx>
      <c:valAx>
        <c:axId val="1399004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989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REPROCESO GI</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DA3-4468-8057-CEA66384C83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DA3-4468-8057-CEA66384C8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CP!$BJ$4:$BV$4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CP!$BJ$5:$BV$5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0.1</c:v>
                </c:pt>
              </c:numCache>
            </c:numRef>
          </c:val>
          <c:extLst>
            <c:ext xmlns:c16="http://schemas.microsoft.com/office/drawing/2014/chart" uri="{C3380CC4-5D6E-409C-BE32-E72D297353CC}">
              <c16:uniqueId val="{00000004-3DA3-4468-8057-CEA66384C836}"/>
            </c:ext>
          </c:extLst>
        </c:ser>
        <c:dLbls>
          <c:dLblPos val="outEnd"/>
          <c:showLegendKey val="0"/>
          <c:showVal val="1"/>
          <c:showCatName val="0"/>
          <c:showSerName val="0"/>
          <c:showPercent val="0"/>
          <c:showBubbleSize val="0"/>
        </c:dLbls>
        <c:gapWidth val="100"/>
        <c:overlap val="-24"/>
        <c:axId val="139933568"/>
        <c:axId val="139945472"/>
      </c:barChart>
      <c:catAx>
        <c:axId val="1399335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945472"/>
        <c:crosses val="autoZero"/>
        <c:auto val="1"/>
        <c:lblAlgn val="ctr"/>
        <c:lblOffset val="100"/>
        <c:noMultiLvlLbl val="0"/>
      </c:catAx>
      <c:valAx>
        <c:axId val="1399454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993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REPROCESO</a:t>
            </a:r>
            <a:r>
              <a:rPr lang="es-CO" baseline="0"/>
              <a:t> GII</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72E-497F-A6CC-AE25EA7B531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72E-497F-A6CC-AE25EA7B53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CP!$BX$4:$CJ$4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CP!$BX$5:$CJ$5</c:f>
              <c:numCache>
                <c:formatCode>0%</c:formatCode>
                <c:ptCount val="13"/>
                <c:pt idx="0">
                  <c:v>8.9300000000000004E-2</c:v>
                </c:pt>
                <c:pt idx="1">
                  <c:v>0.15920000000000001</c:v>
                </c:pt>
                <c:pt idx="2">
                  <c:v>9.01E-2</c:v>
                </c:pt>
                <c:pt idx="3">
                  <c:v>5.2200000000000003E-2</c:v>
                </c:pt>
                <c:pt idx="4">
                  <c:v>0</c:v>
                </c:pt>
                <c:pt idx="5">
                  <c:v>0</c:v>
                </c:pt>
                <c:pt idx="6">
                  <c:v>0</c:v>
                </c:pt>
                <c:pt idx="7">
                  <c:v>0</c:v>
                </c:pt>
                <c:pt idx="8">
                  <c:v>0</c:v>
                </c:pt>
                <c:pt idx="9">
                  <c:v>0</c:v>
                </c:pt>
                <c:pt idx="10">
                  <c:v>0</c:v>
                </c:pt>
                <c:pt idx="11">
                  <c:v>0</c:v>
                </c:pt>
                <c:pt idx="12">
                  <c:v>0.1</c:v>
                </c:pt>
              </c:numCache>
            </c:numRef>
          </c:val>
          <c:extLst>
            <c:ext xmlns:c16="http://schemas.microsoft.com/office/drawing/2014/chart" uri="{C3380CC4-5D6E-409C-BE32-E72D297353CC}">
              <c16:uniqueId val="{00000004-372E-497F-A6CC-AE25EA7B531A}"/>
            </c:ext>
          </c:extLst>
        </c:ser>
        <c:dLbls>
          <c:dLblPos val="outEnd"/>
          <c:showLegendKey val="0"/>
          <c:showVal val="1"/>
          <c:showCatName val="0"/>
          <c:showSerName val="0"/>
          <c:showPercent val="0"/>
          <c:showBubbleSize val="0"/>
        </c:dLbls>
        <c:gapWidth val="100"/>
        <c:overlap val="-24"/>
        <c:axId val="139995008"/>
        <c:axId val="140015104"/>
      </c:barChart>
      <c:catAx>
        <c:axId val="139995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015104"/>
        <c:crosses val="autoZero"/>
        <c:auto val="1"/>
        <c:lblAlgn val="ctr"/>
        <c:lblOffset val="100"/>
        <c:noMultiLvlLbl val="0"/>
      </c:catAx>
      <c:valAx>
        <c:axId val="1400151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999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REPROCESO JABON</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EF0-4A30-B0B6-8E405AE53B80}"/>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EF0-4A30-B0B6-8E405AE53B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CP!$CL$4:$CX$4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CP!$CL$5:$CX$5</c:f>
              <c:numCache>
                <c:formatCode>0%</c:formatCode>
                <c:ptCount val="13"/>
                <c:pt idx="0">
                  <c:v>4.36E-2</c:v>
                </c:pt>
                <c:pt idx="1">
                  <c:v>3.9300000000000002E-2</c:v>
                </c:pt>
                <c:pt idx="2">
                  <c:v>2.4299999999999999E-2</c:v>
                </c:pt>
                <c:pt idx="3">
                  <c:v>2.4500000000000001E-2</c:v>
                </c:pt>
                <c:pt idx="4">
                  <c:v>0</c:v>
                </c:pt>
                <c:pt idx="5">
                  <c:v>0</c:v>
                </c:pt>
                <c:pt idx="6">
                  <c:v>0</c:v>
                </c:pt>
                <c:pt idx="7">
                  <c:v>0</c:v>
                </c:pt>
                <c:pt idx="8">
                  <c:v>0</c:v>
                </c:pt>
                <c:pt idx="9">
                  <c:v>0</c:v>
                </c:pt>
                <c:pt idx="10">
                  <c:v>0</c:v>
                </c:pt>
                <c:pt idx="11">
                  <c:v>0</c:v>
                </c:pt>
                <c:pt idx="12">
                  <c:v>0.02</c:v>
                </c:pt>
              </c:numCache>
            </c:numRef>
          </c:val>
          <c:extLst>
            <c:ext xmlns:c16="http://schemas.microsoft.com/office/drawing/2014/chart" uri="{C3380CC4-5D6E-409C-BE32-E72D297353CC}">
              <c16:uniqueId val="{00000004-CEF0-4A30-B0B6-8E405AE53B80}"/>
            </c:ext>
          </c:extLst>
        </c:ser>
        <c:dLbls>
          <c:dLblPos val="outEnd"/>
          <c:showLegendKey val="0"/>
          <c:showVal val="1"/>
          <c:showCatName val="0"/>
          <c:showSerName val="0"/>
          <c:showPercent val="0"/>
          <c:showBubbleSize val="0"/>
        </c:dLbls>
        <c:gapWidth val="100"/>
        <c:overlap val="-24"/>
        <c:axId val="140052352"/>
        <c:axId val="140076544"/>
      </c:barChart>
      <c:catAx>
        <c:axId val="140052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076544"/>
        <c:crosses val="autoZero"/>
        <c:auto val="1"/>
        <c:lblAlgn val="ctr"/>
        <c:lblOffset val="100"/>
        <c:noMultiLvlLbl val="0"/>
      </c:catAx>
      <c:valAx>
        <c:axId val="1400765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0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REPROCESO</a:t>
            </a:r>
            <a:r>
              <a:rPr lang="es-CO" baseline="0"/>
              <a:t> R4</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E96-4C59-932B-6FCBF2000EA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E96-4C59-932B-6FCBF2000E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CP!$CZ$4:$DL$4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CP!$CZ$5:$DL$5</c:f>
              <c:numCache>
                <c:formatCode>0%</c:formatCode>
                <c:ptCount val="13"/>
                <c:pt idx="0">
                  <c:v>0.13350000000000001</c:v>
                </c:pt>
                <c:pt idx="1">
                  <c:v>0.17799999999999999</c:v>
                </c:pt>
                <c:pt idx="2">
                  <c:v>0.22639999999999999</c:v>
                </c:pt>
                <c:pt idx="3">
                  <c:v>0.13370000000000001</c:v>
                </c:pt>
                <c:pt idx="4">
                  <c:v>0</c:v>
                </c:pt>
                <c:pt idx="5">
                  <c:v>0</c:v>
                </c:pt>
                <c:pt idx="6">
                  <c:v>0</c:v>
                </c:pt>
                <c:pt idx="7">
                  <c:v>0</c:v>
                </c:pt>
                <c:pt idx="8">
                  <c:v>0</c:v>
                </c:pt>
                <c:pt idx="9">
                  <c:v>0</c:v>
                </c:pt>
                <c:pt idx="10">
                  <c:v>0</c:v>
                </c:pt>
                <c:pt idx="11">
                  <c:v>0</c:v>
                </c:pt>
                <c:pt idx="12">
                  <c:v>0.1</c:v>
                </c:pt>
              </c:numCache>
            </c:numRef>
          </c:val>
          <c:extLst>
            <c:ext xmlns:c16="http://schemas.microsoft.com/office/drawing/2014/chart" uri="{C3380CC4-5D6E-409C-BE32-E72D297353CC}">
              <c16:uniqueId val="{00000004-0E96-4C59-932B-6FCBF2000EAC}"/>
            </c:ext>
          </c:extLst>
        </c:ser>
        <c:dLbls>
          <c:dLblPos val="outEnd"/>
          <c:showLegendKey val="0"/>
          <c:showVal val="1"/>
          <c:showCatName val="0"/>
          <c:showSerName val="0"/>
          <c:showPercent val="0"/>
          <c:showBubbleSize val="0"/>
        </c:dLbls>
        <c:gapWidth val="100"/>
        <c:overlap val="-24"/>
        <c:axId val="140089216"/>
        <c:axId val="140113408"/>
      </c:barChart>
      <c:catAx>
        <c:axId val="140089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113408"/>
        <c:crosses val="autoZero"/>
        <c:auto val="1"/>
        <c:lblAlgn val="ctr"/>
        <c:lblOffset val="100"/>
        <c:noMultiLvlLbl val="0"/>
      </c:catAx>
      <c:valAx>
        <c:axId val="1401134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0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Plan de mantenimiento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616-4748-9DA3-27B6171EB7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616-4748-9DA3-27B6171EB7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MI!$B$5:$O$5</c:f>
              <c:numCache>
                <c:formatCode>0%</c:formatCode>
                <c:ptCount val="14"/>
                <c:pt idx="0">
                  <c:v>1</c:v>
                </c:pt>
                <c:pt idx="1">
                  <c:v>1</c:v>
                </c:pt>
                <c:pt idx="2">
                  <c:v>1</c:v>
                </c:pt>
                <c:pt idx="3">
                  <c:v>0.98</c:v>
                </c:pt>
                <c:pt idx="4">
                  <c:v>0.97</c:v>
                </c:pt>
                <c:pt idx="5">
                  <c:v>1</c:v>
                </c:pt>
                <c:pt idx="6">
                  <c:v>0</c:v>
                </c:pt>
                <c:pt idx="7">
                  <c:v>0</c:v>
                </c:pt>
                <c:pt idx="8">
                  <c:v>0</c:v>
                </c:pt>
                <c:pt idx="9">
                  <c:v>0</c:v>
                </c:pt>
                <c:pt idx="10">
                  <c:v>0</c:v>
                </c:pt>
                <c:pt idx="11">
                  <c:v>0</c:v>
                </c:pt>
                <c:pt idx="12">
                  <c:v>0</c:v>
                </c:pt>
                <c:pt idx="13">
                  <c:v>0.95</c:v>
                </c:pt>
              </c:numCache>
            </c:numRef>
          </c:val>
          <c:extLst>
            <c:ext xmlns:c16="http://schemas.microsoft.com/office/drawing/2014/chart" uri="{C3380CC4-5D6E-409C-BE32-E72D297353CC}">
              <c16:uniqueId val="{00000004-E616-4748-9DA3-27B6171EB7ED}"/>
            </c:ext>
          </c:extLst>
        </c:ser>
        <c:dLbls>
          <c:dLblPos val="outEnd"/>
          <c:showLegendKey val="0"/>
          <c:showVal val="1"/>
          <c:showCatName val="0"/>
          <c:showSerName val="0"/>
          <c:showPercent val="0"/>
          <c:showBubbleSize val="0"/>
        </c:dLbls>
        <c:gapWidth val="100"/>
        <c:overlap val="-24"/>
        <c:axId val="140364800"/>
        <c:axId val="140372608"/>
      </c:barChart>
      <c:catAx>
        <c:axId val="140364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372608"/>
        <c:crosses val="autoZero"/>
        <c:auto val="1"/>
        <c:lblAlgn val="ctr"/>
        <c:lblOffset val="100"/>
        <c:noMultiLvlLbl val="0"/>
      </c:catAx>
      <c:valAx>
        <c:axId val="1403726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36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s-CO" sz="1800" b="1"/>
              <a:t>CUMPLIMIENTO DE PROGRAMA DE AUDITORIA</a:t>
            </a:r>
          </a:p>
        </c:rich>
      </c:tx>
      <c:overlay val="0"/>
      <c:spPr>
        <a:noFill/>
        <a:ln>
          <a:noFill/>
        </a:ln>
        <a:effectLst/>
      </c:spPr>
      <c:txPr>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E-A7DE-46FB-A757-771B65A5EFCB}"/>
              </c:ext>
            </c:extLst>
          </c:dPt>
          <c:dPt>
            <c:idx val="2"/>
            <c:invertIfNegative val="0"/>
            <c:bubble3D val="0"/>
            <c:spPr>
              <a:solidFill>
                <a:srgbClr val="2DAD23"/>
              </a:solidFill>
              <a:ln>
                <a:noFill/>
              </a:ln>
              <a:effectLst/>
            </c:spPr>
            <c:extLst>
              <c:ext xmlns:c16="http://schemas.microsoft.com/office/drawing/2014/chart" uri="{C3380CC4-5D6E-409C-BE32-E72D297353CC}">
                <c16:uniqueId val="{00000007-A7DE-46FB-A757-771B65A5E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'GI-Q'!$N$4:$P$4</c:f>
              <c:strCache>
                <c:ptCount val="3"/>
                <c:pt idx="0">
                  <c:v>% CUMPLIMIENTO</c:v>
                </c:pt>
                <c:pt idx="1">
                  <c:v>META (Mín)</c:v>
                </c:pt>
                <c:pt idx="2">
                  <c:v>META (Máx)</c:v>
                </c:pt>
              </c:strCache>
            </c:strRef>
          </c:cat>
          <c:val>
            <c:numRef>
              <c:f>'GI-Q'!$N$5:$P$5</c:f>
              <c:numCache>
                <c:formatCode>0%</c:formatCode>
                <c:ptCount val="3"/>
                <c:pt idx="0">
                  <c:v>0.13333333333333333</c:v>
                </c:pt>
                <c:pt idx="1">
                  <c:v>0.9</c:v>
                </c:pt>
                <c:pt idx="2">
                  <c:v>1</c:v>
                </c:pt>
              </c:numCache>
            </c:numRef>
          </c:val>
          <c:extLst>
            <c:ext xmlns:c16="http://schemas.microsoft.com/office/drawing/2014/chart" uri="{C3380CC4-5D6E-409C-BE32-E72D297353CC}">
              <c16:uniqueId val="{00000000-E507-4290-BBC5-D673AEE02E91}"/>
            </c:ext>
          </c:extLst>
        </c:ser>
        <c:dLbls>
          <c:showLegendKey val="0"/>
          <c:showVal val="1"/>
          <c:showCatName val="0"/>
          <c:showSerName val="0"/>
          <c:showPercent val="0"/>
          <c:showBubbleSize val="0"/>
        </c:dLbls>
        <c:gapWidth val="150"/>
        <c:overlap val="-25"/>
        <c:axId val="142070144"/>
        <c:axId val="142086528"/>
      </c:barChart>
      <c:catAx>
        <c:axId val="14207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mn-lt"/>
                <a:ea typeface="+mn-ea"/>
                <a:cs typeface="+mn-cs"/>
              </a:defRPr>
            </a:pPr>
            <a:endParaRPr lang="es-CO"/>
          </a:p>
        </c:txPr>
        <c:crossAx val="142086528"/>
        <c:crosses val="autoZero"/>
        <c:auto val="1"/>
        <c:lblAlgn val="ctr"/>
        <c:lblOffset val="100"/>
        <c:noMultiLvlLbl val="0"/>
      </c:catAx>
      <c:valAx>
        <c:axId val="142086528"/>
        <c:scaling>
          <c:orientation val="minMax"/>
        </c:scaling>
        <c:delete val="1"/>
        <c:axPos val="b"/>
        <c:numFmt formatCode="0%" sourceLinked="1"/>
        <c:majorTickMark val="out"/>
        <c:minorTickMark val="none"/>
        <c:tickLblPos val="nextTo"/>
        <c:crossAx val="14207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total Jabón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7E9-487E-95BE-BF717251D803}"/>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7E9-487E-95BE-BF717251D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MI!$Q$5:$AD$5</c:f>
              <c:numCache>
                <c:formatCode>0%</c:formatCode>
                <c:ptCount val="14"/>
                <c:pt idx="0">
                  <c:v>0.95899999999999996</c:v>
                </c:pt>
                <c:pt idx="1">
                  <c:v>0.9</c:v>
                </c:pt>
                <c:pt idx="2">
                  <c:v>0.99</c:v>
                </c:pt>
                <c:pt idx="3">
                  <c:v>0.95</c:v>
                </c:pt>
                <c:pt idx="4">
                  <c:v>0.93</c:v>
                </c:pt>
                <c:pt idx="5">
                  <c:v>0.97</c:v>
                </c:pt>
                <c:pt idx="6">
                  <c:v>0</c:v>
                </c:pt>
                <c:pt idx="7">
                  <c:v>0</c:v>
                </c:pt>
                <c:pt idx="8">
                  <c:v>0</c:v>
                </c:pt>
                <c:pt idx="9">
                  <c:v>0</c:v>
                </c:pt>
                <c:pt idx="10">
                  <c:v>0</c:v>
                </c:pt>
                <c:pt idx="11">
                  <c:v>0</c:v>
                </c:pt>
                <c:pt idx="12">
                  <c:v>0</c:v>
                </c:pt>
                <c:pt idx="13">
                  <c:v>0.95</c:v>
                </c:pt>
              </c:numCache>
            </c:numRef>
          </c:val>
          <c:extLst>
            <c:ext xmlns:c16="http://schemas.microsoft.com/office/drawing/2014/chart" uri="{C3380CC4-5D6E-409C-BE32-E72D297353CC}">
              <c16:uniqueId val="{00000004-C7E9-487E-95BE-BF717251D803}"/>
            </c:ext>
          </c:extLst>
        </c:ser>
        <c:dLbls>
          <c:dLblPos val="outEnd"/>
          <c:showLegendKey val="0"/>
          <c:showVal val="1"/>
          <c:showCatName val="0"/>
          <c:showSerName val="0"/>
          <c:showPercent val="0"/>
          <c:showBubbleSize val="0"/>
        </c:dLbls>
        <c:gapWidth val="100"/>
        <c:overlap val="-24"/>
        <c:axId val="140393472"/>
        <c:axId val="140409472"/>
      </c:barChart>
      <c:catAx>
        <c:axId val="140393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409472"/>
        <c:crosses val="autoZero"/>
        <c:auto val="1"/>
        <c:lblAlgn val="ctr"/>
        <c:lblOffset val="100"/>
        <c:noMultiLvlLbl val="0"/>
      </c:catAx>
      <c:valAx>
        <c:axId val="1404094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39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total GI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A56-4281-A1EB-8C2D19C15938}"/>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A56-4281-A1EB-8C2D19C15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MI!$AF$5:$AS$5</c:f>
              <c:numCache>
                <c:formatCode>0%</c:formatCode>
                <c:ptCount val="14"/>
                <c:pt idx="0">
                  <c:v>0.98150000000000004</c:v>
                </c:pt>
                <c:pt idx="1">
                  <c:v>1</c:v>
                </c:pt>
                <c:pt idx="2">
                  <c:v>0.96</c:v>
                </c:pt>
                <c:pt idx="3">
                  <c:v>1</c:v>
                </c:pt>
                <c:pt idx="4">
                  <c:v>1</c:v>
                </c:pt>
                <c:pt idx="5">
                  <c:v>1</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5A56-4281-A1EB-8C2D19C15938}"/>
            </c:ext>
          </c:extLst>
        </c:ser>
        <c:dLbls>
          <c:dLblPos val="outEnd"/>
          <c:showLegendKey val="0"/>
          <c:showVal val="1"/>
          <c:showCatName val="0"/>
          <c:showSerName val="0"/>
          <c:showPercent val="0"/>
          <c:showBubbleSize val="0"/>
        </c:dLbls>
        <c:gapWidth val="100"/>
        <c:overlap val="-24"/>
        <c:axId val="140438912"/>
        <c:axId val="140590080"/>
      </c:barChart>
      <c:catAx>
        <c:axId val="140438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590080"/>
        <c:crosses val="autoZero"/>
        <c:auto val="1"/>
        <c:lblAlgn val="ctr"/>
        <c:lblOffset val="100"/>
        <c:noMultiLvlLbl val="0"/>
      </c:catAx>
      <c:valAx>
        <c:axId val="1405900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43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800" b="1" i="0" baseline="0">
                <a:effectLst/>
              </a:rPr>
              <a:t>Disponibilidad total GI</a:t>
            </a:r>
            <a:r>
              <a:rPr lang="es-CO" sz="1600" b="1" i="0" baseline="0">
                <a:effectLst/>
              </a:rPr>
              <a:t>I</a:t>
            </a:r>
            <a:endParaRPr lang="es-CO">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78A-4D10-9038-71C95132176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78A-4D10-9038-71C951321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MI!$AU$5:$BH$5</c:f>
              <c:numCache>
                <c:formatCode>0%</c:formatCode>
                <c:ptCount val="14"/>
                <c:pt idx="0">
                  <c:v>0.95650000000000002</c:v>
                </c:pt>
                <c:pt idx="1">
                  <c:v>0.94</c:v>
                </c:pt>
                <c:pt idx="2">
                  <c:v>0.95</c:v>
                </c:pt>
                <c:pt idx="3">
                  <c:v>0.95</c:v>
                </c:pt>
                <c:pt idx="4">
                  <c:v>0.95</c:v>
                </c:pt>
                <c:pt idx="5">
                  <c:v>0.9</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878A-4D10-9038-71C951321766}"/>
            </c:ext>
          </c:extLst>
        </c:ser>
        <c:dLbls>
          <c:dLblPos val="outEnd"/>
          <c:showLegendKey val="0"/>
          <c:showVal val="1"/>
          <c:showCatName val="0"/>
          <c:showSerName val="0"/>
          <c:showPercent val="0"/>
          <c:showBubbleSize val="0"/>
        </c:dLbls>
        <c:gapWidth val="100"/>
        <c:overlap val="-24"/>
        <c:axId val="140606464"/>
        <c:axId val="140610176"/>
      </c:barChart>
      <c:catAx>
        <c:axId val="140606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610176"/>
        <c:crosses val="autoZero"/>
        <c:auto val="1"/>
        <c:lblAlgn val="ctr"/>
        <c:lblOffset val="100"/>
        <c:noMultiLvlLbl val="0"/>
      </c:catAx>
      <c:valAx>
        <c:axId val="1406101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60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R4</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DA-4B2F-B0EA-72C91A87AE7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DA-4B2F-B0EA-72C91A87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MI!$BJ$4:$BW$4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MI!$BJ$5:$BW$5</c:f>
              <c:numCache>
                <c:formatCode>0%</c:formatCode>
                <c:ptCount val="14"/>
                <c:pt idx="0">
                  <c:v>0.96150000000000002</c:v>
                </c:pt>
                <c:pt idx="1">
                  <c:v>0.97</c:v>
                </c:pt>
                <c:pt idx="2">
                  <c:v>0.99</c:v>
                </c:pt>
                <c:pt idx="3">
                  <c:v>0.97</c:v>
                </c:pt>
                <c:pt idx="4">
                  <c:v>0.93</c:v>
                </c:pt>
                <c:pt idx="5">
                  <c:v>0.97</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62DA-4B2F-B0EA-72C91A87AE71}"/>
            </c:ext>
          </c:extLst>
        </c:ser>
        <c:dLbls>
          <c:dLblPos val="outEnd"/>
          <c:showLegendKey val="0"/>
          <c:showVal val="1"/>
          <c:showCatName val="0"/>
          <c:showSerName val="0"/>
          <c:showPercent val="0"/>
          <c:showBubbleSize val="0"/>
        </c:dLbls>
        <c:gapWidth val="100"/>
        <c:overlap val="-24"/>
        <c:axId val="140626944"/>
        <c:axId val="140663424"/>
      </c:barChart>
      <c:catAx>
        <c:axId val="1406269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663424"/>
        <c:crosses val="autoZero"/>
        <c:auto val="1"/>
        <c:lblAlgn val="ctr"/>
        <c:lblOffset val="100"/>
        <c:noMultiLvlLbl val="0"/>
      </c:catAx>
      <c:valAx>
        <c:axId val="14066342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62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F3</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D15-42C9-826B-5F45890FCEA8}"/>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D15-42C9-826B-5F45890FCE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MI!$BY$4:$CL$4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MI!$BY$5:$CL$5</c:f>
              <c:numCache>
                <c:formatCode>0%</c:formatCode>
                <c:ptCount val="14"/>
                <c:pt idx="0">
                  <c:v>0.98150000000000004</c:v>
                </c:pt>
                <c:pt idx="1">
                  <c:v>0.97</c:v>
                </c:pt>
                <c:pt idx="2">
                  <c:v>0.99</c:v>
                </c:pt>
                <c:pt idx="3">
                  <c:v>0.97</c:v>
                </c:pt>
                <c:pt idx="4">
                  <c:v>0.97</c:v>
                </c:pt>
                <c:pt idx="5">
                  <c:v>0.95</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3D15-42C9-826B-5F45890FCEA8}"/>
            </c:ext>
          </c:extLst>
        </c:ser>
        <c:dLbls>
          <c:dLblPos val="outEnd"/>
          <c:showLegendKey val="0"/>
          <c:showVal val="1"/>
          <c:showCatName val="0"/>
          <c:showSerName val="0"/>
          <c:showPercent val="0"/>
          <c:showBubbleSize val="0"/>
        </c:dLbls>
        <c:gapWidth val="100"/>
        <c:overlap val="-24"/>
        <c:axId val="140626944"/>
        <c:axId val="140663424"/>
      </c:barChart>
      <c:catAx>
        <c:axId val="1406269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663424"/>
        <c:crosses val="autoZero"/>
        <c:auto val="1"/>
        <c:lblAlgn val="ctr"/>
        <c:lblOffset val="100"/>
        <c:noMultiLvlLbl val="0"/>
      </c:catAx>
      <c:valAx>
        <c:axId val="14066342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62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t>Cumplimiento Plan de mantenimiento</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3DBF-4A38-8A9D-3CBF02AB423E}"/>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3DBF-4A38-8A9D-3CBF02AB423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MI!$B$5:$O$5</c:f>
              <c:numCache>
                <c:formatCode>0%</c:formatCode>
                <c:ptCount val="14"/>
                <c:pt idx="0">
                  <c:v>1</c:v>
                </c:pt>
                <c:pt idx="1">
                  <c:v>1</c:v>
                </c:pt>
                <c:pt idx="2">
                  <c:v>1</c:v>
                </c:pt>
                <c:pt idx="3">
                  <c:v>0.98</c:v>
                </c:pt>
                <c:pt idx="4">
                  <c:v>0.97</c:v>
                </c:pt>
                <c:pt idx="5">
                  <c:v>1</c:v>
                </c:pt>
                <c:pt idx="6">
                  <c:v>0</c:v>
                </c:pt>
                <c:pt idx="7">
                  <c:v>0</c:v>
                </c:pt>
                <c:pt idx="8">
                  <c:v>0</c:v>
                </c:pt>
                <c:pt idx="9">
                  <c:v>0</c:v>
                </c:pt>
                <c:pt idx="10">
                  <c:v>0</c:v>
                </c:pt>
                <c:pt idx="11">
                  <c:v>0</c:v>
                </c:pt>
                <c:pt idx="12">
                  <c:v>0</c:v>
                </c:pt>
                <c:pt idx="13">
                  <c:v>0.95</c:v>
                </c:pt>
              </c:numCache>
            </c:numRef>
          </c:val>
          <c:smooth val="0"/>
          <c:extLst>
            <c:ext xmlns:c16="http://schemas.microsoft.com/office/drawing/2014/chart" uri="{C3380CC4-5D6E-409C-BE32-E72D297353CC}">
              <c16:uniqueId val="{00000004-3DBF-4A38-8A9D-3CBF02AB423E}"/>
            </c:ext>
          </c:extLst>
        </c:ser>
        <c:dLbls>
          <c:dLblPos val="ctr"/>
          <c:showLegendKey val="0"/>
          <c:showVal val="1"/>
          <c:showCatName val="0"/>
          <c:showSerName val="0"/>
          <c:showPercent val="0"/>
          <c:showBubbleSize val="0"/>
        </c:dLbls>
        <c:marker val="1"/>
        <c:smooth val="0"/>
        <c:axId val="140364800"/>
        <c:axId val="140372608"/>
      </c:lineChart>
      <c:catAx>
        <c:axId val="1403648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140372608"/>
        <c:crosses val="autoZero"/>
        <c:auto val="1"/>
        <c:lblAlgn val="ctr"/>
        <c:lblOffset val="100"/>
        <c:noMultiLvlLbl val="0"/>
      </c:catAx>
      <c:valAx>
        <c:axId val="140372608"/>
        <c:scaling>
          <c:orientation val="minMax"/>
        </c:scaling>
        <c:delete val="1"/>
        <c:axPos val="l"/>
        <c:numFmt formatCode="0%" sourceLinked="1"/>
        <c:majorTickMark val="none"/>
        <c:minorTickMark val="none"/>
        <c:tickLblPos val="nextTo"/>
        <c:crossAx val="14036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t>Disponibilidad total Jabón</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6DC9-440A-8590-64C74213604A}"/>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6DC9-440A-8590-64C7421360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MI!$Q$5:$AD$5</c:f>
              <c:numCache>
                <c:formatCode>0%</c:formatCode>
                <c:ptCount val="14"/>
                <c:pt idx="0">
                  <c:v>0.95899999999999996</c:v>
                </c:pt>
                <c:pt idx="1">
                  <c:v>0.9</c:v>
                </c:pt>
                <c:pt idx="2">
                  <c:v>0.99</c:v>
                </c:pt>
                <c:pt idx="3">
                  <c:v>0.95</c:v>
                </c:pt>
                <c:pt idx="4">
                  <c:v>0.93</c:v>
                </c:pt>
                <c:pt idx="5">
                  <c:v>0.97</c:v>
                </c:pt>
                <c:pt idx="6">
                  <c:v>0</c:v>
                </c:pt>
                <c:pt idx="7">
                  <c:v>0</c:v>
                </c:pt>
                <c:pt idx="8">
                  <c:v>0</c:v>
                </c:pt>
                <c:pt idx="9">
                  <c:v>0</c:v>
                </c:pt>
                <c:pt idx="10">
                  <c:v>0</c:v>
                </c:pt>
                <c:pt idx="11">
                  <c:v>0</c:v>
                </c:pt>
                <c:pt idx="12">
                  <c:v>0</c:v>
                </c:pt>
                <c:pt idx="13">
                  <c:v>0.95</c:v>
                </c:pt>
              </c:numCache>
            </c:numRef>
          </c:val>
          <c:smooth val="0"/>
          <c:extLst>
            <c:ext xmlns:c16="http://schemas.microsoft.com/office/drawing/2014/chart" uri="{C3380CC4-5D6E-409C-BE32-E72D297353CC}">
              <c16:uniqueId val="{00000004-6DC9-440A-8590-64C74213604A}"/>
            </c:ext>
          </c:extLst>
        </c:ser>
        <c:dLbls>
          <c:dLblPos val="ctr"/>
          <c:showLegendKey val="0"/>
          <c:showVal val="1"/>
          <c:showCatName val="0"/>
          <c:showSerName val="0"/>
          <c:showPercent val="0"/>
          <c:showBubbleSize val="0"/>
        </c:dLbls>
        <c:marker val="1"/>
        <c:smooth val="0"/>
        <c:axId val="140393472"/>
        <c:axId val="140409472"/>
      </c:lineChart>
      <c:catAx>
        <c:axId val="140393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140409472"/>
        <c:crosses val="autoZero"/>
        <c:auto val="1"/>
        <c:lblAlgn val="ctr"/>
        <c:lblOffset val="100"/>
        <c:noMultiLvlLbl val="0"/>
      </c:catAx>
      <c:valAx>
        <c:axId val="140409472"/>
        <c:scaling>
          <c:orientation val="minMax"/>
        </c:scaling>
        <c:delete val="1"/>
        <c:axPos val="l"/>
        <c:numFmt formatCode="0%" sourceLinked="1"/>
        <c:majorTickMark val="none"/>
        <c:minorTickMark val="none"/>
        <c:tickLblPos val="nextTo"/>
        <c:crossAx val="14039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t>Disponibilidad total GI</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D9D5-48AD-B83F-A491552E21CA}"/>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D9D5-48AD-B83F-A491552E21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MI!$AF$5:$AS$5</c:f>
              <c:numCache>
                <c:formatCode>0%</c:formatCode>
                <c:ptCount val="14"/>
                <c:pt idx="0">
                  <c:v>0.98150000000000004</c:v>
                </c:pt>
                <c:pt idx="1">
                  <c:v>1</c:v>
                </c:pt>
                <c:pt idx="2">
                  <c:v>0.96</c:v>
                </c:pt>
                <c:pt idx="3">
                  <c:v>1</c:v>
                </c:pt>
                <c:pt idx="4">
                  <c:v>1</c:v>
                </c:pt>
                <c:pt idx="5">
                  <c:v>1</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D9D5-48AD-B83F-A491552E21CA}"/>
            </c:ext>
          </c:extLst>
        </c:ser>
        <c:dLbls>
          <c:dLblPos val="ctr"/>
          <c:showLegendKey val="0"/>
          <c:showVal val="1"/>
          <c:showCatName val="0"/>
          <c:showSerName val="0"/>
          <c:showPercent val="0"/>
          <c:showBubbleSize val="0"/>
        </c:dLbls>
        <c:marker val="1"/>
        <c:smooth val="0"/>
        <c:axId val="140438912"/>
        <c:axId val="140590080"/>
      </c:lineChart>
      <c:catAx>
        <c:axId val="1404389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140590080"/>
        <c:crosses val="autoZero"/>
        <c:auto val="1"/>
        <c:lblAlgn val="ctr"/>
        <c:lblOffset val="100"/>
        <c:noMultiLvlLbl val="0"/>
      </c:catAx>
      <c:valAx>
        <c:axId val="140590080"/>
        <c:scaling>
          <c:orientation val="minMax"/>
        </c:scaling>
        <c:delete val="1"/>
        <c:axPos val="l"/>
        <c:numFmt formatCode="0%" sourceLinked="1"/>
        <c:majorTickMark val="none"/>
        <c:minorTickMark val="none"/>
        <c:tickLblPos val="nextTo"/>
        <c:crossAx val="14043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t>Disponibilidad total GII</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37DF-48DB-80D7-D60DE39DE183}"/>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37DF-48DB-80D7-D60DE39DE1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MI!$AU$5:$BH$5</c:f>
              <c:numCache>
                <c:formatCode>0%</c:formatCode>
                <c:ptCount val="14"/>
                <c:pt idx="0">
                  <c:v>0.95650000000000002</c:v>
                </c:pt>
                <c:pt idx="1">
                  <c:v>0.94</c:v>
                </c:pt>
                <c:pt idx="2">
                  <c:v>0.95</c:v>
                </c:pt>
                <c:pt idx="3">
                  <c:v>0.95</c:v>
                </c:pt>
                <c:pt idx="4">
                  <c:v>0.95</c:v>
                </c:pt>
                <c:pt idx="5">
                  <c:v>0.9</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37DF-48DB-80D7-D60DE39DE183}"/>
            </c:ext>
          </c:extLst>
        </c:ser>
        <c:dLbls>
          <c:dLblPos val="ctr"/>
          <c:showLegendKey val="0"/>
          <c:showVal val="1"/>
          <c:showCatName val="0"/>
          <c:showSerName val="0"/>
          <c:showPercent val="0"/>
          <c:showBubbleSize val="0"/>
        </c:dLbls>
        <c:marker val="1"/>
        <c:smooth val="0"/>
        <c:axId val="140606464"/>
        <c:axId val="140610176"/>
      </c:lineChart>
      <c:catAx>
        <c:axId val="140606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140610176"/>
        <c:crosses val="autoZero"/>
        <c:auto val="1"/>
        <c:lblAlgn val="ctr"/>
        <c:lblOffset val="100"/>
        <c:noMultiLvlLbl val="0"/>
      </c:catAx>
      <c:valAx>
        <c:axId val="140610176"/>
        <c:scaling>
          <c:orientation val="minMax"/>
        </c:scaling>
        <c:delete val="1"/>
        <c:axPos val="l"/>
        <c:numFmt formatCode="0%" sourceLinked="1"/>
        <c:majorTickMark val="none"/>
        <c:minorTickMark val="none"/>
        <c:tickLblPos val="nextTo"/>
        <c:crossAx val="14060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t>Disponibilidad total R4</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E0EB-4CF2-8066-0EF284A11714}"/>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E0EB-4CF2-8066-0EF284A117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MI!$BJ$4:$BW$4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MI!$BJ$5:$BW$5</c:f>
              <c:numCache>
                <c:formatCode>0%</c:formatCode>
                <c:ptCount val="14"/>
                <c:pt idx="0">
                  <c:v>0.96150000000000002</c:v>
                </c:pt>
                <c:pt idx="1">
                  <c:v>0.97</c:v>
                </c:pt>
                <c:pt idx="2">
                  <c:v>0.99</c:v>
                </c:pt>
                <c:pt idx="3">
                  <c:v>0.97</c:v>
                </c:pt>
                <c:pt idx="4">
                  <c:v>0.93</c:v>
                </c:pt>
                <c:pt idx="5">
                  <c:v>0.97</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E0EB-4CF2-8066-0EF284A11714}"/>
            </c:ext>
          </c:extLst>
        </c:ser>
        <c:dLbls>
          <c:dLblPos val="ctr"/>
          <c:showLegendKey val="0"/>
          <c:showVal val="1"/>
          <c:showCatName val="0"/>
          <c:showSerName val="0"/>
          <c:showPercent val="0"/>
          <c:showBubbleSize val="0"/>
        </c:dLbls>
        <c:marker val="1"/>
        <c:smooth val="0"/>
        <c:axId val="140626944"/>
        <c:axId val="140663424"/>
      </c:lineChart>
      <c:catAx>
        <c:axId val="1406269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140663424"/>
        <c:crosses val="autoZero"/>
        <c:auto val="1"/>
        <c:lblAlgn val="ctr"/>
        <c:lblOffset val="100"/>
        <c:noMultiLvlLbl val="0"/>
      </c:catAx>
      <c:valAx>
        <c:axId val="140663424"/>
        <c:scaling>
          <c:orientation val="minMax"/>
        </c:scaling>
        <c:delete val="1"/>
        <c:axPos val="l"/>
        <c:numFmt formatCode="0%" sourceLinked="1"/>
        <c:majorTickMark val="none"/>
        <c:minorTickMark val="none"/>
        <c:tickLblPos val="nextTo"/>
        <c:crossAx val="14062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TF</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2C06-48BB-A7F7-0E6E90BCD27E}"/>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C06-48BB-A7F7-0E6E90BCD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'GI-HS'!$B$4:$O$4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'GI-HS'!$B$5:$O$5</c:f>
              <c:numCache>
                <c:formatCode>0.0%</c:formatCode>
                <c:ptCount val="14"/>
                <c:pt idx="0">
                  <c:v>0</c:v>
                </c:pt>
                <c:pt idx="1">
                  <c:v>8.1967213114754103E-3</c:v>
                </c:pt>
                <c:pt idx="2">
                  <c:v>8.6956521739130436E-3</c:v>
                </c:pt>
                <c:pt idx="3">
                  <c:v>0</c:v>
                </c:pt>
                <c:pt idx="4">
                  <c:v>0</c:v>
                </c:pt>
                <c:pt idx="5">
                  <c:v>0</c:v>
                </c:pt>
                <c:pt idx="6">
                  <c:v>0</c:v>
                </c:pt>
                <c:pt idx="7">
                  <c:v>0</c:v>
                </c:pt>
                <c:pt idx="8">
                  <c:v>0</c:v>
                </c:pt>
                <c:pt idx="9">
                  <c:v>0</c:v>
                </c:pt>
                <c:pt idx="10">
                  <c:v>0</c:v>
                </c:pt>
                <c:pt idx="11">
                  <c:v>0</c:v>
                </c:pt>
                <c:pt idx="12" formatCode="0%">
                  <c:v>0</c:v>
                </c:pt>
                <c:pt idx="13" formatCode="0.00%">
                  <c:v>2.8000000000000001E-2</c:v>
                </c:pt>
              </c:numCache>
            </c:numRef>
          </c:val>
          <c:extLst>
            <c:ext xmlns:c16="http://schemas.microsoft.com/office/drawing/2014/chart" uri="{C3380CC4-5D6E-409C-BE32-E72D297353CC}">
              <c16:uniqueId val="{00000000-0EA1-48C3-8A2A-F7AC763D7808}"/>
            </c:ext>
          </c:extLst>
        </c:ser>
        <c:dLbls>
          <c:dLblPos val="outEnd"/>
          <c:showLegendKey val="0"/>
          <c:showVal val="1"/>
          <c:showCatName val="0"/>
          <c:showSerName val="0"/>
          <c:showPercent val="0"/>
          <c:showBubbleSize val="0"/>
        </c:dLbls>
        <c:gapWidth val="100"/>
        <c:overlap val="-24"/>
        <c:axId val="144996224"/>
        <c:axId val="146220928"/>
      </c:barChart>
      <c:catAx>
        <c:axId val="144996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6220928"/>
        <c:crosses val="autoZero"/>
        <c:auto val="1"/>
        <c:lblAlgn val="ctr"/>
        <c:lblOffset val="100"/>
        <c:noMultiLvlLbl val="0"/>
      </c:catAx>
      <c:valAx>
        <c:axId val="146220928"/>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4499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t>Disponibilidad total F3</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3894-480C-82E4-56D58833CCB3}"/>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3894-480C-82E4-56D58833CC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MI!$BY$4:$CL$4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MI!$BY$5:$CL$5</c:f>
              <c:numCache>
                <c:formatCode>0%</c:formatCode>
                <c:ptCount val="14"/>
                <c:pt idx="0">
                  <c:v>0.98150000000000004</c:v>
                </c:pt>
                <c:pt idx="1">
                  <c:v>0.97</c:v>
                </c:pt>
                <c:pt idx="2">
                  <c:v>0.99</c:v>
                </c:pt>
                <c:pt idx="3">
                  <c:v>0.97</c:v>
                </c:pt>
                <c:pt idx="4">
                  <c:v>0.97</c:v>
                </c:pt>
                <c:pt idx="5">
                  <c:v>0.95</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3894-480C-82E4-56D58833CCB3}"/>
            </c:ext>
          </c:extLst>
        </c:ser>
        <c:dLbls>
          <c:dLblPos val="ctr"/>
          <c:showLegendKey val="0"/>
          <c:showVal val="1"/>
          <c:showCatName val="0"/>
          <c:showSerName val="0"/>
          <c:showPercent val="0"/>
          <c:showBubbleSize val="0"/>
        </c:dLbls>
        <c:marker val="1"/>
        <c:smooth val="0"/>
        <c:axId val="140626944"/>
        <c:axId val="140663424"/>
      </c:lineChart>
      <c:catAx>
        <c:axId val="1406269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140663424"/>
        <c:crosses val="autoZero"/>
        <c:auto val="1"/>
        <c:lblAlgn val="ctr"/>
        <c:lblOffset val="100"/>
        <c:noMultiLvlLbl val="0"/>
      </c:catAx>
      <c:valAx>
        <c:axId val="140663424"/>
        <c:scaling>
          <c:orientation val="minMax"/>
        </c:scaling>
        <c:delete val="1"/>
        <c:axPos val="l"/>
        <c:numFmt formatCode="0%" sourceLinked="1"/>
        <c:majorTickMark val="none"/>
        <c:minorTickMark val="none"/>
        <c:tickLblPos val="nextTo"/>
        <c:crossAx val="14062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EFICACIA DE FORMACIÓN</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88-4191-9712-48C9E600B05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88-4191-9712-48C9E600B0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DH!$B$4:$N$4</c:f>
              <c:strCache>
                <c:ptCount val="13"/>
                <c:pt idx="0">
                  <c:v>I CUATRIMESTRE</c:v>
                </c:pt>
                <c:pt idx="4">
                  <c:v>II CUATRIMESTRE</c:v>
                </c:pt>
                <c:pt idx="8">
                  <c:v>III CUATRIMESTRE</c:v>
                </c:pt>
                <c:pt idx="12">
                  <c:v>META (Mín)</c:v>
                </c:pt>
              </c:strCache>
            </c:strRef>
          </c:cat>
          <c:val>
            <c:numRef>
              <c:f>DH!$B$5:$N$5</c:f>
              <c:numCache>
                <c:formatCode>0%</c:formatCode>
                <c:ptCount val="13"/>
                <c:pt idx="0">
                  <c:v>1</c:v>
                </c:pt>
                <c:pt idx="4">
                  <c:v>0</c:v>
                </c:pt>
                <c:pt idx="8">
                  <c:v>0</c:v>
                </c:pt>
                <c:pt idx="12">
                  <c:v>0.85</c:v>
                </c:pt>
              </c:numCache>
            </c:numRef>
          </c:val>
          <c:extLst>
            <c:ext xmlns:c16="http://schemas.microsoft.com/office/drawing/2014/chart" uri="{C3380CC4-5D6E-409C-BE32-E72D297353CC}">
              <c16:uniqueId val="{00000004-5088-4191-9712-48C9E600B057}"/>
            </c:ext>
          </c:extLst>
        </c:ser>
        <c:dLbls>
          <c:dLblPos val="outEnd"/>
          <c:showLegendKey val="0"/>
          <c:showVal val="1"/>
          <c:showCatName val="0"/>
          <c:showSerName val="0"/>
          <c:showPercent val="0"/>
          <c:showBubbleSize val="0"/>
        </c:dLbls>
        <c:gapWidth val="100"/>
        <c:overlap val="-24"/>
        <c:axId val="140187904"/>
        <c:axId val="140208000"/>
      </c:barChart>
      <c:catAx>
        <c:axId val="140187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208000"/>
        <c:crosses val="autoZero"/>
        <c:auto val="1"/>
        <c:lblAlgn val="ctr"/>
        <c:lblOffset val="100"/>
        <c:noMultiLvlLbl val="0"/>
      </c:catAx>
      <c:valAx>
        <c:axId val="14020800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18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COBERTURA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DH!$P$4:$AB$4</c:f>
              <c:strCache>
                <c:ptCount val="13"/>
                <c:pt idx="0">
                  <c:v>I CUATRIMESTRE</c:v>
                </c:pt>
                <c:pt idx="4">
                  <c:v>II CUATRIMESTRE</c:v>
                </c:pt>
                <c:pt idx="8">
                  <c:v>III CUATRIMESTRE</c:v>
                </c:pt>
                <c:pt idx="12">
                  <c:v>META</c:v>
                </c:pt>
              </c:strCache>
            </c:strRef>
          </c:cat>
          <c:val>
            <c:numRef>
              <c:f>DH!$P$5:$AB$5</c:f>
              <c:numCache>
                <c:formatCode>0%</c:formatCode>
                <c:ptCount val="13"/>
                <c:pt idx="0">
                  <c:v>0.70063694267515919</c:v>
                </c:pt>
                <c:pt idx="4">
                  <c:v>0</c:v>
                </c:pt>
                <c:pt idx="8">
                  <c:v>0</c:v>
                </c:pt>
                <c:pt idx="12">
                  <c:v>1</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140343552"/>
        <c:axId val="140347264"/>
      </c:barChart>
      <c:catAx>
        <c:axId val="140343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347264"/>
        <c:crosses val="autoZero"/>
        <c:auto val="1"/>
        <c:lblAlgn val="ctr"/>
        <c:lblOffset val="100"/>
        <c:noMultiLvlLbl val="0"/>
      </c:catAx>
      <c:valAx>
        <c:axId val="14034726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034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ICA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7B3-4FE5-ABB2-22C6B21FCC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'GI-E'!$B$3:$N$3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'GI-E'!$B$4:$N$4</c:f>
              <c:numCache>
                <c:formatCode>0%</c:formatCode>
                <c:ptCount val="13"/>
                <c:pt idx="0">
                  <c:v>1</c:v>
                </c:pt>
                <c:pt idx="1">
                  <c:v>0.83333333333333337</c:v>
                </c:pt>
                <c:pt idx="2">
                  <c:v>1</c:v>
                </c:pt>
                <c:pt idx="3">
                  <c:v>1</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307E-4361-A265-099DCEA5C0CF}"/>
            </c:ext>
          </c:extLst>
        </c:ser>
        <c:dLbls>
          <c:showLegendKey val="0"/>
          <c:showVal val="1"/>
          <c:showCatName val="0"/>
          <c:showSerName val="0"/>
          <c:showPercent val="0"/>
          <c:showBubbleSize val="0"/>
        </c:dLbls>
        <c:gapWidth val="100"/>
        <c:overlap val="-24"/>
        <c:axId val="146703104"/>
        <c:axId val="163580544"/>
      </c:barChart>
      <c:catAx>
        <c:axId val="146703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63580544"/>
        <c:crosses val="autoZero"/>
        <c:auto val="1"/>
        <c:lblAlgn val="ctr"/>
        <c:lblOffset val="100"/>
        <c:noMultiLvlLbl val="0"/>
      </c:catAx>
      <c:valAx>
        <c:axId val="16358054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467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IGA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1EE3-4EB8-AE4A-D527D2F0AE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'GI-E'!$P$4:$AB$4</c:f>
              <c:numCache>
                <c:formatCode>0%</c:formatCode>
                <c:ptCount val="13"/>
                <c:pt idx="0">
                  <c:v>1</c:v>
                </c:pt>
                <c:pt idx="1">
                  <c:v>1</c:v>
                </c:pt>
                <c:pt idx="2">
                  <c:v>1</c:v>
                </c:pt>
                <c:pt idx="3">
                  <c:v>1</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ECDD-413F-A753-E1BAB65E9B9E}"/>
            </c:ext>
          </c:extLst>
        </c:ser>
        <c:dLbls>
          <c:showLegendKey val="0"/>
          <c:showVal val="1"/>
          <c:showCatName val="0"/>
          <c:showSerName val="0"/>
          <c:showPercent val="0"/>
          <c:showBubbleSize val="0"/>
        </c:dLbls>
        <c:gapWidth val="100"/>
        <c:overlap val="-24"/>
        <c:axId val="168290944"/>
        <c:axId val="168429824"/>
      </c:barChart>
      <c:catAx>
        <c:axId val="1682909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68429824"/>
        <c:crosses val="autoZero"/>
        <c:auto val="1"/>
        <c:lblAlgn val="ctr"/>
        <c:lblOffset val="100"/>
        <c:noMultiLvlLbl val="0"/>
      </c:catAx>
      <c:valAx>
        <c:axId val="16842982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6829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EF8-4002-A56C-0693950DA3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CO!$B$3:$N$3</c:f>
              <c:strCache>
                <c:ptCount val="13"/>
                <c:pt idx="0">
                  <c:v>I TRIMESTRE</c:v>
                </c:pt>
                <c:pt idx="3">
                  <c:v>II TRIMESTRE</c:v>
                </c:pt>
                <c:pt idx="6">
                  <c:v>III TRIMESTRE</c:v>
                </c:pt>
                <c:pt idx="9">
                  <c:v>IV TRIMESTRE</c:v>
                </c:pt>
                <c:pt idx="12">
                  <c:v>META (Mín)</c:v>
                </c:pt>
              </c:strCache>
            </c:strRef>
          </c:cat>
          <c:val>
            <c:numRef>
              <c:f>CO!$B$4:$N$4</c:f>
              <c:numCache>
                <c:formatCode>0%</c:formatCode>
                <c:ptCount val="13"/>
                <c:pt idx="0">
                  <c:v>1</c:v>
                </c:pt>
                <c:pt idx="3">
                  <c:v>0</c:v>
                </c:pt>
                <c:pt idx="6">
                  <c:v>0</c:v>
                </c:pt>
                <c:pt idx="9">
                  <c:v>0</c:v>
                </c:pt>
                <c:pt idx="12">
                  <c:v>0.85</c:v>
                </c:pt>
              </c:numCache>
            </c:numRef>
          </c:val>
          <c:extLst>
            <c:ext xmlns:c16="http://schemas.microsoft.com/office/drawing/2014/chart" uri="{C3380CC4-5D6E-409C-BE32-E72D297353CC}">
              <c16:uniqueId val="{00000002-AEF8-4002-A56C-0693950DA3A9}"/>
            </c:ext>
          </c:extLst>
        </c:ser>
        <c:dLbls>
          <c:showLegendKey val="0"/>
          <c:showVal val="1"/>
          <c:showCatName val="0"/>
          <c:showSerName val="0"/>
          <c:showPercent val="0"/>
          <c:showBubbleSize val="0"/>
        </c:dLbls>
        <c:gapWidth val="100"/>
        <c:overlap val="-24"/>
        <c:axId val="226051968"/>
        <c:axId val="226899840"/>
      </c:barChart>
      <c:catAx>
        <c:axId val="2260519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6899840"/>
        <c:crosses val="autoZero"/>
        <c:auto val="1"/>
        <c:lblAlgn val="ctr"/>
        <c:lblOffset val="100"/>
        <c:noMultiLvlLbl val="0"/>
      </c:catAx>
      <c:valAx>
        <c:axId val="22689984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60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CO!$P$4:$AB$4</c:f>
              <c:numCache>
                <c:formatCode>0</c:formatCode>
                <c:ptCount val="13"/>
                <c:pt idx="0">
                  <c:v>1</c:v>
                </c:pt>
                <c:pt idx="1">
                  <c:v>0</c:v>
                </c:pt>
                <c:pt idx="2">
                  <c:v>1</c:v>
                </c:pt>
                <c:pt idx="3">
                  <c:v>2</c:v>
                </c:pt>
                <c:pt idx="4">
                  <c:v>0</c:v>
                </c:pt>
                <c:pt idx="5">
                  <c:v>0</c:v>
                </c:pt>
                <c:pt idx="6">
                  <c:v>0</c:v>
                </c:pt>
                <c:pt idx="7">
                  <c:v>0</c:v>
                </c:pt>
                <c:pt idx="8">
                  <c:v>0</c:v>
                </c:pt>
                <c:pt idx="9">
                  <c:v>0</c:v>
                </c:pt>
                <c:pt idx="10">
                  <c:v>0</c:v>
                </c:pt>
                <c:pt idx="11">
                  <c:v>0</c:v>
                </c:pt>
                <c:pt idx="12">
                  <c:v>1</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372416"/>
        <c:axId val="227376128"/>
      </c:barChart>
      <c:catAx>
        <c:axId val="2273724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376128"/>
        <c:crosses val="autoZero"/>
        <c:auto val="1"/>
        <c:lblAlgn val="ctr"/>
        <c:lblOffset val="100"/>
        <c:noMultiLvlLbl val="0"/>
      </c:catAx>
      <c:valAx>
        <c:axId val="22737612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37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 EFICIENCIA LIMPIEZA Y SANITIZACIÓN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AC!$B$4:$O$4</c:f>
              <c:numCache>
                <c:formatCode>0%</c:formatCode>
                <c:ptCount val="14"/>
                <c:pt idx="0">
                  <c:v>0.88461538461538458</c:v>
                </c:pt>
                <c:pt idx="1">
                  <c:v>0.75</c:v>
                </c:pt>
                <c:pt idx="2">
                  <c:v>0.96666666666666667</c:v>
                </c:pt>
                <c:pt idx="3">
                  <c:v>0.96551724137931039</c:v>
                </c:pt>
                <c:pt idx="4">
                  <c:v>0</c:v>
                </c:pt>
                <c:pt idx="5">
                  <c:v>0</c:v>
                </c:pt>
                <c:pt idx="6">
                  <c:v>0</c:v>
                </c:pt>
                <c:pt idx="7">
                  <c:v>0</c:v>
                </c:pt>
                <c:pt idx="8">
                  <c:v>0</c:v>
                </c:pt>
                <c:pt idx="9">
                  <c:v>0</c:v>
                </c:pt>
                <c:pt idx="10">
                  <c:v>0</c:v>
                </c:pt>
                <c:pt idx="11">
                  <c:v>0</c:v>
                </c:pt>
                <c:pt idx="12">
                  <c:v>0.7</c:v>
                </c:pt>
                <c:pt idx="13">
                  <c:v>1</c:v>
                </c:pt>
              </c:numCache>
            </c:numRef>
          </c:val>
          <c:extLs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227748096"/>
        <c:axId val="227789440"/>
      </c:barChart>
      <c:catAx>
        <c:axId val="227748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227789440"/>
        <c:crosses val="autoZero"/>
        <c:auto val="1"/>
        <c:lblAlgn val="ctr"/>
        <c:lblOffset val="100"/>
        <c:noMultiLvlLbl val="0"/>
      </c:catAx>
      <c:valAx>
        <c:axId val="22778944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74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OTIF</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2FF5-46C1-B945-18099A040D3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FF5-46C1-B945-18099A040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LO!$B$5:$O$5</c:f>
              <c:numCache>
                <c:formatCode>0.0%</c:formatCode>
                <c:ptCount val="14"/>
                <c:pt idx="0">
                  <c:v>1</c:v>
                </c:pt>
                <c:pt idx="1">
                  <c:v>1</c:v>
                </c:pt>
                <c:pt idx="2">
                  <c:v>0</c:v>
                </c:pt>
                <c:pt idx="3">
                  <c:v>0</c:v>
                </c:pt>
                <c:pt idx="4">
                  <c:v>0</c:v>
                </c:pt>
                <c:pt idx="5">
                  <c:v>0</c:v>
                </c:pt>
                <c:pt idx="6">
                  <c:v>0</c:v>
                </c:pt>
                <c:pt idx="7">
                  <c:v>0</c:v>
                </c:pt>
                <c:pt idx="8">
                  <c:v>0</c:v>
                </c:pt>
                <c:pt idx="9">
                  <c:v>0</c:v>
                </c:pt>
                <c:pt idx="10">
                  <c:v>0</c:v>
                </c:pt>
                <c:pt idx="11">
                  <c:v>0</c:v>
                </c:pt>
                <c:pt idx="12" formatCode="0%">
                  <c:v>0.9</c:v>
                </c:pt>
                <c:pt idx="13" formatCode="0%">
                  <c:v>1</c:v>
                </c:pt>
              </c:numCache>
            </c:numRef>
          </c:val>
          <c:extLst>
            <c:ext xmlns:c16="http://schemas.microsoft.com/office/drawing/2014/chart" uri="{C3380CC4-5D6E-409C-BE32-E72D297353CC}">
              <c16:uniqueId val="{00000000-2FF5-46C1-B945-18099A040D3C}"/>
            </c:ext>
          </c:extLst>
        </c:ser>
        <c:dLbls>
          <c:dLblPos val="outEnd"/>
          <c:showLegendKey val="0"/>
          <c:showVal val="1"/>
          <c:showCatName val="0"/>
          <c:showSerName val="0"/>
          <c:showPercent val="0"/>
          <c:showBubbleSize val="0"/>
        </c:dLbls>
        <c:gapWidth val="100"/>
        <c:overlap val="-24"/>
        <c:axId val="276583552"/>
        <c:axId val="314016512"/>
      </c:barChart>
      <c:catAx>
        <c:axId val="276583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4016512"/>
        <c:crosses val="autoZero"/>
        <c:auto val="1"/>
        <c:lblAlgn val="ctr"/>
        <c:lblOffset val="100"/>
        <c:noMultiLvlLbl val="0"/>
      </c:catAx>
      <c:valAx>
        <c:axId val="314016512"/>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765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32.xml"/><Relationship Id="rId1"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0</xdr:row>
      <xdr:rowOff>59530</xdr:rowOff>
    </xdr:from>
    <xdr:to>
      <xdr:col>3</xdr:col>
      <xdr:colOff>1131095</xdr:colOff>
      <xdr:row>2</xdr:row>
      <xdr:rowOff>226219</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bwMode="auto">
        <a:xfrm>
          <a:off x="940594" y="383380"/>
          <a:ext cx="2678907" cy="814389"/>
        </a:xfrm>
        <a:prstGeom prst="rect">
          <a:avLst/>
        </a:prstGeom>
        <a:noFill/>
        <a:ln w="9525">
          <a:noFill/>
          <a:miter lim="800000"/>
          <a:headEnd/>
          <a:tailEnd/>
        </a:ln>
      </xdr:spPr>
    </xdr:pic>
    <xdr:clientData/>
  </xdr:twoCellAnchor>
  <xdr:oneCellAnchor>
    <xdr:from>
      <xdr:col>4</xdr:col>
      <xdr:colOff>497681</xdr:colOff>
      <xdr:row>11</xdr:row>
      <xdr:rowOff>341050</xdr:rowOff>
    </xdr:from>
    <xdr:ext cx="1154907" cy="290913"/>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100-000003000000}"/>
                </a:ext>
              </a:extLst>
            </xdr:cNvPr>
            <xdr:cNvSpPr txBox="1"/>
          </xdr:nvSpPr>
          <xdr:spPr>
            <a:xfrm>
              <a:off x="4664869" y="4234394"/>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𝑰𝑪𝑨</m:t>
                  </m:r>
                  <m:d>
                    <m:dPr>
                      <m:ctrlPr>
                        <a:rPr lang="es-CO" sz="800" b="0" i="1">
                          <a:latin typeface="Cambria Math" panose="02040503050406030204" pitchFamily="18" charset="0"/>
                        </a:rPr>
                      </m:ctrlPr>
                    </m:dPr>
                    <m:e>
                      <m:r>
                        <a:rPr lang="es-CO" sz="800" b="0" i="1">
                          <a:latin typeface="Cambria Math"/>
                        </a:rPr>
                        <m:t>%</m:t>
                      </m:r>
                    </m:e>
                  </m:d>
                  <m:r>
                    <a:rPr lang="es-CO" sz="800" b="0" i="1">
                      <a:latin typeface="Cambria Math"/>
                    </a:rPr>
                    <m:t>=</m:t>
                  </m:r>
                  <m:f>
                    <m:fPr>
                      <m:ctrlPr>
                        <a:rPr lang="es-CO" sz="800" b="0" i="1">
                          <a:latin typeface="Cambria Math" panose="02040503050406030204" pitchFamily="18" charset="0"/>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panose="02040503050406030204" pitchFamily="18" charset="0"/>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3" name="2 CuadroTexto">
              <a:extLst>
                <a:ext uri="{FF2B5EF4-FFF2-40B4-BE49-F238E27FC236}">
                  <a16:creationId xmlns:a16="http://schemas.microsoft.com/office/drawing/2014/main" id="{00000000-0008-0000-0100-000003000000}"/>
                </a:ext>
              </a:extLst>
            </xdr:cNvPr>
            <xdr:cNvSpPr txBox="1"/>
          </xdr:nvSpPr>
          <xdr:spPr>
            <a:xfrm>
              <a:off x="4664869" y="4234394"/>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𝑰𝑪𝑨</a:t>
              </a:r>
              <a:r>
                <a:rPr lang="es-CO" sz="800" b="0" i="0">
                  <a:latin typeface="Cambria Math" panose="02040503050406030204" pitchFamily="18" charset="0"/>
                </a:rPr>
                <a:t>(</a:t>
              </a:r>
              <a:r>
                <a:rPr lang="es-CO" sz="800" b="0" i="0">
                  <a:latin typeface="Cambria Math"/>
                </a:rPr>
                <a:t>%</a:t>
              </a:r>
              <a:r>
                <a:rPr lang="es-CO" sz="800" b="0" i="0">
                  <a:latin typeface="Cambria Math" panose="02040503050406030204" pitchFamily="18" charset="0"/>
                </a:rPr>
                <a:t>)</a:t>
              </a:r>
              <a:r>
                <a:rPr lang="es-CO" sz="800" b="0" i="0">
                  <a:latin typeface="Cambria Math"/>
                </a:rPr>
                <a:t>=</a:t>
              </a:r>
              <a:r>
                <a:rPr lang="es-CO" sz="800" b="0" i="0">
                  <a:latin typeface="Cambria Math" panose="02040503050406030204" pitchFamily="18" charset="0"/>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panose="02040503050406030204" pitchFamily="18" charset="0"/>
                  <a:ea typeface="+mn-ea"/>
                  <a:cs typeface="+mn-cs"/>
                </a:rPr>
                <a:t>" </a:t>
              </a:r>
              <a:r>
                <a:rPr lang="es-CO" sz="800" b="0" i="0">
                  <a:solidFill>
                    <a:schemeClr val="tx1"/>
                  </a:solidFill>
                  <a:effectLst/>
                  <a:latin typeface="Cambria Math"/>
                  <a:ea typeface="+mn-ea"/>
                  <a:cs typeface="+mn-cs"/>
                </a:rPr>
                <a:t>𝑛</a:t>
              </a:r>
              <a:r>
                <a:rPr lang="es-CO" sz="800" b="0" i="0">
                  <a:solidFill>
                    <a:schemeClr val="tx1"/>
                  </a:solidFill>
                  <a:effectLst/>
                  <a:latin typeface="Cambria Math" panose="02040503050406030204" pitchFamily="18" charset="0"/>
                  <a:ea typeface="+mn-ea"/>
                  <a:cs typeface="+mn-cs"/>
                </a:rPr>
                <a:t>_</a:t>
              </a:r>
              <a:r>
                <a:rPr lang="es-CO" sz="800" b="0" i="0">
                  <a:solidFill>
                    <a:schemeClr val="tx1"/>
                  </a:solidFill>
                  <a:effectLst/>
                  <a:latin typeface="Cambria Math"/>
                  <a:ea typeface="+mn-ea"/>
                  <a:cs typeface="+mn-cs"/>
                </a:rPr>
                <a:t>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panose="02040503050406030204" pitchFamily="18" charset="0"/>
                </a:rPr>
                <a:t>" </a:t>
              </a:r>
              <a:r>
                <a:rPr lang="es-CO" sz="800" b="0" i="0">
                  <a:effectLst/>
                  <a:latin typeface="Cambria Math" panose="02040503050406030204" pitchFamily="18" charset="0"/>
                </a:rPr>
                <a:t>)/(</a:t>
              </a:r>
              <a:r>
                <a:rPr lang="es-CO" sz="800" b="0" i="0">
                  <a:latin typeface="Cambria Math"/>
                </a:rPr>
                <a:t>𝑛 </a:t>
              </a:r>
              <a:r>
                <a:rPr lang="es-CO" sz="800" b="0" i="0">
                  <a:latin typeface="Cambria Math" panose="02040503050406030204" pitchFamily="18" charset="0"/>
                </a:rPr>
                <a:t>)</a:t>
              </a:r>
              <a:r>
                <a:rPr lang="es-CO" sz="800" b="0" i="0">
                  <a:latin typeface="Cambria Math"/>
                </a:rPr>
                <a:t> 100</a:t>
              </a:r>
              <a:r>
                <a:rPr lang="es-CO" sz="800"/>
                <a:t> </a:t>
              </a:r>
            </a:p>
          </xdr:txBody>
        </xdr:sp>
      </mc:Fallback>
    </mc:AlternateContent>
    <xdr:clientData/>
  </xdr:oneCellAnchor>
  <xdr:oneCellAnchor>
    <xdr:from>
      <xdr:col>4</xdr:col>
      <xdr:colOff>572314</xdr:colOff>
      <xdr:row>12</xdr:row>
      <xdr:rowOff>372044</xdr:rowOff>
    </xdr:from>
    <xdr:ext cx="1090084" cy="290913"/>
    <mc:AlternateContent xmlns:mc="http://schemas.openxmlformats.org/markup-compatibility/2006" xmlns:a14="http://schemas.microsoft.com/office/drawing/2010/main">
      <mc:Choice Requires="a14">
        <xdr:sp macro="" textlink="">
          <xdr:nvSpPr>
            <xdr:cNvPr id="4" name="4 CuadroTexto">
              <a:extLst>
                <a:ext uri="{FF2B5EF4-FFF2-40B4-BE49-F238E27FC236}">
                  <a16:creationId xmlns:a16="http://schemas.microsoft.com/office/drawing/2014/main" id="{00000000-0008-0000-0100-000004000000}"/>
                </a:ext>
              </a:extLst>
            </xdr:cNvPr>
            <xdr:cNvSpPr txBox="1"/>
          </xdr:nvSpPr>
          <xdr:spPr>
            <a:xfrm>
              <a:off x="6258006" y="5427621"/>
              <a:ext cx="1090084"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𝑰𝑮𝑨</m:t>
                  </m:r>
                  <m:d>
                    <m:dPr>
                      <m:ctrlPr>
                        <a:rPr lang="es-CO" sz="800" b="0" i="1">
                          <a:latin typeface="Cambria Math" panose="02040503050406030204" pitchFamily="18" charset="0"/>
                        </a:rPr>
                      </m:ctrlPr>
                    </m:dPr>
                    <m:e>
                      <m:r>
                        <a:rPr lang="es-CO" sz="800" b="0" i="1">
                          <a:latin typeface="Cambria Math"/>
                        </a:rPr>
                        <m:t>%</m:t>
                      </m:r>
                    </m:e>
                  </m:d>
                  <m:r>
                    <a:rPr lang="es-CO" sz="800" b="0" i="1">
                      <a:latin typeface="Cambria Math"/>
                    </a:rPr>
                    <m:t>=</m:t>
                  </m:r>
                  <m:f>
                    <m:fPr>
                      <m:ctrlPr>
                        <a:rPr lang="es-CO" sz="800" b="0" i="1">
                          <a:latin typeface="Cambria Math" panose="02040503050406030204" pitchFamily="18" charset="0"/>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panose="02040503050406030204" pitchFamily="18" charset="0"/>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4" name="4 CuadroTexto"/>
            <xdr:cNvSpPr txBox="1"/>
          </xdr:nvSpPr>
          <xdr:spPr>
            <a:xfrm>
              <a:off x="6258006" y="5427621"/>
              <a:ext cx="1090084"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𝑰𝑮𝑨</a:t>
              </a:r>
              <a:r>
                <a:rPr lang="es-CO" sz="800" b="0" i="0">
                  <a:latin typeface="Cambria Math"/>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a:ea typeface="+mn-ea"/>
                  <a:cs typeface="+mn-cs"/>
                </a:rPr>
                <a:t>" </a:t>
              </a:r>
              <a:r>
                <a:rPr lang="es-CO" sz="800" b="0" i="0">
                  <a:solidFill>
                    <a:schemeClr val="tx1"/>
                  </a:solidFill>
                  <a:effectLst/>
                  <a:latin typeface="Cambria Math"/>
                  <a:ea typeface="+mn-ea"/>
                  <a:cs typeface="+mn-cs"/>
                </a:rPr>
                <a:t>𝑛_𝑖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a:rPr>
                <a:t>" </a:t>
              </a:r>
              <a:r>
                <a:rPr lang="es-CO" sz="800" b="0" i="0">
                  <a:effectLst/>
                  <a:latin typeface="Cambria Math"/>
                </a:rPr>
                <a:t>)/(</a:t>
              </a:r>
              <a:r>
                <a:rPr lang="es-CO" sz="800" b="0" i="0">
                  <a:latin typeface="Cambria Math"/>
                </a:rPr>
                <a:t>𝑛 ) 100</a:t>
              </a:r>
              <a:r>
                <a:rPr lang="es-CO" sz="800"/>
                <a:t> </a:t>
              </a:r>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15</xdr:col>
      <xdr:colOff>0</xdr:colOff>
      <xdr:row>18</xdr:row>
      <xdr:rowOff>63500</xdr:rowOff>
    </xdr:to>
    <xdr:graphicFrame macro="">
      <xdr:nvGraphicFramePr>
        <xdr:cNvPr id="2" name="Gráfico 1">
          <a:extLst>
            <a:ext uri="{FF2B5EF4-FFF2-40B4-BE49-F238E27FC236}">
              <a16:creationId xmlns:a16="http://schemas.microsoft.com/office/drawing/2014/main" id="{0D4F68FC-24DB-45D5-A0A5-6DE702964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158748</xdr:rowOff>
    </xdr:from>
    <xdr:to>
      <xdr:col>30</xdr:col>
      <xdr:colOff>31749</xdr:colOff>
      <xdr:row>18</xdr:row>
      <xdr:rowOff>74084</xdr:rowOff>
    </xdr:to>
    <xdr:graphicFrame macro="">
      <xdr:nvGraphicFramePr>
        <xdr:cNvPr id="3" name="Gráfico 2">
          <a:extLst>
            <a:ext uri="{FF2B5EF4-FFF2-40B4-BE49-F238E27FC236}">
              <a16:creationId xmlns:a16="http://schemas.microsoft.com/office/drawing/2014/main" id="{9F12592E-2DB0-4E7B-83AA-115B988A4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316439</xdr:colOff>
      <xdr:row>6</xdr:row>
      <xdr:rowOff>6349</xdr:rowOff>
    </xdr:from>
    <xdr:to>
      <xdr:col>45</xdr:col>
      <xdr:colOff>23812</xdr:colOff>
      <xdr:row>18</xdr:row>
      <xdr:rowOff>82550</xdr:rowOff>
    </xdr:to>
    <xdr:graphicFrame macro="">
      <xdr:nvGraphicFramePr>
        <xdr:cNvPr id="4" name="Gráfico 3">
          <a:extLst>
            <a:ext uri="{FF2B5EF4-FFF2-40B4-BE49-F238E27FC236}">
              <a16:creationId xmlns:a16="http://schemas.microsoft.com/office/drawing/2014/main" id="{7B41B888-E0AA-43F2-B599-238406CC8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7937</xdr:colOff>
      <xdr:row>5</xdr:row>
      <xdr:rowOff>158747</xdr:rowOff>
    </xdr:from>
    <xdr:to>
      <xdr:col>60</xdr:col>
      <xdr:colOff>0</xdr:colOff>
      <xdr:row>18</xdr:row>
      <xdr:rowOff>74084</xdr:rowOff>
    </xdr:to>
    <xdr:graphicFrame macro="">
      <xdr:nvGraphicFramePr>
        <xdr:cNvPr id="5" name="Gráfico 4">
          <a:extLst>
            <a:ext uri="{FF2B5EF4-FFF2-40B4-BE49-F238E27FC236}">
              <a16:creationId xmlns:a16="http://schemas.microsoft.com/office/drawing/2014/main" id="{AAF32233-2CD1-4325-AB94-0BA84365C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697439</xdr:colOff>
      <xdr:row>5</xdr:row>
      <xdr:rowOff>168274</xdr:rowOff>
    </xdr:from>
    <xdr:to>
      <xdr:col>74</xdr:col>
      <xdr:colOff>772583</xdr:colOff>
      <xdr:row>18</xdr:row>
      <xdr:rowOff>63500</xdr:rowOff>
    </xdr:to>
    <xdr:graphicFrame macro="">
      <xdr:nvGraphicFramePr>
        <xdr:cNvPr id="6" name="Gráfico 5">
          <a:extLst>
            <a:ext uri="{FF2B5EF4-FFF2-40B4-BE49-F238E27FC236}">
              <a16:creationId xmlns:a16="http://schemas.microsoft.com/office/drawing/2014/main" id="{06BBE2C3-0E31-4F26-9482-210E09E48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75</xdr:col>
      <xdr:colOff>697439</xdr:colOff>
      <xdr:row>5</xdr:row>
      <xdr:rowOff>168274</xdr:rowOff>
    </xdr:from>
    <xdr:to>
      <xdr:col>89</xdr:col>
      <xdr:colOff>772583</xdr:colOff>
      <xdr:row>18</xdr:row>
      <xdr:rowOff>63500</xdr:rowOff>
    </xdr:to>
    <xdr:graphicFrame macro="">
      <xdr:nvGraphicFramePr>
        <xdr:cNvPr id="12" name="Gráfico 11">
          <a:extLst>
            <a:ext uri="{FF2B5EF4-FFF2-40B4-BE49-F238E27FC236}">
              <a16:creationId xmlns:a16="http://schemas.microsoft.com/office/drawing/2014/main" id="{4C256C44-5672-43A8-B0B8-5AB4B01A8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21897</xdr:colOff>
      <xdr:row>35</xdr:row>
      <xdr:rowOff>43793</xdr:rowOff>
    </xdr:from>
    <xdr:to>
      <xdr:col>15</xdr:col>
      <xdr:colOff>23396</xdr:colOff>
      <xdr:row>43</xdr:row>
      <xdr:rowOff>145614</xdr:rowOff>
    </xdr:to>
    <xdr:graphicFrame macro="">
      <xdr:nvGraphicFramePr>
        <xdr:cNvPr id="10" name="Gráfico 9">
          <a:extLst>
            <a:ext uri="{FF2B5EF4-FFF2-40B4-BE49-F238E27FC236}">
              <a16:creationId xmlns:a16="http://schemas.microsoft.com/office/drawing/2014/main" id="{C5CBD37A-7985-436E-BC3C-9F60DCDFA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35</xdr:row>
      <xdr:rowOff>54740</xdr:rowOff>
    </xdr:from>
    <xdr:to>
      <xdr:col>29</xdr:col>
      <xdr:colOff>821120</xdr:colOff>
      <xdr:row>44</xdr:row>
      <xdr:rowOff>2921</xdr:rowOff>
    </xdr:to>
    <xdr:graphicFrame macro="">
      <xdr:nvGraphicFramePr>
        <xdr:cNvPr id="11" name="Gráfico 10">
          <a:extLst>
            <a:ext uri="{FF2B5EF4-FFF2-40B4-BE49-F238E27FC236}">
              <a16:creationId xmlns:a16="http://schemas.microsoft.com/office/drawing/2014/main" id="{F19721E9-5877-4E80-9132-FD8708921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306552</xdr:colOff>
      <xdr:row>35</xdr:row>
      <xdr:rowOff>87586</xdr:rowOff>
    </xdr:from>
    <xdr:to>
      <xdr:col>45</xdr:col>
      <xdr:colOff>13925</xdr:colOff>
      <xdr:row>44</xdr:row>
      <xdr:rowOff>32407</xdr:rowOff>
    </xdr:to>
    <xdr:graphicFrame macro="">
      <xdr:nvGraphicFramePr>
        <xdr:cNvPr id="13" name="Gráfico 12">
          <a:extLst>
            <a:ext uri="{FF2B5EF4-FFF2-40B4-BE49-F238E27FC236}">
              <a16:creationId xmlns:a16="http://schemas.microsoft.com/office/drawing/2014/main" id="{AEFB69D6-0A46-4A8C-B1A6-965EB7D22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284656</xdr:colOff>
      <xdr:row>35</xdr:row>
      <xdr:rowOff>98534</xdr:rowOff>
    </xdr:from>
    <xdr:to>
      <xdr:col>59</xdr:col>
      <xdr:colOff>780339</xdr:colOff>
      <xdr:row>44</xdr:row>
      <xdr:rowOff>46716</xdr:rowOff>
    </xdr:to>
    <xdr:graphicFrame macro="">
      <xdr:nvGraphicFramePr>
        <xdr:cNvPr id="14" name="Gráfico 13">
          <a:extLst>
            <a:ext uri="{FF2B5EF4-FFF2-40B4-BE49-F238E27FC236}">
              <a16:creationId xmlns:a16="http://schemas.microsoft.com/office/drawing/2014/main" id="{4F25A570-D848-471C-AA65-5DDAA587F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61</xdr:col>
      <xdr:colOff>0</xdr:colOff>
      <xdr:row>35</xdr:row>
      <xdr:rowOff>120431</xdr:rowOff>
    </xdr:from>
    <xdr:to>
      <xdr:col>74</xdr:col>
      <xdr:colOff>773644</xdr:colOff>
      <xdr:row>44</xdr:row>
      <xdr:rowOff>58027</xdr:rowOff>
    </xdr:to>
    <xdr:graphicFrame macro="">
      <xdr:nvGraphicFramePr>
        <xdr:cNvPr id="15" name="Gráfico 14">
          <a:extLst>
            <a:ext uri="{FF2B5EF4-FFF2-40B4-BE49-F238E27FC236}">
              <a16:creationId xmlns:a16="http://schemas.microsoft.com/office/drawing/2014/main" id="{66340B71-8E13-42AC-A1B8-E0CAE3B05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76</xdr:col>
      <xdr:colOff>21896</xdr:colOff>
      <xdr:row>35</xdr:row>
      <xdr:rowOff>142328</xdr:rowOff>
    </xdr:from>
    <xdr:to>
      <xdr:col>89</xdr:col>
      <xdr:colOff>795978</xdr:colOff>
      <xdr:row>44</xdr:row>
      <xdr:rowOff>79924</xdr:rowOff>
    </xdr:to>
    <xdr:graphicFrame macro="">
      <xdr:nvGraphicFramePr>
        <xdr:cNvPr id="16" name="Gráfico 15">
          <a:extLst>
            <a:ext uri="{FF2B5EF4-FFF2-40B4-BE49-F238E27FC236}">
              <a16:creationId xmlns:a16="http://schemas.microsoft.com/office/drawing/2014/main" id="{B7A4CE3A-E21F-49CA-9CB5-AAB342F63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EBC2FE03-5CDE-48B4-9CE2-F01AD86E4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a16="http://schemas.microsoft.com/office/drawing/2014/main" id="{222A189F-0CCD-458E-8AFF-196E891F6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7144</xdr:colOff>
      <xdr:row>20</xdr:row>
      <xdr:rowOff>802482</xdr:rowOff>
    </xdr:from>
    <xdr:to>
      <xdr:col>27</xdr:col>
      <xdr:colOff>626269</xdr:colOff>
      <xdr:row>20</xdr:row>
      <xdr:rowOff>1389222</xdr:rowOff>
    </xdr:to>
    <xdr:pic>
      <xdr:nvPicPr>
        <xdr:cNvPr id="4" name="Imagen 3">
          <a:extLst>
            <a:ext uri="{FF2B5EF4-FFF2-40B4-BE49-F238E27FC236}">
              <a16:creationId xmlns:a16="http://schemas.microsoft.com/office/drawing/2014/main" id="{D5D2812C-4EB6-4346-8200-CA02FA5AEA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84332" y="5826920"/>
          <a:ext cx="4476750" cy="58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13227</xdr:colOff>
      <xdr:row>5</xdr:row>
      <xdr:rowOff>67201</xdr:rowOff>
    </xdr:from>
    <xdr:to>
      <xdr:col>16</xdr:col>
      <xdr:colOff>0</xdr:colOff>
      <xdr:row>20</xdr:row>
      <xdr:rowOff>35719</xdr:rowOff>
    </xdr:to>
    <xdr:graphicFrame macro="">
      <xdr:nvGraphicFramePr>
        <xdr:cNvPr id="5" name="Gráfico 4">
          <a:extLst>
            <a:ext uri="{FF2B5EF4-FFF2-40B4-BE49-F238E27FC236}">
              <a16:creationId xmlns:a16="http://schemas.microsoft.com/office/drawing/2014/main" id="{C99A455E-4E98-4B87-B183-E1AA3EA3F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15872</xdr:colOff>
      <xdr:row>5</xdr:row>
      <xdr:rowOff>115356</xdr:rowOff>
    </xdr:from>
    <xdr:to>
      <xdr:col>15</xdr:col>
      <xdr:colOff>640556</xdr:colOff>
      <xdr:row>15</xdr:row>
      <xdr:rowOff>0</xdr:rowOff>
    </xdr:to>
    <xdr:graphicFrame macro="">
      <xdr:nvGraphicFramePr>
        <xdr:cNvPr id="4" name="Gráfico 3">
          <a:extLst>
            <a:ext uri="{FF2B5EF4-FFF2-40B4-BE49-F238E27FC236}">
              <a16:creationId xmlns:a16="http://schemas.microsoft.com/office/drawing/2014/main" id="{CA5BF73D-9D72-451D-B9EA-D110D13BB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4" name="Gráfico 3">
          <a:extLst>
            <a:ext uri="{FF2B5EF4-FFF2-40B4-BE49-F238E27FC236}">
              <a16:creationId xmlns:a16="http://schemas.microsoft.com/office/drawing/2014/main" id="{C84A3D88-0984-44ED-8E18-DB70F1204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6" name="Gráfico 5">
          <a:extLst>
            <a:ext uri="{FF2B5EF4-FFF2-40B4-BE49-F238E27FC236}">
              <a16:creationId xmlns:a16="http://schemas.microsoft.com/office/drawing/2014/main" id="{A381190F-BEAF-4F04-B230-396EAECBE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7" name="Gráfico 6">
          <a:extLst>
            <a:ext uri="{FF2B5EF4-FFF2-40B4-BE49-F238E27FC236}">
              <a16:creationId xmlns:a16="http://schemas.microsoft.com/office/drawing/2014/main" id="{EF7170B4-91F9-44BB-842D-2A22E2E59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3804F36C-FD5D-470A-83D8-152F62D0D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6C41C105-47FA-425C-8C05-E64A6BD72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523875</xdr:colOff>
      <xdr:row>20</xdr:row>
      <xdr:rowOff>154780</xdr:rowOff>
    </xdr:to>
    <xdr:graphicFrame macro="">
      <xdr:nvGraphicFramePr>
        <xdr:cNvPr id="3" name="Gráfico 2">
          <a:extLst>
            <a:ext uri="{FF2B5EF4-FFF2-40B4-BE49-F238E27FC236}">
              <a16:creationId xmlns:a16="http://schemas.microsoft.com/office/drawing/2014/main" id="{145DE0D3-A69D-4750-85F0-A3F68865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2" name="Gráfico 1">
          <a:extLst>
            <a:ext uri="{FF2B5EF4-FFF2-40B4-BE49-F238E27FC236}">
              <a16:creationId xmlns:a16="http://schemas.microsoft.com/office/drawing/2014/main" id="{11D76118-01E9-4FED-A400-CAAF2DB5A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158748</xdr:rowOff>
    </xdr:from>
    <xdr:to>
      <xdr:col>30</xdr:col>
      <xdr:colOff>31749</xdr:colOff>
      <xdr:row>18</xdr:row>
      <xdr:rowOff>74084</xdr:rowOff>
    </xdr:to>
    <xdr:graphicFrame macro="">
      <xdr:nvGraphicFramePr>
        <xdr:cNvPr id="3" name="Gráfico 2">
          <a:extLst>
            <a:ext uri="{FF2B5EF4-FFF2-40B4-BE49-F238E27FC236}">
              <a16:creationId xmlns:a16="http://schemas.microsoft.com/office/drawing/2014/main" id="{231AD1C1-1619-4E0F-AAF2-621931426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3" name="Gráfico 2">
          <a:extLst>
            <a:ext uri="{FF2B5EF4-FFF2-40B4-BE49-F238E27FC236}">
              <a16:creationId xmlns:a16="http://schemas.microsoft.com/office/drawing/2014/main" id="{899F8D29-ED1B-4729-82AF-83FDDD30B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158748</xdr:rowOff>
    </xdr:from>
    <xdr:to>
      <xdr:col>30</xdr:col>
      <xdr:colOff>31749</xdr:colOff>
      <xdr:row>18</xdr:row>
      <xdr:rowOff>74084</xdr:rowOff>
    </xdr:to>
    <xdr:graphicFrame macro="">
      <xdr:nvGraphicFramePr>
        <xdr:cNvPr id="4" name="Gráfico 3">
          <a:extLst>
            <a:ext uri="{FF2B5EF4-FFF2-40B4-BE49-F238E27FC236}">
              <a16:creationId xmlns:a16="http://schemas.microsoft.com/office/drawing/2014/main" id="{A150756A-FC5C-4251-9E81-18FCB1805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316439</xdr:colOff>
      <xdr:row>6</xdr:row>
      <xdr:rowOff>6349</xdr:rowOff>
    </xdr:from>
    <xdr:to>
      <xdr:col>45</xdr:col>
      <xdr:colOff>23812</xdr:colOff>
      <xdr:row>18</xdr:row>
      <xdr:rowOff>82550</xdr:rowOff>
    </xdr:to>
    <xdr:graphicFrame macro="">
      <xdr:nvGraphicFramePr>
        <xdr:cNvPr id="5" name="Gráfico 4">
          <a:extLst>
            <a:ext uri="{FF2B5EF4-FFF2-40B4-BE49-F238E27FC236}">
              <a16:creationId xmlns:a16="http://schemas.microsoft.com/office/drawing/2014/main" id="{8B5EB495-7CB2-4097-B73E-97B4453E0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7937</xdr:colOff>
      <xdr:row>5</xdr:row>
      <xdr:rowOff>158747</xdr:rowOff>
    </xdr:from>
    <xdr:to>
      <xdr:col>59</xdr:col>
      <xdr:colOff>833438</xdr:colOff>
      <xdr:row>18</xdr:row>
      <xdr:rowOff>74084</xdr:rowOff>
    </xdr:to>
    <xdr:graphicFrame macro="">
      <xdr:nvGraphicFramePr>
        <xdr:cNvPr id="6" name="Gráfico 5">
          <a:extLst>
            <a:ext uri="{FF2B5EF4-FFF2-40B4-BE49-F238E27FC236}">
              <a16:creationId xmlns:a16="http://schemas.microsoft.com/office/drawing/2014/main" id="{8C8994D1-660C-4B49-BFDE-991400715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697439</xdr:colOff>
      <xdr:row>5</xdr:row>
      <xdr:rowOff>168274</xdr:rowOff>
    </xdr:from>
    <xdr:to>
      <xdr:col>73</xdr:col>
      <xdr:colOff>772583</xdr:colOff>
      <xdr:row>18</xdr:row>
      <xdr:rowOff>63500</xdr:rowOff>
    </xdr:to>
    <xdr:graphicFrame macro="">
      <xdr:nvGraphicFramePr>
        <xdr:cNvPr id="7" name="Gráfico 6">
          <a:extLst>
            <a:ext uri="{FF2B5EF4-FFF2-40B4-BE49-F238E27FC236}">
              <a16:creationId xmlns:a16="http://schemas.microsoft.com/office/drawing/2014/main" id="{DAE05AA0-43FB-40FC-837D-A13040B67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75</xdr:col>
      <xdr:colOff>31750</xdr:colOff>
      <xdr:row>5</xdr:row>
      <xdr:rowOff>158748</xdr:rowOff>
    </xdr:from>
    <xdr:to>
      <xdr:col>88</xdr:col>
      <xdr:colOff>31749</xdr:colOff>
      <xdr:row>18</xdr:row>
      <xdr:rowOff>74084</xdr:rowOff>
    </xdr:to>
    <xdr:graphicFrame macro="">
      <xdr:nvGraphicFramePr>
        <xdr:cNvPr id="8" name="Gráfico 7">
          <a:extLst>
            <a:ext uri="{FF2B5EF4-FFF2-40B4-BE49-F238E27FC236}">
              <a16:creationId xmlns:a16="http://schemas.microsoft.com/office/drawing/2014/main" id="{6E9F9178-67C7-4485-AA83-6D1AA716E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88</xdr:col>
      <xdr:colOff>697439</xdr:colOff>
      <xdr:row>5</xdr:row>
      <xdr:rowOff>168274</xdr:rowOff>
    </xdr:from>
    <xdr:to>
      <xdr:col>101</xdr:col>
      <xdr:colOff>772583</xdr:colOff>
      <xdr:row>18</xdr:row>
      <xdr:rowOff>63500</xdr:rowOff>
    </xdr:to>
    <xdr:graphicFrame macro="">
      <xdr:nvGraphicFramePr>
        <xdr:cNvPr id="9" name="Gráfico 8">
          <a:extLst>
            <a:ext uri="{FF2B5EF4-FFF2-40B4-BE49-F238E27FC236}">
              <a16:creationId xmlns:a16="http://schemas.microsoft.com/office/drawing/2014/main" id="{438B921E-4C7D-4291-A70E-18193E747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103</xdr:col>
      <xdr:colOff>31750</xdr:colOff>
      <xdr:row>5</xdr:row>
      <xdr:rowOff>158748</xdr:rowOff>
    </xdr:from>
    <xdr:to>
      <xdr:col>116</xdr:col>
      <xdr:colOff>31749</xdr:colOff>
      <xdr:row>18</xdr:row>
      <xdr:rowOff>74084</xdr:rowOff>
    </xdr:to>
    <xdr:graphicFrame macro="">
      <xdr:nvGraphicFramePr>
        <xdr:cNvPr id="10" name="Gráfico 9">
          <a:extLst>
            <a:ext uri="{FF2B5EF4-FFF2-40B4-BE49-F238E27FC236}">
              <a16:creationId xmlns:a16="http://schemas.microsoft.com/office/drawing/2014/main" id="{A8391D0B-F8FF-4C5F-8E12-2E5F9E1D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1:AA40"/>
  <sheetViews>
    <sheetView tabSelected="1" topLeftCell="E1" zoomScale="85" zoomScaleNormal="85" workbookViewId="0">
      <pane ySplit="5" topLeftCell="A27" activePane="bottomLeft" state="frozen"/>
      <selection pane="bottomLeft" activeCell="O33" sqref="O33"/>
    </sheetView>
  </sheetViews>
  <sheetFormatPr baseColWidth="10" defaultColWidth="11.5546875" defaultRowHeight="12.75" x14ac:dyDescent="0.2"/>
  <cols>
    <col min="1" max="1" width="4.21875" style="8" customWidth="1"/>
    <col min="2" max="2" width="8.109375" style="8" customWidth="1"/>
    <col min="3" max="3" width="13.77734375" style="2" customWidth="1"/>
    <col min="4" max="4" width="24" style="1" customWidth="1"/>
    <col min="5" max="5" width="32" style="8" customWidth="1"/>
    <col min="6" max="6" width="10.88671875" style="8" customWidth="1"/>
    <col min="7" max="7" width="10.109375" style="8" customWidth="1"/>
    <col min="8" max="8" width="7.33203125" style="2" customWidth="1"/>
    <col min="9" max="9" width="7.6640625" style="2" customWidth="1"/>
    <col min="10" max="10" width="9.77734375" style="3" customWidth="1"/>
    <col min="11" max="11" width="13.33203125" style="8" customWidth="1"/>
    <col min="12" max="12" width="5.77734375" style="8" customWidth="1"/>
    <col min="13" max="14" width="6.44140625" style="8" customWidth="1"/>
    <col min="15" max="16" width="5.77734375" style="8" customWidth="1"/>
    <col min="17" max="17" width="6.109375" style="8" customWidth="1"/>
    <col min="18" max="18" width="5.5546875" style="8" customWidth="1"/>
    <col min="19" max="19" width="5.21875" style="8" customWidth="1"/>
    <col min="20" max="20" width="5.6640625" style="8" customWidth="1"/>
    <col min="21" max="21" width="5.5546875" style="8" bestFit="1" customWidth="1"/>
    <col min="22" max="22" width="5.6640625" style="8" bestFit="1" customWidth="1"/>
    <col min="23" max="23" width="6.109375" style="8" bestFit="1" customWidth="1"/>
    <col min="24" max="24" width="6.109375" style="8" customWidth="1"/>
    <col min="25" max="25" width="14.6640625" style="4" customWidth="1"/>
    <col min="26" max="26" width="9" style="8" customWidth="1"/>
    <col min="27" max="27" width="11.5546875" style="5"/>
    <col min="28" max="16384" width="11.5546875" style="8"/>
  </cols>
  <sheetData>
    <row r="1" spans="2:27" ht="26.25" customHeight="1" x14ac:dyDescent="0.2">
      <c r="B1" s="179"/>
      <c r="C1" s="179"/>
      <c r="D1" s="179"/>
      <c r="E1" s="180" t="s">
        <v>15</v>
      </c>
      <c r="F1" s="180"/>
      <c r="G1" s="180"/>
      <c r="H1" s="180"/>
      <c r="I1" s="180"/>
      <c r="J1" s="180"/>
      <c r="K1" s="180"/>
      <c r="L1" s="180"/>
      <c r="M1" s="180"/>
      <c r="N1" s="180"/>
      <c r="O1" s="180"/>
      <c r="P1" s="180"/>
      <c r="Q1" s="180"/>
      <c r="R1" s="180"/>
      <c r="S1" s="180"/>
      <c r="T1" s="180"/>
      <c r="U1" s="180"/>
      <c r="V1" s="180"/>
      <c r="W1" s="180"/>
      <c r="X1" s="99"/>
      <c r="Y1" s="17" t="s">
        <v>67</v>
      </c>
    </row>
    <row r="2" spans="2:27" ht="24.75" customHeight="1" x14ac:dyDescent="0.2">
      <c r="B2" s="179"/>
      <c r="C2" s="179"/>
      <c r="D2" s="179"/>
      <c r="E2" s="180"/>
      <c r="F2" s="180"/>
      <c r="G2" s="180"/>
      <c r="H2" s="180"/>
      <c r="I2" s="180"/>
      <c r="J2" s="180"/>
      <c r="K2" s="180"/>
      <c r="L2" s="180"/>
      <c r="M2" s="180"/>
      <c r="N2" s="180"/>
      <c r="O2" s="180"/>
      <c r="P2" s="180"/>
      <c r="Q2" s="180"/>
      <c r="R2" s="180"/>
      <c r="S2" s="180"/>
      <c r="T2" s="180"/>
      <c r="U2" s="180"/>
      <c r="V2" s="180"/>
      <c r="W2" s="180"/>
      <c r="X2" s="99"/>
      <c r="Y2" s="17" t="s">
        <v>66</v>
      </c>
    </row>
    <row r="3" spans="2:27" ht="24" customHeight="1" thickBot="1" x14ac:dyDescent="0.25">
      <c r="B3" s="179"/>
      <c r="C3" s="179"/>
      <c r="D3" s="179"/>
      <c r="E3" s="180"/>
      <c r="F3" s="180"/>
      <c r="G3" s="180"/>
      <c r="H3" s="180"/>
      <c r="I3" s="180"/>
      <c r="J3" s="180"/>
      <c r="K3" s="180"/>
      <c r="L3" s="181"/>
      <c r="M3" s="181"/>
      <c r="N3" s="181"/>
      <c r="O3" s="181"/>
      <c r="P3" s="181"/>
      <c r="Q3" s="181"/>
      <c r="R3" s="181"/>
      <c r="S3" s="181"/>
      <c r="T3" s="181"/>
      <c r="U3" s="181"/>
      <c r="V3" s="181"/>
      <c r="W3" s="181"/>
      <c r="X3" s="100"/>
      <c r="Y3" s="17" t="s">
        <v>68</v>
      </c>
    </row>
    <row r="4" spans="2:27" ht="13.5" thickBot="1" x14ac:dyDescent="0.25">
      <c r="B4" s="182" t="s">
        <v>11</v>
      </c>
      <c r="C4" s="182" t="s">
        <v>10</v>
      </c>
      <c r="D4" s="182" t="s">
        <v>0</v>
      </c>
      <c r="E4" s="182" t="s">
        <v>1</v>
      </c>
      <c r="F4" s="182" t="s">
        <v>2</v>
      </c>
      <c r="G4" s="182" t="s">
        <v>3</v>
      </c>
      <c r="H4" s="184" t="s">
        <v>4</v>
      </c>
      <c r="I4" s="185"/>
      <c r="J4" s="182" t="s">
        <v>5</v>
      </c>
      <c r="K4" s="172" t="s">
        <v>13</v>
      </c>
      <c r="L4" s="170" t="s">
        <v>96</v>
      </c>
      <c r="M4" s="170" t="s">
        <v>97</v>
      </c>
      <c r="N4" s="170" t="s">
        <v>98</v>
      </c>
      <c r="O4" s="170" t="s">
        <v>99</v>
      </c>
      <c r="P4" s="170" t="s">
        <v>100</v>
      </c>
      <c r="Q4" s="170" t="s">
        <v>101</v>
      </c>
      <c r="R4" s="170" t="s">
        <v>102</v>
      </c>
      <c r="S4" s="170" t="s">
        <v>103</v>
      </c>
      <c r="T4" s="170" t="s">
        <v>104</v>
      </c>
      <c r="U4" s="170" t="s">
        <v>105</v>
      </c>
      <c r="V4" s="170" t="s">
        <v>106</v>
      </c>
      <c r="W4" s="170" t="s">
        <v>107</v>
      </c>
      <c r="X4" s="172" t="s">
        <v>242</v>
      </c>
      <c r="Y4" s="172" t="s">
        <v>28</v>
      </c>
    </row>
    <row r="5" spans="2:27" ht="29.25" customHeight="1" thickBot="1" x14ac:dyDescent="0.25">
      <c r="B5" s="183"/>
      <c r="C5" s="183"/>
      <c r="D5" s="183"/>
      <c r="E5" s="183"/>
      <c r="F5" s="183"/>
      <c r="G5" s="183"/>
      <c r="H5" s="10" t="s">
        <v>23</v>
      </c>
      <c r="I5" s="10" t="s">
        <v>24</v>
      </c>
      <c r="J5" s="183"/>
      <c r="K5" s="171"/>
      <c r="L5" s="171"/>
      <c r="M5" s="171"/>
      <c r="N5" s="171"/>
      <c r="O5" s="171"/>
      <c r="P5" s="171"/>
      <c r="Q5" s="171"/>
      <c r="R5" s="171"/>
      <c r="S5" s="171"/>
      <c r="T5" s="171"/>
      <c r="U5" s="171"/>
      <c r="V5" s="171"/>
      <c r="W5" s="171"/>
      <c r="X5" s="172"/>
      <c r="Y5" s="172"/>
    </row>
    <row r="6" spans="2:27" s="13" customFormat="1" ht="38.25" x14ac:dyDescent="0.2">
      <c r="B6" s="173" t="s">
        <v>20</v>
      </c>
      <c r="C6" s="18" t="s">
        <v>19</v>
      </c>
      <c r="D6" s="21" t="s">
        <v>30</v>
      </c>
      <c r="E6" s="21" t="s">
        <v>29</v>
      </c>
      <c r="F6" s="27" t="s">
        <v>6</v>
      </c>
      <c r="G6" s="27" t="s">
        <v>12</v>
      </c>
      <c r="H6" s="9">
        <v>0.8</v>
      </c>
      <c r="I6" s="9">
        <v>1</v>
      </c>
      <c r="J6" s="27" t="s">
        <v>8</v>
      </c>
      <c r="K6" s="28" t="s">
        <v>27</v>
      </c>
      <c r="L6" s="165"/>
      <c r="M6" s="166"/>
      <c r="N6" s="166"/>
      <c r="O6" s="166"/>
      <c r="P6" s="166"/>
      <c r="Q6" s="166"/>
      <c r="R6" s="166"/>
      <c r="S6" s="166"/>
      <c r="T6" s="166"/>
      <c r="U6" s="166"/>
      <c r="V6" s="166"/>
      <c r="W6" s="167"/>
      <c r="X6" s="104"/>
      <c r="Y6" s="34" t="s">
        <v>108</v>
      </c>
      <c r="AA6" s="14"/>
    </row>
    <row r="7" spans="2:27" s="13" customFormat="1" ht="55.5" customHeight="1" x14ac:dyDescent="0.2">
      <c r="B7" s="174"/>
      <c r="C7" s="176" t="s">
        <v>40</v>
      </c>
      <c r="D7" s="29" t="s">
        <v>82</v>
      </c>
      <c r="E7" s="29" t="s">
        <v>81</v>
      </c>
      <c r="F7" s="30" t="s">
        <v>6</v>
      </c>
      <c r="G7" s="30" t="s">
        <v>44</v>
      </c>
      <c r="H7" s="150" t="s">
        <v>51</v>
      </c>
      <c r="I7" s="151"/>
      <c r="J7" s="30" t="s">
        <v>8</v>
      </c>
      <c r="K7" s="26" t="s">
        <v>39</v>
      </c>
      <c r="L7" s="139"/>
      <c r="M7" s="140"/>
      <c r="N7" s="140"/>
      <c r="O7" s="140"/>
      <c r="P7" s="140"/>
      <c r="Q7" s="140"/>
      <c r="R7" s="140"/>
      <c r="S7" s="140"/>
      <c r="T7" s="140"/>
      <c r="U7" s="140"/>
      <c r="V7" s="140"/>
      <c r="W7" s="141"/>
      <c r="X7" s="101"/>
      <c r="Y7" s="15"/>
      <c r="AA7" s="14"/>
    </row>
    <row r="8" spans="2:27" s="13" customFormat="1" ht="25.5" x14ac:dyDescent="0.2">
      <c r="B8" s="174"/>
      <c r="C8" s="177"/>
      <c r="D8" s="29" t="s">
        <v>52</v>
      </c>
      <c r="E8" s="29" t="s">
        <v>53</v>
      </c>
      <c r="F8" s="30" t="s">
        <v>6</v>
      </c>
      <c r="G8" s="30" t="s">
        <v>44</v>
      </c>
      <c r="H8" s="150" t="s">
        <v>51</v>
      </c>
      <c r="I8" s="151"/>
      <c r="J8" s="30" t="s">
        <v>8</v>
      </c>
      <c r="K8" s="26" t="s">
        <v>39</v>
      </c>
      <c r="L8" s="139">
        <f>2/15</f>
        <v>0.13333333333333333</v>
      </c>
      <c r="M8" s="140"/>
      <c r="N8" s="140"/>
      <c r="O8" s="140"/>
      <c r="P8" s="140"/>
      <c r="Q8" s="140"/>
      <c r="R8" s="140"/>
      <c r="S8" s="140"/>
      <c r="T8" s="140"/>
      <c r="U8" s="140"/>
      <c r="V8" s="140"/>
      <c r="W8" s="141"/>
      <c r="X8" s="101"/>
      <c r="Y8" s="37" t="s">
        <v>112</v>
      </c>
      <c r="AA8" s="14"/>
    </row>
    <row r="9" spans="2:27" s="13" customFormat="1" ht="15" x14ac:dyDescent="0.2">
      <c r="B9" s="174"/>
      <c r="C9" s="177"/>
      <c r="D9" s="153" t="s">
        <v>75</v>
      </c>
      <c r="E9" s="68" t="s">
        <v>224</v>
      </c>
      <c r="F9" s="153" t="s">
        <v>36</v>
      </c>
      <c r="G9" s="30" t="s">
        <v>7</v>
      </c>
      <c r="H9" s="7" t="s">
        <v>34</v>
      </c>
      <c r="I9" s="7" t="s">
        <v>226</v>
      </c>
      <c r="J9" s="153" t="s">
        <v>9</v>
      </c>
      <c r="K9" s="153" t="s">
        <v>39</v>
      </c>
      <c r="L9" s="134">
        <f>4+23</f>
        <v>27</v>
      </c>
      <c r="M9" s="134">
        <f>6+17</f>
        <v>23</v>
      </c>
      <c r="N9" s="134">
        <f>4+21</f>
        <v>25</v>
      </c>
      <c r="O9" s="69">
        <v>13</v>
      </c>
      <c r="P9" s="69"/>
      <c r="Q9" s="69"/>
      <c r="R9" s="70"/>
      <c r="S9" s="70"/>
      <c r="T9" s="70"/>
      <c r="U9" s="70"/>
      <c r="V9" s="70"/>
      <c r="W9" s="70"/>
      <c r="X9" s="70"/>
      <c r="Y9" s="32"/>
      <c r="Z9" s="64"/>
      <c r="AA9" s="14"/>
    </row>
    <row r="10" spans="2:27" s="13" customFormat="1" ht="15" x14ac:dyDescent="0.2">
      <c r="B10" s="174"/>
      <c r="C10" s="177"/>
      <c r="D10" s="155"/>
      <c r="E10" s="68" t="s">
        <v>225</v>
      </c>
      <c r="F10" s="155"/>
      <c r="G10" s="68" t="s">
        <v>7</v>
      </c>
      <c r="H10" s="7" t="s">
        <v>34</v>
      </c>
      <c r="I10" s="7" t="s">
        <v>227</v>
      </c>
      <c r="J10" s="155"/>
      <c r="K10" s="155"/>
      <c r="L10" s="135"/>
      <c r="M10" s="135"/>
      <c r="N10" s="135"/>
      <c r="O10" s="69">
        <v>2</v>
      </c>
      <c r="P10" s="69"/>
      <c r="Q10" s="69"/>
      <c r="R10" s="70"/>
      <c r="S10" s="70"/>
      <c r="T10" s="70"/>
      <c r="U10" s="70"/>
      <c r="V10" s="70"/>
      <c r="W10" s="70"/>
      <c r="X10" s="105"/>
      <c r="Y10" s="91"/>
      <c r="Z10" s="64"/>
      <c r="AA10" s="14"/>
    </row>
    <row r="11" spans="2:27" s="13" customFormat="1" ht="30.75" thickBot="1" x14ac:dyDescent="0.25">
      <c r="B11" s="174"/>
      <c r="C11" s="177"/>
      <c r="D11" s="6" t="s">
        <v>92</v>
      </c>
      <c r="E11" s="56" t="s">
        <v>93</v>
      </c>
      <c r="F11" s="30" t="s">
        <v>36</v>
      </c>
      <c r="G11" s="6" t="s">
        <v>7</v>
      </c>
      <c r="H11" s="7" t="s">
        <v>34</v>
      </c>
      <c r="I11" s="7" t="s">
        <v>94</v>
      </c>
      <c r="J11" s="6" t="s">
        <v>33</v>
      </c>
      <c r="K11" s="63" t="s">
        <v>176</v>
      </c>
      <c r="L11" s="71">
        <f>0/118</f>
        <v>0</v>
      </c>
      <c r="M11" s="71">
        <f>1/122</f>
        <v>8.1967213114754103E-3</v>
      </c>
      <c r="N11" s="71">
        <f>1/115</f>
        <v>8.6956521739130436E-3</v>
      </c>
      <c r="O11" s="71"/>
      <c r="P11" s="71"/>
      <c r="Q11" s="72"/>
      <c r="R11" s="72"/>
      <c r="S11" s="72"/>
      <c r="T11" s="72"/>
      <c r="U11" s="73"/>
      <c r="V11" s="73"/>
      <c r="W11" s="73"/>
      <c r="X11" s="106"/>
      <c r="Y11" s="62" t="s">
        <v>115</v>
      </c>
      <c r="Z11" s="65"/>
      <c r="AA11" s="14"/>
    </row>
    <row r="12" spans="2:27" s="13" customFormat="1" ht="49.5" customHeight="1" x14ac:dyDescent="0.2">
      <c r="B12" s="174"/>
      <c r="C12" s="177"/>
      <c r="D12" s="6" t="s">
        <v>38</v>
      </c>
      <c r="E12" s="11" t="s">
        <v>74</v>
      </c>
      <c r="F12" s="30" t="s">
        <v>36</v>
      </c>
      <c r="G12" s="30" t="s">
        <v>7</v>
      </c>
      <c r="H12" s="152" t="s">
        <v>174</v>
      </c>
      <c r="I12" s="151"/>
      <c r="J12" s="30" t="s">
        <v>9</v>
      </c>
      <c r="K12" s="157" t="s">
        <v>175</v>
      </c>
      <c r="L12" s="74">
        <v>1</v>
      </c>
      <c r="M12" s="74">
        <v>0.83333333333333337</v>
      </c>
      <c r="N12" s="74">
        <v>1</v>
      </c>
      <c r="O12" s="74">
        <v>1</v>
      </c>
      <c r="P12" s="75"/>
      <c r="Q12" s="75"/>
      <c r="R12" s="75"/>
      <c r="S12" s="75"/>
      <c r="T12" s="75"/>
      <c r="U12" s="75"/>
      <c r="V12" s="75"/>
      <c r="W12" s="75"/>
      <c r="X12" s="107"/>
      <c r="Y12" s="145" t="s">
        <v>122</v>
      </c>
      <c r="Z12" s="65"/>
      <c r="AA12" s="14"/>
    </row>
    <row r="13" spans="2:27" s="13" customFormat="1" ht="58.5" customHeight="1" x14ac:dyDescent="0.2">
      <c r="B13" s="175"/>
      <c r="C13" s="178"/>
      <c r="D13" s="6" t="s">
        <v>37</v>
      </c>
      <c r="E13" s="22" t="s">
        <v>41</v>
      </c>
      <c r="F13" s="30" t="s">
        <v>36</v>
      </c>
      <c r="G13" s="30" t="s">
        <v>7</v>
      </c>
      <c r="H13" s="152" t="s">
        <v>174</v>
      </c>
      <c r="I13" s="151"/>
      <c r="J13" s="30" t="s">
        <v>9</v>
      </c>
      <c r="K13" s="159"/>
      <c r="L13" s="74">
        <v>1</v>
      </c>
      <c r="M13" s="74">
        <v>1</v>
      </c>
      <c r="N13" s="74">
        <v>1</v>
      </c>
      <c r="O13" s="74">
        <v>1</v>
      </c>
      <c r="P13" s="75"/>
      <c r="Q13" s="75"/>
      <c r="R13" s="75"/>
      <c r="S13" s="75"/>
      <c r="T13" s="75"/>
      <c r="U13" s="75"/>
      <c r="V13" s="75"/>
      <c r="W13" s="75"/>
      <c r="X13" s="108"/>
      <c r="Y13" s="146"/>
      <c r="Z13" s="65"/>
      <c r="AA13" s="14"/>
    </row>
    <row r="14" spans="2:27" s="13" customFormat="1" ht="25.5" x14ac:dyDescent="0.2">
      <c r="B14" s="148"/>
      <c r="C14" s="154" t="s">
        <v>143</v>
      </c>
      <c r="D14" s="168" t="s">
        <v>62</v>
      </c>
      <c r="E14" s="29" t="s">
        <v>61</v>
      </c>
      <c r="F14" s="30" t="s">
        <v>6</v>
      </c>
      <c r="G14" s="30" t="s">
        <v>49</v>
      </c>
      <c r="H14" s="24">
        <v>0.85</v>
      </c>
      <c r="I14" s="24">
        <v>0.9</v>
      </c>
      <c r="J14" s="30" t="s">
        <v>9</v>
      </c>
      <c r="K14" s="161" t="s">
        <v>64</v>
      </c>
      <c r="L14" s="136">
        <f>2/2</f>
        <v>1</v>
      </c>
      <c r="M14" s="137"/>
      <c r="N14" s="138"/>
      <c r="O14" s="76"/>
      <c r="P14" s="77"/>
      <c r="Q14" s="78"/>
      <c r="R14" s="136"/>
      <c r="S14" s="137"/>
      <c r="T14" s="138"/>
      <c r="U14" s="136"/>
      <c r="V14" s="137"/>
      <c r="W14" s="138"/>
      <c r="X14" s="109"/>
      <c r="Y14" s="145" t="s">
        <v>144</v>
      </c>
      <c r="Z14" s="65"/>
      <c r="AA14" s="14"/>
    </row>
    <row r="15" spans="2:27" s="13" customFormat="1" x14ac:dyDescent="0.2">
      <c r="B15" s="148"/>
      <c r="C15" s="155"/>
      <c r="D15" s="168"/>
      <c r="E15" s="29" t="s">
        <v>63</v>
      </c>
      <c r="F15" s="30" t="s">
        <v>36</v>
      </c>
      <c r="G15" s="30" t="s">
        <v>7</v>
      </c>
      <c r="H15" s="163" t="s">
        <v>128</v>
      </c>
      <c r="I15" s="164"/>
      <c r="J15" s="30" t="s">
        <v>9</v>
      </c>
      <c r="K15" s="161"/>
      <c r="L15" s="79">
        <v>1</v>
      </c>
      <c r="M15" s="79">
        <v>0</v>
      </c>
      <c r="N15" s="79">
        <v>1</v>
      </c>
      <c r="O15" s="80">
        <v>2</v>
      </c>
      <c r="P15" s="79"/>
      <c r="Q15" s="79"/>
      <c r="R15" s="81"/>
      <c r="S15" s="81"/>
      <c r="T15" s="81"/>
      <c r="U15" s="81"/>
      <c r="V15" s="81"/>
      <c r="W15" s="81"/>
      <c r="X15" s="110"/>
      <c r="Y15" s="146"/>
      <c r="Z15" s="64"/>
      <c r="AA15" s="14"/>
    </row>
    <row r="16" spans="2:27" s="13" customFormat="1" ht="25.5" x14ac:dyDescent="0.2">
      <c r="B16" s="148"/>
      <c r="C16" s="153" t="s">
        <v>95</v>
      </c>
      <c r="D16" s="29" t="s">
        <v>31</v>
      </c>
      <c r="E16" s="29" t="s">
        <v>32</v>
      </c>
      <c r="F16" s="26" t="s">
        <v>6</v>
      </c>
      <c r="G16" s="26" t="s">
        <v>7</v>
      </c>
      <c r="H16" s="24">
        <v>0.9</v>
      </c>
      <c r="I16" s="24">
        <v>1</v>
      </c>
      <c r="J16" s="30" t="s">
        <v>8</v>
      </c>
      <c r="K16" s="30" t="s">
        <v>177</v>
      </c>
      <c r="L16" s="74">
        <f>49/49</f>
        <v>1</v>
      </c>
      <c r="M16" s="74">
        <f>37/37</f>
        <v>1</v>
      </c>
      <c r="N16" s="74"/>
      <c r="O16" s="74"/>
      <c r="P16" s="74"/>
      <c r="Q16" s="74"/>
      <c r="R16" s="74"/>
      <c r="S16" s="74"/>
      <c r="T16" s="74"/>
      <c r="U16" s="74"/>
      <c r="V16" s="74"/>
      <c r="W16" s="74"/>
      <c r="X16" s="111"/>
      <c r="Y16" s="145" t="s">
        <v>145</v>
      </c>
      <c r="Z16" s="65"/>
      <c r="AA16" s="14"/>
    </row>
    <row r="17" spans="2:27" s="13" customFormat="1" ht="25.5" x14ac:dyDescent="0.2">
      <c r="B17" s="148"/>
      <c r="C17" s="155"/>
      <c r="D17" s="29" t="s">
        <v>76</v>
      </c>
      <c r="E17" s="29" t="s">
        <v>77</v>
      </c>
      <c r="F17" s="30" t="s">
        <v>6</v>
      </c>
      <c r="G17" s="30" t="s">
        <v>7</v>
      </c>
      <c r="H17" s="24">
        <v>0</v>
      </c>
      <c r="I17" s="24">
        <v>0.01</v>
      </c>
      <c r="J17" s="30" t="s">
        <v>8</v>
      </c>
      <c r="K17" s="30" t="s">
        <v>177</v>
      </c>
      <c r="L17" s="82">
        <f>1/560</f>
        <v>1.7857142857142857E-3</v>
      </c>
      <c r="M17" s="82">
        <f>2/520</f>
        <v>3.8461538461538464E-3</v>
      </c>
      <c r="N17" s="82"/>
      <c r="O17" s="82"/>
      <c r="P17" s="82"/>
      <c r="Q17" s="82"/>
      <c r="R17" s="82"/>
      <c r="S17" s="82"/>
      <c r="T17" s="82"/>
      <c r="U17" s="82"/>
      <c r="V17" s="82"/>
      <c r="W17" s="82"/>
      <c r="X17" s="112"/>
      <c r="Y17" s="146"/>
      <c r="Z17" s="65"/>
      <c r="AA17" s="14"/>
    </row>
    <row r="18" spans="2:27" ht="25.5" x14ac:dyDescent="0.2">
      <c r="B18" s="148"/>
      <c r="C18" s="161" t="s">
        <v>35</v>
      </c>
      <c r="D18" s="21" t="s">
        <v>87</v>
      </c>
      <c r="E18" s="154" t="s">
        <v>42</v>
      </c>
      <c r="F18" s="27" t="s">
        <v>6</v>
      </c>
      <c r="G18" s="27" t="s">
        <v>7</v>
      </c>
      <c r="H18" s="23">
        <v>0.9</v>
      </c>
      <c r="I18" s="23">
        <v>1</v>
      </c>
      <c r="J18" s="27" t="s">
        <v>9</v>
      </c>
      <c r="K18" s="153" t="s">
        <v>45</v>
      </c>
      <c r="L18" s="83" t="s">
        <v>191</v>
      </c>
      <c r="M18" s="83">
        <v>1</v>
      </c>
      <c r="N18" s="83">
        <v>1</v>
      </c>
      <c r="O18" s="12">
        <v>1.03</v>
      </c>
      <c r="P18" s="83"/>
      <c r="Q18" s="83"/>
      <c r="R18" s="83"/>
      <c r="S18" s="83"/>
      <c r="T18" s="83"/>
      <c r="U18" s="83"/>
      <c r="V18" s="71"/>
      <c r="W18" s="71"/>
      <c r="X18" s="113"/>
      <c r="Y18" s="145" t="s">
        <v>146</v>
      </c>
      <c r="Z18" s="65"/>
    </row>
    <row r="19" spans="2:27" ht="25.5" x14ac:dyDescent="0.2">
      <c r="B19" s="148"/>
      <c r="C19" s="161"/>
      <c r="D19" s="29" t="s">
        <v>88</v>
      </c>
      <c r="E19" s="154"/>
      <c r="F19" s="27" t="s">
        <v>6</v>
      </c>
      <c r="G19" s="27" t="s">
        <v>7</v>
      </c>
      <c r="H19" s="23">
        <v>0.9</v>
      </c>
      <c r="I19" s="23">
        <v>1</v>
      </c>
      <c r="J19" s="27" t="s">
        <v>9</v>
      </c>
      <c r="K19" s="154"/>
      <c r="L19" s="83">
        <v>1.47</v>
      </c>
      <c r="M19" s="83">
        <v>0.94</v>
      </c>
      <c r="N19" s="83">
        <v>1</v>
      </c>
      <c r="O19" s="12">
        <v>1</v>
      </c>
      <c r="P19" s="83"/>
      <c r="Q19" s="83"/>
      <c r="R19" s="83"/>
      <c r="S19" s="83"/>
      <c r="T19" s="83"/>
      <c r="U19" s="83"/>
      <c r="V19" s="84"/>
      <c r="W19" s="84"/>
      <c r="X19" s="114"/>
      <c r="Y19" s="147"/>
      <c r="Z19" s="65"/>
    </row>
    <row r="20" spans="2:27" x14ac:dyDescent="0.2">
      <c r="B20" s="148"/>
      <c r="C20" s="161"/>
      <c r="D20" s="29" t="s">
        <v>43</v>
      </c>
      <c r="E20" s="154"/>
      <c r="F20" s="30" t="s">
        <v>6</v>
      </c>
      <c r="G20" s="30" t="s">
        <v>7</v>
      </c>
      <c r="H20" s="36">
        <v>0.9</v>
      </c>
      <c r="I20" s="36">
        <v>1</v>
      </c>
      <c r="J20" s="30" t="s">
        <v>9</v>
      </c>
      <c r="K20" s="154"/>
      <c r="L20" s="83">
        <v>0.9</v>
      </c>
      <c r="M20" s="83">
        <v>1.04</v>
      </c>
      <c r="N20" s="83">
        <v>1</v>
      </c>
      <c r="O20" s="12">
        <v>0.96</v>
      </c>
      <c r="P20" s="83"/>
      <c r="Q20" s="83"/>
      <c r="R20" s="83"/>
      <c r="S20" s="83"/>
      <c r="T20" s="83"/>
      <c r="U20" s="83"/>
      <c r="V20" s="84"/>
      <c r="W20" s="84"/>
      <c r="X20" s="114"/>
      <c r="Y20" s="147"/>
      <c r="Z20" s="65"/>
    </row>
    <row r="21" spans="2:27" x14ac:dyDescent="0.2">
      <c r="B21" s="148"/>
      <c r="C21" s="161"/>
      <c r="D21" s="29" t="s">
        <v>89</v>
      </c>
      <c r="E21" s="155"/>
      <c r="F21" s="30" t="s">
        <v>6</v>
      </c>
      <c r="G21" s="30" t="s">
        <v>7</v>
      </c>
      <c r="H21" s="36">
        <v>0.9</v>
      </c>
      <c r="I21" s="36">
        <v>1</v>
      </c>
      <c r="J21" s="30" t="s">
        <v>9</v>
      </c>
      <c r="K21" s="154"/>
      <c r="L21" s="83">
        <v>1</v>
      </c>
      <c r="M21" s="83">
        <v>1</v>
      </c>
      <c r="N21" s="83">
        <v>1</v>
      </c>
      <c r="O21" s="12">
        <v>1</v>
      </c>
      <c r="P21" s="83"/>
      <c r="Q21" s="83"/>
      <c r="R21" s="83"/>
      <c r="S21" s="83"/>
      <c r="T21" s="83"/>
      <c r="U21" s="83"/>
      <c r="V21" s="84"/>
      <c r="W21" s="84"/>
      <c r="X21" s="114"/>
      <c r="Y21" s="147"/>
      <c r="Z21" s="65"/>
    </row>
    <row r="22" spans="2:27" ht="15" x14ac:dyDescent="0.2">
      <c r="B22" s="148"/>
      <c r="C22" s="161"/>
      <c r="D22" s="29" t="s">
        <v>79</v>
      </c>
      <c r="E22" s="153" t="s">
        <v>78</v>
      </c>
      <c r="F22" s="30" t="s">
        <v>6</v>
      </c>
      <c r="G22" s="30" t="s">
        <v>7</v>
      </c>
      <c r="H22" s="169" t="s">
        <v>91</v>
      </c>
      <c r="I22" s="169"/>
      <c r="J22" s="30" t="s">
        <v>9</v>
      </c>
      <c r="K22" s="154"/>
      <c r="L22" s="83">
        <v>4.36E-2</v>
      </c>
      <c r="M22" s="83">
        <v>3.9300000000000002E-2</v>
      </c>
      <c r="N22" s="83">
        <v>2.4299999999999999E-2</v>
      </c>
      <c r="O22" s="66">
        <v>2.4500000000000001E-2</v>
      </c>
      <c r="P22" s="85"/>
      <c r="Q22" s="85"/>
      <c r="R22" s="85"/>
      <c r="S22" s="85"/>
      <c r="T22" s="85"/>
      <c r="U22" s="85"/>
      <c r="V22" s="84"/>
      <c r="W22" s="84"/>
      <c r="X22" s="114"/>
      <c r="Y22" s="147"/>
      <c r="Z22" s="65"/>
    </row>
    <row r="23" spans="2:27" x14ac:dyDescent="0.2">
      <c r="B23" s="148"/>
      <c r="C23" s="161"/>
      <c r="D23" s="29" t="s">
        <v>85</v>
      </c>
      <c r="E23" s="154"/>
      <c r="F23" s="30" t="s">
        <v>6</v>
      </c>
      <c r="G23" s="30" t="s">
        <v>7</v>
      </c>
      <c r="H23" s="162" t="s">
        <v>80</v>
      </c>
      <c r="I23" s="162"/>
      <c r="J23" s="30" t="s">
        <v>9</v>
      </c>
      <c r="K23" s="154"/>
      <c r="L23" s="83" t="s">
        <v>191</v>
      </c>
      <c r="M23" s="83">
        <v>0</v>
      </c>
      <c r="N23" s="83">
        <v>0</v>
      </c>
      <c r="O23" s="66">
        <v>0</v>
      </c>
      <c r="P23" s="83"/>
      <c r="Q23" s="83"/>
      <c r="R23" s="83"/>
      <c r="S23" s="83"/>
      <c r="T23" s="83"/>
      <c r="U23" s="83"/>
      <c r="V23" s="84"/>
      <c r="W23" s="84"/>
      <c r="X23" s="114"/>
      <c r="Y23" s="147"/>
      <c r="Z23" s="65"/>
    </row>
    <row r="24" spans="2:27" x14ac:dyDescent="0.2">
      <c r="B24" s="148"/>
      <c r="C24" s="161"/>
      <c r="D24" s="29" t="s">
        <v>86</v>
      </c>
      <c r="E24" s="154"/>
      <c r="F24" s="30" t="s">
        <v>6</v>
      </c>
      <c r="G24" s="30" t="s">
        <v>7</v>
      </c>
      <c r="H24" s="162" t="s">
        <v>80</v>
      </c>
      <c r="I24" s="162"/>
      <c r="J24" s="30" t="s">
        <v>9</v>
      </c>
      <c r="K24" s="154"/>
      <c r="L24" s="83">
        <v>8.9300000000000004E-2</v>
      </c>
      <c r="M24" s="83">
        <v>0.15920000000000001</v>
      </c>
      <c r="N24" s="83">
        <v>9.01E-2</v>
      </c>
      <c r="O24" s="66">
        <v>5.2200000000000003E-2</v>
      </c>
      <c r="P24" s="85"/>
      <c r="Q24" s="85"/>
      <c r="R24" s="85"/>
      <c r="S24" s="85"/>
      <c r="T24" s="85"/>
      <c r="U24" s="85"/>
      <c r="V24" s="84"/>
      <c r="W24" s="84"/>
      <c r="X24" s="114"/>
      <c r="Y24" s="147"/>
      <c r="Z24" s="65"/>
    </row>
    <row r="25" spans="2:27" x14ac:dyDescent="0.2">
      <c r="B25" s="148"/>
      <c r="C25" s="161"/>
      <c r="D25" s="29" t="s">
        <v>90</v>
      </c>
      <c r="E25" s="155"/>
      <c r="F25" s="30" t="s">
        <v>6</v>
      </c>
      <c r="G25" s="30" t="s">
        <v>7</v>
      </c>
      <c r="H25" s="162" t="s">
        <v>80</v>
      </c>
      <c r="I25" s="162"/>
      <c r="J25" s="30" t="s">
        <v>9</v>
      </c>
      <c r="K25" s="154"/>
      <c r="L25" s="71">
        <v>0.13350000000000001</v>
      </c>
      <c r="M25" s="71">
        <v>0.17799999999999999</v>
      </c>
      <c r="N25" s="71">
        <v>0.22639999999999999</v>
      </c>
      <c r="O25" s="19">
        <v>0.13370000000000001</v>
      </c>
      <c r="P25" s="71"/>
      <c r="Q25" s="71"/>
      <c r="R25" s="71"/>
      <c r="S25" s="71"/>
      <c r="T25" s="71"/>
      <c r="U25" s="71"/>
      <c r="V25" s="84"/>
      <c r="W25" s="84"/>
      <c r="X25" s="115"/>
      <c r="Y25" s="146"/>
      <c r="Z25" s="65"/>
    </row>
    <row r="26" spans="2:27" ht="38.25" x14ac:dyDescent="0.2">
      <c r="B26" s="148"/>
      <c r="C26" s="30" t="s">
        <v>21</v>
      </c>
      <c r="D26" s="29" t="s">
        <v>25</v>
      </c>
      <c r="E26" s="29" t="s">
        <v>26</v>
      </c>
      <c r="F26" s="30" t="s">
        <v>6</v>
      </c>
      <c r="G26" s="30" t="s">
        <v>7</v>
      </c>
      <c r="H26" s="24">
        <v>0.7</v>
      </c>
      <c r="I26" s="24">
        <v>1</v>
      </c>
      <c r="J26" s="26" t="s">
        <v>9</v>
      </c>
      <c r="K26" s="25" t="s">
        <v>178</v>
      </c>
      <c r="L26" s="83">
        <f>23/26</f>
        <v>0.88461538461538458</v>
      </c>
      <c r="M26" s="83">
        <f>21/28</f>
        <v>0.75</v>
      </c>
      <c r="N26" s="83">
        <f>29/30</f>
        <v>0.96666666666666667</v>
      </c>
      <c r="O26" s="83">
        <f>28/29</f>
        <v>0.96551724137931039</v>
      </c>
      <c r="P26" s="83"/>
      <c r="Q26" s="86"/>
      <c r="R26" s="87"/>
      <c r="S26" s="87"/>
      <c r="T26" s="88"/>
      <c r="U26" s="88"/>
      <c r="V26" s="83"/>
      <c r="W26" s="71"/>
      <c r="X26" s="71"/>
      <c r="Y26" s="31" t="s">
        <v>147</v>
      </c>
      <c r="Z26" s="65"/>
    </row>
    <row r="27" spans="2:27" s="13" customFormat="1" ht="25.5" x14ac:dyDescent="0.2">
      <c r="B27" s="148"/>
      <c r="C27" s="149" t="s">
        <v>16</v>
      </c>
      <c r="D27" s="29" t="s">
        <v>46</v>
      </c>
      <c r="E27" s="29" t="s">
        <v>47</v>
      </c>
      <c r="F27" s="30" t="s">
        <v>6</v>
      </c>
      <c r="G27" s="30" t="s">
        <v>59</v>
      </c>
      <c r="H27" s="152" t="s">
        <v>141</v>
      </c>
      <c r="I27" s="151"/>
      <c r="J27" s="30" t="s">
        <v>8</v>
      </c>
      <c r="K27" s="150" t="s">
        <v>179</v>
      </c>
      <c r="L27" s="136">
        <f>1/1</f>
        <v>1</v>
      </c>
      <c r="M27" s="137"/>
      <c r="N27" s="137"/>
      <c r="O27" s="138"/>
      <c r="P27" s="142"/>
      <c r="Q27" s="143"/>
      <c r="R27" s="143"/>
      <c r="S27" s="144"/>
      <c r="T27" s="142"/>
      <c r="U27" s="143"/>
      <c r="V27" s="143"/>
      <c r="W27" s="144"/>
      <c r="X27" s="102"/>
      <c r="Y27" s="31" t="s">
        <v>142</v>
      </c>
      <c r="Z27" s="65"/>
      <c r="AA27" s="14"/>
    </row>
    <row r="28" spans="2:27" s="13" customFormat="1" ht="42.75" customHeight="1" x14ac:dyDescent="0.2">
      <c r="B28" s="148"/>
      <c r="C28" s="149"/>
      <c r="D28" s="29" t="s">
        <v>140</v>
      </c>
      <c r="E28" s="29" t="s">
        <v>48</v>
      </c>
      <c r="F28" s="30" t="s">
        <v>6</v>
      </c>
      <c r="G28" s="30" t="s">
        <v>59</v>
      </c>
      <c r="H28" s="150">
        <v>1</v>
      </c>
      <c r="I28" s="151"/>
      <c r="J28" s="30" t="s">
        <v>8</v>
      </c>
      <c r="K28" s="150"/>
      <c r="L28" s="139">
        <f>220/314</f>
        <v>0.70063694267515919</v>
      </c>
      <c r="M28" s="140"/>
      <c r="N28" s="140"/>
      <c r="O28" s="141"/>
      <c r="P28" s="142"/>
      <c r="Q28" s="143"/>
      <c r="R28" s="143"/>
      <c r="S28" s="144"/>
      <c r="T28" s="142"/>
      <c r="U28" s="143"/>
      <c r="V28" s="143"/>
      <c r="W28" s="144"/>
      <c r="X28" s="102"/>
      <c r="Y28" s="31" t="s">
        <v>142</v>
      </c>
      <c r="Z28" s="65"/>
      <c r="AA28" s="14"/>
    </row>
    <row r="29" spans="2:27" s="13" customFormat="1" ht="25.5" x14ac:dyDescent="0.2">
      <c r="B29" s="148"/>
      <c r="C29" s="30" t="s">
        <v>22</v>
      </c>
      <c r="D29" s="29" t="s">
        <v>14</v>
      </c>
      <c r="E29" s="29" t="s">
        <v>50</v>
      </c>
      <c r="F29" s="30" t="s">
        <v>6</v>
      </c>
      <c r="G29" s="30" t="s">
        <v>12</v>
      </c>
      <c r="H29" s="150" t="s">
        <v>60</v>
      </c>
      <c r="I29" s="151"/>
      <c r="J29" s="30" t="s">
        <v>8</v>
      </c>
      <c r="K29" s="25" t="s">
        <v>180</v>
      </c>
      <c r="L29" s="129"/>
      <c r="M29" s="130"/>
      <c r="N29" s="130"/>
      <c r="O29" s="130"/>
      <c r="P29" s="130"/>
      <c r="Q29" s="130"/>
      <c r="R29" s="130"/>
      <c r="S29" s="130"/>
      <c r="T29" s="130"/>
      <c r="U29" s="130"/>
      <c r="V29" s="130"/>
      <c r="W29" s="131"/>
      <c r="X29" s="103"/>
      <c r="Y29" s="31"/>
      <c r="Z29" s="64"/>
      <c r="AA29" s="14"/>
    </row>
    <row r="30" spans="2:27" s="13" customFormat="1" ht="25.5" x14ac:dyDescent="0.2">
      <c r="B30" s="148"/>
      <c r="C30" s="153" t="s">
        <v>17</v>
      </c>
      <c r="D30" s="29" t="s">
        <v>54</v>
      </c>
      <c r="E30" s="29" t="s">
        <v>56</v>
      </c>
      <c r="F30" s="30" t="s">
        <v>6</v>
      </c>
      <c r="G30" s="30" t="s">
        <v>7</v>
      </c>
      <c r="H30" s="150" t="s">
        <v>280</v>
      </c>
      <c r="I30" s="151"/>
      <c r="J30" s="30" t="s">
        <v>8</v>
      </c>
      <c r="K30" s="156" t="s">
        <v>65</v>
      </c>
      <c r="L30" s="121">
        <v>1</v>
      </c>
      <c r="M30" s="121">
        <v>1</v>
      </c>
      <c r="N30" s="122">
        <v>1</v>
      </c>
      <c r="O30" s="122">
        <v>0.99</v>
      </c>
      <c r="P30" s="122">
        <v>0.97</v>
      </c>
      <c r="Q30" s="122">
        <v>1</v>
      </c>
      <c r="R30" s="121"/>
      <c r="S30" s="122"/>
      <c r="T30" s="121"/>
      <c r="U30" s="121"/>
      <c r="V30" s="121"/>
      <c r="W30" s="121"/>
      <c r="X30" s="121"/>
      <c r="Y30" s="124" t="s">
        <v>148</v>
      </c>
      <c r="Z30" s="65"/>
      <c r="AA30" s="14"/>
    </row>
    <row r="31" spans="2:27" s="13" customFormat="1" ht="20.25" customHeight="1" x14ac:dyDescent="0.2">
      <c r="B31" s="148"/>
      <c r="C31" s="154"/>
      <c r="D31" s="16" t="s">
        <v>57</v>
      </c>
      <c r="E31" s="153" t="s">
        <v>55</v>
      </c>
      <c r="F31" s="153" t="s">
        <v>6</v>
      </c>
      <c r="G31" s="67" t="s">
        <v>7</v>
      </c>
      <c r="H31" s="157" t="s">
        <v>279</v>
      </c>
      <c r="I31" s="158"/>
      <c r="J31" s="153" t="s">
        <v>8</v>
      </c>
      <c r="K31" s="156"/>
      <c r="L31" s="98">
        <v>0.95899999999999996</v>
      </c>
      <c r="M31" s="121">
        <v>0.90210000000000001</v>
      </c>
      <c r="N31" s="122">
        <v>0.99</v>
      </c>
      <c r="O31" s="122">
        <v>0.95</v>
      </c>
      <c r="P31" s="122">
        <v>0.93</v>
      </c>
      <c r="Q31" s="122">
        <v>0.97</v>
      </c>
      <c r="R31" s="122"/>
      <c r="S31" s="122"/>
      <c r="T31" s="121"/>
      <c r="U31" s="121"/>
      <c r="V31" s="121"/>
      <c r="W31" s="121"/>
      <c r="X31" s="121"/>
      <c r="Y31" s="125"/>
      <c r="Z31" s="65"/>
      <c r="AA31" s="14"/>
    </row>
    <row r="32" spans="2:27" s="13" customFormat="1" ht="21" customHeight="1" x14ac:dyDescent="0.2">
      <c r="B32" s="148"/>
      <c r="C32" s="154"/>
      <c r="D32" s="16" t="s">
        <v>83</v>
      </c>
      <c r="E32" s="154"/>
      <c r="F32" s="154"/>
      <c r="G32" s="67" t="s">
        <v>7</v>
      </c>
      <c r="H32" s="159"/>
      <c r="I32" s="160"/>
      <c r="J32" s="154"/>
      <c r="K32" s="156"/>
      <c r="L32" s="98">
        <v>0.98150000000000004</v>
      </c>
      <c r="M32" s="121">
        <v>1</v>
      </c>
      <c r="N32" s="122">
        <v>0.96399999999999997</v>
      </c>
      <c r="O32" s="122">
        <v>1</v>
      </c>
      <c r="P32" s="122">
        <v>1</v>
      </c>
      <c r="Q32" s="122">
        <v>1</v>
      </c>
      <c r="R32" s="122"/>
      <c r="S32" s="122"/>
      <c r="T32" s="121"/>
      <c r="U32" s="121"/>
      <c r="V32" s="121"/>
      <c r="W32" s="121"/>
      <c r="X32" s="121"/>
      <c r="Y32" s="125"/>
      <c r="Z32" s="65"/>
      <c r="AA32" s="14"/>
    </row>
    <row r="33" spans="2:27" s="13" customFormat="1" ht="21" customHeight="1" x14ac:dyDescent="0.2">
      <c r="B33" s="148"/>
      <c r="C33" s="154"/>
      <c r="D33" s="16" t="s">
        <v>84</v>
      </c>
      <c r="E33" s="154"/>
      <c r="F33" s="154"/>
      <c r="G33" s="93" t="s">
        <v>7</v>
      </c>
      <c r="H33" s="159"/>
      <c r="I33" s="160"/>
      <c r="J33" s="154"/>
      <c r="K33" s="156"/>
      <c r="L33" s="98">
        <v>0.95650000000000002</v>
      </c>
      <c r="M33" s="121">
        <v>0.94120000000000004</v>
      </c>
      <c r="N33" s="122">
        <v>0.95179999999999998</v>
      </c>
      <c r="O33" s="122">
        <v>0.95</v>
      </c>
      <c r="P33" s="122">
        <v>0.95</v>
      </c>
      <c r="Q33" s="122">
        <v>0.9</v>
      </c>
      <c r="R33" s="122"/>
      <c r="S33" s="122"/>
      <c r="T33" s="121"/>
      <c r="U33" s="121"/>
      <c r="V33" s="121"/>
      <c r="W33" s="121"/>
      <c r="X33" s="121"/>
      <c r="Y33" s="125"/>
      <c r="Z33" s="65"/>
      <c r="AA33" s="14"/>
    </row>
    <row r="34" spans="2:27" s="13" customFormat="1" ht="24" customHeight="1" x14ac:dyDescent="0.2">
      <c r="B34" s="148"/>
      <c r="C34" s="154"/>
      <c r="D34" s="16" t="s">
        <v>73</v>
      </c>
      <c r="E34" s="154"/>
      <c r="F34" s="154"/>
      <c r="G34" s="93" t="s">
        <v>7</v>
      </c>
      <c r="H34" s="159"/>
      <c r="I34" s="160"/>
      <c r="J34" s="154"/>
      <c r="K34" s="156"/>
      <c r="L34" s="98">
        <v>0.96150000000000002</v>
      </c>
      <c r="M34" s="121">
        <v>0.97360000000000002</v>
      </c>
      <c r="N34" s="122">
        <v>0.98970000000000002</v>
      </c>
      <c r="O34" s="122">
        <v>0.97</v>
      </c>
      <c r="P34" s="122">
        <v>0.93</v>
      </c>
      <c r="Q34" s="122">
        <v>0.97</v>
      </c>
      <c r="R34" s="122"/>
      <c r="S34" s="122"/>
      <c r="T34" s="121"/>
      <c r="U34" s="121"/>
      <c r="V34" s="121"/>
      <c r="W34" s="121"/>
      <c r="X34" s="121"/>
      <c r="Y34" s="125"/>
      <c r="Z34" s="65"/>
      <c r="AA34" s="14"/>
    </row>
    <row r="35" spans="2:27" s="13" customFormat="1" ht="24.75" customHeight="1" x14ac:dyDescent="0.2">
      <c r="B35" s="148"/>
      <c r="C35" s="154"/>
      <c r="D35" s="16" t="s">
        <v>240</v>
      </c>
      <c r="E35" s="154"/>
      <c r="F35" s="154"/>
      <c r="G35" s="93" t="s">
        <v>7</v>
      </c>
      <c r="H35" s="159"/>
      <c r="I35" s="160"/>
      <c r="J35" s="154"/>
      <c r="K35" s="156"/>
      <c r="L35" s="98">
        <v>0.98150000000000004</v>
      </c>
      <c r="M35" s="121">
        <v>0.97040000000000004</v>
      </c>
      <c r="N35" s="122">
        <v>0.98909999999999998</v>
      </c>
      <c r="O35" s="122">
        <v>0.97</v>
      </c>
      <c r="P35" s="122">
        <v>0.97</v>
      </c>
      <c r="Q35" s="122">
        <v>0.95</v>
      </c>
      <c r="R35" s="122"/>
      <c r="S35" s="122"/>
      <c r="T35" s="121"/>
      <c r="U35" s="121"/>
      <c r="V35" s="121"/>
      <c r="W35" s="121"/>
      <c r="X35" s="121"/>
      <c r="Y35" s="125"/>
      <c r="Z35" s="65"/>
      <c r="AA35" s="14"/>
    </row>
    <row r="36" spans="2:27" s="13" customFormat="1" ht="38.25" x14ac:dyDescent="0.2">
      <c r="B36" s="148"/>
      <c r="C36" s="154"/>
      <c r="D36" s="29" t="s">
        <v>18</v>
      </c>
      <c r="E36" s="29" t="s">
        <v>58</v>
      </c>
      <c r="F36" s="30" t="s">
        <v>6</v>
      </c>
      <c r="G36" s="30" t="s">
        <v>7</v>
      </c>
      <c r="H36" s="127" t="s">
        <v>51</v>
      </c>
      <c r="I36" s="128"/>
      <c r="J36" s="30" t="s">
        <v>8</v>
      </c>
      <c r="K36" s="156"/>
      <c r="L36" s="89"/>
      <c r="M36" s="89"/>
      <c r="N36" s="89"/>
      <c r="O36" s="89"/>
      <c r="P36" s="89"/>
      <c r="Q36" s="89"/>
      <c r="R36" s="89"/>
      <c r="S36" s="89"/>
      <c r="T36" s="89"/>
      <c r="U36" s="89"/>
      <c r="V36" s="89"/>
      <c r="W36" s="89"/>
      <c r="X36" s="116"/>
      <c r="Y36" s="125"/>
      <c r="Z36" s="64"/>
      <c r="AA36" s="14"/>
    </row>
    <row r="37" spans="2:27" s="13" customFormat="1" ht="14.25" customHeight="1" x14ac:dyDescent="0.2">
      <c r="B37" s="148"/>
      <c r="C37" s="154"/>
      <c r="D37" s="29" t="s">
        <v>69</v>
      </c>
      <c r="E37" s="29" t="s">
        <v>71</v>
      </c>
      <c r="F37" s="30" t="s">
        <v>36</v>
      </c>
      <c r="G37" s="30" t="s">
        <v>7</v>
      </c>
      <c r="H37" s="132" t="s">
        <v>159</v>
      </c>
      <c r="I37" s="133"/>
      <c r="J37" s="30" t="s">
        <v>8</v>
      </c>
      <c r="K37" s="156"/>
      <c r="L37" s="90"/>
      <c r="M37" s="90"/>
      <c r="N37" s="90"/>
      <c r="O37" s="90"/>
      <c r="P37" s="90"/>
      <c r="Q37" s="90"/>
      <c r="R37" s="90"/>
      <c r="S37" s="90"/>
      <c r="T37" s="90"/>
      <c r="U37" s="90"/>
      <c r="V37" s="90"/>
      <c r="W37" s="90"/>
      <c r="X37" s="117"/>
      <c r="Y37" s="125"/>
      <c r="Z37" s="64"/>
      <c r="AA37" s="14"/>
    </row>
    <row r="38" spans="2:27" s="13" customFormat="1" ht="14.25" customHeight="1" x14ac:dyDescent="0.2">
      <c r="B38" s="148"/>
      <c r="C38" s="155"/>
      <c r="D38" s="29" t="s">
        <v>70</v>
      </c>
      <c r="E38" s="29" t="s">
        <v>72</v>
      </c>
      <c r="F38" s="30" t="s">
        <v>36</v>
      </c>
      <c r="G38" s="30" t="s">
        <v>7</v>
      </c>
      <c r="H38" s="132">
        <v>0</v>
      </c>
      <c r="I38" s="133"/>
      <c r="J38" s="30" t="s">
        <v>8</v>
      </c>
      <c r="K38" s="156"/>
      <c r="L38" s="60"/>
      <c r="M38" s="60"/>
      <c r="N38" s="60"/>
      <c r="O38" s="60"/>
      <c r="P38" s="60"/>
      <c r="Q38" s="60"/>
      <c r="R38" s="60"/>
      <c r="S38" s="60"/>
      <c r="T38" s="60"/>
      <c r="U38" s="60"/>
      <c r="V38" s="20"/>
      <c r="W38" s="20"/>
      <c r="X38" s="118"/>
      <c r="Y38" s="126"/>
      <c r="Z38" s="64"/>
      <c r="AA38" s="14"/>
    </row>
    <row r="40" spans="2:27" ht="9.75" customHeight="1" x14ac:dyDescent="0.2"/>
  </sheetData>
  <autoFilter ref="A5:AA38" xr:uid="{00000000-0009-0000-0000-000000000000}"/>
  <mergeCells count="87">
    <mergeCell ref="X4:X5"/>
    <mergeCell ref="B1:D3"/>
    <mergeCell ref="E1:W3"/>
    <mergeCell ref="B4:B5"/>
    <mergeCell ref="C4:C5"/>
    <mergeCell ref="D4:D5"/>
    <mergeCell ref="E4:E5"/>
    <mergeCell ref="F4:F5"/>
    <mergeCell ref="G4:G5"/>
    <mergeCell ref="H4:I4"/>
    <mergeCell ref="J4:J5"/>
    <mergeCell ref="K4:K5"/>
    <mergeCell ref="L4:L5"/>
    <mergeCell ref="M4:M5"/>
    <mergeCell ref="N4:N5"/>
    <mergeCell ref="O4:O5"/>
    <mergeCell ref="W4:W5"/>
    <mergeCell ref="Y4:Y5"/>
    <mergeCell ref="B6:B13"/>
    <mergeCell ref="C7:C13"/>
    <mergeCell ref="H7:I7"/>
    <mergeCell ref="H8:I8"/>
    <mergeCell ref="Q4:Q5"/>
    <mergeCell ref="R4:R5"/>
    <mergeCell ref="S4:S5"/>
    <mergeCell ref="T4:T5"/>
    <mergeCell ref="U4:U5"/>
    <mergeCell ref="V4:V5"/>
    <mergeCell ref="H12:I12"/>
    <mergeCell ref="K12:K13"/>
    <mergeCell ref="P4:P5"/>
    <mergeCell ref="L8:W8"/>
    <mergeCell ref="L6:W6"/>
    <mergeCell ref="B14:B26"/>
    <mergeCell ref="C14:C15"/>
    <mergeCell ref="C16:C17"/>
    <mergeCell ref="C18:C25"/>
    <mergeCell ref="E18:E21"/>
    <mergeCell ref="E22:E25"/>
    <mergeCell ref="D14:D15"/>
    <mergeCell ref="L7:W7"/>
    <mergeCell ref="H22:I22"/>
    <mergeCell ref="L9:L10"/>
    <mergeCell ref="M9:M10"/>
    <mergeCell ref="D9:D10"/>
    <mergeCell ref="F9:F10"/>
    <mergeCell ref="J9:J10"/>
    <mergeCell ref="K9:K10"/>
    <mergeCell ref="H13:I13"/>
    <mergeCell ref="K14:K15"/>
    <mergeCell ref="K18:K25"/>
    <mergeCell ref="U14:W14"/>
    <mergeCell ref="H23:I23"/>
    <mergeCell ref="H24:I24"/>
    <mergeCell ref="H25:I25"/>
    <mergeCell ref="H15:I15"/>
    <mergeCell ref="T28:W28"/>
    <mergeCell ref="B27:B38"/>
    <mergeCell ref="C27:C28"/>
    <mergeCell ref="K27:K28"/>
    <mergeCell ref="H28:I28"/>
    <mergeCell ref="H27:I27"/>
    <mergeCell ref="H38:I38"/>
    <mergeCell ref="H29:I29"/>
    <mergeCell ref="C30:C38"/>
    <mergeCell ref="H30:I30"/>
    <mergeCell ref="K30:K38"/>
    <mergeCell ref="E31:E35"/>
    <mergeCell ref="F31:F35"/>
    <mergeCell ref="H31:I35"/>
    <mergeCell ref="J31:J35"/>
    <mergeCell ref="Y30:Y38"/>
    <mergeCell ref="H36:I36"/>
    <mergeCell ref="L29:W29"/>
    <mergeCell ref="H37:I37"/>
    <mergeCell ref="N9:N10"/>
    <mergeCell ref="R14:T14"/>
    <mergeCell ref="L14:N14"/>
    <mergeCell ref="L27:O27"/>
    <mergeCell ref="L28:O28"/>
    <mergeCell ref="P27:S27"/>
    <mergeCell ref="T27:W27"/>
    <mergeCell ref="P28:S28"/>
    <mergeCell ref="Y12:Y13"/>
    <mergeCell ref="Y14:Y15"/>
    <mergeCell ref="Y16:Y17"/>
    <mergeCell ref="Y18:Y25"/>
  </mergeCells>
  <conditionalFormatting sqref="L30:X35">
    <cfRule type="cellIs" dxfId="3" priority="4" operator="greaterThan">
      <formula>95</formula>
    </cfRule>
  </conditionalFormatting>
  <conditionalFormatting sqref="L30:W35">
    <cfRule type="cellIs" dxfId="2" priority="3" operator="greaterThanOrEqual">
      <formula>0.95</formula>
    </cfRule>
    <cfRule type="cellIs" dxfId="1" priority="2" operator="lessThan">
      <formula>0.95</formula>
    </cfRule>
    <cfRule type="cellIs" dxfId="0" priority="1" operator="equal">
      <formula>0</formula>
    </cfRule>
  </conditionalFormatting>
  <pageMargins left="0.7" right="0.7" top="0.75" bottom="0.75" header="0.3" footer="0.3"/>
  <pageSetup paperSize="5" scale="47" fitToHeight="0" orientation="landscape" horizontalDpi="200" verticalDpi="200" r:id="rId1"/>
  <ignoredErrors>
    <ignoredError sqref="H11" numberStoredAsText="1"/>
  </ignoredError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pageSetUpPr fitToPage="1"/>
  </sheetPr>
  <dimension ref="B3:CM75"/>
  <sheetViews>
    <sheetView topLeftCell="BB1" zoomScale="87" zoomScaleNormal="87" workbookViewId="0">
      <selection activeCell="S27" sqref="S27:AD27"/>
    </sheetView>
  </sheetViews>
  <sheetFormatPr baseColWidth="10" defaultColWidth="11.5546875" defaultRowHeight="12.75" x14ac:dyDescent="0.2"/>
  <cols>
    <col min="1" max="1" width="4.5546875" style="40" customWidth="1"/>
    <col min="2" max="2" width="6" style="40" bestFit="1" customWidth="1"/>
    <col min="3" max="3" width="6.109375" style="38" bestFit="1" customWidth="1"/>
    <col min="4" max="4" width="6.109375" style="39" bestFit="1" customWidth="1"/>
    <col min="5" max="5" width="6.109375" style="40" bestFit="1" customWidth="1"/>
    <col min="6" max="7" width="4.88671875" style="40" bestFit="1" customWidth="1"/>
    <col min="8" max="9" width="4.88671875" style="38" bestFit="1" customWidth="1"/>
    <col min="10" max="10" width="4.88671875" style="41" bestFit="1" customWidth="1"/>
    <col min="11" max="11" width="4.88671875" style="40" bestFit="1" customWidth="1"/>
    <col min="12" max="12" width="4.77734375" style="40" bestFit="1" customWidth="1"/>
    <col min="13" max="13" width="4.88671875" style="40" bestFit="1" customWidth="1"/>
    <col min="14" max="14" width="4.88671875" style="40" customWidth="1"/>
    <col min="15" max="15" width="9.5546875" style="40" bestFit="1" customWidth="1"/>
    <col min="16" max="16" width="1.6640625" style="40" customWidth="1"/>
    <col min="17" max="17" width="5.21875" style="40" bestFit="1" customWidth="1"/>
    <col min="18" max="18" width="4.88671875" style="40" bestFit="1" customWidth="1"/>
    <col min="19" max="19" width="5" style="40" bestFit="1" customWidth="1"/>
    <col min="20" max="20" width="4.88671875" style="40" bestFit="1" customWidth="1"/>
    <col min="21" max="23" width="4.33203125" style="40" bestFit="1" customWidth="1"/>
    <col min="24" max="24" width="4.33203125" style="42" bestFit="1" customWidth="1"/>
    <col min="25" max="25" width="4.33203125" style="40" bestFit="1" customWidth="1"/>
    <col min="26" max="26" width="4.33203125" style="43" bestFit="1" customWidth="1"/>
    <col min="27" max="27" width="4.88671875" style="40" bestFit="1" customWidth="1"/>
    <col min="28" max="28" width="4.33203125" style="40" bestFit="1" customWidth="1"/>
    <col min="29" max="29" width="5.33203125" style="40" bestFit="1" customWidth="1"/>
    <col min="30" max="30" width="9.5546875" style="40" bestFit="1" customWidth="1"/>
    <col min="31" max="31" width="4" style="40" customWidth="1"/>
    <col min="32" max="36" width="4.88671875" style="40" bestFit="1" customWidth="1"/>
    <col min="37" max="39" width="5" style="40" bestFit="1" customWidth="1"/>
    <col min="40" max="40" width="4" style="40" bestFit="1" customWidth="1"/>
    <col min="41" max="41" width="3.77734375" style="40" bestFit="1" customWidth="1"/>
    <col min="42" max="42" width="5" style="40" bestFit="1" customWidth="1"/>
    <col min="43" max="43" width="4.88671875" style="40" bestFit="1" customWidth="1"/>
    <col min="44" max="44" width="4.88671875" style="40" customWidth="1"/>
    <col min="45" max="45" width="9.5546875" style="40" bestFit="1" customWidth="1"/>
    <col min="46" max="46" width="3.6640625" style="40" customWidth="1"/>
    <col min="47" max="51" width="4.88671875" style="40" bestFit="1" customWidth="1"/>
    <col min="52" max="53" width="3.77734375" style="40" bestFit="1" customWidth="1"/>
    <col min="54" max="54" width="4.33203125" style="40" bestFit="1" customWidth="1"/>
    <col min="55" max="55" width="3.77734375" style="40" bestFit="1" customWidth="1"/>
    <col min="56" max="57" width="4.109375" style="40" bestFit="1" customWidth="1"/>
    <col min="58" max="58" width="4" style="40" bestFit="1" customWidth="1"/>
    <col min="59" max="59" width="5.33203125" style="40" bestFit="1" customWidth="1"/>
    <col min="60" max="60" width="9.5546875" style="40" bestFit="1" customWidth="1"/>
    <col min="61" max="61" width="3.6640625" style="40" customWidth="1"/>
    <col min="62" max="62" width="5.21875" style="40" customWidth="1"/>
    <col min="63" max="63" width="5.21875" style="40" bestFit="1" customWidth="1"/>
    <col min="64" max="64" width="4.44140625" style="40" bestFit="1" customWidth="1"/>
    <col min="65" max="65" width="4" style="40" bestFit="1" customWidth="1"/>
    <col min="66" max="66" width="4.44140625" style="40" bestFit="1" customWidth="1"/>
    <col min="67" max="68" width="3.77734375" style="40" bestFit="1" customWidth="1"/>
    <col min="69" max="69" width="4.33203125" style="40" bestFit="1" customWidth="1"/>
    <col min="70" max="70" width="3.77734375" style="40" bestFit="1" customWidth="1"/>
    <col min="71" max="72" width="4.109375" style="40" bestFit="1" customWidth="1"/>
    <col min="73" max="73" width="4" style="40" bestFit="1" customWidth="1"/>
    <col min="74" max="74" width="5.33203125" style="40" bestFit="1" customWidth="1"/>
    <col min="75" max="75" width="9.88671875" style="40" bestFit="1" customWidth="1"/>
    <col min="76" max="76" width="4.5546875" style="40" customWidth="1"/>
    <col min="77" max="77" width="5.21875" style="40" customWidth="1"/>
    <col min="78" max="78" width="5.21875" style="40" bestFit="1" customWidth="1"/>
    <col min="79" max="79" width="4.44140625" style="40" bestFit="1" customWidth="1"/>
    <col min="80" max="80" width="4" style="40" bestFit="1" customWidth="1"/>
    <col min="81" max="81" width="4.44140625" style="40" bestFit="1" customWidth="1"/>
    <col min="82" max="82" width="4.6640625" style="40" customWidth="1"/>
    <col min="83" max="83" width="3.77734375" style="40" bestFit="1" customWidth="1"/>
    <col min="84" max="84" width="4.33203125" style="40" bestFit="1" customWidth="1"/>
    <col min="85" max="85" width="3.77734375" style="40" bestFit="1" customWidth="1"/>
    <col min="86" max="87" width="4.109375" style="40" bestFit="1" customWidth="1"/>
    <col min="88" max="88" width="4" style="40" bestFit="1" customWidth="1"/>
    <col min="89" max="89" width="5.33203125" style="40" bestFit="1" customWidth="1"/>
    <col min="90" max="90" width="9.88671875" style="40" bestFit="1" customWidth="1"/>
    <col min="91" max="91" width="4.33203125" style="40" customWidth="1"/>
    <col min="92" max="128" width="4.5546875" style="40" customWidth="1"/>
    <col min="129" max="16384" width="11.5546875" style="40"/>
  </cols>
  <sheetData>
    <row r="3" spans="2:91" ht="38.25" customHeight="1" x14ac:dyDescent="0.2">
      <c r="B3" s="210" t="s">
        <v>154</v>
      </c>
      <c r="C3" s="188"/>
      <c r="D3" s="188"/>
      <c r="E3" s="188"/>
      <c r="F3" s="188"/>
      <c r="G3" s="188"/>
      <c r="H3" s="188"/>
      <c r="I3" s="188"/>
      <c r="J3" s="188"/>
      <c r="K3" s="188"/>
      <c r="L3" s="188"/>
      <c r="M3" s="188"/>
      <c r="N3" s="188"/>
      <c r="O3" s="188"/>
      <c r="P3" s="53"/>
      <c r="Q3" s="210" t="s">
        <v>155</v>
      </c>
      <c r="R3" s="188"/>
      <c r="S3" s="188"/>
      <c r="T3" s="188"/>
      <c r="U3" s="188"/>
      <c r="V3" s="188"/>
      <c r="W3" s="188"/>
      <c r="X3" s="188"/>
      <c r="Y3" s="188"/>
      <c r="Z3" s="188"/>
      <c r="AA3" s="188"/>
      <c r="AB3" s="188"/>
      <c r="AC3" s="188"/>
      <c r="AD3" s="188"/>
      <c r="AF3" s="210" t="s">
        <v>156</v>
      </c>
      <c r="AG3" s="188"/>
      <c r="AH3" s="188"/>
      <c r="AI3" s="188"/>
      <c r="AJ3" s="188"/>
      <c r="AK3" s="188"/>
      <c r="AL3" s="188"/>
      <c r="AM3" s="188"/>
      <c r="AN3" s="188"/>
      <c r="AO3" s="188"/>
      <c r="AP3" s="188"/>
      <c r="AQ3" s="188"/>
      <c r="AR3" s="188"/>
      <c r="AS3" s="188"/>
      <c r="AU3" s="210" t="s">
        <v>157</v>
      </c>
      <c r="AV3" s="188"/>
      <c r="AW3" s="188"/>
      <c r="AX3" s="188"/>
      <c r="AY3" s="188"/>
      <c r="AZ3" s="188"/>
      <c r="BA3" s="188"/>
      <c r="BB3" s="188"/>
      <c r="BC3" s="188"/>
      <c r="BD3" s="188"/>
      <c r="BE3" s="188"/>
      <c r="BF3" s="188"/>
      <c r="BG3" s="188"/>
      <c r="BH3" s="188"/>
      <c r="BJ3" s="210" t="s">
        <v>158</v>
      </c>
      <c r="BK3" s="188"/>
      <c r="BL3" s="188"/>
      <c r="BM3" s="188"/>
      <c r="BN3" s="188"/>
      <c r="BO3" s="188"/>
      <c r="BP3" s="188"/>
      <c r="BQ3" s="188"/>
      <c r="BR3" s="188"/>
      <c r="BS3" s="188"/>
      <c r="BT3" s="188"/>
      <c r="BU3" s="188"/>
      <c r="BV3" s="188"/>
      <c r="BW3" s="188"/>
      <c r="BX3" s="53"/>
      <c r="BY3" s="210" t="s">
        <v>241</v>
      </c>
      <c r="BZ3" s="188"/>
      <c r="CA3" s="188"/>
      <c r="CB3" s="188"/>
      <c r="CC3" s="188"/>
      <c r="CD3" s="188"/>
      <c r="CE3" s="188"/>
      <c r="CF3" s="188"/>
      <c r="CG3" s="188"/>
      <c r="CH3" s="188"/>
      <c r="CI3" s="188"/>
      <c r="CJ3" s="188"/>
      <c r="CK3" s="188"/>
      <c r="CL3" s="188"/>
      <c r="CM3" s="53"/>
    </row>
    <row r="4" spans="2:91" ht="24.75" customHeight="1" x14ac:dyDescent="0.2">
      <c r="B4" s="35" t="s">
        <v>96</v>
      </c>
      <c r="C4" s="35" t="s">
        <v>97</v>
      </c>
      <c r="D4" s="35" t="s">
        <v>98</v>
      </c>
      <c r="E4" s="35" t="s">
        <v>99</v>
      </c>
      <c r="F4" s="35" t="s">
        <v>100</v>
      </c>
      <c r="G4" s="35" t="s">
        <v>101</v>
      </c>
      <c r="H4" s="35" t="s">
        <v>102</v>
      </c>
      <c r="I4" s="35" t="s">
        <v>103</v>
      </c>
      <c r="J4" s="35" t="s">
        <v>104</v>
      </c>
      <c r="K4" s="35" t="s">
        <v>105</v>
      </c>
      <c r="L4" s="35" t="s">
        <v>106</v>
      </c>
      <c r="M4" s="35" t="s">
        <v>107</v>
      </c>
      <c r="N4" s="35" t="s">
        <v>243</v>
      </c>
      <c r="O4" s="35" t="s">
        <v>113</v>
      </c>
      <c r="P4" s="54"/>
      <c r="Q4" s="35" t="s">
        <v>96</v>
      </c>
      <c r="R4" s="35" t="s">
        <v>97</v>
      </c>
      <c r="S4" s="35" t="s">
        <v>98</v>
      </c>
      <c r="T4" s="35" t="s">
        <v>99</v>
      </c>
      <c r="U4" s="35" t="s">
        <v>100</v>
      </c>
      <c r="V4" s="35" t="s">
        <v>101</v>
      </c>
      <c r="W4" s="35" t="s">
        <v>102</v>
      </c>
      <c r="X4" s="35" t="s">
        <v>103</v>
      </c>
      <c r="Y4" s="35" t="s">
        <v>104</v>
      </c>
      <c r="Z4" s="35" t="s">
        <v>105</v>
      </c>
      <c r="AA4" s="35" t="s">
        <v>106</v>
      </c>
      <c r="AB4" s="35" t="s">
        <v>107</v>
      </c>
      <c r="AC4" s="35" t="s">
        <v>243</v>
      </c>
      <c r="AD4" s="35" t="s">
        <v>113</v>
      </c>
      <c r="AF4" s="35" t="s">
        <v>96</v>
      </c>
      <c r="AG4" s="35" t="s">
        <v>97</v>
      </c>
      <c r="AH4" s="35" t="s">
        <v>98</v>
      </c>
      <c r="AI4" s="35" t="s">
        <v>99</v>
      </c>
      <c r="AJ4" s="35" t="s">
        <v>100</v>
      </c>
      <c r="AK4" s="35" t="s">
        <v>101</v>
      </c>
      <c r="AL4" s="35" t="s">
        <v>102</v>
      </c>
      <c r="AM4" s="35" t="s">
        <v>103</v>
      </c>
      <c r="AN4" s="35" t="s">
        <v>104</v>
      </c>
      <c r="AO4" s="35" t="s">
        <v>105</v>
      </c>
      <c r="AP4" s="35" t="s">
        <v>106</v>
      </c>
      <c r="AQ4" s="35" t="s">
        <v>107</v>
      </c>
      <c r="AR4" s="35" t="s">
        <v>243</v>
      </c>
      <c r="AS4" s="35" t="s">
        <v>113</v>
      </c>
      <c r="AU4" s="35" t="s">
        <v>96</v>
      </c>
      <c r="AV4" s="35" t="s">
        <v>97</v>
      </c>
      <c r="AW4" s="35" t="s">
        <v>98</v>
      </c>
      <c r="AX4" s="35" t="s">
        <v>99</v>
      </c>
      <c r="AY4" s="35" t="s">
        <v>100</v>
      </c>
      <c r="AZ4" s="35" t="s">
        <v>101</v>
      </c>
      <c r="BA4" s="35" t="s">
        <v>102</v>
      </c>
      <c r="BB4" s="35" t="s">
        <v>103</v>
      </c>
      <c r="BC4" s="35" t="s">
        <v>104</v>
      </c>
      <c r="BD4" s="35" t="s">
        <v>105</v>
      </c>
      <c r="BE4" s="35" t="s">
        <v>106</v>
      </c>
      <c r="BF4" s="35" t="s">
        <v>107</v>
      </c>
      <c r="BG4" s="35" t="s">
        <v>243</v>
      </c>
      <c r="BH4" s="35" t="s">
        <v>113</v>
      </c>
      <c r="BJ4" s="35" t="s">
        <v>96</v>
      </c>
      <c r="BK4" s="35" t="s">
        <v>97</v>
      </c>
      <c r="BL4" s="35" t="s">
        <v>98</v>
      </c>
      <c r="BM4" s="35" t="s">
        <v>99</v>
      </c>
      <c r="BN4" s="35" t="s">
        <v>100</v>
      </c>
      <c r="BO4" s="35" t="s">
        <v>101</v>
      </c>
      <c r="BP4" s="35" t="s">
        <v>102</v>
      </c>
      <c r="BQ4" s="35" t="s">
        <v>103</v>
      </c>
      <c r="BR4" s="35" t="s">
        <v>104</v>
      </c>
      <c r="BS4" s="35" t="s">
        <v>105</v>
      </c>
      <c r="BT4" s="35" t="s">
        <v>106</v>
      </c>
      <c r="BU4" s="35" t="s">
        <v>107</v>
      </c>
      <c r="BV4" s="35" t="s">
        <v>243</v>
      </c>
      <c r="BW4" s="35" t="s">
        <v>113</v>
      </c>
      <c r="BX4" s="54"/>
      <c r="BY4" s="35" t="s">
        <v>96</v>
      </c>
      <c r="BZ4" s="35" t="s">
        <v>97</v>
      </c>
      <c r="CA4" s="35" t="s">
        <v>98</v>
      </c>
      <c r="CB4" s="35" t="s">
        <v>99</v>
      </c>
      <c r="CC4" s="35" t="s">
        <v>100</v>
      </c>
      <c r="CD4" s="35" t="s">
        <v>101</v>
      </c>
      <c r="CE4" s="35" t="s">
        <v>102</v>
      </c>
      <c r="CF4" s="35" t="s">
        <v>103</v>
      </c>
      <c r="CG4" s="35" t="s">
        <v>104</v>
      </c>
      <c r="CH4" s="35" t="s">
        <v>105</v>
      </c>
      <c r="CI4" s="35" t="s">
        <v>106</v>
      </c>
      <c r="CJ4" s="35" t="s">
        <v>107</v>
      </c>
      <c r="CK4" s="35" t="s">
        <v>243</v>
      </c>
      <c r="CL4" s="35" t="s">
        <v>113</v>
      </c>
      <c r="CM4" s="54"/>
    </row>
    <row r="5" spans="2:91" ht="24.75" customHeight="1" x14ac:dyDescent="0.2">
      <c r="B5" s="57">
        <f>'Matriz consolidada'!L30</f>
        <v>1</v>
      </c>
      <c r="C5" s="57">
        <v>1</v>
      </c>
      <c r="D5" s="57">
        <v>1</v>
      </c>
      <c r="E5" s="57">
        <v>0.98</v>
      </c>
      <c r="F5" s="57">
        <f>+'Matriz consolidada'!P30</f>
        <v>0.97</v>
      </c>
      <c r="G5" s="123">
        <f>+'Matriz consolidada'!Q30</f>
        <v>1</v>
      </c>
      <c r="H5" s="123">
        <f>+'Matriz consolidada'!R30</f>
        <v>0</v>
      </c>
      <c r="I5" s="123">
        <f>+'Matriz consolidada'!S30</f>
        <v>0</v>
      </c>
      <c r="J5" s="123">
        <f>+'Matriz consolidada'!T30</f>
        <v>0</v>
      </c>
      <c r="K5" s="123">
        <f>+'Matriz consolidada'!U30</f>
        <v>0</v>
      </c>
      <c r="L5" s="123">
        <f>+'Matriz consolidada'!V30</f>
        <v>0</v>
      </c>
      <c r="M5" s="123">
        <f>+'Matriz consolidada'!W30</f>
        <v>0</v>
      </c>
      <c r="N5" s="123">
        <f>+'Matriz consolidada'!X30</f>
        <v>0</v>
      </c>
      <c r="O5" s="44">
        <v>0.95</v>
      </c>
      <c r="P5" s="50"/>
      <c r="Q5" s="57">
        <v>0.95899999999999996</v>
      </c>
      <c r="R5" s="57">
        <v>0.9</v>
      </c>
      <c r="S5" s="57">
        <v>0.99</v>
      </c>
      <c r="T5" s="57">
        <v>0.95</v>
      </c>
      <c r="U5" s="57">
        <f>+'Matriz consolidada'!P31</f>
        <v>0.93</v>
      </c>
      <c r="V5" s="123">
        <f>+'Matriz consolidada'!Q31</f>
        <v>0.97</v>
      </c>
      <c r="W5" s="123">
        <f>+'Matriz consolidada'!R31</f>
        <v>0</v>
      </c>
      <c r="X5" s="123">
        <f>+'Matriz consolidada'!S31</f>
        <v>0</v>
      </c>
      <c r="Y5" s="123">
        <f>+'Matriz consolidada'!T31</f>
        <v>0</v>
      </c>
      <c r="Z5" s="123">
        <f>+'Matriz consolidada'!U31</f>
        <v>0</v>
      </c>
      <c r="AA5" s="123">
        <f>+'Matriz consolidada'!V31</f>
        <v>0</v>
      </c>
      <c r="AB5" s="123">
        <f>+'Matriz consolidada'!W31</f>
        <v>0</v>
      </c>
      <c r="AC5" s="123">
        <f>+'Matriz consolidada'!X31</f>
        <v>0</v>
      </c>
      <c r="AD5" s="44">
        <v>0.95</v>
      </c>
      <c r="AF5" s="120">
        <f>98.15%</f>
        <v>0.98150000000000004</v>
      </c>
      <c r="AG5" s="57">
        <v>1</v>
      </c>
      <c r="AH5" s="57">
        <v>0.96</v>
      </c>
      <c r="AI5" s="57">
        <v>1</v>
      </c>
      <c r="AJ5" s="57">
        <f>+'Matriz consolidada'!P32</f>
        <v>1</v>
      </c>
      <c r="AK5" s="123">
        <f>+'Matriz consolidada'!Q32</f>
        <v>1</v>
      </c>
      <c r="AL5" s="123">
        <f>+'Matriz consolidada'!R32</f>
        <v>0</v>
      </c>
      <c r="AM5" s="123">
        <f>+'Matriz consolidada'!S32</f>
        <v>0</v>
      </c>
      <c r="AN5" s="123">
        <f>+'Matriz consolidada'!T32</f>
        <v>0</v>
      </c>
      <c r="AO5" s="123">
        <f>+'Matriz consolidada'!U32</f>
        <v>0</v>
      </c>
      <c r="AP5" s="123">
        <f>+'Matriz consolidada'!V32</f>
        <v>0</v>
      </c>
      <c r="AQ5" s="123">
        <f>+'Matriz consolidada'!W32</f>
        <v>0</v>
      </c>
      <c r="AR5" s="123"/>
      <c r="AS5" s="44">
        <v>0.95</v>
      </c>
      <c r="AU5" s="57">
        <v>0.95650000000000002</v>
      </c>
      <c r="AV5" s="95">
        <v>0.94</v>
      </c>
      <c r="AW5" s="95">
        <v>0.95</v>
      </c>
      <c r="AX5" s="95">
        <v>0.95</v>
      </c>
      <c r="AY5" s="95">
        <f>+'Matriz consolidada'!P33</f>
        <v>0.95</v>
      </c>
      <c r="AZ5" s="123">
        <f>+'Matriz consolidada'!Q33</f>
        <v>0.9</v>
      </c>
      <c r="BA5" s="123">
        <f>+'Matriz consolidada'!R33</f>
        <v>0</v>
      </c>
      <c r="BB5" s="123">
        <f>+'Matriz consolidada'!S33</f>
        <v>0</v>
      </c>
      <c r="BC5" s="123">
        <f>+'Matriz consolidada'!T33</f>
        <v>0</v>
      </c>
      <c r="BD5" s="123">
        <f>+'Matriz consolidada'!U33</f>
        <v>0</v>
      </c>
      <c r="BE5" s="123">
        <f>+'Matriz consolidada'!V33</f>
        <v>0</v>
      </c>
      <c r="BF5" s="123">
        <f>+'Matriz consolidada'!W33</f>
        <v>0</v>
      </c>
      <c r="BG5" s="123"/>
      <c r="BH5" s="44">
        <v>0.95</v>
      </c>
      <c r="BJ5" s="57">
        <v>0.96150000000000002</v>
      </c>
      <c r="BK5" s="57">
        <v>0.97</v>
      </c>
      <c r="BL5" s="57">
        <v>0.99</v>
      </c>
      <c r="BM5" s="57">
        <v>0.97</v>
      </c>
      <c r="BN5" s="57">
        <f>+'Matriz consolidada'!P34</f>
        <v>0.93</v>
      </c>
      <c r="BO5" s="123">
        <f>+'Matriz consolidada'!Q34</f>
        <v>0.97</v>
      </c>
      <c r="BP5" s="123">
        <f>+'Matriz consolidada'!R34</f>
        <v>0</v>
      </c>
      <c r="BQ5" s="123">
        <f>+'Matriz consolidada'!S34</f>
        <v>0</v>
      </c>
      <c r="BR5" s="123">
        <f>+'Matriz consolidada'!T34</f>
        <v>0</v>
      </c>
      <c r="BS5" s="123">
        <f>+'Matriz consolidada'!U34</f>
        <v>0</v>
      </c>
      <c r="BT5" s="123">
        <f>+'Matriz consolidada'!V34</f>
        <v>0</v>
      </c>
      <c r="BU5" s="123">
        <f>+'Matriz consolidada'!W34</f>
        <v>0</v>
      </c>
      <c r="BV5" s="123"/>
      <c r="BW5" s="44">
        <v>0.95</v>
      </c>
      <c r="BX5" s="50"/>
      <c r="BY5" s="95">
        <v>0.98150000000000004</v>
      </c>
      <c r="BZ5" s="95">
        <v>0.97</v>
      </c>
      <c r="CA5" s="95">
        <v>0.99</v>
      </c>
      <c r="CB5" s="95">
        <v>0.97</v>
      </c>
      <c r="CC5" s="95">
        <f>+'Matriz consolidada'!P35</f>
        <v>0.97</v>
      </c>
      <c r="CD5" s="123">
        <f>+'Matriz consolidada'!Q35</f>
        <v>0.95</v>
      </c>
      <c r="CE5" s="123">
        <f>+'Matriz consolidada'!R35</f>
        <v>0</v>
      </c>
      <c r="CF5" s="123">
        <f>+'Matriz consolidada'!S35</f>
        <v>0</v>
      </c>
      <c r="CG5" s="123">
        <f>+'Matriz consolidada'!T35</f>
        <v>0</v>
      </c>
      <c r="CH5" s="123">
        <f>+'Matriz consolidada'!U35</f>
        <v>0</v>
      </c>
      <c r="CI5" s="123">
        <f>+'Matriz consolidada'!V35</f>
        <v>0</v>
      </c>
      <c r="CJ5" s="123">
        <f>+'Matriz consolidada'!W35</f>
        <v>0</v>
      </c>
      <c r="CK5" s="123"/>
      <c r="CL5" s="94">
        <v>0.95</v>
      </c>
      <c r="CM5" s="50"/>
    </row>
    <row r="6" spans="2:91" x14ac:dyDescent="0.2">
      <c r="C6" s="40"/>
      <c r="D6" s="38"/>
      <c r="H6" s="40"/>
      <c r="I6" s="40"/>
      <c r="J6" s="40"/>
      <c r="S6" s="42"/>
      <c r="U6" s="43"/>
      <c r="X6" s="40"/>
      <c r="Z6" s="40"/>
      <c r="BL6" s="38"/>
      <c r="CA6" s="38"/>
    </row>
    <row r="7" spans="2:91" x14ac:dyDescent="0.2">
      <c r="C7" s="40"/>
      <c r="D7" s="38"/>
      <c r="H7" s="40"/>
      <c r="I7" s="40"/>
      <c r="J7" s="40"/>
      <c r="S7" s="42"/>
      <c r="U7" s="43"/>
      <c r="X7" s="40"/>
      <c r="Z7" s="40"/>
      <c r="BL7" s="38"/>
      <c r="CA7" s="38"/>
    </row>
    <row r="8" spans="2:91" x14ac:dyDescent="0.2">
      <c r="C8" s="40"/>
      <c r="D8" s="38"/>
      <c r="H8" s="40"/>
      <c r="I8" s="40"/>
      <c r="J8" s="40"/>
      <c r="S8" s="42"/>
      <c r="U8" s="43"/>
      <c r="X8" s="40"/>
      <c r="Z8" s="40"/>
      <c r="BL8" s="38"/>
      <c r="CA8" s="38"/>
    </row>
    <row r="9" spans="2:91" x14ac:dyDescent="0.2">
      <c r="C9" s="40"/>
      <c r="D9" s="38"/>
      <c r="E9" s="50"/>
      <c r="F9" s="50"/>
      <c r="G9" s="50"/>
      <c r="H9" s="50"/>
      <c r="I9" s="50"/>
      <c r="J9" s="50"/>
      <c r="K9" s="50"/>
      <c r="L9" s="50"/>
      <c r="M9" s="50"/>
      <c r="N9" s="50"/>
      <c r="O9" s="50"/>
      <c r="P9" s="50"/>
      <c r="Q9" s="51"/>
      <c r="R9" s="52"/>
      <c r="S9" s="42"/>
      <c r="U9" s="43"/>
      <c r="X9" s="40"/>
      <c r="Z9" s="40"/>
      <c r="BL9" s="38"/>
      <c r="BM9" s="50"/>
      <c r="BN9" s="50"/>
      <c r="BO9" s="50"/>
      <c r="BP9" s="50"/>
      <c r="BQ9" s="50"/>
      <c r="BR9" s="50"/>
      <c r="BS9" s="50"/>
      <c r="BT9" s="50"/>
      <c r="BU9" s="50"/>
      <c r="BV9" s="50"/>
      <c r="BW9" s="50"/>
      <c r="BX9" s="50"/>
      <c r="CA9" s="38"/>
      <c r="CB9" s="50"/>
      <c r="CC9" s="50"/>
      <c r="CD9" s="50"/>
      <c r="CE9" s="50"/>
      <c r="CF9" s="50"/>
      <c r="CG9" s="50"/>
      <c r="CH9" s="50"/>
      <c r="CI9" s="50"/>
      <c r="CJ9" s="50"/>
      <c r="CK9" s="50"/>
      <c r="CL9" s="50"/>
      <c r="CM9" s="50"/>
    </row>
    <row r="10" spans="2:91" x14ac:dyDescent="0.2">
      <c r="C10" s="40"/>
      <c r="D10" s="38"/>
      <c r="H10" s="40"/>
      <c r="I10" s="40"/>
      <c r="J10" s="40"/>
      <c r="S10" s="42"/>
      <c r="U10" s="43"/>
      <c r="X10" s="40"/>
      <c r="Z10" s="40"/>
      <c r="BL10" s="38"/>
      <c r="CA10" s="38"/>
    </row>
    <row r="11" spans="2:91" x14ac:dyDescent="0.2">
      <c r="C11" s="40"/>
      <c r="D11" s="38"/>
      <c r="H11" s="40"/>
      <c r="I11" s="40"/>
      <c r="J11" s="40"/>
      <c r="S11" s="42"/>
      <c r="U11" s="43"/>
      <c r="X11" s="40"/>
      <c r="Z11" s="40"/>
      <c r="BL11" s="38"/>
      <c r="CA11" s="38"/>
    </row>
    <row r="12" spans="2:91" x14ac:dyDescent="0.2">
      <c r="C12" s="40"/>
      <c r="D12" s="38"/>
      <c r="H12" s="40"/>
      <c r="I12" s="40"/>
      <c r="J12" s="40"/>
      <c r="S12" s="42"/>
      <c r="U12" s="43"/>
      <c r="X12" s="40"/>
      <c r="Z12" s="40"/>
      <c r="BL12" s="38"/>
      <c r="CA12" s="38"/>
    </row>
    <row r="13" spans="2:91" x14ac:dyDescent="0.2">
      <c r="C13" s="40"/>
      <c r="D13" s="38"/>
      <c r="E13" s="38"/>
      <c r="F13" s="41"/>
      <c r="H13" s="40"/>
      <c r="I13" s="40"/>
      <c r="J13" s="40"/>
      <c r="S13" s="42"/>
      <c r="U13" s="43"/>
      <c r="X13" s="40"/>
      <c r="Z13" s="40"/>
      <c r="BL13" s="38"/>
      <c r="BM13" s="38"/>
      <c r="BN13" s="41"/>
      <c r="CA13" s="38"/>
      <c r="CB13" s="38"/>
      <c r="CC13" s="41"/>
    </row>
    <row r="14" spans="2:91" x14ac:dyDescent="0.2">
      <c r="C14" s="40"/>
      <c r="D14" s="38"/>
      <c r="E14" s="38"/>
      <c r="F14" s="41"/>
      <c r="H14" s="40"/>
      <c r="I14" s="40"/>
      <c r="J14" s="40"/>
      <c r="S14" s="42"/>
      <c r="U14" s="43"/>
      <c r="X14" s="40"/>
      <c r="Z14" s="40"/>
      <c r="BL14" s="38"/>
      <c r="BM14" s="38"/>
      <c r="BN14" s="41"/>
      <c r="CA14" s="38"/>
      <c r="CB14" s="38"/>
      <c r="CC14" s="41"/>
    </row>
    <row r="15" spans="2:91" x14ac:dyDescent="0.2">
      <c r="C15" s="40"/>
      <c r="D15" s="38"/>
      <c r="E15" s="38"/>
      <c r="F15" s="41"/>
      <c r="H15" s="40"/>
      <c r="I15" s="40"/>
      <c r="J15" s="40"/>
      <c r="S15" s="42"/>
      <c r="U15" s="43"/>
      <c r="X15" s="40"/>
      <c r="Z15" s="40"/>
      <c r="BL15" s="38"/>
      <c r="BM15" s="38"/>
      <c r="BN15" s="41"/>
      <c r="CA15" s="38"/>
      <c r="CB15" s="38"/>
      <c r="CC15" s="41"/>
    </row>
    <row r="16" spans="2:91" x14ac:dyDescent="0.2">
      <c r="C16" s="40"/>
      <c r="D16" s="38"/>
      <c r="E16" s="38"/>
      <c r="F16" s="41"/>
      <c r="H16" s="40"/>
      <c r="I16" s="40"/>
      <c r="J16" s="40"/>
      <c r="S16" s="42"/>
      <c r="U16" s="43"/>
      <c r="X16" s="40"/>
      <c r="Z16" s="40"/>
      <c r="BL16" s="38"/>
      <c r="BM16" s="38"/>
      <c r="BN16" s="41"/>
      <c r="CA16" s="38"/>
      <c r="CB16" s="38"/>
      <c r="CC16" s="41"/>
    </row>
    <row r="17" spans="2:90" x14ac:dyDescent="0.2">
      <c r="C17" s="40"/>
      <c r="D17" s="38"/>
      <c r="E17" s="38"/>
      <c r="F17" s="41"/>
      <c r="H17" s="40"/>
      <c r="I17" s="40"/>
      <c r="J17" s="40"/>
      <c r="S17" s="42"/>
      <c r="U17" s="43"/>
      <c r="X17" s="40"/>
      <c r="Z17" s="40"/>
      <c r="BL17" s="38"/>
      <c r="BM17" s="38"/>
      <c r="BN17" s="41"/>
      <c r="CA17" s="38"/>
      <c r="CB17" s="38"/>
      <c r="CC17" s="41"/>
    </row>
    <row r="18" spans="2:90" x14ac:dyDescent="0.2">
      <c r="C18" s="40"/>
      <c r="D18" s="38"/>
      <c r="E18" s="38"/>
      <c r="F18" s="41"/>
      <c r="H18" s="40"/>
      <c r="I18" s="40"/>
      <c r="J18" s="40"/>
      <c r="S18" s="42"/>
      <c r="U18" s="43"/>
      <c r="X18" s="40"/>
      <c r="Z18" s="40"/>
      <c r="BL18" s="38"/>
      <c r="BM18" s="38"/>
      <c r="BN18" s="41"/>
      <c r="CA18" s="38"/>
      <c r="CB18" s="38"/>
      <c r="CC18" s="41"/>
    </row>
    <row r="19" spans="2:90" x14ac:dyDescent="0.2">
      <c r="C19" s="40"/>
      <c r="D19" s="38"/>
      <c r="E19" s="38"/>
      <c r="F19" s="41"/>
      <c r="H19" s="40"/>
      <c r="I19" s="40"/>
      <c r="J19" s="40"/>
      <c r="S19" s="42"/>
      <c r="U19" s="43"/>
      <c r="X19" s="40"/>
      <c r="Z19" s="40"/>
      <c r="BL19" s="38"/>
      <c r="BM19" s="38"/>
      <c r="BN19" s="41"/>
      <c r="CA19" s="38"/>
      <c r="CB19" s="38"/>
      <c r="CC19" s="41"/>
    </row>
    <row r="20" spans="2:90" x14ac:dyDescent="0.2">
      <c r="C20" s="40"/>
      <c r="D20" s="38"/>
      <c r="E20" s="38"/>
      <c r="F20" s="41"/>
      <c r="H20" s="40"/>
      <c r="I20" s="40"/>
      <c r="J20" s="40"/>
      <c r="S20" s="42"/>
      <c r="U20" s="43"/>
      <c r="X20" s="40"/>
      <c r="Z20" s="40"/>
    </row>
    <row r="21" spans="2:90" ht="24.75" customHeight="1" x14ac:dyDescent="0.2">
      <c r="B21" s="190" t="s">
        <v>109</v>
      </c>
      <c r="C21" s="190"/>
      <c r="D21" s="190"/>
      <c r="E21" s="190"/>
      <c r="F21" s="190"/>
      <c r="G21" s="190"/>
      <c r="H21" s="190"/>
      <c r="I21" s="190"/>
      <c r="J21" s="190"/>
      <c r="K21" s="190"/>
      <c r="L21" s="190"/>
      <c r="M21" s="190"/>
      <c r="N21" s="190"/>
      <c r="O21" s="190"/>
      <c r="P21" s="53"/>
      <c r="Q21" s="190" t="s">
        <v>109</v>
      </c>
      <c r="R21" s="190"/>
      <c r="S21" s="190"/>
      <c r="T21" s="190"/>
      <c r="U21" s="190"/>
      <c r="V21" s="190"/>
      <c r="W21" s="190"/>
      <c r="X21" s="190"/>
      <c r="Y21" s="190"/>
      <c r="Z21" s="190"/>
      <c r="AA21" s="190"/>
      <c r="AB21" s="190"/>
      <c r="AC21" s="190"/>
      <c r="AD21" s="190"/>
      <c r="AF21" s="190" t="s">
        <v>109</v>
      </c>
      <c r="AG21" s="190"/>
      <c r="AH21" s="190"/>
      <c r="AI21" s="190"/>
      <c r="AJ21" s="190"/>
      <c r="AK21" s="190"/>
      <c r="AL21" s="190"/>
      <c r="AM21" s="190"/>
      <c r="AN21" s="190"/>
      <c r="AO21" s="190"/>
      <c r="AP21" s="190"/>
      <c r="AQ21" s="190"/>
      <c r="AR21" s="190"/>
      <c r="AS21" s="190"/>
      <c r="AU21" s="190" t="s">
        <v>109</v>
      </c>
      <c r="AV21" s="190"/>
      <c r="AW21" s="190"/>
      <c r="AX21" s="190"/>
      <c r="AY21" s="190"/>
      <c r="AZ21" s="190"/>
      <c r="BA21" s="190"/>
      <c r="BB21" s="190"/>
      <c r="BC21" s="190"/>
      <c r="BD21" s="190"/>
      <c r="BE21" s="190"/>
      <c r="BF21" s="190"/>
      <c r="BG21" s="190"/>
      <c r="BH21" s="190"/>
      <c r="BJ21" s="200" t="s">
        <v>109</v>
      </c>
      <c r="BK21" s="201"/>
      <c r="BL21" s="201"/>
      <c r="BM21" s="201"/>
      <c r="BN21" s="201"/>
      <c r="BO21" s="201"/>
      <c r="BP21" s="201"/>
      <c r="BQ21" s="201"/>
      <c r="BR21" s="201"/>
      <c r="BS21" s="201"/>
      <c r="BT21" s="201"/>
      <c r="BU21" s="201"/>
      <c r="BV21" s="201"/>
      <c r="BW21" s="202"/>
      <c r="BY21" s="200" t="s">
        <v>109</v>
      </c>
      <c r="BZ21" s="201"/>
      <c r="CA21" s="201"/>
      <c r="CB21" s="201"/>
      <c r="CC21" s="201"/>
      <c r="CD21" s="201"/>
      <c r="CE21" s="201"/>
      <c r="CF21" s="201"/>
      <c r="CG21" s="201"/>
      <c r="CH21" s="201"/>
      <c r="CI21" s="201"/>
      <c r="CJ21" s="201"/>
      <c r="CK21" s="201"/>
      <c r="CL21" s="202"/>
    </row>
    <row r="22" spans="2:90" s="97" customFormat="1" ht="108.75" customHeight="1" x14ac:dyDescent="0.2">
      <c r="B22" s="186" t="s">
        <v>114</v>
      </c>
      <c r="C22" s="186"/>
      <c r="D22" s="187" t="s">
        <v>248</v>
      </c>
      <c r="E22" s="187"/>
      <c r="F22" s="187"/>
      <c r="G22" s="187"/>
      <c r="H22" s="187"/>
      <c r="I22" s="187"/>
      <c r="J22" s="187"/>
      <c r="K22" s="187"/>
      <c r="L22" s="187"/>
      <c r="M22" s="187"/>
      <c r="N22" s="187"/>
      <c r="O22" s="187"/>
      <c r="P22" s="96"/>
      <c r="Q22" s="186" t="s">
        <v>114</v>
      </c>
      <c r="R22" s="186"/>
      <c r="S22" s="187" t="s">
        <v>256</v>
      </c>
      <c r="T22" s="187"/>
      <c r="U22" s="187"/>
      <c r="V22" s="187"/>
      <c r="W22" s="187"/>
      <c r="X22" s="187"/>
      <c r="Y22" s="187"/>
      <c r="Z22" s="187"/>
      <c r="AA22" s="187"/>
      <c r="AB22" s="187"/>
      <c r="AC22" s="187"/>
      <c r="AD22" s="187"/>
      <c r="AF22" s="186" t="s">
        <v>114</v>
      </c>
      <c r="AG22" s="186"/>
      <c r="AH22" s="187" t="s">
        <v>244</v>
      </c>
      <c r="AI22" s="187"/>
      <c r="AJ22" s="187"/>
      <c r="AK22" s="187"/>
      <c r="AL22" s="187"/>
      <c r="AM22" s="187"/>
      <c r="AN22" s="187"/>
      <c r="AO22" s="187"/>
      <c r="AP22" s="187"/>
      <c r="AQ22" s="187"/>
      <c r="AR22" s="187"/>
      <c r="AS22" s="187"/>
      <c r="AU22" s="186" t="s">
        <v>114</v>
      </c>
      <c r="AV22" s="186"/>
      <c r="AW22" s="187" t="s">
        <v>245</v>
      </c>
      <c r="AX22" s="187"/>
      <c r="AY22" s="187"/>
      <c r="AZ22" s="187"/>
      <c r="BA22" s="187"/>
      <c r="BB22" s="187"/>
      <c r="BC22" s="187"/>
      <c r="BD22" s="187"/>
      <c r="BE22" s="187"/>
      <c r="BF22" s="187"/>
      <c r="BG22" s="187"/>
      <c r="BH22" s="187"/>
      <c r="BJ22" s="186" t="s">
        <v>114</v>
      </c>
      <c r="BK22" s="186"/>
      <c r="BL22" s="197" t="s">
        <v>246</v>
      </c>
      <c r="BM22" s="198"/>
      <c r="BN22" s="198"/>
      <c r="BO22" s="198"/>
      <c r="BP22" s="198"/>
      <c r="BQ22" s="198"/>
      <c r="BR22" s="198"/>
      <c r="BS22" s="198"/>
      <c r="BT22" s="198"/>
      <c r="BU22" s="198"/>
      <c r="BV22" s="198"/>
      <c r="BW22" s="199"/>
      <c r="BY22" s="186" t="s">
        <v>114</v>
      </c>
      <c r="BZ22" s="186"/>
      <c r="CA22" s="197" t="s">
        <v>247</v>
      </c>
      <c r="CB22" s="198"/>
      <c r="CC22" s="198"/>
      <c r="CD22" s="198"/>
      <c r="CE22" s="198"/>
      <c r="CF22" s="198"/>
      <c r="CG22" s="198"/>
      <c r="CH22" s="198"/>
      <c r="CI22" s="198"/>
      <c r="CJ22" s="198"/>
      <c r="CK22" s="198"/>
      <c r="CL22" s="199"/>
    </row>
    <row r="23" spans="2:90" ht="123" customHeight="1" x14ac:dyDescent="0.2">
      <c r="B23" s="186" t="s">
        <v>118</v>
      </c>
      <c r="C23" s="186"/>
      <c r="D23" s="187" t="s">
        <v>251</v>
      </c>
      <c r="E23" s="187"/>
      <c r="F23" s="187"/>
      <c r="G23" s="187"/>
      <c r="H23" s="187"/>
      <c r="I23" s="187"/>
      <c r="J23" s="187"/>
      <c r="K23" s="187"/>
      <c r="L23" s="187"/>
      <c r="M23" s="187"/>
      <c r="N23" s="187"/>
      <c r="O23" s="187"/>
      <c r="Q23" s="186" t="s">
        <v>118</v>
      </c>
      <c r="R23" s="186"/>
      <c r="S23" s="242" t="s">
        <v>252</v>
      </c>
      <c r="T23" s="242"/>
      <c r="U23" s="242"/>
      <c r="V23" s="242"/>
      <c r="W23" s="242"/>
      <c r="X23" s="242"/>
      <c r="Y23" s="242"/>
      <c r="Z23" s="242"/>
      <c r="AA23" s="242"/>
      <c r="AB23" s="242"/>
      <c r="AC23" s="242"/>
      <c r="AD23" s="242"/>
      <c r="AF23" s="186" t="s">
        <v>118</v>
      </c>
      <c r="AG23" s="186"/>
      <c r="AH23" s="242" t="s">
        <v>253</v>
      </c>
      <c r="AI23" s="242"/>
      <c r="AJ23" s="242"/>
      <c r="AK23" s="242"/>
      <c r="AL23" s="242"/>
      <c r="AM23" s="242"/>
      <c r="AN23" s="242"/>
      <c r="AO23" s="242"/>
      <c r="AP23" s="242"/>
      <c r="AQ23" s="242"/>
      <c r="AR23" s="242"/>
      <c r="AS23" s="242"/>
      <c r="AU23" s="186" t="s">
        <v>118</v>
      </c>
      <c r="AV23" s="186"/>
      <c r="AW23" s="242" t="s">
        <v>259</v>
      </c>
      <c r="AX23" s="242"/>
      <c r="AY23" s="242"/>
      <c r="AZ23" s="242"/>
      <c r="BA23" s="242"/>
      <c r="BB23" s="242"/>
      <c r="BC23" s="242"/>
      <c r="BD23" s="242"/>
      <c r="BE23" s="242"/>
      <c r="BF23" s="242"/>
      <c r="BG23" s="242"/>
      <c r="BH23" s="242"/>
      <c r="BJ23" s="186" t="s">
        <v>118</v>
      </c>
      <c r="BK23" s="186"/>
      <c r="BL23" s="234" t="s">
        <v>250</v>
      </c>
      <c r="BM23" s="235"/>
      <c r="BN23" s="235"/>
      <c r="BO23" s="235"/>
      <c r="BP23" s="235"/>
      <c r="BQ23" s="235"/>
      <c r="BR23" s="235"/>
      <c r="BS23" s="235"/>
      <c r="BT23" s="235"/>
      <c r="BU23" s="235"/>
      <c r="BV23" s="235"/>
      <c r="BW23" s="236"/>
      <c r="BY23" s="186" t="s">
        <v>118</v>
      </c>
      <c r="BZ23" s="186"/>
      <c r="CA23" s="234" t="s">
        <v>249</v>
      </c>
      <c r="CB23" s="235"/>
      <c r="CC23" s="235"/>
      <c r="CD23" s="235"/>
      <c r="CE23" s="235"/>
      <c r="CF23" s="235"/>
      <c r="CG23" s="235"/>
      <c r="CH23" s="235"/>
      <c r="CI23" s="235"/>
      <c r="CJ23" s="235"/>
      <c r="CK23" s="235"/>
      <c r="CL23" s="236"/>
    </row>
    <row r="24" spans="2:90" ht="169.5" customHeight="1" x14ac:dyDescent="0.2">
      <c r="B24" s="186" t="s">
        <v>254</v>
      </c>
      <c r="C24" s="186"/>
      <c r="D24" s="187" t="s">
        <v>255</v>
      </c>
      <c r="E24" s="187"/>
      <c r="F24" s="187"/>
      <c r="G24" s="187"/>
      <c r="H24" s="187"/>
      <c r="I24" s="187"/>
      <c r="J24" s="187"/>
      <c r="K24" s="187"/>
      <c r="L24" s="187"/>
      <c r="M24" s="187"/>
      <c r="N24" s="187"/>
      <c r="O24" s="187"/>
      <c r="Q24" s="186" t="s">
        <v>119</v>
      </c>
      <c r="R24" s="186"/>
      <c r="S24" s="187" t="s">
        <v>257</v>
      </c>
      <c r="T24" s="187"/>
      <c r="U24" s="187"/>
      <c r="V24" s="187"/>
      <c r="W24" s="187"/>
      <c r="X24" s="187"/>
      <c r="Y24" s="187"/>
      <c r="Z24" s="187"/>
      <c r="AA24" s="187"/>
      <c r="AB24" s="187"/>
      <c r="AC24" s="187"/>
      <c r="AD24" s="187"/>
      <c r="AF24" s="186" t="s">
        <v>119</v>
      </c>
      <c r="AG24" s="186"/>
      <c r="AH24" s="187" t="s">
        <v>258</v>
      </c>
      <c r="AI24" s="187"/>
      <c r="AJ24" s="187"/>
      <c r="AK24" s="187"/>
      <c r="AL24" s="187"/>
      <c r="AM24" s="187"/>
      <c r="AN24" s="187"/>
      <c r="AO24" s="187"/>
      <c r="AP24" s="187"/>
      <c r="AQ24" s="187"/>
      <c r="AR24" s="187"/>
      <c r="AS24" s="187"/>
      <c r="AU24" s="186" t="s">
        <v>119</v>
      </c>
      <c r="AV24" s="186"/>
      <c r="AW24" s="187" t="s">
        <v>260</v>
      </c>
      <c r="AX24" s="187"/>
      <c r="AY24" s="187"/>
      <c r="AZ24" s="187"/>
      <c r="BA24" s="187"/>
      <c r="BB24" s="187"/>
      <c r="BC24" s="187"/>
      <c r="BD24" s="187"/>
      <c r="BE24" s="187"/>
      <c r="BF24" s="187"/>
      <c r="BG24" s="187"/>
      <c r="BH24" s="187"/>
      <c r="BJ24" s="186" t="s">
        <v>119</v>
      </c>
      <c r="BK24" s="186"/>
      <c r="BL24" s="197" t="s">
        <v>261</v>
      </c>
      <c r="BM24" s="198"/>
      <c r="BN24" s="198"/>
      <c r="BO24" s="198"/>
      <c r="BP24" s="198"/>
      <c r="BQ24" s="198"/>
      <c r="BR24" s="198"/>
      <c r="BS24" s="198"/>
      <c r="BT24" s="198"/>
      <c r="BU24" s="198"/>
      <c r="BV24" s="198"/>
      <c r="BW24" s="199"/>
      <c r="BY24" s="186" t="s">
        <v>119</v>
      </c>
      <c r="BZ24" s="186"/>
      <c r="CA24" s="197" t="s">
        <v>262</v>
      </c>
      <c r="CB24" s="198"/>
      <c r="CC24" s="198"/>
      <c r="CD24" s="198"/>
      <c r="CE24" s="198"/>
      <c r="CF24" s="198"/>
      <c r="CG24" s="198"/>
      <c r="CH24" s="198"/>
      <c r="CI24" s="198"/>
      <c r="CJ24" s="198"/>
      <c r="CK24" s="198"/>
      <c r="CL24" s="199"/>
    </row>
    <row r="25" spans="2:90" ht="129" customHeight="1" x14ac:dyDescent="0.2">
      <c r="B25" s="186" t="s">
        <v>120</v>
      </c>
      <c r="C25" s="186"/>
      <c r="D25" s="187" t="s">
        <v>266</v>
      </c>
      <c r="E25" s="187"/>
      <c r="F25" s="187"/>
      <c r="G25" s="187"/>
      <c r="H25" s="187"/>
      <c r="I25" s="187"/>
      <c r="J25" s="187"/>
      <c r="K25" s="187"/>
      <c r="L25" s="187"/>
      <c r="M25" s="187"/>
      <c r="N25" s="187"/>
      <c r="O25" s="187"/>
      <c r="Q25" s="186" t="s">
        <v>120</v>
      </c>
      <c r="R25" s="186"/>
      <c r="S25" s="187" t="s">
        <v>267</v>
      </c>
      <c r="T25" s="187"/>
      <c r="U25" s="187"/>
      <c r="V25" s="187"/>
      <c r="W25" s="187"/>
      <c r="X25" s="187"/>
      <c r="Y25" s="187"/>
      <c r="Z25" s="187"/>
      <c r="AA25" s="187"/>
      <c r="AB25" s="187"/>
      <c r="AC25" s="187"/>
      <c r="AD25" s="187"/>
      <c r="AF25" s="186" t="s">
        <v>120</v>
      </c>
      <c r="AG25" s="186"/>
      <c r="AH25" s="187" t="s">
        <v>263</v>
      </c>
      <c r="AI25" s="187"/>
      <c r="AJ25" s="187"/>
      <c r="AK25" s="187"/>
      <c r="AL25" s="187"/>
      <c r="AM25" s="187"/>
      <c r="AN25" s="187"/>
      <c r="AO25" s="187"/>
      <c r="AP25" s="187"/>
      <c r="AQ25" s="187"/>
      <c r="AR25" s="187"/>
      <c r="AS25" s="187"/>
      <c r="AU25" s="186" t="s">
        <v>120</v>
      </c>
      <c r="AV25" s="186"/>
      <c r="AW25" s="187" t="s">
        <v>268</v>
      </c>
      <c r="AX25" s="187"/>
      <c r="AY25" s="187"/>
      <c r="AZ25" s="187"/>
      <c r="BA25" s="187"/>
      <c r="BB25" s="187"/>
      <c r="BC25" s="187"/>
      <c r="BD25" s="187"/>
      <c r="BE25" s="187"/>
      <c r="BF25" s="187"/>
      <c r="BG25" s="187"/>
      <c r="BH25" s="187"/>
      <c r="BJ25" s="186" t="s">
        <v>120</v>
      </c>
      <c r="BK25" s="186"/>
      <c r="BL25" s="197" t="s">
        <v>264</v>
      </c>
      <c r="BM25" s="198"/>
      <c r="BN25" s="198"/>
      <c r="BO25" s="198"/>
      <c r="BP25" s="198"/>
      <c r="BQ25" s="198"/>
      <c r="BR25" s="198"/>
      <c r="BS25" s="198"/>
      <c r="BT25" s="198"/>
      <c r="BU25" s="198"/>
      <c r="BV25" s="198"/>
      <c r="BW25" s="199"/>
      <c r="BY25" s="186" t="s">
        <v>120</v>
      </c>
      <c r="BZ25" s="186"/>
      <c r="CA25" s="197" t="s">
        <v>265</v>
      </c>
      <c r="CB25" s="198"/>
      <c r="CC25" s="198"/>
      <c r="CD25" s="198"/>
      <c r="CE25" s="198"/>
      <c r="CF25" s="198"/>
      <c r="CG25" s="198"/>
      <c r="CH25" s="198"/>
      <c r="CI25" s="198"/>
      <c r="CJ25" s="198"/>
      <c r="CK25" s="198"/>
      <c r="CL25" s="199"/>
    </row>
    <row r="26" spans="2:90" ht="153.75" customHeight="1" x14ac:dyDescent="0.2">
      <c r="B26" s="186" t="s">
        <v>121</v>
      </c>
      <c r="C26" s="186"/>
      <c r="D26" s="187" t="s">
        <v>274</v>
      </c>
      <c r="E26" s="187"/>
      <c r="F26" s="187"/>
      <c r="G26" s="187"/>
      <c r="H26" s="187"/>
      <c r="I26" s="187"/>
      <c r="J26" s="187"/>
      <c r="K26" s="187"/>
      <c r="L26" s="187"/>
      <c r="M26" s="187"/>
      <c r="N26" s="187"/>
      <c r="O26" s="187"/>
      <c r="P26" s="50"/>
      <c r="Q26" s="186" t="s">
        <v>121</v>
      </c>
      <c r="R26" s="186"/>
      <c r="S26" s="187" t="s">
        <v>269</v>
      </c>
      <c r="T26" s="187"/>
      <c r="U26" s="187"/>
      <c r="V26" s="187"/>
      <c r="W26" s="187"/>
      <c r="X26" s="187"/>
      <c r="Y26" s="187"/>
      <c r="Z26" s="187"/>
      <c r="AA26" s="187"/>
      <c r="AB26" s="187"/>
      <c r="AC26" s="187"/>
      <c r="AD26" s="187"/>
      <c r="AF26" s="186" t="s">
        <v>121</v>
      </c>
      <c r="AG26" s="186"/>
      <c r="AH26" s="187" t="s">
        <v>273</v>
      </c>
      <c r="AI26" s="187"/>
      <c r="AJ26" s="187"/>
      <c r="AK26" s="187"/>
      <c r="AL26" s="187"/>
      <c r="AM26" s="187"/>
      <c r="AN26" s="187"/>
      <c r="AO26" s="187"/>
      <c r="AP26" s="187"/>
      <c r="AQ26" s="187"/>
      <c r="AR26" s="187"/>
      <c r="AS26" s="187"/>
      <c r="AU26" s="186" t="s">
        <v>121</v>
      </c>
      <c r="AV26" s="186"/>
      <c r="AW26" s="187" t="s">
        <v>270</v>
      </c>
      <c r="AX26" s="187"/>
      <c r="AY26" s="187"/>
      <c r="AZ26" s="187"/>
      <c r="BA26" s="187"/>
      <c r="BB26" s="187"/>
      <c r="BC26" s="187"/>
      <c r="BD26" s="187"/>
      <c r="BE26" s="187"/>
      <c r="BF26" s="187"/>
      <c r="BG26" s="187"/>
      <c r="BH26" s="187"/>
      <c r="BJ26" s="186" t="s">
        <v>121</v>
      </c>
      <c r="BK26" s="186"/>
      <c r="BL26" s="197" t="s">
        <v>271</v>
      </c>
      <c r="BM26" s="198"/>
      <c r="BN26" s="198"/>
      <c r="BO26" s="198"/>
      <c r="BP26" s="198"/>
      <c r="BQ26" s="198"/>
      <c r="BR26" s="198"/>
      <c r="BS26" s="198"/>
      <c r="BT26" s="198"/>
      <c r="BU26" s="198"/>
      <c r="BV26" s="198"/>
      <c r="BW26" s="199"/>
      <c r="BY26" s="186" t="s">
        <v>121</v>
      </c>
      <c r="BZ26" s="186"/>
      <c r="CA26" s="197" t="s">
        <v>272</v>
      </c>
      <c r="CB26" s="198"/>
      <c r="CC26" s="198"/>
      <c r="CD26" s="198"/>
      <c r="CE26" s="198"/>
      <c r="CF26" s="198"/>
      <c r="CG26" s="198"/>
      <c r="CH26" s="198"/>
      <c r="CI26" s="198"/>
      <c r="CJ26" s="198"/>
      <c r="CK26" s="198"/>
      <c r="CL26" s="199"/>
    </row>
    <row r="27" spans="2:90" ht="122.25" customHeight="1" x14ac:dyDescent="0.2">
      <c r="B27" s="186" t="s">
        <v>160</v>
      </c>
      <c r="C27" s="186"/>
      <c r="D27" s="187" t="s">
        <v>275</v>
      </c>
      <c r="E27" s="187"/>
      <c r="F27" s="187"/>
      <c r="G27" s="187"/>
      <c r="H27" s="187"/>
      <c r="I27" s="187"/>
      <c r="J27" s="187"/>
      <c r="K27" s="187"/>
      <c r="L27" s="187"/>
      <c r="M27" s="187"/>
      <c r="N27" s="187"/>
      <c r="O27" s="187"/>
      <c r="Q27" s="186" t="s">
        <v>160</v>
      </c>
      <c r="R27" s="186"/>
      <c r="S27" s="197" t="s">
        <v>277</v>
      </c>
      <c r="T27" s="198"/>
      <c r="U27" s="198"/>
      <c r="V27" s="198"/>
      <c r="W27" s="198"/>
      <c r="X27" s="198"/>
      <c r="Y27" s="198"/>
      <c r="Z27" s="198"/>
      <c r="AA27" s="198"/>
      <c r="AB27" s="198"/>
      <c r="AC27" s="198"/>
      <c r="AD27" s="199"/>
      <c r="AF27" s="186" t="s">
        <v>160</v>
      </c>
      <c r="AG27" s="186"/>
      <c r="AH27" s="187" t="s">
        <v>276</v>
      </c>
      <c r="AI27" s="187"/>
      <c r="AJ27" s="187"/>
      <c r="AK27" s="187"/>
      <c r="AL27" s="187"/>
      <c r="AM27" s="187"/>
      <c r="AN27" s="187"/>
      <c r="AO27" s="187"/>
      <c r="AP27" s="187"/>
      <c r="AQ27" s="187"/>
      <c r="AR27" s="187"/>
      <c r="AS27" s="187"/>
      <c r="AU27" s="186" t="s">
        <v>160</v>
      </c>
      <c r="AV27" s="186"/>
      <c r="AW27" s="187" t="s">
        <v>278</v>
      </c>
      <c r="AX27" s="187"/>
      <c r="AY27" s="187"/>
      <c r="AZ27" s="187"/>
      <c r="BA27" s="187"/>
      <c r="BB27" s="187"/>
      <c r="BC27" s="187"/>
      <c r="BD27" s="187"/>
      <c r="BE27" s="187"/>
      <c r="BF27" s="187"/>
      <c r="BG27" s="187"/>
      <c r="BH27" s="187"/>
      <c r="BJ27" s="186" t="s">
        <v>160</v>
      </c>
      <c r="BK27" s="186"/>
      <c r="BL27" s="197" t="s">
        <v>281</v>
      </c>
      <c r="BM27" s="198"/>
      <c r="BN27" s="198"/>
      <c r="BO27" s="198"/>
      <c r="BP27" s="198"/>
      <c r="BQ27" s="198"/>
      <c r="BR27" s="198"/>
      <c r="BS27" s="198"/>
      <c r="BT27" s="198"/>
      <c r="BU27" s="198"/>
      <c r="BV27" s="198"/>
      <c r="BW27" s="199"/>
      <c r="BY27" s="186" t="s">
        <v>160</v>
      </c>
      <c r="BZ27" s="186"/>
      <c r="CA27" s="197" t="s">
        <v>282</v>
      </c>
      <c r="CB27" s="198"/>
      <c r="CC27" s="198"/>
      <c r="CD27" s="198"/>
      <c r="CE27" s="198"/>
      <c r="CF27" s="198"/>
      <c r="CG27" s="198"/>
      <c r="CH27" s="198"/>
      <c r="CI27" s="198"/>
      <c r="CJ27" s="198"/>
      <c r="CK27" s="198"/>
      <c r="CL27" s="199"/>
    </row>
    <row r="28" spans="2:90" ht="186.75" customHeight="1" x14ac:dyDescent="0.2">
      <c r="B28" s="186"/>
      <c r="C28" s="186"/>
      <c r="D28" s="187"/>
      <c r="E28" s="187"/>
      <c r="F28" s="187"/>
      <c r="G28" s="187"/>
      <c r="H28" s="187"/>
      <c r="I28" s="187"/>
      <c r="J28" s="187"/>
      <c r="K28" s="187"/>
      <c r="L28" s="187"/>
      <c r="M28" s="187"/>
      <c r="N28" s="187"/>
      <c r="O28" s="187"/>
      <c r="Q28" s="186"/>
      <c r="R28" s="186"/>
      <c r="S28" s="197"/>
      <c r="T28" s="198"/>
      <c r="U28" s="198"/>
      <c r="V28" s="198"/>
      <c r="W28" s="198"/>
      <c r="X28" s="198"/>
      <c r="Y28" s="198"/>
      <c r="Z28" s="198"/>
      <c r="AA28" s="198"/>
      <c r="AB28" s="198"/>
      <c r="AC28" s="198"/>
      <c r="AD28" s="199"/>
      <c r="AF28" s="186"/>
      <c r="AG28" s="186"/>
      <c r="AH28" s="187"/>
      <c r="AI28" s="187"/>
      <c r="AJ28" s="187"/>
      <c r="AK28" s="187"/>
      <c r="AL28" s="187"/>
      <c r="AM28" s="187"/>
      <c r="AN28" s="187"/>
      <c r="AO28" s="187"/>
      <c r="AP28" s="187"/>
      <c r="AQ28" s="187"/>
      <c r="AR28" s="187"/>
      <c r="AS28" s="187"/>
      <c r="AU28" s="186"/>
      <c r="AV28" s="186"/>
      <c r="AW28" s="187"/>
      <c r="AX28" s="187"/>
      <c r="AY28" s="187"/>
      <c r="AZ28" s="187"/>
      <c r="BA28" s="187"/>
      <c r="BB28" s="187"/>
      <c r="BC28" s="187"/>
      <c r="BD28" s="187"/>
      <c r="BE28" s="187"/>
      <c r="BF28" s="187"/>
      <c r="BG28" s="187"/>
      <c r="BH28" s="187"/>
      <c r="BJ28" s="186"/>
      <c r="BK28" s="186"/>
      <c r="BL28" s="197"/>
      <c r="BM28" s="198"/>
      <c r="BN28" s="198"/>
      <c r="BO28" s="198"/>
      <c r="BP28" s="198"/>
      <c r="BQ28" s="198"/>
      <c r="BR28" s="198"/>
      <c r="BS28" s="198"/>
      <c r="BT28" s="198"/>
      <c r="BU28" s="198"/>
      <c r="BV28" s="198"/>
      <c r="BW28" s="199"/>
      <c r="BY28" s="186"/>
      <c r="BZ28" s="186"/>
      <c r="CA28" s="197"/>
      <c r="CB28" s="198"/>
      <c r="CC28" s="198"/>
      <c r="CD28" s="198"/>
      <c r="CE28" s="198"/>
      <c r="CF28" s="198"/>
      <c r="CG28" s="198"/>
      <c r="CH28" s="198"/>
      <c r="CI28" s="198"/>
      <c r="CJ28" s="198"/>
      <c r="CK28" s="198"/>
      <c r="CL28" s="199"/>
    </row>
    <row r="29" spans="2:90" ht="117" customHeight="1" x14ac:dyDescent="0.2">
      <c r="B29" s="186"/>
      <c r="C29" s="186"/>
      <c r="D29" s="187"/>
      <c r="E29" s="187"/>
      <c r="F29" s="187"/>
      <c r="G29" s="187"/>
      <c r="H29" s="187"/>
      <c r="I29" s="187"/>
      <c r="J29" s="187"/>
      <c r="K29" s="187"/>
      <c r="L29" s="187"/>
      <c r="M29" s="187"/>
      <c r="N29" s="187"/>
      <c r="O29" s="187"/>
      <c r="Q29" s="186"/>
      <c r="R29" s="186"/>
      <c r="S29" s="187"/>
      <c r="T29" s="187"/>
      <c r="U29" s="187"/>
      <c r="V29" s="187"/>
      <c r="W29" s="187"/>
      <c r="X29" s="187"/>
      <c r="Y29" s="187"/>
      <c r="Z29" s="187"/>
      <c r="AA29" s="187"/>
      <c r="AB29" s="187"/>
      <c r="AC29" s="187"/>
      <c r="AD29" s="187"/>
      <c r="AF29" s="186"/>
      <c r="AG29" s="186"/>
      <c r="AH29" s="187"/>
      <c r="AI29" s="187"/>
      <c r="AJ29" s="187"/>
      <c r="AK29" s="187"/>
      <c r="AL29" s="187"/>
      <c r="AM29" s="187"/>
      <c r="AN29" s="187"/>
      <c r="AO29" s="187"/>
      <c r="AP29" s="187"/>
      <c r="AQ29" s="187"/>
      <c r="AR29" s="187"/>
      <c r="AS29" s="187"/>
      <c r="AU29" s="186"/>
      <c r="AV29" s="186"/>
      <c r="AW29" s="187"/>
      <c r="AX29" s="187"/>
      <c r="AY29" s="187"/>
      <c r="AZ29" s="187"/>
      <c r="BA29" s="187"/>
      <c r="BB29" s="187"/>
      <c r="BC29" s="187"/>
      <c r="BD29" s="187"/>
      <c r="BE29" s="187"/>
      <c r="BF29" s="187"/>
      <c r="BG29" s="187"/>
      <c r="BH29" s="187"/>
      <c r="BJ29" s="186"/>
      <c r="BK29" s="186"/>
      <c r="BL29" s="197"/>
      <c r="BM29" s="198"/>
      <c r="BN29" s="198"/>
      <c r="BO29" s="198"/>
      <c r="BP29" s="198"/>
      <c r="BQ29" s="198"/>
      <c r="BR29" s="198"/>
      <c r="BS29" s="198"/>
      <c r="BT29" s="198"/>
      <c r="BU29" s="198"/>
      <c r="BV29" s="198"/>
      <c r="BW29" s="199"/>
      <c r="BY29" s="186"/>
      <c r="BZ29" s="186"/>
      <c r="CA29" s="197"/>
      <c r="CB29" s="198"/>
      <c r="CC29" s="198"/>
      <c r="CD29" s="198"/>
      <c r="CE29" s="198"/>
      <c r="CF29" s="198"/>
      <c r="CG29" s="198"/>
      <c r="CH29" s="198"/>
      <c r="CI29" s="198"/>
      <c r="CJ29" s="198"/>
      <c r="CK29" s="198"/>
      <c r="CL29" s="199"/>
    </row>
    <row r="30" spans="2:90" ht="127.5" customHeight="1" x14ac:dyDescent="0.2">
      <c r="B30" s="186"/>
      <c r="C30" s="186"/>
      <c r="D30" s="187"/>
      <c r="E30" s="187"/>
      <c r="F30" s="187"/>
      <c r="G30" s="187"/>
      <c r="H30" s="187"/>
      <c r="I30" s="187"/>
      <c r="J30" s="187"/>
      <c r="K30" s="187"/>
      <c r="L30" s="187"/>
      <c r="M30" s="187"/>
      <c r="N30" s="187"/>
      <c r="O30" s="187"/>
      <c r="Q30" s="186"/>
      <c r="R30" s="186"/>
      <c r="S30" s="187"/>
      <c r="T30" s="187"/>
      <c r="U30" s="187"/>
      <c r="V30" s="187"/>
      <c r="W30" s="187"/>
      <c r="X30" s="187"/>
      <c r="Y30" s="187"/>
      <c r="Z30" s="187"/>
      <c r="AA30" s="187"/>
      <c r="AB30" s="187"/>
      <c r="AC30" s="187"/>
      <c r="AD30" s="187"/>
      <c r="AF30" s="186"/>
      <c r="AG30" s="186"/>
      <c r="AH30" s="187"/>
      <c r="AI30" s="187"/>
      <c r="AJ30" s="187"/>
      <c r="AK30" s="187"/>
      <c r="AL30" s="187"/>
      <c r="AM30" s="187"/>
      <c r="AN30" s="187"/>
      <c r="AO30" s="187"/>
      <c r="AP30" s="187"/>
      <c r="AQ30" s="187"/>
      <c r="AR30" s="187"/>
      <c r="AS30" s="187"/>
      <c r="AU30" s="186"/>
      <c r="AV30" s="186"/>
      <c r="AW30" s="187"/>
      <c r="AX30" s="187"/>
      <c r="AY30" s="187"/>
      <c r="AZ30" s="187"/>
      <c r="BA30" s="187"/>
      <c r="BB30" s="187"/>
      <c r="BC30" s="187"/>
      <c r="BD30" s="187"/>
      <c r="BE30" s="187"/>
      <c r="BF30" s="187"/>
      <c r="BG30" s="187"/>
      <c r="BH30" s="187"/>
      <c r="BJ30" s="186"/>
      <c r="BK30" s="186"/>
      <c r="BL30" s="197"/>
      <c r="BM30" s="198"/>
      <c r="BN30" s="198"/>
      <c r="BO30" s="198"/>
      <c r="BP30" s="198"/>
      <c r="BQ30" s="198"/>
      <c r="BR30" s="198"/>
      <c r="BS30" s="198"/>
      <c r="BT30" s="198"/>
      <c r="BU30" s="198"/>
      <c r="BV30" s="198"/>
      <c r="BW30" s="199"/>
      <c r="BY30" s="186"/>
      <c r="BZ30" s="186"/>
      <c r="CA30" s="197"/>
      <c r="CB30" s="198"/>
      <c r="CC30" s="198"/>
      <c r="CD30" s="198"/>
      <c r="CE30" s="198"/>
      <c r="CF30" s="198"/>
      <c r="CG30" s="198"/>
      <c r="CH30" s="198"/>
      <c r="CI30" s="198"/>
      <c r="CJ30" s="198"/>
      <c r="CK30" s="198"/>
      <c r="CL30" s="199"/>
    </row>
    <row r="31" spans="2:90" ht="145.5" customHeight="1" x14ac:dyDescent="0.2">
      <c r="B31" s="186"/>
      <c r="C31" s="186"/>
      <c r="D31" s="187"/>
      <c r="E31" s="187"/>
      <c r="F31" s="187"/>
      <c r="G31" s="187"/>
      <c r="H31" s="187"/>
      <c r="I31" s="187"/>
      <c r="J31" s="187"/>
      <c r="K31" s="187"/>
      <c r="L31" s="187"/>
      <c r="M31" s="187"/>
      <c r="N31" s="187"/>
      <c r="O31" s="187"/>
      <c r="Q31" s="186"/>
      <c r="R31" s="186"/>
      <c r="S31" s="187"/>
      <c r="T31" s="187"/>
      <c r="U31" s="187"/>
      <c r="V31" s="187"/>
      <c r="W31" s="187"/>
      <c r="X31" s="187"/>
      <c r="Y31" s="187"/>
      <c r="Z31" s="187"/>
      <c r="AA31" s="187"/>
      <c r="AB31" s="187"/>
      <c r="AC31" s="187"/>
      <c r="AD31" s="187"/>
      <c r="AF31" s="186"/>
      <c r="AG31" s="186"/>
      <c r="AH31" s="241"/>
      <c r="AI31" s="241"/>
      <c r="AJ31" s="241"/>
      <c r="AK31" s="241"/>
      <c r="AL31" s="241"/>
      <c r="AM31" s="241"/>
      <c r="AN31" s="241"/>
      <c r="AO31" s="241"/>
      <c r="AP31" s="241"/>
      <c r="AQ31" s="241"/>
      <c r="AR31" s="241"/>
      <c r="AS31" s="241"/>
      <c r="AU31" s="186"/>
      <c r="AV31" s="186"/>
      <c r="AW31" s="187"/>
      <c r="AX31" s="187"/>
      <c r="AY31" s="187"/>
      <c r="AZ31" s="187"/>
      <c r="BA31" s="187"/>
      <c r="BB31" s="187"/>
      <c r="BC31" s="187"/>
      <c r="BD31" s="187"/>
      <c r="BE31" s="187"/>
      <c r="BF31" s="187"/>
      <c r="BG31" s="187"/>
      <c r="BH31" s="187"/>
      <c r="BJ31" s="186"/>
      <c r="BK31" s="186"/>
      <c r="BL31" s="187"/>
      <c r="BM31" s="187"/>
      <c r="BN31" s="187"/>
      <c r="BO31" s="187"/>
      <c r="BP31" s="187"/>
      <c r="BQ31" s="187"/>
      <c r="BR31" s="187"/>
      <c r="BS31" s="187"/>
      <c r="BT31" s="187"/>
      <c r="BU31" s="187"/>
      <c r="BV31" s="187"/>
      <c r="BW31" s="187"/>
      <c r="BY31" s="186"/>
      <c r="BZ31" s="186"/>
      <c r="CA31" s="187"/>
      <c r="CB31" s="187"/>
      <c r="CC31" s="187"/>
      <c r="CD31" s="187"/>
      <c r="CE31" s="187"/>
      <c r="CF31" s="187"/>
      <c r="CG31" s="187"/>
      <c r="CH31" s="187"/>
      <c r="CI31" s="187"/>
      <c r="CJ31" s="187"/>
      <c r="CK31" s="187"/>
      <c r="CL31" s="187"/>
    </row>
    <row r="32" spans="2:90" ht="150.75" customHeight="1" x14ac:dyDescent="0.2">
      <c r="B32" s="186"/>
      <c r="C32" s="186"/>
      <c r="D32" s="187"/>
      <c r="E32" s="187"/>
      <c r="F32" s="187"/>
      <c r="G32" s="187"/>
      <c r="H32" s="187"/>
      <c r="I32" s="187"/>
      <c r="J32" s="187"/>
      <c r="K32" s="187"/>
      <c r="L32" s="187"/>
      <c r="M32" s="187"/>
      <c r="N32" s="187"/>
      <c r="O32" s="187"/>
      <c r="Q32" s="186"/>
      <c r="R32" s="186"/>
      <c r="S32" s="187"/>
      <c r="T32" s="187"/>
      <c r="U32" s="187"/>
      <c r="V32" s="187"/>
      <c r="W32" s="187"/>
      <c r="X32" s="187"/>
      <c r="Y32" s="187"/>
      <c r="Z32" s="187"/>
      <c r="AA32" s="187"/>
      <c r="AB32" s="187"/>
      <c r="AC32" s="187"/>
      <c r="AD32" s="187"/>
      <c r="AF32" s="186"/>
      <c r="AG32" s="186"/>
      <c r="AH32" s="187"/>
      <c r="AI32" s="187"/>
      <c r="AJ32" s="187"/>
      <c r="AK32" s="187"/>
      <c r="AL32" s="187"/>
      <c r="AM32" s="187"/>
      <c r="AN32" s="187"/>
      <c r="AO32" s="187"/>
      <c r="AP32" s="187"/>
      <c r="AQ32" s="187"/>
      <c r="AR32" s="187"/>
      <c r="AS32" s="187"/>
      <c r="AU32" s="186"/>
      <c r="AV32" s="186"/>
      <c r="AW32" s="187"/>
      <c r="AX32" s="187"/>
      <c r="AY32" s="187"/>
      <c r="AZ32" s="187"/>
      <c r="BA32" s="187"/>
      <c r="BB32" s="187"/>
      <c r="BC32" s="187"/>
      <c r="BD32" s="187"/>
      <c r="BE32" s="187"/>
      <c r="BF32" s="187"/>
      <c r="BG32" s="187"/>
      <c r="BH32" s="187"/>
      <c r="BJ32" s="186"/>
      <c r="BK32" s="186"/>
      <c r="BL32" s="197"/>
      <c r="BM32" s="198"/>
      <c r="BN32" s="198"/>
      <c r="BO32" s="198"/>
      <c r="BP32" s="198"/>
      <c r="BQ32" s="198"/>
      <c r="BR32" s="198"/>
      <c r="BS32" s="198"/>
      <c r="BT32" s="198"/>
      <c r="BU32" s="198"/>
      <c r="BV32" s="198"/>
      <c r="BW32" s="199"/>
      <c r="BY32" s="186"/>
      <c r="BZ32" s="186"/>
      <c r="CA32" s="197"/>
      <c r="CB32" s="198"/>
      <c r="CC32" s="198"/>
      <c r="CD32" s="198"/>
      <c r="CE32" s="198"/>
      <c r="CF32" s="198"/>
      <c r="CG32" s="198"/>
      <c r="CH32" s="198"/>
      <c r="CI32" s="198"/>
      <c r="CJ32" s="198"/>
      <c r="CK32" s="198"/>
      <c r="CL32" s="199"/>
    </row>
    <row r="33" spans="2:90" ht="176.25" customHeight="1" x14ac:dyDescent="0.2">
      <c r="B33" s="233"/>
      <c r="C33" s="233"/>
      <c r="D33" s="237"/>
      <c r="E33" s="238"/>
      <c r="F33" s="238"/>
      <c r="G33" s="238"/>
      <c r="H33" s="238"/>
      <c r="I33" s="238"/>
      <c r="J33" s="238"/>
      <c r="K33" s="238"/>
      <c r="L33" s="238"/>
      <c r="M33" s="238"/>
      <c r="N33" s="238"/>
      <c r="O33" s="239"/>
      <c r="Q33" s="233"/>
      <c r="R33" s="233"/>
      <c r="S33" s="240"/>
      <c r="T33" s="240"/>
      <c r="U33" s="240"/>
      <c r="V33" s="240"/>
      <c r="W33" s="240"/>
      <c r="X33" s="240"/>
      <c r="Y33" s="240"/>
      <c r="Z33" s="240"/>
      <c r="AA33" s="240"/>
      <c r="AB33" s="240"/>
      <c r="AC33" s="240"/>
      <c r="AD33" s="240"/>
      <c r="AF33" s="233"/>
      <c r="AG33" s="233"/>
      <c r="AH33" s="240"/>
      <c r="AI33" s="240"/>
      <c r="AJ33" s="240"/>
      <c r="AK33" s="240"/>
      <c r="AL33" s="240"/>
      <c r="AM33" s="240"/>
      <c r="AN33" s="240"/>
      <c r="AO33" s="240"/>
      <c r="AP33" s="240"/>
      <c r="AQ33" s="240"/>
      <c r="AR33" s="240"/>
      <c r="AS33" s="240"/>
      <c r="AU33" s="233"/>
      <c r="AV33" s="233"/>
      <c r="AW33" s="237"/>
      <c r="AX33" s="238"/>
      <c r="AY33" s="238"/>
      <c r="AZ33" s="238"/>
      <c r="BA33" s="238"/>
      <c r="BB33" s="238"/>
      <c r="BC33" s="238"/>
      <c r="BD33" s="238"/>
      <c r="BE33" s="238"/>
      <c r="BF33" s="238"/>
      <c r="BG33" s="238"/>
      <c r="BH33" s="239"/>
      <c r="BJ33" s="233"/>
      <c r="BK33" s="233"/>
      <c r="BL33" s="216"/>
      <c r="BM33" s="217"/>
      <c r="BN33" s="217"/>
      <c r="BO33" s="217"/>
      <c r="BP33" s="217"/>
      <c r="BQ33" s="217"/>
      <c r="BR33" s="217"/>
      <c r="BS33" s="217"/>
      <c r="BT33" s="217"/>
      <c r="BU33" s="217"/>
      <c r="BV33" s="217"/>
      <c r="BW33" s="218"/>
      <c r="BY33" s="233"/>
      <c r="BZ33" s="233"/>
      <c r="CA33" s="216"/>
      <c r="CB33" s="217"/>
      <c r="CC33" s="217"/>
      <c r="CD33" s="217"/>
      <c r="CE33" s="217"/>
      <c r="CF33" s="217"/>
      <c r="CG33" s="217"/>
      <c r="CH33" s="217"/>
      <c r="CI33" s="217"/>
      <c r="CJ33" s="217"/>
      <c r="CK33" s="217"/>
      <c r="CL33" s="218"/>
    </row>
    <row r="34" spans="2:90" ht="218.25" customHeight="1" x14ac:dyDescent="0.2">
      <c r="B34" s="228"/>
      <c r="C34" s="229"/>
      <c r="D34" s="225"/>
      <c r="E34" s="226"/>
      <c r="F34" s="226"/>
      <c r="G34" s="226"/>
      <c r="H34" s="226"/>
      <c r="I34" s="226"/>
      <c r="J34" s="226"/>
      <c r="K34" s="226"/>
      <c r="L34" s="226"/>
      <c r="M34" s="226"/>
      <c r="N34" s="226"/>
      <c r="O34" s="227"/>
      <c r="P34" s="119"/>
      <c r="Q34" s="228"/>
      <c r="R34" s="229"/>
      <c r="S34" s="225"/>
      <c r="T34" s="226"/>
      <c r="U34" s="226"/>
      <c r="V34" s="226"/>
      <c r="W34" s="226"/>
      <c r="X34" s="226"/>
      <c r="Y34" s="226"/>
      <c r="Z34" s="226"/>
      <c r="AA34" s="226"/>
      <c r="AB34" s="226"/>
      <c r="AC34" s="226"/>
      <c r="AD34" s="227"/>
      <c r="AE34" s="119"/>
      <c r="AF34" s="228"/>
      <c r="AG34" s="229"/>
      <c r="AH34" s="230"/>
      <c r="AI34" s="231"/>
      <c r="AJ34" s="231"/>
      <c r="AK34" s="231"/>
      <c r="AL34" s="231"/>
      <c r="AM34" s="231"/>
      <c r="AN34" s="231"/>
      <c r="AO34" s="231"/>
      <c r="AP34" s="231"/>
      <c r="AQ34" s="231"/>
      <c r="AR34" s="231"/>
      <c r="AS34" s="232"/>
      <c r="AT34" s="119"/>
      <c r="AU34" s="228"/>
      <c r="AV34" s="229"/>
      <c r="AW34" s="225"/>
      <c r="AX34" s="226"/>
      <c r="AY34" s="226"/>
      <c r="AZ34" s="226"/>
      <c r="BA34" s="226"/>
      <c r="BB34" s="226"/>
      <c r="BC34" s="226"/>
      <c r="BD34" s="226"/>
      <c r="BE34" s="226"/>
      <c r="BF34" s="226"/>
      <c r="BG34" s="226"/>
      <c r="BH34" s="227"/>
      <c r="BI34" s="119"/>
      <c r="BJ34" s="228"/>
      <c r="BK34" s="229"/>
      <c r="BL34" s="225"/>
      <c r="BM34" s="226"/>
      <c r="BN34" s="226"/>
      <c r="BO34" s="226"/>
      <c r="BP34" s="226"/>
      <c r="BQ34" s="226"/>
      <c r="BR34" s="226"/>
      <c r="BS34" s="226"/>
      <c r="BT34" s="226"/>
      <c r="BU34" s="226"/>
      <c r="BV34" s="226"/>
      <c r="BW34" s="227"/>
      <c r="BX34" s="119"/>
      <c r="BY34" s="228"/>
      <c r="BZ34" s="229"/>
      <c r="CA34" s="225"/>
      <c r="CB34" s="226"/>
      <c r="CC34" s="226"/>
      <c r="CD34" s="226"/>
      <c r="CE34" s="226"/>
      <c r="CF34" s="226"/>
      <c r="CG34" s="226"/>
      <c r="CH34" s="226"/>
      <c r="CI34" s="226"/>
      <c r="CJ34" s="226"/>
      <c r="CK34" s="226"/>
      <c r="CL34" s="227"/>
    </row>
    <row r="35" spans="2:90" x14ac:dyDescent="0.2">
      <c r="C35" s="40"/>
      <c r="D35" s="38"/>
      <c r="E35" s="38"/>
      <c r="F35" s="41"/>
      <c r="H35" s="40"/>
      <c r="I35" s="40"/>
      <c r="J35" s="40"/>
      <c r="S35" s="42"/>
      <c r="U35" s="43"/>
      <c r="X35" s="40"/>
      <c r="Z35" s="40"/>
    </row>
    <row r="36" spans="2:90" x14ac:dyDescent="0.2">
      <c r="C36" s="40"/>
      <c r="D36" s="38"/>
      <c r="E36" s="38"/>
      <c r="F36" s="41"/>
      <c r="H36" s="40"/>
      <c r="I36" s="40"/>
      <c r="J36" s="40"/>
      <c r="S36" s="42"/>
      <c r="U36" s="43"/>
      <c r="X36" s="40"/>
      <c r="Z36" s="40"/>
    </row>
    <row r="37" spans="2:90" x14ac:dyDescent="0.2">
      <c r="C37" s="40"/>
      <c r="D37" s="38"/>
      <c r="E37" s="38"/>
      <c r="F37" s="41"/>
      <c r="H37" s="40"/>
      <c r="I37" s="40"/>
      <c r="J37" s="40"/>
      <c r="S37" s="42"/>
      <c r="U37" s="43"/>
      <c r="X37" s="40"/>
      <c r="Z37" s="40"/>
    </row>
    <row r="38" spans="2:90" x14ac:dyDescent="0.2">
      <c r="C38" s="40"/>
      <c r="D38" s="38"/>
      <c r="E38" s="38"/>
      <c r="F38" s="41"/>
      <c r="H38" s="40"/>
      <c r="I38" s="40"/>
      <c r="J38" s="40"/>
      <c r="S38" s="42"/>
      <c r="U38" s="43"/>
      <c r="X38" s="40"/>
      <c r="Z38" s="40"/>
    </row>
    <row r="39" spans="2:90" ht="38.25" customHeight="1" x14ac:dyDescent="0.2">
      <c r="C39" s="40"/>
      <c r="D39" s="40"/>
      <c r="H39" s="40"/>
      <c r="I39" s="40"/>
      <c r="J39" s="40"/>
      <c r="X39" s="40"/>
      <c r="Z39" s="40"/>
    </row>
    <row r="40" spans="2:90" ht="24.75" customHeight="1" x14ac:dyDescent="0.2">
      <c r="C40" s="40"/>
      <c r="D40" s="40"/>
      <c r="H40" s="40"/>
      <c r="I40" s="40"/>
      <c r="J40" s="40"/>
      <c r="X40" s="40"/>
      <c r="Z40" s="40"/>
    </row>
    <row r="41" spans="2:90" ht="24.75" customHeight="1" x14ac:dyDescent="0.2">
      <c r="C41" s="40"/>
      <c r="D41" s="40"/>
      <c r="H41" s="40"/>
      <c r="I41" s="40"/>
      <c r="J41" s="40"/>
      <c r="X41" s="40"/>
      <c r="Z41" s="40"/>
    </row>
    <row r="42" spans="2:90" x14ac:dyDescent="0.2">
      <c r="C42" s="40"/>
      <c r="D42" s="40"/>
      <c r="H42" s="40"/>
      <c r="I42" s="40"/>
      <c r="J42" s="40"/>
      <c r="X42" s="40"/>
      <c r="Z42" s="40"/>
    </row>
    <row r="43" spans="2:90" x14ac:dyDescent="0.2">
      <c r="C43" s="40"/>
      <c r="D43" s="40"/>
      <c r="H43" s="40"/>
      <c r="I43" s="40"/>
      <c r="J43" s="40"/>
      <c r="X43" s="40"/>
      <c r="Z43" s="40"/>
    </row>
    <row r="44" spans="2:90" x14ac:dyDescent="0.2">
      <c r="C44" s="40"/>
      <c r="D44" s="40"/>
      <c r="H44" s="40"/>
      <c r="I44" s="40"/>
      <c r="J44" s="40"/>
      <c r="X44" s="40"/>
      <c r="Z44" s="40"/>
    </row>
    <row r="45" spans="2:90" x14ac:dyDescent="0.2">
      <c r="C45" s="40"/>
      <c r="D45" s="40"/>
      <c r="H45" s="40"/>
      <c r="I45" s="40"/>
      <c r="J45" s="40"/>
      <c r="X45" s="40"/>
      <c r="Z45" s="40"/>
    </row>
    <row r="46" spans="2:90" x14ac:dyDescent="0.2">
      <c r="C46" s="40"/>
      <c r="D46" s="40"/>
      <c r="H46" s="40"/>
      <c r="I46" s="40"/>
      <c r="J46" s="40"/>
      <c r="X46" s="40"/>
      <c r="Z46" s="40"/>
    </row>
    <row r="47" spans="2:90" x14ac:dyDescent="0.2">
      <c r="C47" s="40"/>
      <c r="D47" s="40"/>
      <c r="H47" s="40"/>
      <c r="I47" s="40"/>
      <c r="J47" s="40"/>
      <c r="X47" s="40"/>
      <c r="Z47" s="40"/>
    </row>
    <row r="48" spans="2:90" x14ac:dyDescent="0.2">
      <c r="C48" s="40"/>
      <c r="D48" s="40"/>
      <c r="H48" s="40"/>
      <c r="I48" s="40"/>
      <c r="J48" s="40"/>
      <c r="X48" s="40"/>
      <c r="Z48" s="40"/>
    </row>
    <row r="49" s="40" customFormat="1" x14ac:dyDescent="0.2"/>
    <row r="50" s="40" customFormat="1" x14ac:dyDescent="0.2"/>
    <row r="51" s="40" customFormat="1" x14ac:dyDescent="0.2"/>
    <row r="52" s="40" customFormat="1" x14ac:dyDescent="0.2"/>
    <row r="53" s="40" customFormat="1" x14ac:dyDescent="0.2"/>
    <row r="54" s="40" customFormat="1" x14ac:dyDescent="0.2"/>
    <row r="55" s="40" customFormat="1" x14ac:dyDescent="0.2"/>
    <row r="57" s="40" customFormat="1" ht="38.25" customHeight="1" x14ac:dyDescent="0.2"/>
    <row r="58" s="40" customFormat="1" ht="24.75" customHeight="1" x14ac:dyDescent="0.2"/>
    <row r="59" s="40" customFormat="1" ht="24.75" customHeight="1" x14ac:dyDescent="0.2"/>
    <row r="60" s="40" customFormat="1" x14ac:dyDescent="0.2"/>
    <row r="61" s="40" customFormat="1" x14ac:dyDescent="0.2"/>
    <row r="62" s="40" customFormat="1" x14ac:dyDescent="0.2"/>
    <row r="63" s="40" customFormat="1" x14ac:dyDescent="0.2"/>
    <row r="64" s="40" customFormat="1" x14ac:dyDescent="0.2"/>
    <row r="65" spans="3:26" x14ac:dyDescent="0.2">
      <c r="C65" s="40"/>
      <c r="D65" s="40"/>
      <c r="H65" s="40"/>
      <c r="I65" s="40"/>
      <c r="J65" s="40"/>
      <c r="X65" s="40"/>
      <c r="Z65" s="40"/>
    </row>
    <row r="66" spans="3:26" x14ac:dyDescent="0.2">
      <c r="C66" s="40"/>
      <c r="D66" s="40"/>
      <c r="H66" s="40"/>
      <c r="I66" s="40"/>
      <c r="J66" s="40"/>
      <c r="X66" s="40"/>
      <c r="Z66" s="40"/>
    </row>
    <row r="67" spans="3:26" x14ac:dyDescent="0.2">
      <c r="C67" s="40"/>
      <c r="D67" s="40"/>
      <c r="H67" s="40"/>
      <c r="I67" s="40"/>
      <c r="J67" s="40"/>
      <c r="X67" s="40"/>
      <c r="Z67" s="40"/>
    </row>
    <row r="68" spans="3:26" x14ac:dyDescent="0.2">
      <c r="C68" s="40"/>
      <c r="D68" s="40"/>
      <c r="H68" s="40"/>
      <c r="I68" s="40"/>
      <c r="J68" s="40"/>
      <c r="X68" s="40"/>
      <c r="Z68" s="40"/>
    </row>
    <row r="69" spans="3:26" x14ac:dyDescent="0.2">
      <c r="C69" s="40"/>
      <c r="D69" s="40"/>
      <c r="H69" s="40"/>
      <c r="I69" s="40"/>
      <c r="J69" s="40"/>
      <c r="X69" s="40"/>
      <c r="Z69" s="40"/>
    </row>
    <row r="70" spans="3:26" x14ac:dyDescent="0.2">
      <c r="C70" s="40"/>
      <c r="D70" s="40"/>
      <c r="H70" s="40"/>
      <c r="I70" s="40"/>
      <c r="J70" s="40"/>
      <c r="X70" s="40"/>
      <c r="Z70" s="40"/>
    </row>
    <row r="71" spans="3:26" x14ac:dyDescent="0.2">
      <c r="C71" s="40"/>
      <c r="D71" s="40"/>
      <c r="H71" s="40"/>
      <c r="I71" s="40"/>
      <c r="J71" s="40"/>
      <c r="X71" s="40"/>
      <c r="Z71" s="40"/>
    </row>
    <row r="72" spans="3:26" x14ac:dyDescent="0.2">
      <c r="C72" s="40"/>
      <c r="D72" s="40"/>
      <c r="H72" s="40"/>
      <c r="I72" s="40"/>
      <c r="J72" s="40"/>
      <c r="X72" s="40"/>
      <c r="Z72" s="40"/>
    </row>
    <row r="73" spans="3:26" x14ac:dyDescent="0.2">
      <c r="C73" s="40"/>
      <c r="D73" s="38"/>
      <c r="E73" s="38"/>
      <c r="F73" s="41"/>
      <c r="H73" s="40"/>
      <c r="I73" s="40"/>
      <c r="J73" s="40"/>
      <c r="S73" s="42"/>
      <c r="U73" s="43"/>
      <c r="X73" s="40"/>
      <c r="Z73" s="40"/>
    </row>
    <row r="74" spans="3:26" ht="12.75" customHeight="1" x14ac:dyDescent="0.2">
      <c r="F74" s="55"/>
      <c r="G74" s="55"/>
      <c r="H74" s="55"/>
      <c r="I74" s="55"/>
      <c r="J74" s="55"/>
      <c r="K74" s="55"/>
      <c r="L74" s="55"/>
      <c r="M74" s="55"/>
      <c r="N74" s="55"/>
    </row>
    <row r="75" spans="3:26" ht="12.75" customHeight="1" x14ac:dyDescent="0.2">
      <c r="F75" s="55"/>
      <c r="G75" s="55"/>
      <c r="H75" s="55"/>
      <c r="I75" s="55"/>
      <c r="J75" s="55"/>
      <c r="K75" s="55"/>
      <c r="L75" s="55"/>
      <c r="M75" s="55"/>
      <c r="N75" s="55"/>
    </row>
  </sheetData>
  <mergeCells count="168">
    <mergeCell ref="AU31:AV31"/>
    <mergeCell ref="AW31:BH31"/>
    <mergeCell ref="BJ27:BK27"/>
    <mergeCell ref="BL27:BW27"/>
    <mergeCell ref="BJ28:BK28"/>
    <mergeCell ref="BL28:BW28"/>
    <mergeCell ref="BJ29:BK29"/>
    <mergeCell ref="BL29:BW29"/>
    <mergeCell ref="BJ30:BK30"/>
    <mergeCell ref="BL30:BW30"/>
    <mergeCell ref="BJ31:BK31"/>
    <mergeCell ref="BL31:BW31"/>
    <mergeCell ref="BY3:CL3"/>
    <mergeCell ref="AU27:AV27"/>
    <mergeCell ref="AW27:BH27"/>
    <mergeCell ref="AU28:AV28"/>
    <mergeCell ref="AW28:BH28"/>
    <mergeCell ref="AU29:AV29"/>
    <mergeCell ref="AW29:BH29"/>
    <mergeCell ref="AU30:AV30"/>
    <mergeCell ref="AW30:BH30"/>
    <mergeCell ref="AU23:AV23"/>
    <mergeCell ref="AW23:BH23"/>
    <mergeCell ref="BJ23:BK23"/>
    <mergeCell ref="AU24:AV24"/>
    <mergeCell ref="AW24:BH24"/>
    <mergeCell ref="BJ24:BK24"/>
    <mergeCell ref="BL24:BW24"/>
    <mergeCell ref="BL25:BW25"/>
    <mergeCell ref="AU26:AV26"/>
    <mergeCell ref="AW26:BH26"/>
    <mergeCell ref="BJ26:BK26"/>
    <mergeCell ref="BL26:BW26"/>
    <mergeCell ref="BY26:BZ26"/>
    <mergeCell ref="CA26:CL26"/>
    <mergeCell ref="BY21:CL21"/>
    <mergeCell ref="B21:O21"/>
    <mergeCell ref="Q21:AD21"/>
    <mergeCell ref="AF21:AS21"/>
    <mergeCell ref="AU21:BH21"/>
    <mergeCell ref="BJ21:BW21"/>
    <mergeCell ref="B3:O3"/>
    <mergeCell ref="Q3:AD3"/>
    <mergeCell ref="AF3:AS3"/>
    <mergeCell ref="AU3:BH3"/>
    <mergeCell ref="BJ3:BW3"/>
    <mergeCell ref="AF22:AG22"/>
    <mergeCell ref="BL23:BW23"/>
    <mergeCell ref="B22:C22"/>
    <mergeCell ref="D22:O22"/>
    <mergeCell ref="Q22:R22"/>
    <mergeCell ref="S22:AD22"/>
    <mergeCell ref="B23:C23"/>
    <mergeCell ref="D23:O23"/>
    <mergeCell ref="Q23:R23"/>
    <mergeCell ref="S23:AD23"/>
    <mergeCell ref="AF23:AG23"/>
    <mergeCell ref="AH23:AS23"/>
    <mergeCell ref="AU22:AV22"/>
    <mergeCell ref="AW22:BH22"/>
    <mergeCell ref="BJ22:BK22"/>
    <mergeCell ref="AH22:AS22"/>
    <mergeCell ref="BL22:BW22"/>
    <mergeCell ref="B24:C24"/>
    <mergeCell ref="D24:O24"/>
    <mergeCell ref="Q24:R24"/>
    <mergeCell ref="S24:AD24"/>
    <mergeCell ref="AF24:AG24"/>
    <mergeCell ref="AH24:AS24"/>
    <mergeCell ref="AU25:AV25"/>
    <mergeCell ref="AW25:BH25"/>
    <mergeCell ref="BJ25:BK25"/>
    <mergeCell ref="B25:C25"/>
    <mergeCell ref="D25:O25"/>
    <mergeCell ref="Q25:R25"/>
    <mergeCell ref="S25:AD25"/>
    <mergeCell ref="AF25:AG25"/>
    <mergeCell ref="AH25:AS25"/>
    <mergeCell ref="B26:C26"/>
    <mergeCell ref="D26:O26"/>
    <mergeCell ref="Q26:R26"/>
    <mergeCell ref="S26:AD26"/>
    <mergeCell ref="AF26:AG26"/>
    <mergeCell ref="AH26:AS26"/>
    <mergeCell ref="AH30:AS30"/>
    <mergeCell ref="AF31:AG31"/>
    <mergeCell ref="AH31:AS31"/>
    <mergeCell ref="B27:C27"/>
    <mergeCell ref="D27:O27"/>
    <mergeCell ref="B28:C28"/>
    <mergeCell ref="D28:O28"/>
    <mergeCell ref="B29:C29"/>
    <mergeCell ref="D29:O29"/>
    <mergeCell ref="Q27:R27"/>
    <mergeCell ref="S27:AD27"/>
    <mergeCell ref="Q28:R28"/>
    <mergeCell ref="S28:AD28"/>
    <mergeCell ref="Q29:R29"/>
    <mergeCell ref="S29:AD29"/>
    <mergeCell ref="AF27:AG27"/>
    <mergeCell ref="AH27:AS27"/>
    <mergeCell ref="AF28:AG28"/>
    <mergeCell ref="AH28:AS28"/>
    <mergeCell ref="AF29:AG29"/>
    <mergeCell ref="AH29:AS29"/>
    <mergeCell ref="B30:C30"/>
    <mergeCell ref="D30:O30"/>
    <mergeCell ref="B31:C31"/>
    <mergeCell ref="D31:O31"/>
    <mergeCell ref="Q30:R30"/>
    <mergeCell ref="S30:AD30"/>
    <mergeCell ref="Q31:R31"/>
    <mergeCell ref="S31:AD31"/>
    <mergeCell ref="AF30:AG30"/>
    <mergeCell ref="BL32:BW32"/>
    <mergeCell ref="B33:C33"/>
    <mergeCell ref="D33:O33"/>
    <mergeCell ref="Q33:R33"/>
    <mergeCell ref="S33:AD33"/>
    <mergeCell ref="AF33:AG33"/>
    <mergeCell ref="AH33:AS33"/>
    <mergeCell ref="AU33:AV33"/>
    <mergeCell ref="AW33:BH33"/>
    <mergeCell ref="BJ33:BK33"/>
    <mergeCell ref="BL33:BW33"/>
    <mergeCell ref="B32:C32"/>
    <mergeCell ref="D32:O32"/>
    <mergeCell ref="Q32:R32"/>
    <mergeCell ref="S32:AD32"/>
    <mergeCell ref="AF32:AG32"/>
    <mergeCell ref="AH32:AS32"/>
    <mergeCell ref="AU32:AV32"/>
    <mergeCell ref="AW32:BH32"/>
    <mergeCell ref="BJ32:BK32"/>
    <mergeCell ref="BY22:BZ22"/>
    <mergeCell ref="CA22:CL22"/>
    <mergeCell ref="BY23:BZ23"/>
    <mergeCell ref="CA23:CL23"/>
    <mergeCell ref="BY24:BZ24"/>
    <mergeCell ref="CA24:CL24"/>
    <mergeCell ref="BY25:BZ25"/>
    <mergeCell ref="CA25:CL25"/>
    <mergeCell ref="BY32:BZ32"/>
    <mergeCell ref="CA32:CL32"/>
    <mergeCell ref="BY33:BZ33"/>
    <mergeCell ref="CA33:CL33"/>
    <mergeCell ref="BY27:BZ27"/>
    <mergeCell ref="CA27:CL27"/>
    <mergeCell ref="BY28:BZ28"/>
    <mergeCell ref="CA28:CL28"/>
    <mergeCell ref="BY29:BZ29"/>
    <mergeCell ref="CA29:CL29"/>
    <mergeCell ref="BY30:BZ30"/>
    <mergeCell ref="CA30:CL30"/>
    <mergeCell ref="BY31:BZ31"/>
    <mergeCell ref="CA31:CL31"/>
    <mergeCell ref="BL34:BW34"/>
    <mergeCell ref="BY34:BZ34"/>
    <mergeCell ref="CA34:CL34"/>
    <mergeCell ref="B34:C34"/>
    <mergeCell ref="D34:O34"/>
    <mergeCell ref="Q34:R34"/>
    <mergeCell ref="S34:AD34"/>
    <mergeCell ref="AF34:AG34"/>
    <mergeCell ref="AH34:AS34"/>
    <mergeCell ref="AU34:AV34"/>
    <mergeCell ref="AW34:BH34"/>
    <mergeCell ref="BJ34:BK34"/>
  </mergeCells>
  <pageMargins left="0.7" right="0.7" top="0.75" bottom="0.75" header="0.3" footer="0.3"/>
  <pageSetup paperSize="5" scale="47" fitToHeight="0" orientation="landscape"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B3:AD46"/>
  <sheetViews>
    <sheetView zoomScale="80" zoomScaleNormal="80" workbookViewId="0">
      <selection activeCell="AE6" sqref="AE6"/>
    </sheetView>
  </sheetViews>
  <sheetFormatPr baseColWidth="10" defaultColWidth="11.5546875" defaultRowHeight="12.75" x14ac:dyDescent="0.2"/>
  <cols>
    <col min="1" max="1" width="8.109375" style="40" customWidth="1"/>
    <col min="2" max="2" width="7.77734375" style="40" customWidth="1"/>
    <col min="3" max="3" width="4.5546875" style="40" customWidth="1"/>
    <col min="4" max="5" width="5.21875" style="38" bestFit="1" customWidth="1"/>
    <col min="6" max="6" width="7.44140625" style="41" bestFit="1" customWidth="1"/>
    <col min="7" max="13" width="4.33203125" style="40" bestFit="1" customWidth="1"/>
    <col min="14" max="14" width="9.5546875" style="40" bestFit="1" customWidth="1"/>
    <col min="15" max="15" width="1.88671875" style="40" customWidth="1"/>
    <col min="16" max="16" width="7.6640625" style="40" customWidth="1"/>
    <col min="17" max="17" width="5.21875" style="40" bestFit="1" customWidth="1"/>
    <col min="18" max="18" width="5.21875" style="42" bestFit="1" customWidth="1"/>
    <col min="19" max="19" width="5.21875" style="40" bestFit="1" customWidth="1"/>
    <col min="20" max="20" width="4.33203125" style="43" bestFit="1" customWidth="1"/>
    <col min="21" max="27" width="4.33203125" style="40" bestFit="1" customWidth="1"/>
    <col min="28" max="28" width="9.5546875" style="40" bestFit="1" customWidth="1"/>
    <col min="29" max="30" width="5.6640625" style="40" customWidth="1"/>
    <col min="31" max="16384" width="11.5546875" style="40"/>
  </cols>
  <sheetData>
    <row r="3" spans="2:28" ht="43.5" customHeight="1" x14ac:dyDescent="0.2">
      <c r="B3" s="188" t="s">
        <v>149</v>
      </c>
      <c r="C3" s="188"/>
      <c r="D3" s="188"/>
      <c r="E3" s="188"/>
      <c r="F3" s="188"/>
      <c r="G3" s="188"/>
      <c r="H3" s="188"/>
      <c r="I3" s="188"/>
      <c r="J3" s="188"/>
      <c r="K3" s="188"/>
      <c r="L3" s="188"/>
      <c r="M3" s="188"/>
      <c r="N3" s="188"/>
      <c r="O3" s="53"/>
      <c r="P3" s="210" t="s">
        <v>150</v>
      </c>
      <c r="Q3" s="188"/>
      <c r="R3" s="188"/>
      <c r="S3" s="188"/>
      <c r="T3" s="188"/>
      <c r="U3" s="188"/>
      <c r="V3" s="188"/>
      <c r="W3" s="188"/>
      <c r="X3" s="188"/>
      <c r="Y3" s="188"/>
      <c r="Z3" s="188"/>
      <c r="AA3" s="188"/>
      <c r="AB3" s="188"/>
    </row>
    <row r="4" spans="2:28" x14ac:dyDescent="0.2">
      <c r="B4" s="207" t="s">
        <v>151</v>
      </c>
      <c r="C4" s="208"/>
      <c r="D4" s="208"/>
      <c r="E4" s="209"/>
      <c r="F4" s="207" t="s">
        <v>152</v>
      </c>
      <c r="G4" s="208"/>
      <c r="H4" s="208"/>
      <c r="I4" s="209"/>
      <c r="J4" s="207" t="s">
        <v>153</v>
      </c>
      <c r="K4" s="208"/>
      <c r="L4" s="208"/>
      <c r="M4" s="209"/>
      <c r="N4" s="35" t="s">
        <v>113</v>
      </c>
      <c r="O4" s="54"/>
      <c r="P4" s="207" t="s">
        <v>151</v>
      </c>
      <c r="Q4" s="208"/>
      <c r="R4" s="208"/>
      <c r="S4" s="209"/>
      <c r="T4" s="207" t="s">
        <v>152</v>
      </c>
      <c r="U4" s="208"/>
      <c r="V4" s="208"/>
      <c r="W4" s="209"/>
      <c r="X4" s="207" t="s">
        <v>153</v>
      </c>
      <c r="Y4" s="208"/>
      <c r="Z4" s="208"/>
      <c r="AA4" s="209"/>
      <c r="AB4" s="35" t="s">
        <v>110</v>
      </c>
    </row>
    <row r="5" spans="2:28" ht="28.5" customHeight="1" x14ac:dyDescent="0.2">
      <c r="B5" s="204">
        <f>'Matriz consolidada'!L27</f>
        <v>1</v>
      </c>
      <c r="C5" s="205"/>
      <c r="D5" s="205"/>
      <c r="E5" s="206"/>
      <c r="F5" s="204">
        <f>'Matriz consolidada'!P27</f>
        <v>0</v>
      </c>
      <c r="G5" s="205"/>
      <c r="H5" s="205"/>
      <c r="I5" s="206"/>
      <c r="J5" s="204">
        <f>'Matriz consolidada'!T27</f>
        <v>0</v>
      </c>
      <c r="K5" s="205"/>
      <c r="L5" s="205"/>
      <c r="M5" s="206"/>
      <c r="N5" s="44">
        <v>0.85</v>
      </c>
      <c r="O5" s="50"/>
      <c r="P5" s="204">
        <f>'Matriz consolidada'!L28</f>
        <v>0.70063694267515919</v>
      </c>
      <c r="Q5" s="205"/>
      <c r="R5" s="205"/>
      <c r="S5" s="206"/>
      <c r="T5" s="204">
        <f>'Matriz consolidada'!P28</f>
        <v>0</v>
      </c>
      <c r="U5" s="205"/>
      <c r="V5" s="205"/>
      <c r="W5" s="206"/>
      <c r="X5" s="204">
        <f>'Matriz consolidada'!T28</f>
        <v>0</v>
      </c>
      <c r="Y5" s="205"/>
      <c r="Z5" s="205"/>
      <c r="AA5" s="206"/>
      <c r="AB5" s="44">
        <v>1</v>
      </c>
    </row>
    <row r="6" spans="2:28" ht="30" customHeight="1" x14ac:dyDescent="0.2">
      <c r="E6" s="40"/>
      <c r="F6" s="40"/>
    </row>
    <row r="7" spans="2:28" x14ac:dyDescent="0.2">
      <c r="E7" s="40"/>
      <c r="F7" s="40"/>
    </row>
    <row r="8" spans="2:28" ht="28.5" customHeight="1" x14ac:dyDescent="0.2">
      <c r="E8" s="40"/>
      <c r="F8" s="40"/>
    </row>
    <row r="9" spans="2:28" ht="28.5" customHeight="1" x14ac:dyDescent="0.2">
      <c r="E9" s="50"/>
      <c r="F9" s="50"/>
      <c r="G9" s="50"/>
      <c r="H9" s="50"/>
      <c r="I9" s="50"/>
      <c r="J9" s="50"/>
      <c r="K9" s="50"/>
      <c r="L9" s="50"/>
      <c r="M9" s="50"/>
      <c r="N9" s="50"/>
      <c r="O9" s="50"/>
      <c r="P9" s="51"/>
      <c r="Q9" s="52"/>
    </row>
    <row r="10" spans="2:28" ht="28.5" customHeight="1" x14ac:dyDescent="0.2">
      <c r="E10" s="40"/>
      <c r="F10" s="40"/>
    </row>
    <row r="11" spans="2:28" x14ac:dyDescent="0.2">
      <c r="E11" s="40"/>
      <c r="F11" s="40"/>
    </row>
    <row r="12" spans="2:28" ht="30" customHeight="1" x14ac:dyDescent="0.2">
      <c r="E12" s="40"/>
      <c r="F12" s="40"/>
    </row>
    <row r="20" spans="2:28" ht="22.5" customHeight="1" x14ac:dyDescent="0.2">
      <c r="B20" s="190" t="s">
        <v>109</v>
      </c>
      <c r="C20" s="190"/>
      <c r="D20" s="190"/>
      <c r="E20" s="190"/>
      <c r="F20" s="190"/>
      <c r="G20" s="190"/>
      <c r="H20" s="190"/>
      <c r="I20" s="190"/>
      <c r="J20" s="190"/>
      <c r="K20" s="190"/>
      <c r="L20" s="190"/>
      <c r="M20" s="190"/>
      <c r="N20" s="190"/>
      <c r="O20" s="59"/>
      <c r="P20" s="190" t="s">
        <v>109</v>
      </c>
      <c r="Q20" s="190"/>
      <c r="R20" s="190"/>
      <c r="S20" s="190"/>
      <c r="T20" s="190"/>
      <c r="U20" s="190"/>
      <c r="V20" s="190"/>
      <c r="W20" s="190"/>
      <c r="X20" s="190"/>
      <c r="Y20" s="190"/>
      <c r="Z20" s="190"/>
      <c r="AA20" s="190"/>
      <c r="AB20" s="190"/>
    </row>
    <row r="21" spans="2:28" ht="160.5" customHeight="1" x14ac:dyDescent="0.2">
      <c r="B21" s="186" t="s">
        <v>151</v>
      </c>
      <c r="C21" s="186"/>
      <c r="D21" s="215" t="s">
        <v>238</v>
      </c>
      <c r="E21" s="215"/>
      <c r="F21" s="215"/>
      <c r="G21" s="215"/>
      <c r="H21" s="215"/>
      <c r="I21" s="215"/>
      <c r="J21" s="215"/>
      <c r="K21" s="215"/>
      <c r="L21" s="215"/>
      <c r="M21" s="215"/>
      <c r="N21" s="215"/>
      <c r="O21" s="55"/>
      <c r="P21" s="186" t="s">
        <v>151</v>
      </c>
      <c r="Q21" s="186"/>
      <c r="R21" s="230" t="s">
        <v>239</v>
      </c>
      <c r="S21" s="231"/>
      <c r="T21" s="231"/>
      <c r="U21" s="231"/>
      <c r="V21" s="231"/>
      <c r="W21" s="231"/>
      <c r="X21" s="231"/>
      <c r="Y21" s="231"/>
      <c r="Z21" s="231"/>
      <c r="AA21" s="231"/>
      <c r="AB21" s="232"/>
    </row>
    <row r="22" spans="2:28" ht="149.25" customHeight="1" x14ac:dyDescent="0.2">
      <c r="B22" s="186" t="s">
        <v>152</v>
      </c>
      <c r="C22" s="186"/>
      <c r="D22" s="215"/>
      <c r="E22" s="215"/>
      <c r="F22" s="215"/>
      <c r="G22" s="215"/>
      <c r="H22" s="215"/>
      <c r="I22" s="215"/>
      <c r="J22" s="215"/>
      <c r="K22" s="215"/>
      <c r="L22" s="215"/>
      <c r="M22" s="215"/>
      <c r="N22" s="215"/>
      <c r="O22" s="55"/>
      <c r="P22" s="186" t="s">
        <v>152</v>
      </c>
      <c r="Q22" s="186"/>
      <c r="R22" s="243"/>
      <c r="S22" s="243"/>
      <c r="T22" s="243"/>
      <c r="U22" s="243"/>
      <c r="V22" s="243"/>
      <c r="W22" s="243"/>
      <c r="X22" s="243"/>
      <c r="Y22" s="243"/>
      <c r="Z22" s="243"/>
      <c r="AA22" s="243"/>
      <c r="AB22" s="243"/>
    </row>
    <row r="23" spans="2:28" ht="33" customHeight="1" x14ac:dyDescent="0.2">
      <c r="B23" s="186" t="s">
        <v>153</v>
      </c>
      <c r="C23" s="186"/>
      <c r="D23" s="215"/>
      <c r="E23" s="215"/>
      <c r="F23" s="215"/>
      <c r="G23" s="215"/>
      <c r="H23" s="215"/>
      <c r="I23" s="215"/>
      <c r="J23" s="215"/>
      <c r="K23" s="215"/>
      <c r="L23" s="215"/>
      <c r="M23" s="215"/>
      <c r="N23" s="215"/>
      <c r="O23" s="55"/>
      <c r="P23" s="186" t="s">
        <v>153</v>
      </c>
      <c r="Q23" s="186"/>
      <c r="R23" s="215"/>
      <c r="S23" s="215"/>
      <c r="T23" s="215"/>
      <c r="U23" s="215"/>
      <c r="V23" s="215"/>
      <c r="W23" s="215"/>
      <c r="X23" s="215"/>
      <c r="Y23" s="215"/>
      <c r="Z23" s="215"/>
      <c r="AA23" s="215"/>
      <c r="AB23" s="215"/>
    </row>
    <row r="25" spans="2:28" x14ac:dyDescent="0.2">
      <c r="D25" s="49"/>
    </row>
    <row r="33" spans="5:30" x14ac:dyDescent="0.2">
      <c r="E33" s="55"/>
      <c r="F33" s="42"/>
      <c r="G33" s="42"/>
      <c r="H33" s="42"/>
      <c r="I33" s="42"/>
      <c r="J33" s="42"/>
      <c r="K33" s="42"/>
      <c r="L33" s="42"/>
      <c r="M33" s="42"/>
      <c r="N33" s="42"/>
      <c r="O33" s="42"/>
      <c r="P33" s="42"/>
      <c r="Q33" s="42"/>
      <c r="R33" s="55"/>
      <c r="S33" s="42"/>
      <c r="T33" s="42"/>
      <c r="U33" s="42"/>
      <c r="V33" s="42"/>
      <c r="W33" s="42"/>
      <c r="X33" s="42"/>
      <c r="Y33" s="42"/>
      <c r="Z33" s="42"/>
      <c r="AA33" s="42"/>
      <c r="AB33" s="42"/>
      <c r="AC33" s="42"/>
      <c r="AD33" s="42"/>
    </row>
    <row r="34" spans="5:30" x14ac:dyDescent="0.2">
      <c r="E34" s="42"/>
      <c r="F34" s="42"/>
      <c r="G34" s="42"/>
      <c r="H34" s="42"/>
      <c r="I34" s="42"/>
      <c r="J34" s="42"/>
      <c r="K34" s="42"/>
      <c r="L34" s="42"/>
      <c r="M34" s="42"/>
      <c r="N34" s="42"/>
      <c r="O34" s="42"/>
      <c r="P34" s="42"/>
      <c r="Q34" s="42"/>
      <c r="S34" s="42"/>
      <c r="T34" s="42"/>
      <c r="U34" s="42"/>
      <c r="V34" s="42"/>
      <c r="W34" s="42"/>
      <c r="X34" s="42"/>
      <c r="Y34" s="42"/>
      <c r="Z34" s="42"/>
      <c r="AA34" s="42"/>
      <c r="AB34" s="42"/>
      <c r="AC34" s="42"/>
      <c r="AD34" s="42"/>
    </row>
    <row r="35" spans="5:30" x14ac:dyDescent="0.2">
      <c r="E35" s="42"/>
      <c r="F35" s="42"/>
      <c r="G35" s="42"/>
      <c r="H35" s="42"/>
      <c r="I35" s="42"/>
      <c r="J35" s="42"/>
      <c r="K35" s="42"/>
      <c r="L35" s="42"/>
      <c r="M35" s="42"/>
      <c r="N35" s="42"/>
      <c r="O35" s="42"/>
      <c r="P35" s="42"/>
      <c r="Q35" s="42"/>
      <c r="S35" s="42"/>
      <c r="T35" s="42"/>
      <c r="U35" s="42"/>
      <c r="V35" s="42"/>
      <c r="W35" s="42"/>
      <c r="X35" s="42"/>
      <c r="Y35" s="42"/>
      <c r="Z35" s="42"/>
      <c r="AA35" s="42"/>
      <c r="AB35" s="42"/>
      <c r="AC35" s="42"/>
      <c r="AD35" s="42"/>
    </row>
    <row r="36" spans="5:30" x14ac:dyDescent="0.2">
      <c r="E36" s="42"/>
      <c r="F36" s="42"/>
      <c r="G36" s="42"/>
      <c r="H36" s="42"/>
      <c r="I36" s="42"/>
      <c r="J36" s="42"/>
      <c r="K36" s="42"/>
      <c r="L36" s="42"/>
      <c r="M36" s="42"/>
      <c r="N36" s="42"/>
      <c r="O36" s="42"/>
      <c r="P36" s="42"/>
      <c r="Q36" s="42"/>
      <c r="S36" s="42"/>
      <c r="T36" s="42"/>
      <c r="U36" s="42"/>
      <c r="V36" s="42"/>
      <c r="W36" s="42"/>
      <c r="X36" s="42"/>
      <c r="Y36" s="42"/>
      <c r="Z36" s="42"/>
      <c r="AA36" s="42"/>
      <c r="AB36" s="42"/>
      <c r="AC36" s="42"/>
      <c r="AD36" s="42"/>
    </row>
    <row r="37" spans="5:30" x14ac:dyDescent="0.2">
      <c r="E37" s="42"/>
      <c r="F37" s="42"/>
      <c r="G37" s="42"/>
      <c r="H37" s="42"/>
      <c r="I37" s="42"/>
      <c r="J37" s="42"/>
      <c r="K37" s="42"/>
      <c r="L37" s="42"/>
      <c r="M37" s="42"/>
      <c r="N37" s="42"/>
      <c r="O37" s="42"/>
      <c r="P37" s="42"/>
      <c r="Q37" s="42"/>
      <c r="S37" s="42"/>
      <c r="T37" s="42"/>
      <c r="U37" s="42"/>
      <c r="V37" s="42"/>
      <c r="W37" s="42"/>
      <c r="X37" s="42"/>
      <c r="Y37" s="42"/>
      <c r="Z37" s="42"/>
      <c r="AA37" s="42"/>
      <c r="AB37" s="42"/>
      <c r="AC37" s="42"/>
      <c r="AD37" s="42"/>
    </row>
    <row r="38" spans="5:30" x14ac:dyDescent="0.2">
      <c r="E38" s="42"/>
      <c r="F38" s="42"/>
      <c r="G38" s="42"/>
      <c r="H38" s="42"/>
      <c r="I38" s="42"/>
      <c r="J38" s="42"/>
      <c r="K38" s="42"/>
      <c r="L38" s="42"/>
      <c r="M38" s="42"/>
      <c r="N38" s="42"/>
      <c r="O38" s="42"/>
      <c r="P38" s="42"/>
      <c r="Q38" s="42"/>
      <c r="S38" s="42"/>
      <c r="T38" s="42"/>
      <c r="U38" s="42"/>
      <c r="V38" s="42"/>
      <c r="W38" s="42"/>
      <c r="X38" s="42"/>
      <c r="Y38" s="42"/>
      <c r="Z38" s="42"/>
      <c r="AA38" s="42"/>
      <c r="AB38" s="42"/>
      <c r="AC38" s="42"/>
      <c r="AD38" s="42"/>
    </row>
    <row r="39" spans="5:30" x14ac:dyDescent="0.2">
      <c r="E39" s="42"/>
      <c r="F39" s="42"/>
      <c r="G39" s="42"/>
      <c r="H39" s="42"/>
      <c r="I39" s="42"/>
      <c r="J39" s="42"/>
      <c r="K39" s="42"/>
      <c r="L39" s="42"/>
      <c r="M39" s="42"/>
      <c r="N39" s="42"/>
      <c r="O39" s="42"/>
      <c r="P39" s="42"/>
      <c r="Q39" s="42"/>
      <c r="S39" s="42"/>
      <c r="T39" s="42"/>
      <c r="U39" s="42"/>
      <c r="V39" s="42"/>
      <c r="W39" s="42"/>
      <c r="X39" s="42"/>
      <c r="Y39" s="42"/>
      <c r="Z39" s="42"/>
      <c r="AA39" s="42"/>
      <c r="AB39" s="42"/>
      <c r="AC39" s="42"/>
      <c r="AD39" s="42"/>
    </row>
    <row r="40" spans="5:30" x14ac:dyDescent="0.2">
      <c r="E40" s="42"/>
      <c r="F40" s="42"/>
      <c r="G40" s="42"/>
      <c r="H40" s="42"/>
      <c r="I40" s="42"/>
      <c r="J40" s="42"/>
      <c r="K40" s="42"/>
      <c r="L40" s="42"/>
      <c r="M40" s="42"/>
      <c r="N40" s="42"/>
      <c r="O40" s="42"/>
      <c r="P40" s="42"/>
      <c r="Q40" s="42"/>
      <c r="S40" s="42"/>
      <c r="T40" s="42"/>
      <c r="U40" s="42"/>
      <c r="V40" s="42"/>
      <c r="W40" s="42"/>
      <c r="X40" s="42"/>
      <c r="Y40" s="42"/>
      <c r="Z40" s="42"/>
      <c r="AA40" s="42"/>
      <c r="AB40" s="42"/>
      <c r="AC40" s="42"/>
      <c r="AD40" s="42"/>
    </row>
    <row r="41" spans="5:30" x14ac:dyDescent="0.2">
      <c r="E41" s="42"/>
      <c r="F41" s="42"/>
      <c r="G41" s="42"/>
      <c r="H41" s="42"/>
      <c r="I41" s="42"/>
      <c r="J41" s="42"/>
      <c r="K41" s="42"/>
      <c r="L41" s="42"/>
      <c r="M41" s="42"/>
      <c r="N41" s="42"/>
      <c r="O41" s="42"/>
      <c r="P41" s="42"/>
      <c r="Q41" s="42"/>
      <c r="S41" s="42"/>
      <c r="T41" s="42"/>
      <c r="U41" s="42"/>
      <c r="V41" s="42"/>
      <c r="W41" s="42"/>
      <c r="X41" s="42"/>
      <c r="Y41" s="42"/>
      <c r="Z41" s="42"/>
      <c r="AA41" s="42"/>
      <c r="AB41" s="42"/>
      <c r="AC41" s="42"/>
      <c r="AD41" s="42"/>
    </row>
    <row r="42" spans="5:30" x14ac:dyDescent="0.2">
      <c r="E42" s="42"/>
      <c r="F42" s="42"/>
      <c r="G42" s="42"/>
      <c r="H42" s="42"/>
      <c r="I42" s="42"/>
      <c r="J42" s="42"/>
      <c r="K42" s="42"/>
      <c r="L42" s="42"/>
      <c r="M42" s="42"/>
      <c r="N42" s="42"/>
      <c r="O42" s="42"/>
      <c r="P42" s="42"/>
      <c r="Q42" s="42"/>
      <c r="S42" s="42"/>
      <c r="T42" s="42"/>
      <c r="U42" s="42"/>
      <c r="V42" s="42"/>
      <c r="W42" s="42"/>
      <c r="X42" s="42"/>
      <c r="Y42" s="42"/>
      <c r="Z42" s="42"/>
      <c r="AA42" s="42"/>
      <c r="AB42" s="42"/>
      <c r="AC42" s="42"/>
      <c r="AD42" s="42"/>
    </row>
    <row r="43" spans="5:30" x14ac:dyDescent="0.2">
      <c r="E43" s="42"/>
      <c r="F43" s="42"/>
      <c r="G43" s="42"/>
      <c r="H43" s="42"/>
      <c r="I43" s="42"/>
      <c r="J43" s="42"/>
      <c r="K43" s="42"/>
      <c r="L43" s="42"/>
      <c r="M43" s="42"/>
      <c r="N43" s="42"/>
      <c r="O43" s="42"/>
      <c r="P43" s="42"/>
      <c r="Q43" s="42"/>
      <c r="S43" s="42"/>
      <c r="T43" s="42"/>
      <c r="U43" s="42"/>
      <c r="V43" s="42"/>
      <c r="W43" s="42"/>
      <c r="X43" s="42"/>
      <c r="Y43" s="42"/>
      <c r="Z43" s="42"/>
      <c r="AA43" s="42"/>
      <c r="AB43" s="42"/>
      <c r="AC43" s="42"/>
      <c r="AD43" s="42"/>
    </row>
    <row r="44" spans="5:30" x14ac:dyDescent="0.2">
      <c r="E44" s="42"/>
      <c r="F44" s="42"/>
      <c r="G44" s="42"/>
      <c r="H44" s="42"/>
      <c r="I44" s="42"/>
      <c r="J44" s="42"/>
      <c r="K44" s="42"/>
      <c r="L44" s="42"/>
      <c r="M44" s="42"/>
      <c r="N44" s="42"/>
      <c r="O44" s="42"/>
      <c r="P44" s="42"/>
      <c r="Q44" s="42"/>
      <c r="S44" s="42"/>
      <c r="T44" s="42"/>
      <c r="U44" s="42"/>
      <c r="V44" s="42"/>
      <c r="W44" s="42"/>
      <c r="X44" s="42"/>
      <c r="Y44" s="42"/>
      <c r="Z44" s="42"/>
      <c r="AA44" s="42"/>
      <c r="AB44" s="42"/>
      <c r="AC44" s="42"/>
      <c r="AD44" s="42"/>
    </row>
    <row r="45" spans="5:30" x14ac:dyDescent="0.2">
      <c r="E45" s="42"/>
      <c r="F45" s="42"/>
      <c r="G45" s="42"/>
      <c r="H45" s="42"/>
      <c r="I45" s="42"/>
      <c r="J45" s="42"/>
      <c r="K45" s="42"/>
      <c r="L45" s="42"/>
      <c r="M45" s="42"/>
      <c r="N45" s="42"/>
      <c r="O45" s="42"/>
      <c r="P45" s="42"/>
      <c r="Q45" s="42"/>
      <c r="S45" s="42"/>
      <c r="T45" s="42"/>
      <c r="U45" s="42"/>
      <c r="V45" s="42"/>
      <c r="W45" s="42"/>
      <c r="X45" s="42"/>
      <c r="Y45" s="42"/>
      <c r="Z45" s="42"/>
      <c r="AA45" s="42"/>
      <c r="AB45" s="42"/>
      <c r="AC45" s="42"/>
      <c r="AD45" s="42"/>
    </row>
    <row r="46" spans="5:30" x14ac:dyDescent="0.2">
      <c r="E46" s="42"/>
      <c r="F46" s="42"/>
      <c r="G46" s="42"/>
      <c r="H46" s="42"/>
      <c r="I46" s="42"/>
      <c r="J46" s="42"/>
      <c r="K46" s="42"/>
      <c r="L46" s="42"/>
      <c r="M46" s="42"/>
      <c r="N46" s="42"/>
      <c r="O46" s="42"/>
      <c r="P46" s="42"/>
      <c r="Q46" s="42"/>
      <c r="S46" s="42"/>
      <c r="T46" s="42"/>
      <c r="U46" s="42"/>
      <c r="V46" s="42"/>
      <c r="W46" s="42"/>
      <c r="X46" s="42"/>
      <c r="Y46" s="42"/>
      <c r="Z46" s="42"/>
      <c r="AA46" s="42"/>
      <c r="AB46" s="42"/>
      <c r="AC46" s="42"/>
      <c r="AD46" s="42"/>
    </row>
  </sheetData>
  <mergeCells count="28">
    <mergeCell ref="P23:Q23"/>
    <mergeCell ref="R23:AB23"/>
    <mergeCell ref="B23:C23"/>
    <mergeCell ref="D23:N23"/>
    <mergeCell ref="B3:N3"/>
    <mergeCell ref="P3:AB3"/>
    <mergeCell ref="B21:C21"/>
    <mergeCell ref="B22:C22"/>
    <mergeCell ref="B20:N20"/>
    <mergeCell ref="R21:AB21"/>
    <mergeCell ref="D22:N22"/>
    <mergeCell ref="X5:AA5"/>
    <mergeCell ref="P20:AB20"/>
    <mergeCell ref="P21:Q21"/>
    <mergeCell ref="D21:N21"/>
    <mergeCell ref="P22:Q22"/>
    <mergeCell ref="R22:AB22"/>
    <mergeCell ref="B5:E5"/>
    <mergeCell ref="F5:I5"/>
    <mergeCell ref="J5:M5"/>
    <mergeCell ref="P5:S5"/>
    <mergeCell ref="T5:W5"/>
    <mergeCell ref="P4:S4"/>
    <mergeCell ref="T4:W4"/>
    <mergeCell ref="X4:AA4"/>
    <mergeCell ref="B4:E4"/>
    <mergeCell ref="F4:I4"/>
    <mergeCell ref="J4:M4"/>
  </mergeCells>
  <pageMargins left="0.7" right="0.7" top="0.75" bottom="0.75" header="0.3" footer="0.3"/>
  <pageSetup paperSize="5" scale="47"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3:V25"/>
  <sheetViews>
    <sheetView zoomScale="80" zoomScaleNormal="80" workbookViewId="0">
      <selection activeCell="T9" sqref="T9"/>
    </sheetView>
  </sheetViews>
  <sheetFormatPr baseColWidth="10" defaultColWidth="11.5546875" defaultRowHeight="12.75" x14ac:dyDescent="0.2"/>
  <cols>
    <col min="1" max="1" width="11.5546875" style="40"/>
    <col min="2" max="2" width="4.21875" style="40" customWidth="1"/>
    <col min="3" max="3" width="4.44140625" style="40" customWidth="1"/>
    <col min="4" max="4" width="4.44140625" style="38" bestFit="1" customWidth="1"/>
    <col min="5" max="5" width="4" style="38" bestFit="1" customWidth="1"/>
    <col min="6" max="6" width="4.44140625" style="41" bestFit="1" customWidth="1"/>
    <col min="7" max="8" width="3.77734375" style="40" bestFit="1" customWidth="1"/>
    <col min="9" max="9" width="4.33203125" style="40" bestFit="1" customWidth="1"/>
    <col min="10" max="10" width="3.77734375" style="40" bestFit="1" customWidth="1"/>
    <col min="11" max="12" width="4.109375" style="40" bestFit="1" customWidth="1"/>
    <col min="13" max="13" width="3.44140625" style="40" bestFit="1" customWidth="1"/>
    <col min="14" max="14" width="12.21875" style="40" customWidth="1"/>
    <col min="15" max="15" width="9.5546875" style="40" bestFit="1" customWidth="1"/>
    <col min="16" max="16" width="9.88671875" style="40" bestFit="1" customWidth="1"/>
    <col min="17" max="19" width="11.5546875" style="40"/>
    <col min="20" max="20" width="11.5546875" style="42"/>
    <col min="21" max="21" width="11.5546875" style="40"/>
    <col min="22" max="22" width="11.5546875" style="43"/>
    <col min="23" max="16384" width="11.5546875" style="40"/>
  </cols>
  <sheetData>
    <row r="3" spans="2:16" ht="28.5" customHeight="1" x14ac:dyDescent="0.2">
      <c r="B3" s="188" t="s">
        <v>126</v>
      </c>
      <c r="C3" s="188"/>
      <c r="D3" s="188"/>
      <c r="E3" s="188"/>
      <c r="F3" s="188"/>
      <c r="G3" s="188"/>
      <c r="H3" s="188"/>
      <c r="I3" s="188"/>
      <c r="J3" s="188"/>
      <c r="K3" s="188"/>
      <c r="L3" s="188"/>
      <c r="M3" s="188"/>
      <c r="N3" s="188"/>
      <c r="O3" s="188"/>
      <c r="P3" s="188"/>
    </row>
    <row r="4" spans="2:16" ht="27" customHeight="1" x14ac:dyDescent="0.2">
      <c r="B4" s="35" t="s">
        <v>96</v>
      </c>
      <c r="C4" s="35" t="s">
        <v>97</v>
      </c>
      <c r="D4" s="35" t="s">
        <v>98</v>
      </c>
      <c r="E4" s="35" t="s">
        <v>99</v>
      </c>
      <c r="F4" s="35" t="s">
        <v>100</v>
      </c>
      <c r="G4" s="35" t="s">
        <v>101</v>
      </c>
      <c r="H4" s="35" t="s">
        <v>102</v>
      </c>
      <c r="I4" s="35" t="s">
        <v>103</v>
      </c>
      <c r="J4" s="35" t="s">
        <v>104</v>
      </c>
      <c r="K4" s="35" t="s">
        <v>105</v>
      </c>
      <c r="L4" s="35" t="s">
        <v>106</v>
      </c>
      <c r="M4" s="35" t="s">
        <v>107</v>
      </c>
      <c r="N4" s="48" t="s">
        <v>111</v>
      </c>
      <c r="O4" s="35" t="s">
        <v>113</v>
      </c>
      <c r="P4" s="35" t="s">
        <v>116</v>
      </c>
    </row>
    <row r="5" spans="2:16" ht="32.25" customHeight="1" x14ac:dyDescent="0.2">
      <c r="B5" s="189">
        <f>'Matriz consolidada'!L6</f>
        <v>0</v>
      </c>
      <c r="C5" s="189"/>
      <c r="D5" s="189"/>
      <c r="E5" s="189"/>
      <c r="F5" s="189"/>
      <c r="G5" s="189"/>
      <c r="H5" s="189"/>
      <c r="I5" s="189"/>
      <c r="J5" s="189"/>
      <c r="K5" s="189"/>
      <c r="L5" s="189"/>
      <c r="M5" s="189"/>
      <c r="N5" s="44">
        <f>B5</f>
        <v>0</v>
      </c>
      <c r="O5" s="44">
        <v>0.8</v>
      </c>
      <c r="P5" s="44">
        <v>1</v>
      </c>
    </row>
    <row r="7" spans="2:16" ht="62.25" customHeight="1" x14ac:dyDescent="0.2"/>
    <row r="13" spans="2:16" x14ac:dyDescent="0.2">
      <c r="H13" s="42"/>
    </row>
    <row r="22" spans="2:16" ht="15" x14ac:dyDescent="0.2">
      <c r="B22" s="190" t="s">
        <v>109</v>
      </c>
      <c r="C22" s="190"/>
      <c r="D22" s="190"/>
      <c r="E22" s="190"/>
      <c r="F22" s="190"/>
      <c r="G22" s="190"/>
      <c r="H22" s="190"/>
      <c r="I22" s="190"/>
      <c r="J22" s="190"/>
      <c r="K22" s="190"/>
      <c r="L22" s="190"/>
      <c r="M22" s="190"/>
      <c r="N22" s="190"/>
      <c r="O22" s="190"/>
      <c r="P22" s="190"/>
    </row>
    <row r="23" spans="2:16" ht="42" customHeight="1" x14ac:dyDescent="0.2">
      <c r="B23" s="186" t="s">
        <v>181</v>
      </c>
      <c r="C23" s="186"/>
      <c r="D23" s="187"/>
      <c r="E23" s="187"/>
      <c r="F23" s="187"/>
      <c r="G23" s="187"/>
      <c r="H23" s="187"/>
      <c r="I23" s="187"/>
      <c r="J23" s="187"/>
      <c r="K23" s="187"/>
      <c r="L23" s="187"/>
      <c r="M23" s="187"/>
      <c r="N23" s="187"/>
      <c r="O23" s="187"/>
      <c r="P23" s="187"/>
    </row>
    <row r="24" spans="2:16" ht="42" customHeight="1" x14ac:dyDescent="0.2">
      <c r="B24" s="186" t="s">
        <v>182</v>
      </c>
      <c r="C24" s="186"/>
      <c r="D24" s="187"/>
      <c r="E24" s="187"/>
      <c r="F24" s="187"/>
      <c r="G24" s="187"/>
      <c r="H24" s="187"/>
      <c r="I24" s="187"/>
      <c r="J24" s="187"/>
      <c r="K24" s="187"/>
      <c r="L24" s="187"/>
      <c r="M24" s="187"/>
      <c r="N24" s="187"/>
      <c r="O24" s="187"/>
      <c r="P24" s="187"/>
    </row>
    <row r="25" spans="2:16" ht="42" customHeight="1" x14ac:dyDescent="0.2">
      <c r="B25" s="186" t="s">
        <v>183</v>
      </c>
      <c r="C25" s="186"/>
      <c r="D25" s="187"/>
      <c r="E25" s="187"/>
      <c r="F25" s="187"/>
      <c r="G25" s="187"/>
      <c r="H25" s="187"/>
      <c r="I25" s="187"/>
      <c r="J25" s="187"/>
      <c r="K25" s="187"/>
      <c r="L25" s="187"/>
      <c r="M25" s="187"/>
      <c r="N25" s="187"/>
      <c r="O25" s="187"/>
      <c r="P25" s="187"/>
    </row>
  </sheetData>
  <mergeCells count="9">
    <mergeCell ref="B25:C25"/>
    <mergeCell ref="D25:P25"/>
    <mergeCell ref="B3:P3"/>
    <mergeCell ref="B24:C24"/>
    <mergeCell ref="D24:P24"/>
    <mergeCell ref="B5:M5"/>
    <mergeCell ref="B23:C23"/>
    <mergeCell ref="B22:P22"/>
    <mergeCell ref="D23:P23"/>
  </mergeCells>
  <pageMargins left="0.7" right="0.7" top="0.75" bottom="0.75" header="0.3" footer="0.3"/>
  <pageSetup paperSize="5" scale="47" fitToHeight="0"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B3:AE20"/>
  <sheetViews>
    <sheetView zoomScale="80" zoomScaleNormal="80" workbookViewId="0">
      <selection activeCell="D19" sqref="D19:P19"/>
    </sheetView>
  </sheetViews>
  <sheetFormatPr baseColWidth="10" defaultColWidth="11.5546875" defaultRowHeight="12.75" x14ac:dyDescent="0.2"/>
  <cols>
    <col min="1" max="1" width="3.6640625" style="40" customWidth="1"/>
    <col min="2" max="2" width="4.21875" style="40" customWidth="1"/>
    <col min="3" max="3" width="3.5546875" style="40" bestFit="1" customWidth="1"/>
    <col min="4" max="4" width="4.44140625" style="38" bestFit="1" customWidth="1"/>
    <col min="5" max="5" width="4" style="38" bestFit="1" customWidth="1"/>
    <col min="6" max="6" width="4.44140625" style="41" bestFit="1" customWidth="1"/>
    <col min="7" max="8" width="3.77734375" style="40" bestFit="1" customWidth="1"/>
    <col min="9" max="9" width="4.33203125" style="40" bestFit="1" customWidth="1"/>
    <col min="10" max="10" width="3.77734375" style="40" bestFit="1" customWidth="1"/>
    <col min="11" max="12" width="4.109375" style="40" bestFit="1" customWidth="1"/>
    <col min="13" max="13" width="3.44140625" style="40" bestFit="1" customWidth="1"/>
    <col min="14" max="14" width="13" style="40" customWidth="1"/>
    <col min="15" max="15" width="7" style="40" customWidth="1"/>
    <col min="16" max="16" width="7.44140625" style="40" customWidth="1"/>
    <col min="17" max="17" width="5.6640625" style="40" customWidth="1"/>
    <col min="18" max="18" width="7.88671875" style="40" bestFit="1" customWidth="1"/>
    <col min="19" max="20" width="4.44140625" style="40" customWidth="1"/>
    <col min="21" max="21" width="4.44140625" style="42" bestFit="1" customWidth="1"/>
    <col min="22" max="22" width="4" style="40" bestFit="1" customWidth="1"/>
    <col min="23" max="23" width="4.44140625" style="43" bestFit="1" customWidth="1"/>
    <col min="24" max="25" width="3.77734375" style="40" bestFit="1" customWidth="1"/>
    <col min="26" max="26" width="4.33203125" style="40" bestFit="1" customWidth="1"/>
    <col min="27" max="27" width="3.77734375" style="40" bestFit="1" customWidth="1"/>
    <col min="28" max="29" width="4.109375" style="40" bestFit="1" customWidth="1"/>
    <col min="30" max="30" width="3.44140625" style="40" bestFit="1" customWidth="1"/>
    <col min="31" max="31" width="11.109375" style="40" bestFit="1" customWidth="1"/>
    <col min="32" max="16384" width="11.5546875" style="40"/>
  </cols>
  <sheetData>
    <row r="3" spans="2:31" ht="22.5" customHeight="1" x14ac:dyDescent="0.2">
      <c r="B3" s="188" t="s">
        <v>139</v>
      </c>
      <c r="C3" s="188"/>
      <c r="D3" s="188"/>
      <c r="E3" s="188"/>
      <c r="F3" s="188"/>
      <c r="G3" s="188"/>
      <c r="H3" s="188"/>
      <c r="I3" s="188"/>
      <c r="J3" s="188"/>
      <c r="K3" s="188"/>
      <c r="L3" s="188"/>
      <c r="M3" s="188"/>
      <c r="N3" s="188"/>
      <c r="O3" s="188"/>
      <c r="P3" s="188"/>
      <c r="R3" s="193" t="s">
        <v>125</v>
      </c>
      <c r="S3" s="193"/>
      <c r="T3" s="193"/>
      <c r="U3" s="193"/>
      <c r="V3" s="193"/>
      <c r="W3" s="193"/>
      <c r="X3" s="193"/>
      <c r="Y3" s="193"/>
      <c r="Z3" s="193"/>
      <c r="AA3" s="193"/>
      <c r="AB3" s="193"/>
      <c r="AC3" s="193"/>
      <c r="AD3" s="193"/>
      <c r="AE3" s="194"/>
    </row>
    <row r="4" spans="2:31" ht="27" customHeight="1" x14ac:dyDescent="0.2">
      <c r="B4" s="35" t="s">
        <v>96</v>
      </c>
      <c r="C4" s="35" t="s">
        <v>97</v>
      </c>
      <c r="D4" s="35" t="s">
        <v>98</v>
      </c>
      <c r="E4" s="35" t="s">
        <v>99</v>
      </c>
      <c r="F4" s="35" t="s">
        <v>100</v>
      </c>
      <c r="G4" s="35" t="s">
        <v>101</v>
      </c>
      <c r="H4" s="35" t="s">
        <v>102</v>
      </c>
      <c r="I4" s="35" t="s">
        <v>103</v>
      </c>
      <c r="J4" s="35" t="s">
        <v>104</v>
      </c>
      <c r="K4" s="35" t="s">
        <v>105</v>
      </c>
      <c r="L4" s="35" t="s">
        <v>106</v>
      </c>
      <c r="M4" s="35" t="s">
        <v>107</v>
      </c>
      <c r="N4" s="48" t="s">
        <v>111</v>
      </c>
      <c r="O4" s="48" t="s">
        <v>113</v>
      </c>
      <c r="P4" s="48" t="s">
        <v>116</v>
      </c>
      <c r="R4" s="35" t="s">
        <v>234</v>
      </c>
      <c r="S4" s="35" t="s">
        <v>96</v>
      </c>
      <c r="T4" s="35" t="s">
        <v>97</v>
      </c>
      <c r="U4" s="35" t="s">
        <v>98</v>
      </c>
      <c r="V4" s="35" t="s">
        <v>99</v>
      </c>
      <c r="W4" s="35" t="s">
        <v>100</v>
      </c>
      <c r="X4" s="35" t="s">
        <v>101</v>
      </c>
      <c r="Y4" s="35" t="s">
        <v>102</v>
      </c>
      <c r="Z4" s="35" t="s">
        <v>103</v>
      </c>
      <c r="AA4" s="35" t="s">
        <v>104</v>
      </c>
      <c r="AB4" s="35" t="s">
        <v>105</v>
      </c>
      <c r="AC4" s="35" t="s">
        <v>106</v>
      </c>
      <c r="AD4" s="35" t="s">
        <v>107</v>
      </c>
      <c r="AE4" s="35" t="s">
        <v>235</v>
      </c>
    </row>
    <row r="5" spans="2:31" ht="21" customHeight="1" x14ac:dyDescent="0.2">
      <c r="B5" s="191">
        <f>'Matriz consolidada'!L8</f>
        <v>0.13333333333333333</v>
      </c>
      <c r="C5" s="191"/>
      <c r="D5" s="191"/>
      <c r="E5" s="191"/>
      <c r="F5" s="191"/>
      <c r="G5" s="191"/>
      <c r="H5" s="191"/>
      <c r="I5" s="191"/>
      <c r="J5" s="191"/>
      <c r="K5" s="191"/>
      <c r="L5" s="191"/>
      <c r="M5" s="191"/>
      <c r="N5" s="44">
        <f>B5</f>
        <v>0.13333333333333333</v>
      </c>
      <c r="O5" s="44">
        <v>0.9</v>
      </c>
      <c r="P5" s="44">
        <v>1</v>
      </c>
      <c r="R5" s="92" t="s">
        <v>232</v>
      </c>
      <c r="S5" s="195">
        <f>'Matriz consolidada'!L9</f>
        <v>27</v>
      </c>
      <c r="T5" s="195">
        <f>'Matriz consolidada'!M9</f>
        <v>23</v>
      </c>
      <c r="U5" s="195">
        <f>'Matriz consolidada'!N9</f>
        <v>25</v>
      </c>
      <c r="V5" s="46">
        <f>'Matriz consolidada'!O9</f>
        <v>13</v>
      </c>
      <c r="W5" s="46">
        <f>'Matriz consolidada'!P9</f>
        <v>0</v>
      </c>
      <c r="X5" s="46">
        <f>'Matriz consolidada'!Q9</f>
        <v>0</v>
      </c>
      <c r="Y5" s="46"/>
      <c r="Z5" s="46"/>
      <c r="AA5" s="46"/>
      <c r="AB5" s="46"/>
      <c r="AC5" s="46"/>
      <c r="AD5" s="46"/>
      <c r="AE5" s="47">
        <v>19</v>
      </c>
    </row>
    <row r="6" spans="2:31" x14ac:dyDescent="0.2">
      <c r="R6" s="92" t="s">
        <v>233</v>
      </c>
      <c r="S6" s="196"/>
      <c r="T6" s="196"/>
      <c r="U6" s="196"/>
      <c r="V6" s="46">
        <f>'Matriz consolidada'!O10</f>
        <v>2</v>
      </c>
      <c r="W6" s="46">
        <f>'Matriz consolidada'!P10</f>
        <v>0</v>
      </c>
      <c r="X6" s="46">
        <f>'Matriz consolidada'!Q10</f>
        <v>0</v>
      </c>
      <c r="Y6" s="46"/>
      <c r="Z6" s="46"/>
      <c r="AA6" s="46"/>
      <c r="AB6" s="46"/>
      <c r="AC6" s="46"/>
      <c r="AD6" s="46"/>
      <c r="AE6" s="47">
        <v>13</v>
      </c>
    </row>
    <row r="7" spans="2:31" ht="15" x14ac:dyDescent="0.2">
      <c r="R7" s="190" t="s">
        <v>109</v>
      </c>
      <c r="S7" s="190"/>
      <c r="T7" s="190"/>
      <c r="U7" s="190"/>
      <c r="V7" s="190"/>
      <c r="W7" s="190"/>
      <c r="X7" s="190"/>
      <c r="Y7" s="190"/>
      <c r="Z7" s="190"/>
      <c r="AA7" s="190"/>
      <c r="AB7" s="190"/>
      <c r="AC7" s="190"/>
      <c r="AD7" s="190"/>
      <c r="AE7" s="190"/>
    </row>
    <row r="8" spans="2:31" ht="48" customHeight="1" x14ac:dyDescent="0.2">
      <c r="R8" s="192" t="s">
        <v>231</v>
      </c>
      <c r="S8" s="192"/>
      <c r="T8" s="187" t="s">
        <v>236</v>
      </c>
      <c r="U8" s="187"/>
      <c r="V8" s="187"/>
      <c r="W8" s="187"/>
      <c r="X8" s="187"/>
      <c r="Y8" s="187"/>
      <c r="Z8" s="187"/>
      <c r="AA8" s="187"/>
      <c r="AB8" s="187"/>
      <c r="AC8" s="187"/>
      <c r="AD8" s="187"/>
      <c r="AE8" s="187"/>
    </row>
    <row r="9" spans="2:31" x14ac:dyDescent="0.2">
      <c r="R9" s="192"/>
      <c r="S9" s="192"/>
      <c r="T9" s="187"/>
      <c r="U9" s="187"/>
      <c r="V9" s="187"/>
      <c r="W9" s="187"/>
      <c r="X9" s="187"/>
      <c r="Y9" s="187"/>
      <c r="Z9" s="187"/>
      <c r="AA9" s="187"/>
      <c r="AB9" s="187"/>
      <c r="AC9" s="187"/>
      <c r="AD9" s="187"/>
      <c r="AE9" s="187"/>
    </row>
    <row r="14" spans="2:31" ht="19.5" customHeight="1" x14ac:dyDescent="0.2"/>
    <row r="15" spans="2:31" ht="36" customHeight="1" x14ac:dyDescent="0.2"/>
    <row r="17" spans="2:16" ht="22.5" customHeight="1" x14ac:dyDescent="0.2">
      <c r="B17" s="190" t="s">
        <v>109</v>
      </c>
      <c r="C17" s="190"/>
      <c r="D17" s="190"/>
      <c r="E17" s="190"/>
      <c r="F17" s="190"/>
      <c r="G17" s="190"/>
      <c r="H17" s="190"/>
      <c r="I17" s="190"/>
      <c r="J17" s="190"/>
      <c r="K17" s="190"/>
      <c r="L17" s="190"/>
      <c r="M17" s="190"/>
      <c r="N17" s="190"/>
      <c r="O17" s="190"/>
      <c r="P17" s="190"/>
    </row>
    <row r="18" spans="2:16" ht="100.5" customHeight="1" x14ac:dyDescent="0.2">
      <c r="B18" s="186" t="s">
        <v>184</v>
      </c>
      <c r="C18" s="186"/>
      <c r="D18" s="187" t="s">
        <v>237</v>
      </c>
      <c r="E18" s="187"/>
      <c r="F18" s="187"/>
      <c r="G18" s="187"/>
      <c r="H18" s="187"/>
      <c r="I18" s="187"/>
      <c r="J18" s="187"/>
      <c r="K18" s="187"/>
      <c r="L18" s="187"/>
      <c r="M18" s="187"/>
      <c r="N18" s="187"/>
      <c r="O18" s="187"/>
      <c r="P18" s="187"/>
    </row>
    <row r="19" spans="2:16" ht="116.25" customHeight="1" x14ac:dyDescent="0.2">
      <c r="B19" s="186" t="s">
        <v>182</v>
      </c>
      <c r="C19" s="186"/>
      <c r="D19" s="187"/>
      <c r="E19" s="187"/>
      <c r="F19" s="187"/>
      <c r="G19" s="187"/>
      <c r="H19" s="187"/>
      <c r="I19" s="187"/>
      <c r="J19" s="187"/>
      <c r="K19" s="187"/>
      <c r="L19" s="187"/>
      <c r="M19" s="187"/>
      <c r="N19" s="187"/>
      <c r="O19" s="187"/>
      <c r="P19" s="187"/>
    </row>
    <row r="20" spans="2:16" ht="116.25" customHeight="1" x14ac:dyDescent="0.2">
      <c r="B20" s="186" t="s">
        <v>183</v>
      </c>
      <c r="C20" s="186"/>
      <c r="D20" s="187"/>
      <c r="E20" s="187"/>
      <c r="F20" s="187"/>
      <c r="G20" s="187"/>
      <c r="H20" s="187"/>
      <c r="I20" s="187"/>
      <c r="J20" s="187"/>
      <c r="K20" s="187"/>
      <c r="L20" s="187"/>
      <c r="M20" s="187"/>
      <c r="N20" s="187"/>
      <c r="O20" s="187"/>
      <c r="P20" s="187"/>
    </row>
  </sheetData>
  <mergeCells count="16">
    <mergeCell ref="T8:AE9"/>
    <mergeCell ref="R8:S9"/>
    <mergeCell ref="R3:AE3"/>
    <mergeCell ref="R7:AE7"/>
    <mergeCell ref="S5:S6"/>
    <mergeCell ref="T5:T6"/>
    <mergeCell ref="U5:U6"/>
    <mergeCell ref="B20:C20"/>
    <mergeCell ref="D20:P20"/>
    <mergeCell ref="B19:C19"/>
    <mergeCell ref="D19:P19"/>
    <mergeCell ref="B3:P3"/>
    <mergeCell ref="D18:P18"/>
    <mergeCell ref="B18:C18"/>
    <mergeCell ref="B17:P17"/>
    <mergeCell ref="B5:M5"/>
  </mergeCells>
  <pageMargins left="0.7" right="0.7" top="0.75" bottom="0.75" header="0.3" footer="0.3"/>
  <pageSetup paperSize="5" scale="47" fitToHeight="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B3:R46"/>
  <sheetViews>
    <sheetView zoomScale="90" zoomScaleNormal="90" workbookViewId="0">
      <selection activeCell="D22" sqref="D22:O22"/>
    </sheetView>
  </sheetViews>
  <sheetFormatPr baseColWidth="10" defaultColWidth="11.5546875" defaultRowHeight="12.75" x14ac:dyDescent="0.2"/>
  <cols>
    <col min="1" max="1" width="8.109375" style="40" customWidth="1"/>
    <col min="2" max="3" width="5.88671875" style="40" customWidth="1"/>
    <col min="4" max="5" width="4.33203125" style="38" bestFit="1" customWidth="1"/>
    <col min="6" max="6" width="4.33203125" style="41" bestFit="1" customWidth="1"/>
    <col min="7" max="13" width="4.33203125" style="40" bestFit="1" customWidth="1"/>
    <col min="14" max="14" width="8.6640625" style="40" bestFit="1" customWidth="1"/>
    <col min="15" max="15" width="9.109375" style="40" bestFit="1" customWidth="1"/>
    <col min="16" max="16" width="45.109375" style="40" customWidth="1"/>
    <col min="17" max="18" width="5.6640625" style="40" customWidth="1"/>
    <col min="19" max="16384" width="11.5546875" style="40"/>
  </cols>
  <sheetData>
    <row r="3" spans="2:16" ht="30" customHeight="1" x14ac:dyDescent="0.2">
      <c r="B3" s="188" t="s">
        <v>117</v>
      </c>
      <c r="C3" s="188"/>
      <c r="D3" s="188"/>
      <c r="E3" s="188"/>
      <c r="F3" s="188"/>
      <c r="G3" s="188"/>
      <c r="H3" s="188"/>
      <c r="I3" s="188"/>
      <c r="J3" s="188"/>
      <c r="K3" s="188"/>
      <c r="L3" s="188"/>
      <c r="M3" s="188"/>
      <c r="N3" s="188"/>
      <c r="O3" s="188"/>
      <c r="P3" s="53"/>
    </row>
    <row r="4" spans="2:16" x14ac:dyDescent="0.2">
      <c r="B4" s="35" t="s">
        <v>96</v>
      </c>
      <c r="C4" s="35" t="s">
        <v>97</v>
      </c>
      <c r="D4" s="35" t="s">
        <v>98</v>
      </c>
      <c r="E4" s="35" t="s">
        <v>99</v>
      </c>
      <c r="F4" s="35" t="s">
        <v>100</v>
      </c>
      <c r="G4" s="35" t="s">
        <v>101</v>
      </c>
      <c r="H4" s="35" t="s">
        <v>102</v>
      </c>
      <c r="I4" s="35" t="s">
        <v>103</v>
      </c>
      <c r="J4" s="35" t="s">
        <v>104</v>
      </c>
      <c r="K4" s="35" t="s">
        <v>105</v>
      </c>
      <c r="L4" s="35" t="s">
        <v>106</v>
      </c>
      <c r="M4" s="35" t="s">
        <v>107</v>
      </c>
      <c r="N4" s="35" t="s">
        <v>113</v>
      </c>
      <c r="O4" s="35" t="s">
        <v>116</v>
      </c>
      <c r="P4" s="54"/>
    </row>
    <row r="5" spans="2:16" ht="28.5" customHeight="1" x14ac:dyDescent="0.2">
      <c r="B5" s="33">
        <f>'Matriz consolidada'!L11</f>
        <v>0</v>
      </c>
      <c r="C5" s="33">
        <f>'Matriz consolidada'!M11</f>
        <v>8.1967213114754103E-3</v>
      </c>
      <c r="D5" s="33">
        <f>'Matriz consolidada'!N11</f>
        <v>8.6956521739130436E-3</v>
      </c>
      <c r="E5" s="33">
        <f>'Matriz consolidada'!O11</f>
        <v>0</v>
      </c>
      <c r="F5" s="33">
        <f>'Matriz consolidada'!P11</f>
        <v>0</v>
      </c>
      <c r="G5" s="33">
        <f>'Matriz consolidada'!Q11</f>
        <v>0</v>
      </c>
      <c r="H5" s="33">
        <f>'Matriz consolidada'!R11</f>
        <v>0</v>
      </c>
      <c r="I5" s="33">
        <f>'Matriz consolidada'!S11</f>
        <v>0</v>
      </c>
      <c r="J5" s="33">
        <f>'Matriz consolidada'!T11</f>
        <v>0</v>
      </c>
      <c r="K5" s="33">
        <f>'Matriz consolidada'!U11</f>
        <v>0</v>
      </c>
      <c r="L5" s="33">
        <f>'Matriz consolidada'!V11</f>
        <v>0</v>
      </c>
      <c r="M5" s="33">
        <f>'Matriz consolidada'!W11</f>
        <v>0</v>
      </c>
      <c r="N5" s="44">
        <v>0</v>
      </c>
      <c r="O5" s="45">
        <v>2.8000000000000001E-2</v>
      </c>
      <c r="P5" s="50"/>
    </row>
    <row r="6" spans="2:16" ht="30" customHeight="1" x14ac:dyDescent="0.2">
      <c r="E6" s="40"/>
      <c r="F6" s="40"/>
    </row>
    <row r="7" spans="2:16" x14ac:dyDescent="0.2">
      <c r="E7" s="40"/>
      <c r="F7" s="40"/>
    </row>
    <row r="8" spans="2:16" ht="28.5" customHeight="1" x14ac:dyDescent="0.2">
      <c r="E8" s="40"/>
      <c r="F8" s="40"/>
    </row>
    <row r="9" spans="2:16" ht="28.5" customHeight="1" x14ac:dyDescent="0.2">
      <c r="E9" s="50"/>
      <c r="F9" s="50"/>
      <c r="G9" s="50"/>
      <c r="H9" s="50"/>
      <c r="I9" s="50"/>
      <c r="J9" s="50"/>
      <c r="K9" s="50"/>
      <c r="L9" s="50"/>
      <c r="M9" s="50"/>
      <c r="N9" s="50"/>
      <c r="O9" s="50"/>
      <c r="P9" s="50"/>
    </row>
    <row r="10" spans="2:16" ht="28.5" customHeight="1" x14ac:dyDescent="0.2">
      <c r="E10" s="40"/>
      <c r="F10" s="40"/>
    </row>
    <row r="11" spans="2:16" x14ac:dyDescent="0.2">
      <c r="E11" s="40"/>
      <c r="F11" s="40"/>
    </row>
    <row r="12" spans="2:16" ht="30" customHeight="1" x14ac:dyDescent="0.2">
      <c r="E12" s="40"/>
      <c r="F12" s="40"/>
    </row>
    <row r="20" spans="2:15" ht="22.5" customHeight="1" x14ac:dyDescent="0.2">
      <c r="B20" s="200" t="s">
        <v>109</v>
      </c>
      <c r="C20" s="201"/>
      <c r="D20" s="201"/>
      <c r="E20" s="201"/>
      <c r="F20" s="201"/>
      <c r="G20" s="201"/>
      <c r="H20" s="201"/>
      <c r="I20" s="201"/>
      <c r="J20" s="201"/>
      <c r="K20" s="201"/>
      <c r="L20" s="201"/>
      <c r="M20" s="201"/>
      <c r="N20" s="201"/>
      <c r="O20" s="202"/>
    </row>
    <row r="21" spans="2:15" ht="38.25" customHeight="1" x14ac:dyDescent="0.2">
      <c r="B21" s="186" t="s">
        <v>114</v>
      </c>
      <c r="C21" s="186"/>
      <c r="D21" s="197" t="s">
        <v>188</v>
      </c>
      <c r="E21" s="198"/>
      <c r="F21" s="198"/>
      <c r="G21" s="198"/>
      <c r="H21" s="198"/>
      <c r="I21" s="198"/>
      <c r="J21" s="198"/>
      <c r="K21" s="198"/>
      <c r="L21" s="198"/>
      <c r="M21" s="198"/>
      <c r="N21" s="198"/>
      <c r="O21" s="199"/>
    </row>
    <row r="22" spans="2:15" ht="111.75" customHeight="1" x14ac:dyDescent="0.2">
      <c r="B22" s="186" t="s">
        <v>118</v>
      </c>
      <c r="C22" s="186"/>
      <c r="D22" s="197" t="s">
        <v>200</v>
      </c>
      <c r="E22" s="198"/>
      <c r="F22" s="198"/>
      <c r="G22" s="198"/>
      <c r="H22" s="198"/>
      <c r="I22" s="198"/>
      <c r="J22" s="198"/>
      <c r="K22" s="198"/>
      <c r="L22" s="198"/>
      <c r="M22" s="198"/>
      <c r="N22" s="198"/>
      <c r="O22" s="199"/>
    </row>
    <row r="23" spans="2:15" ht="132.75" customHeight="1" x14ac:dyDescent="0.2">
      <c r="B23" s="186" t="s">
        <v>119</v>
      </c>
      <c r="C23" s="186"/>
      <c r="D23" s="197" t="s">
        <v>210</v>
      </c>
      <c r="E23" s="198"/>
      <c r="F23" s="198"/>
      <c r="G23" s="198"/>
      <c r="H23" s="198"/>
      <c r="I23" s="198"/>
      <c r="J23" s="198"/>
      <c r="K23" s="198"/>
      <c r="L23" s="198"/>
      <c r="M23" s="198"/>
      <c r="N23" s="198"/>
      <c r="O23" s="199"/>
    </row>
    <row r="24" spans="2:15" x14ac:dyDescent="0.2">
      <c r="B24" s="186" t="s">
        <v>120</v>
      </c>
      <c r="C24" s="186"/>
      <c r="D24" s="197"/>
      <c r="E24" s="198"/>
      <c r="F24" s="198"/>
      <c r="G24" s="198"/>
      <c r="H24" s="198"/>
      <c r="I24" s="198"/>
      <c r="J24" s="198"/>
      <c r="K24" s="198"/>
      <c r="L24" s="198"/>
      <c r="M24" s="198"/>
      <c r="N24" s="198"/>
      <c r="O24" s="199"/>
    </row>
    <row r="25" spans="2:15" x14ac:dyDescent="0.2">
      <c r="B25" s="186" t="s">
        <v>121</v>
      </c>
      <c r="C25" s="186"/>
      <c r="D25" s="197"/>
      <c r="E25" s="198"/>
      <c r="F25" s="198"/>
      <c r="G25" s="198"/>
      <c r="H25" s="198"/>
      <c r="I25" s="198"/>
      <c r="J25" s="198"/>
      <c r="K25" s="198"/>
      <c r="L25" s="198"/>
      <c r="M25" s="198"/>
      <c r="N25" s="198"/>
      <c r="O25" s="199"/>
    </row>
    <row r="26" spans="2:15" x14ac:dyDescent="0.2">
      <c r="B26" s="186" t="s">
        <v>160</v>
      </c>
      <c r="C26" s="186"/>
      <c r="D26" s="197"/>
      <c r="E26" s="198"/>
      <c r="F26" s="198"/>
      <c r="G26" s="198"/>
      <c r="H26" s="198"/>
      <c r="I26" s="198"/>
      <c r="J26" s="198"/>
      <c r="K26" s="198"/>
      <c r="L26" s="198"/>
      <c r="M26" s="198"/>
      <c r="N26" s="198"/>
      <c r="O26" s="199"/>
    </row>
    <row r="27" spans="2:15" x14ac:dyDescent="0.2">
      <c r="B27" s="186" t="s">
        <v>168</v>
      </c>
      <c r="C27" s="186"/>
      <c r="D27" s="197"/>
      <c r="E27" s="198"/>
      <c r="F27" s="198"/>
      <c r="G27" s="198"/>
      <c r="H27" s="198"/>
      <c r="I27" s="198"/>
      <c r="J27" s="198"/>
      <c r="K27" s="198"/>
      <c r="L27" s="198"/>
      <c r="M27" s="198"/>
      <c r="N27" s="198"/>
      <c r="O27" s="199"/>
    </row>
    <row r="28" spans="2:15" x14ac:dyDescent="0.2">
      <c r="B28" s="186" t="s">
        <v>169</v>
      </c>
      <c r="C28" s="186"/>
      <c r="D28" s="197"/>
      <c r="E28" s="198"/>
      <c r="F28" s="198"/>
      <c r="G28" s="198"/>
      <c r="H28" s="198"/>
      <c r="I28" s="198"/>
      <c r="J28" s="198"/>
      <c r="K28" s="198"/>
      <c r="L28" s="198"/>
      <c r="M28" s="198"/>
      <c r="N28" s="198"/>
      <c r="O28" s="199"/>
    </row>
    <row r="29" spans="2:15" x14ac:dyDescent="0.2">
      <c r="B29" s="186" t="s">
        <v>170</v>
      </c>
      <c r="C29" s="186"/>
      <c r="D29" s="197"/>
      <c r="E29" s="198"/>
      <c r="F29" s="198"/>
      <c r="G29" s="198"/>
      <c r="H29" s="198"/>
      <c r="I29" s="198"/>
      <c r="J29" s="198"/>
      <c r="K29" s="198"/>
      <c r="L29" s="198"/>
      <c r="M29" s="198"/>
      <c r="N29" s="198"/>
      <c r="O29" s="199"/>
    </row>
    <row r="30" spans="2:15" x14ac:dyDescent="0.2">
      <c r="B30" s="186" t="s">
        <v>171</v>
      </c>
      <c r="C30" s="186"/>
      <c r="D30" s="197"/>
      <c r="E30" s="198"/>
      <c r="F30" s="198"/>
      <c r="G30" s="198"/>
      <c r="H30" s="198"/>
      <c r="I30" s="198"/>
      <c r="J30" s="198"/>
      <c r="K30" s="198"/>
      <c r="L30" s="198"/>
      <c r="M30" s="198"/>
      <c r="N30" s="198"/>
      <c r="O30" s="199"/>
    </row>
    <row r="31" spans="2:15" x14ac:dyDescent="0.2">
      <c r="B31" s="186" t="s">
        <v>172</v>
      </c>
      <c r="C31" s="186"/>
      <c r="D31" s="197"/>
      <c r="E31" s="198"/>
      <c r="F31" s="198"/>
      <c r="G31" s="198"/>
      <c r="H31" s="198"/>
      <c r="I31" s="198"/>
      <c r="J31" s="198"/>
      <c r="K31" s="198"/>
      <c r="L31" s="198"/>
      <c r="M31" s="198"/>
      <c r="N31" s="198"/>
      <c r="O31" s="199"/>
    </row>
    <row r="32" spans="2:15" x14ac:dyDescent="0.2">
      <c r="B32" s="186" t="s">
        <v>173</v>
      </c>
      <c r="C32" s="186"/>
      <c r="D32" s="197"/>
      <c r="E32" s="198"/>
      <c r="F32" s="198"/>
      <c r="G32" s="198"/>
      <c r="H32" s="198"/>
      <c r="I32" s="198"/>
      <c r="J32" s="198"/>
      <c r="K32" s="198"/>
      <c r="L32" s="198"/>
      <c r="M32" s="198"/>
      <c r="N32" s="198"/>
      <c r="O32" s="199"/>
    </row>
    <row r="33" spans="5:18" x14ac:dyDescent="0.2">
      <c r="E33" s="55"/>
      <c r="F33" s="42"/>
      <c r="G33" s="42"/>
      <c r="H33" s="42"/>
      <c r="I33" s="42"/>
      <c r="J33" s="42"/>
      <c r="K33" s="42"/>
      <c r="L33" s="42"/>
      <c r="M33" s="42"/>
      <c r="N33" s="42"/>
      <c r="O33" s="42"/>
      <c r="P33" s="42"/>
      <c r="Q33" s="42"/>
      <c r="R33" s="42"/>
    </row>
    <row r="34" spans="5:18" x14ac:dyDescent="0.2">
      <c r="E34" s="42"/>
      <c r="F34" s="42"/>
      <c r="G34" s="42"/>
      <c r="H34" s="42"/>
      <c r="I34" s="42"/>
      <c r="J34" s="42"/>
      <c r="K34" s="42"/>
      <c r="L34" s="42"/>
      <c r="M34" s="42"/>
      <c r="N34" s="42"/>
      <c r="O34" s="42"/>
      <c r="P34" s="42"/>
      <c r="Q34" s="42"/>
      <c r="R34" s="42"/>
    </row>
    <row r="35" spans="5:18" x14ac:dyDescent="0.2">
      <c r="E35" s="42"/>
      <c r="F35" s="42"/>
      <c r="G35" s="42"/>
      <c r="H35" s="42"/>
      <c r="I35" s="42"/>
      <c r="J35" s="42"/>
      <c r="K35" s="42"/>
      <c r="L35" s="42"/>
      <c r="M35" s="42"/>
      <c r="N35" s="42"/>
      <c r="O35" s="42"/>
      <c r="P35" s="42"/>
      <c r="Q35" s="42"/>
      <c r="R35" s="42"/>
    </row>
    <row r="36" spans="5:18" x14ac:dyDescent="0.2">
      <c r="E36" s="42"/>
      <c r="F36" s="42"/>
      <c r="G36" s="42"/>
      <c r="H36" s="42"/>
      <c r="I36" s="42"/>
      <c r="J36" s="42"/>
      <c r="K36" s="42"/>
      <c r="L36" s="42"/>
      <c r="M36" s="42"/>
      <c r="N36" s="42"/>
      <c r="O36" s="42"/>
      <c r="P36" s="42"/>
      <c r="Q36" s="42"/>
      <c r="R36" s="42"/>
    </row>
    <row r="37" spans="5:18" x14ac:dyDescent="0.2">
      <c r="E37" s="42"/>
      <c r="F37" s="42"/>
      <c r="G37" s="42"/>
      <c r="H37" s="42"/>
      <c r="I37" s="42"/>
      <c r="J37" s="42"/>
      <c r="K37" s="42"/>
      <c r="L37" s="42"/>
      <c r="M37" s="42"/>
      <c r="N37" s="42"/>
      <c r="O37" s="42"/>
      <c r="P37" s="42"/>
      <c r="Q37" s="42"/>
      <c r="R37" s="42"/>
    </row>
    <row r="38" spans="5:18" x14ac:dyDescent="0.2">
      <c r="E38" s="42"/>
      <c r="F38" s="42"/>
      <c r="G38" s="42"/>
      <c r="H38" s="42"/>
      <c r="I38" s="42"/>
      <c r="J38" s="42"/>
      <c r="K38" s="42"/>
      <c r="L38" s="42"/>
      <c r="M38" s="42"/>
      <c r="N38" s="42"/>
      <c r="O38" s="42"/>
      <c r="P38" s="42"/>
      <c r="Q38" s="42"/>
      <c r="R38" s="42"/>
    </row>
    <row r="39" spans="5:18" x14ac:dyDescent="0.2">
      <c r="E39" s="42"/>
      <c r="F39" s="42"/>
      <c r="G39" s="42"/>
      <c r="H39" s="42"/>
      <c r="I39" s="42"/>
      <c r="J39" s="42"/>
      <c r="K39" s="42"/>
      <c r="L39" s="42"/>
      <c r="M39" s="42"/>
      <c r="N39" s="42"/>
      <c r="O39" s="42"/>
      <c r="P39" s="42"/>
      <c r="Q39" s="42"/>
      <c r="R39" s="42"/>
    </row>
    <row r="40" spans="5:18" x14ac:dyDescent="0.2">
      <c r="E40" s="42"/>
      <c r="F40" s="42"/>
      <c r="G40" s="42"/>
      <c r="H40" s="42"/>
      <c r="I40" s="42"/>
      <c r="J40" s="42"/>
      <c r="K40" s="42"/>
      <c r="L40" s="42"/>
      <c r="M40" s="42"/>
      <c r="N40" s="42"/>
      <c r="O40" s="42"/>
      <c r="P40" s="42"/>
      <c r="Q40" s="42"/>
      <c r="R40" s="42"/>
    </row>
    <row r="41" spans="5:18" x14ac:dyDescent="0.2">
      <c r="E41" s="42"/>
      <c r="F41" s="42"/>
      <c r="G41" s="42"/>
      <c r="H41" s="42"/>
      <c r="I41" s="42"/>
      <c r="J41" s="42"/>
      <c r="K41" s="42"/>
      <c r="L41" s="42"/>
      <c r="M41" s="42"/>
      <c r="N41" s="42"/>
      <c r="O41" s="42"/>
      <c r="P41" s="42"/>
      <c r="Q41" s="42"/>
      <c r="R41" s="42"/>
    </row>
    <row r="42" spans="5:18" x14ac:dyDescent="0.2">
      <c r="E42" s="42"/>
      <c r="F42" s="42"/>
      <c r="G42" s="42"/>
      <c r="H42" s="42"/>
      <c r="I42" s="42"/>
      <c r="J42" s="42"/>
      <c r="K42" s="42"/>
      <c r="L42" s="42"/>
      <c r="M42" s="42"/>
      <c r="N42" s="42"/>
      <c r="O42" s="42"/>
      <c r="P42" s="42"/>
      <c r="Q42" s="42"/>
      <c r="R42" s="42"/>
    </row>
    <row r="43" spans="5:18" x14ac:dyDescent="0.2">
      <c r="E43" s="42"/>
      <c r="F43" s="42"/>
      <c r="G43" s="42"/>
      <c r="H43" s="42"/>
      <c r="I43" s="42"/>
      <c r="J43" s="42"/>
      <c r="K43" s="42"/>
      <c r="L43" s="42"/>
      <c r="M43" s="42"/>
      <c r="N43" s="42"/>
      <c r="O43" s="42"/>
      <c r="P43" s="42"/>
      <c r="Q43" s="42"/>
      <c r="R43" s="42"/>
    </row>
    <row r="44" spans="5:18" x14ac:dyDescent="0.2">
      <c r="E44" s="42"/>
      <c r="F44" s="42"/>
      <c r="G44" s="42"/>
      <c r="H44" s="42"/>
      <c r="I44" s="42"/>
      <c r="J44" s="42"/>
      <c r="K44" s="42"/>
      <c r="L44" s="42"/>
      <c r="M44" s="42"/>
      <c r="N44" s="42"/>
      <c r="O44" s="42"/>
      <c r="P44" s="42"/>
      <c r="Q44" s="42"/>
      <c r="R44" s="42"/>
    </row>
    <row r="45" spans="5:18" x14ac:dyDescent="0.2">
      <c r="E45" s="42"/>
      <c r="F45" s="42"/>
      <c r="G45" s="42"/>
      <c r="H45" s="42"/>
      <c r="I45" s="42"/>
      <c r="J45" s="42"/>
      <c r="K45" s="42"/>
      <c r="L45" s="42"/>
      <c r="M45" s="42"/>
      <c r="N45" s="42"/>
      <c r="O45" s="42"/>
      <c r="P45" s="42"/>
      <c r="Q45" s="42"/>
      <c r="R45" s="42"/>
    </row>
    <row r="46" spans="5:18" x14ac:dyDescent="0.2">
      <c r="E46" s="42"/>
      <c r="F46" s="42"/>
      <c r="G46" s="42"/>
      <c r="H46" s="42"/>
      <c r="I46" s="42"/>
      <c r="J46" s="42"/>
      <c r="K46" s="42"/>
      <c r="L46" s="42"/>
      <c r="M46" s="42"/>
      <c r="N46" s="42"/>
      <c r="O46" s="42"/>
      <c r="P46" s="42"/>
      <c r="Q46" s="42"/>
      <c r="R46" s="42"/>
    </row>
  </sheetData>
  <mergeCells count="26">
    <mergeCell ref="B22:C22"/>
    <mergeCell ref="B3:O3"/>
    <mergeCell ref="B21:C21"/>
    <mergeCell ref="D21:O21"/>
    <mergeCell ref="D22:O22"/>
    <mergeCell ref="B20:O20"/>
    <mergeCell ref="B23:C23"/>
    <mergeCell ref="B24:C24"/>
    <mergeCell ref="B25:C25"/>
    <mergeCell ref="D23:O23"/>
    <mergeCell ref="D24:O24"/>
    <mergeCell ref="D25:O25"/>
    <mergeCell ref="D28:O28"/>
    <mergeCell ref="D29:O29"/>
    <mergeCell ref="B26:C26"/>
    <mergeCell ref="D26:O26"/>
    <mergeCell ref="B27:C27"/>
    <mergeCell ref="D27:O27"/>
    <mergeCell ref="B28:C28"/>
    <mergeCell ref="B32:C32"/>
    <mergeCell ref="D32:O32"/>
    <mergeCell ref="B29:C29"/>
    <mergeCell ref="B30:C30"/>
    <mergeCell ref="D30:O30"/>
    <mergeCell ref="B31:C31"/>
    <mergeCell ref="D31:O31"/>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B2:AB37"/>
  <sheetViews>
    <sheetView zoomScale="80" zoomScaleNormal="80" workbookViewId="0">
      <selection activeCell="AD6" sqref="AD6"/>
    </sheetView>
  </sheetViews>
  <sheetFormatPr baseColWidth="10" defaultColWidth="11.5546875" defaultRowHeight="12.75" x14ac:dyDescent="0.2"/>
  <cols>
    <col min="1" max="1" width="11.5546875" style="40"/>
    <col min="2" max="2" width="5.21875" style="40" bestFit="1" customWidth="1"/>
    <col min="3" max="3" width="6" style="38" bestFit="1" customWidth="1"/>
    <col min="4" max="4" width="6" style="39" bestFit="1" customWidth="1"/>
    <col min="5" max="5" width="6" style="40" bestFit="1" customWidth="1"/>
    <col min="6" max="6" width="4.88671875" style="40" bestFit="1" customWidth="1"/>
    <col min="7" max="7" width="4.33203125" style="40" customWidth="1"/>
    <col min="8" max="8" width="4.88671875" style="38" bestFit="1" customWidth="1"/>
    <col min="9" max="9" width="4.33203125" style="38" customWidth="1"/>
    <col min="10" max="10" width="4.88671875" style="41" bestFit="1" customWidth="1"/>
    <col min="11" max="13" width="4.33203125" style="40" customWidth="1"/>
    <col min="14" max="14" width="8.6640625" style="40" bestFit="1" customWidth="1"/>
    <col min="15" max="15" width="1.77734375" style="40" customWidth="1"/>
    <col min="16" max="19" width="4.77734375" style="40" bestFit="1" customWidth="1"/>
    <col min="20" max="22" width="4.88671875" style="40" bestFit="1" customWidth="1"/>
    <col min="23" max="23" width="4.88671875" style="42" bestFit="1" customWidth="1"/>
    <col min="24" max="24" width="4.88671875" style="40" bestFit="1" customWidth="1"/>
    <col min="25" max="25" width="4.88671875" style="43" bestFit="1" customWidth="1"/>
    <col min="26" max="27" width="4.33203125" style="40" customWidth="1"/>
    <col min="28" max="28" width="9.109375" style="40" bestFit="1" customWidth="1"/>
    <col min="29" max="16384" width="11.5546875" style="40"/>
  </cols>
  <sheetData>
    <row r="2" spans="2:28" ht="30" customHeight="1" x14ac:dyDescent="0.2">
      <c r="B2" s="188" t="s">
        <v>123</v>
      </c>
      <c r="C2" s="188"/>
      <c r="D2" s="188"/>
      <c r="E2" s="188"/>
      <c r="F2" s="188"/>
      <c r="G2" s="188"/>
      <c r="H2" s="188"/>
      <c r="I2" s="188"/>
      <c r="J2" s="188"/>
      <c r="K2" s="188"/>
      <c r="L2" s="188"/>
      <c r="M2" s="188"/>
      <c r="N2" s="188"/>
      <c r="O2" s="53"/>
      <c r="P2" s="188" t="s">
        <v>124</v>
      </c>
      <c r="Q2" s="188"/>
      <c r="R2" s="188"/>
      <c r="S2" s="188"/>
      <c r="T2" s="188"/>
      <c r="U2" s="188"/>
      <c r="V2" s="188"/>
      <c r="W2" s="188"/>
      <c r="X2" s="188"/>
      <c r="Y2" s="188"/>
      <c r="Z2" s="188"/>
      <c r="AA2" s="188"/>
      <c r="AB2" s="188"/>
    </row>
    <row r="3" spans="2:28" x14ac:dyDescent="0.2">
      <c r="B3" s="35" t="s">
        <v>96</v>
      </c>
      <c r="C3" s="35" t="s">
        <v>97</v>
      </c>
      <c r="D3" s="35" t="s">
        <v>98</v>
      </c>
      <c r="E3" s="35" t="s">
        <v>99</v>
      </c>
      <c r="F3" s="35" t="s">
        <v>100</v>
      </c>
      <c r="G3" s="35" t="s">
        <v>101</v>
      </c>
      <c r="H3" s="35" t="s">
        <v>102</v>
      </c>
      <c r="I3" s="35" t="s">
        <v>103</v>
      </c>
      <c r="J3" s="35" t="s">
        <v>104</v>
      </c>
      <c r="K3" s="35" t="s">
        <v>105</v>
      </c>
      <c r="L3" s="35" t="s">
        <v>106</v>
      </c>
      <c r="M3" s="35" t="s">
        <v>107</v>
      </c>
      <c r="N3" s="35" t="s">
        <v>113</v>
      </c>
      <c r="O3" s="54"/>
      <c r="P3" s="35" t="s">
        <v>96</v>
      </c>
      <c r="Q3" s="35" t="s">
        <v>97</v>
      </c>
      <c r="R3" s="35" t="s">
        <v>98</v>
      </c>
      <c r="S3" s="35" t="s">
        <v>99</v>
      </c>
      <c r="T3" s="35" t="s">
        <v>100</v>
      </c>
      <c r="U3" s="35" t="s">
        <v>101</v>
      </c>
      <c r="V3" s="35" t="s">
        <v>102</v>
      </c>
      <c r="W3" s="35" t="s">
        <v>103</v>
      </c>
      <c r="X3" s="35" t="s">
        <v>104</v>
      </c>
      <c r="Y3" s="35" t="s">
        <v>105</v>
      </c>
      <c r="Z3" s="35" t="s">
        <v>106</v>
      </c>
      <c r="AA3" s="35" t="s">
        <v>107</v>
      </c>
      <c r="AB3" s="35" t="s">
        <v>113</v>
      </c>
    </row>
    <row r="4" spans="2:28" ht="28.5" customHeight="1" x14ac:dyDescent="0.2">
      <c r="B4" s="57">
        <f>'Matriz consolidada'!L12</f>
        <v>1</v>
      </c>
      <c r="C4" s="57">
        <f>'Matriz consolidada'!M12</f>
        <v>0.83333333333333337</v>
      </c>
      <c r="D4" s="57">
        <f>'Matriz consolidada'!N12</f>
        <v>1</v>
      </c>
      <c r="E4" s="57">
        <f>'Matriz consolidada'!O12</f>
        <v>1</v>
      </c>
      <c r="F4" s="57">
        <f>'Matriz consolidada'!P12</f>
        <v>0</v>
      </c>
      <c r="G4" s="57">
        <f>'Matriz consolidada'!Q12</f>
        <v>0</v>
      </c>
      <c r="H4" s="57">
        <f>'Matriz consolidada'!R12</f>
        <v>0</v>
      </c>
      <c r="I4" s="57">
        <f>'Matriz consolidada'!S12</f>
        <v>0</v>
      </c>
      <c r="J4" s="57">
        <f>'Matriz consolidada'!T12</f>
        <v>0</v>
      </c>
      <c r="K4" s="57">
        <f>'Matriz consolidada'!U12</f>
        <v>0</v>
      </c>
      <c r="L4" s="57">
        <f>'Matriz consolidada'!V12</f>
        <v>0</v>
      </c>
      <c r="M4" s="57">
        <f>'Matriz consolidada'!W12</f>
        <v>0</v>
      </c>
      <c r="N4" s="44">
        <v>0.97</v>
      </c>
      <c r="O4" s="50"/>
      <c r="P4" s="57">
        <f>'Matriz consolidada'!L13</f>
        <v>1</v>
      </c>
      <c r="Q4" s="57">
        <f>'Matriz consolidada'!M13</f>
        <v>1</v>
      </c>
      <c r="R4" s="57">
        <f>'Matriz consolidada'!N13</f>
        <v>1</v>
      </c>
      <c r="S4" s="57">
        <f>'Matriz consolidada'!O13</f>
        <v>1</v>
      </c>
      <c r="T4" s="57">
        <f>'Matriz consolidada'!P13</f>
        <v>0</v>
      </c>
      <c r="U4" s="57">
        <f>'Matriz consolidada'!Q13</f>
        <v>0</v>
      </c>
      <c r="V4" s="57">
        <f>'Matriz consolidada'!R13</f>
        <v>0</v>
      </c>
      <c r="W4" s="57">
        <f>'Matriz consolidada'!S13</f>
        <v>0</v>
      </c>
      <c r="X4" s="57">
        <f>'Matriz consolidada'!T13</f>
        <v>0</v>
      </c>
      <c r="Y4" s="57">
        <f>'Matriz consolidada'!U13</f>
        <v>0</v>
      </c>
      <c r="Z4" s="57">
        <f>'Matriz consolidada'!V13</f>
        <v>0</v>
      </c>
      <c r="AA4" s="57">
        <f>'Matriz consolidada'!W13</f>
        <v>0</v>
      </c>
      <c r="AB4" s="44">
        <v>0.97</v>
      </c>
    </row>
    <row r="25" spans="2:28" ht="28.5" customHeight="1" x14ac:dyDescent="0.2">
      <c r="B25" s="190" t="s">
        <v>109</v>
      </c>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row>
    <row r="26" spans="2:28" x14ac:dyDescent="0.2">
      <c r="B26" s="186" t="s">
        <v>114</v>
      </c>
      <c r="C26" s="186"/>
      <c r="D26" s="187" t="s">
        <v>220</v>
      </c>
      <c r="E26" s="187"/>
      <c r="F26" s="187"/>
      <c r="G26" s="187"/>
      <c r="H26" s="187"/>
      <c r="I26" s="187"/>
      <c r="J26" s="187"/>
      <c r="K26" s="187"/>
      <c r="L26" s="187"/>
      <c r="M26" s="187"/>
      <c r="N26" s="187"/>
      <c r="O26" s="187"/>
      <c r="P26" s="187"/>
      <c r="Q26" s="187"/>
      <c r="R26" s="187"/>
      <c r="S26" s="187"/>
      <c r="T26" s="187"/>
      <c r="U26" s="187"/>
      <c r="V26" s="187"/>
      <c r="W26" s="187"/>
      <c r="X26" s="187"/>
      <c r="Y26" s="187"/>
      <c r="Z26" s="187"/>
      <c r="AA26" s="187"/>
      <c r="AB26" s="187"/>
    </row>
    <row r="27" spans="2:28" ht="142.5" customHeight="1" x14ac:dyDescent="0.2">
      <c r="B27" s="186" t="s">
        <v>118</v>
      </c>
      <c r="C27" s="186"/>
      <c r="D27" s="187" t="s">
        <v>221</v>
      </c>
      <c r="E27" s="187"/>
      <c r="F27" s="187"/>
      <c r="G27" s="187"/>
      <c r="H27" s="187"/>
      <c r="I27" s="187"/>
      <c r="J27" s="187"/>
      <c r="K27" s="187"/>
      <c r="L27" s="187"/>
      <c r="M27" s="187"/>
      <c r="N27" s="187"/>
      <c r="O27" s="187"/>
      <c r="P27" s="187"/>
      <c r="Q27" s="187"/>
      <c r="R27" s="187"/>
      <c r="S27" s="187"/>
      <c r="T27" s="187"/>
      <c r="U27" s="187"/>
      <c r="V27" s="187"/>
      <c r="W27" s="187"/>
      <c r="X27" s="187"/>
      <c r="Y27" s="187"/>
      <c r="Z27" s="187"/>
      <c r="AA27" s="187"/>
      <c r="AB27" s="187"/>
    </row>
    <row r="28" spans="2:28" ht="98.25" customHeight="1" x14ac:dyDescent="0.2">
      <c r="B28" s="186" t="s">
        <v>119</v>
      </c>
      <c r="C28" s="186"/>
      <c r="D28" s="187" t="s">
        <v>223</v>
      </c>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row>
    <row r="29" spans="2:28" x14ac:dyDescent="0.2">
      <c r="B29" s="186" t="s">
        <v>120</v>
      </c>
      <c r="C29" s="186"/>
      <c r="D29" s="187" t="s">
        <v>222</v>
      </c>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row>
    <row r="30" spans="2:28" x14ac:dyDescent="0.2">
      <c r="B30" s="186" t="s">
        <v>121</v>
      </c>
      <c r="C30" s="186"/>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c r="AB30" s="187"/>
    </row>
    <row r="31" spans="2:28" x14ac:dyDescent="0.2">
      <c r="B31" s="186" t="s">
        <v>160</v>
      </c>
      <c r="C31" s="186"/>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c r="AB31" s="187"/>
    </row>
    <row r="32" spans="2:28" x14ac:dyDescent="0.2">
      <c r="B32" s="186" t="s">
        <v>168</v>
      </c>
      <c r="C32" s="186"/>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c r="AB32" s="187"/>
    </row>
    <row r="33" spans="2:28" x14ac:dyDescent="0.2">
      <c r="B33" s="186" t="s">
        <v>169</v>
      </c>
      <c r="C33" s="186"/>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c r="AB33" s="187"/>
    </row>
    <row r="34" spans="2:28" x14ac:dyDescent="0.2">
      <c r="B34" s="186" t="s">
        <v>170</v>
      </c>
      <c r="C34" s="186"/>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row>
    <row r="35" spans="2:28" x14ac:dyDescent="0.2">
      <c r="B35" s="186" t="s">
        <v>171</v>
      </c>
      <c r="C35" s="186"/>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row>
    <row r="36" spans="2:28" x14ac:dyDescent="0.2">
      <c r="B36" s="186" t="s">
        <v>172</v>
      </c>
      <c r="C36" s="186"/>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c r="AB36" s="187"/>
    </row>
    <row r="37" spans="2:28" x14ac:dyDescent="0.2">
      <c r="B37" s="186" t="s">
        <v>173</v>
      </c>
      <c r="C37" s="186"/>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c r="AB37" s="187"/>
    </row>
  </sheetData>
  <mergeCells count="27">
    <mergeCell ref="B36:C36"/>
    <mergeCell ref="D36:AB36"/>
    <mergeCell ref="B37:C37"/>
    <mergeCell ref="D37:AB37"/>
    <mergeCell ref="B35:C35"/>
    <mergeCell ref="D35:AB35"/>
    <mergeCell ref="B33:C33"/>
    <mergeCell ref="D33:AB33"/>
    <mergeCell ref="B34:C34"/>
    <mergeCell ref="D34:AB34"/>
    <mergeCell ref="D31:AB31"/>
    <mergeCell ref="B31:C31"/>
    <mergeCell ref="B32:C32"/>
    <mergeCell ref="D32:AB32"/>
    <mergeCell ref="B2:N2"/>
    <mergeCell ref="P2:AB2"/>
    <mergeCell ref="B26:C26"/>
    <mergeCell ref="B30:C30"/>
    <mergeCell ref="B25:AB25"/>
    <mergeCell ref="D26:AB26"/>
    <mergeCell ref="D27:AB27"/>
    <mergeCell ref="D28:AB28"/>
    <mergeCell ref="D29:AB29"/>
    <mergeCell ref="D30:AB30"/>
    <mergeCell ref="B27:C27"/>
    <mergeCell ref="B28:C28"/>
    <mergeCell ref="B29:C29"/>
  </mergeCells>
  <pageMargins left="0.7" right="0.7" top="0.75" bottom="0.75" header="0.3" footer="0.3"/>
  <pageSetup paperSize="5" scale="47" fitToHeight="0"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pageSetUpPr fitToPage="1"/>
  </sheetPr>
  <dimension ref="B2:AH37"/>
  <sheetViews>
    <sheetView topLeftCell="A28" zoomScale="90" zoomScaleNormal="90" workbookViewId="0">
      <selection activeCell="R29" sqref="R29:AB29"/>
    </sheetView>
  </sheetViews>
  <sheetFormatPr baseColWidth="10" defaultColWidth="11.5546875" defaultRowHeight="12.75" x14ac:dyDescent="0.2"/>
  <cols>
    <col min="1" max="1" width="11.5546875" style="40"/>
    <col min="2" max="2" width="5.21875" style="40" bestFit="1" customWidth="1"/>
    <col min="3" max="3" width="6" style="38" bestFit="1" customWidth="1"/>
    <col min="4" max="4" width="6" style="39" bestFit="1" customWidth="1"/>
    <col min="5" max="5" width="7.21875" style="40" bestFit="1" customWidth="1"/>
    <col min="6" max="7" width="4.33203125" style="40" customWidth="1"/>
    <col min="8" max="9" width="4.33203125" style="38" customWidth="1"/>
    <col min="10" max="10" width="4.33203125" style="41" customWidth="1"/>
    <col min="11" max="13" width="4.33203125" style="40" customWidth="1"/>
    <col min="14" max="14" width="8.6640625" style="40" bestFit="1" customWidth="1"/>
    <col min="15" max="15" width="4.33203125" style="40" customWidth="1"/>
    <col min="16" max="19" width="4.77734375" style="40" bestFit="1" customWidth="1"/>
    <col min="20" max="22" width="4.33203125" style="40" customWidth="1"/>
    <col min="23" max="23" width="4.33203125" style="42" customWidth="1"/>
    <col min="24" max="24" width="4.33203125" style="40" customWidth="1"/>
    <col min="25" max="25" width="4.33203125" style="43" customWidth="1"/>
    <col min="26" max="27" width="4.33203125" style="40" customWidth="1"/>
    <col min="28" max="28" width="9.109375" style="40" bestFit="1" customWidth="1"/>
    <col min="29" max="16384" width="11.5546875" style="40"/>
  </cols>
  <sheetData>
    <row r="2" spans="2:34" ht="30" customHeight="1" x14ac:dyDescent="0.2">
      <c r="B2" s="188" t="s">
        <v>162</v>
      </c>
      <c r="C2" s="188"/>
      <c r="D2" s="188"/>
      <c r="E2" s="188"/>
      <c r="F2" s="188"/>
      <c r="G2" s="188"/>
      <c r="H2" s="188"/>
      <c r="I2" s="188"/>
      <c r="J2" s="188"/>
      <c r="K2" s="188"/>
      <c r="L2" s="188"/>
      <c r="M2" s="188"/>
      <c r="N2" s="188"/>
      <c r="O2" s="53"/>
      <c r="P2" s="188" t="s">
        <v>163</v>
      </c>
      <c r="Q2" s="188"/>
      <c r="R2" s="188"/>
      <c r="S2" s="188"/>
      <c r="T2" s="188"/>
      <c r="U2" s="188"/>
      <c r="V2" s="188"/>
      <c r="W2" s="188"/>
      <c r="X2" s="188"/>
      <c r="Y2" s="188"/>
      <c r="Z2" s="188"/>
      <c r="AA2" s="188"/>
      <c r="AB2" s="188"/>
      <c r="AD2" s="42"/>
      <c r="AE2" s="42"/>
      <c r="AF2" s="42"/>
      <c r="AG2" s="42"/>
      <c r="AH2" s="42"/>
    </row>
    <row r="3" spans="2:34" x14ac:dyDescent="0.2">
      <c r="B3" s="207" t="s">
        <v>164</v>
      </c>
      <c r="C3" s="208"/>
      <c r="D3" s="209"/>
      <c r="E3" s="207" t="s">
        <v>165</v>
      </c>
      <c r="F3" s="208"/>
      <c r="G3" s="209"/>
      <c r="H3" s="207" t="s">
        <v>166</v>
      </c>
      <c r="I3" s="208"/>
      <c r="J3" s="209"/>
      <c r="K3" s="207" t="s">
        <v>167</v>
      </c>
      <c r="L3" s="208"/>
      <c r="M3" s="209"/>
      <c r="N3" s="35" t="s">
        <v>113</v>
      </c>
      <c r="O3" s="54"/>
      <c r="P3" s="35" t="s">
        <v>96</v>
      </c>
      <c r="Q3" s="35" t="s">
        <v>97</v>
      </c>
      <c r="R3" s="35" t="s">
        <v>98</v>
      </c>
      <c r="S3" s="61" t="s">
        <v>99</v>
      </c>
      <c r="T3" s="61" t="s">
        <v>100</v>
      </c>
      <c r="U3" s="61" t="s">
        <v>101</v>
      </c>
      <c r="V3" s="35" t="s">
        <v>102</v>
      </c>
      <c r="W3" s="35" t="s">
        <v>103</v>
      </c>
      <c r="X3" s="35" t="s">
        <v>104</v>
      </c>
      <c r="Y3" s="61" t="s">
        <v>105</v>
      </c>
      <c r="Z3" s="61" t="s">
        <v>106</v>
      </c>
      <c r="AA3" s="61" t="s">
        <v>107</v>
      </c>
      <c r="AB3" s="35" t="s">
        <v>116</v>
      </c>
    </row>
    <row r="4" spans="2:34" ht="28.5" customHeight="1" x14ac:dyDescent="0.2">
      <c r="B4" s="204">
        <f>'Matriz consolidada'!L14</f>
        <v>1</v>
      </c>
      <c r="C4" s="205"/>
      <c r="D4" s="206"/>
      <c r="E4" s="204">
        <f>'Matriz consolidada'!O14</f>
        <v>0</v>
      </c>
      <c r="F4" s="205"/>
      <c r="G4" s="206"/>
      <c r="H4" s="204">
        <f>'Matriz consolidada'!R14</f>
        <v>0</v>
      </c>
      <c r="I4" s="205"/>
      <c r="J4" s="206"/>
      <c r="K4" s="204">
        <f>'Matriz consolidada'!U14</f>
        <v>0</v>
      </c>
      <c r="L4" s="205"/>
      <c r="M4" s="206"/>
      <c r="N4" s="44">
        <v>0.85</v>
      </c>
      <c r="O4" s="50"/>
      <c r="P4" s="47">
        <f>'Matriz consolidada'!L15</f>
        <v>1</v>
      </c>
      <c r="Q4" s="47">
        <f>'Matriz consolidada'!M15</f>
        <v>0</v>
      </c>
      <c r="R4" s="47">
        <f>'Matriz consolidada'!N15</f>
        <v>1</v>
      </c>
      <c r="S4" s="47">
        <f>'Matriz consolidada'!O15</f>
        <v>2</v>
      </c>
      <c r="T4" s="47">
        <f>'Matriz consolidada'!P15</f>
        <v>0</v>
      </c>
      <c r="U4" s="47">
        <f>'Matriz consolidada'!Q15</f>
        <v>0</v>
      </c>
      <c r="V4" s="47">
        <f>'Matriz consolidada'!R15</f>
        <v>0</v>
      </c>
      <c r="W4" s="47">
        <f>'Matriz consolidada'!S15</f>
        <v>0</v>
      </c>
      <c r="X4" s="47">
        <f>'Matriz consolidada'!T15</f>
        <v>0</v>
      </c>
      <c r="Y4" s="47">
        <f>'Matriz consolidada'!U15</f>
        <v>0</v>
      </c>
      <c r="Z4" s="47">
        <f>'Matriz consolidada'!V15</f>
        <v>0</v>
      </c>
      <c r="AA4" s="47">
        <f>'Matriz consolidada'!W15</f>
        <v>0</v>
      </c>
      <c r="AB4" s="47">
        <v>1</v>
      </c>
    </row>
    <row r="25" spans="2:28" ht="28.5" customHeight="1" x14ac:dyDescent="0.2">
      <c r="B25" s="200" t="s">
        <v>109</v>
      </c>
      <c r="C25" s="201"/>
      <c r="D25" s="201"/>
      <c r="E25" s="201"/>
      <c r="F25" s="201"/>
      <c r="G25" s="201"/>
      <c r="H25" s="201"/>
      <c r="I25" s="201"/>
      <c r="J25" s="201"/>
      <c r="K25" s="201"/>
      <c r="L25" s="201"/>
      <c r="M25" s="201"/>
      <c r="N25" s="202"/>
      <c r="P25" s="200" t="s">
        <v>109</v>
      </c>
      <c r="Q25" s="201"/>
      <c r="R25" s="201"/>
      <c r="S25" s="201"/>
      <c r="T25" s="201"/>
      <c r="U25" s="201"/>
      <c r="V25" s="201"/>
      <c r="W25" s="201"/>
      <c r="X25" s="201"/>
      <c r="Y25" s="201"/>
      <c r="Z25" s="201"/>
      <c r="AA25" s="201"/>
      <c r="AB25" s="202"/>
    </row>
    <row r="26" spans="2:28" ht="258" customHeight="1" x14ac:dyDescent="0.2">
      <c r="B26" s="186" t="s">
        <v>164</v>
      </c>
      <c r="C26" s="186"/>
      <c r="D26" s="197" t="s">
        <v>211</v>
      </c>
      <c r="E26" s="198"/>
      <c r="F26" s="198"/>
      <c r="G26" s="198"/>
      <c r="H26" s="198"/>
      <c r="I26" s="198"/>
      <c r="J26" s="198"/>
      <c r="K26" s="198"/>
      <c r="L26" s="198"/>
      <c r="M26" s="198"/>
      <c r="N26" s="199"/>
      <c r="P26" s="186" t="s">
        <v>114</v>
      </c>
      <c r="Q26" s="186"/>
      <c r="R26" s="197" t="s">
        <v>187</v>
      </c>
      <c r="S26" s="198"/>
      <c r="T26" s="198"/>
      <c r="U26" s="198"/>
      <c r="V26" s="198"/>
      <c r="W26" s="198"/>
      <c r="X26" s="198"/>
      <c r="Y26" s="198"/>
      <c r="Z26" s="198"/>
      <c r="AA26" s="198"/>
      <c r="AB26" s="199"/>
    </row>
    <row r="27" spans="2:28" ht="38.25" customHeight="1" x14ac:dyDescent="0.2">
      <c r="B27" s="186" t="s">
        <v>165</v>
      </c>
      <c r="C27" s="186"/>
      <c r="D27" s="197"/>
      <c r="E27" s="198"/>
      <c r="F27" s="198"/>
      <c r="G27" s="198"/>
      <c r="H27" s="198"/>
      <c r="I27" s="198"/>
      <c r="J27" s="198"/>
      <c r="K27" s="198"/>
      <c r="L27" s="198"/>
      <c r="M27" s="198"/>
      <c r="N27" s="199"/>
      <c r="P27" s="186" t="s">
        <v>118</v>
      </c>
      <c r="Q27" s="186"/>
      <c r="R27" s="197" t="s">
        <v>206</v>
      </c>
      <c r="S27" s="198"/>
      <c r="T27" s="198"/>
      <c r="U27" s="198"/>
      <c r="V27" s="198"/>
      <c r="W27" s="198"/>
      <c r="X27" s="198"/>
      <c r="Y27" s="198"/>
      <c r="Z27" s="198"/>
      <c r="AA27" s="198"/>
      <c r="AB27" s="199"/>
    </row>
    <row r="28" spans="2:28" ht="60" customHeight="1" x14ac:dyDescent="0.2">
      <c r="B28" s="186" t="s">
        <v>166</v>
      </c>
      <c r="C28" s="186"/>
      <c r="D28" s="197"/>
      <c r="E28" s="198"/>
      <c r="F28" s="198"/>
      <c r="G28" s="198"/>
      <c r="H28" s="198"/>
      <c r="I28" s="198"/>
      <c r="J28" s="198"/>
      <c r="K28" s="198"/>
      <c r="L28" s="198"/>
      <c r="M28" s="198"/>
      <c r="N28" s="199"/>
      <c r="P28" s="186" t="s">
        <v>119</v>
      </c>
      <c r="Q28" s="186"/>
      <c r="R28" s="197" t="s">
        <v>212</v>
      </c>
      <c r="S28" s="198"/>
      <c r="T28" s="198"/>
      <c r="U28" s="198"/>
      <c r="V28" s="198"/>
      <c r="W28" s="198"/>
      <c r="X28" s="198"/>
      <c r="Y28" s="198"/>
      <c r="Z28" s="198"/>
      <c r="AA28" s="198"/>
      <c r="AB28" s="199"/>
    </row>
    <row r="29" spans="2:28" ht="102" customHeight="1" x14ac:dyDescent="0.2">
      <c r="B29" s="186" t="s">
        <v>167</v>
      </c>
      <c r="C29" s="186"/>
      <c r="D29" s="197"/>
      <c r="E29" s="198"/>
      <c r="F29" s="198"/>
      <c r="G29" s="198"/>
      <c r="H29" s="198"/>
      <c r="I29" s="198"/>
      <c r="J29" s="198"/>
      <c r="K29" s="198"/>
      <c r="L29" s="198"/>
      <c r="M29" s="198"/>
      <c r="N29" s="199"/>
      <c r="P29" s="186" t="s">
        <v>120</v>
      </c>
      <c r="Q29" s="186"/>
      <c r="R29" s="197" t="s">
        <v>213</v>
      </c>
      <c r="S29" s="198"/>
      <c r="T29" s="198"/>
      <c r="U29" s="198"/>
      <c r="V29" s="198"/>
      <c r="W29" s="198"/>
      <c r="X29" s="198"/>
      <c r="Y29" s="198"/>
      <c r="Z29" s="198"/>
      <c r="AA29" s="198"/>
      <c r="AB29" s="199"/>
    </row>
    <row r="30" spans="2:28" x14ac:dyDescent="0.2">
      <c r="B30" s="186"/>
      <c r="C30" s="186"/>
      <c r="D30" s="197"/>
      <c r="E30" s="198"/>
      <c r="F30" s="198"/>
      <c r="G30" s="198"/>
      <c r="H30" s="198"/>
      <c r="I30" s="198"/>
      <c r="J30" s="198"/>
      <c r="K30" s="198"/>
      <c r="L30" s="198"/>
      <c r="M30" s="198"/>
      <c r="N30" s="199"/>
      <c r="P30" s="186" t="s">
        <v>121</v>
      </c>
      <c r="Q30" s="186"/>
      <c r="R30" s="197"/>
      <c r="S30" s="198"/>
      <c r="T30" s="198"/>
      <c r="U30" s="198"/>
      <c r="V30" s="198"/>
      <c r="W30" s="198"/>
      <c r="X30" s="198"/>
      <c r="Y30" s="198"/>
      <c r="Z30" s="198"/>
      <c r="AA30" s="198"/>
      <c r="AB30" s="199"/>
    </row>
    <row r="31" spans="2:28" x14ac:dyDescent="0.2">
      <c r="B31" s="186"/>
      <c r="C31" s="186"/>
      <c r="D31" s="197"/>
      <c r="E31" s="198"/>
      <c r="F31" s="198"/>
      <c r="G31" s="198"/>
      <c r="H31" s="198"/>
      <c r="I31" s="198"/>
      <c r="J31" s="198"/>
      <c r="K31" s="198"/>
      <c r="L31" s="198"/>
      <c r="M31" s="198"/>
      <c r="N31" s="199"/>
      <c r="P31" s="186" t="s">
        <v>160</v>
      </c>
      <c r="Q31" s="186"/>
      <c r="R31" s="197"/>
      <c r="S31" s="198"/>
      <c r="T31" s="198"/>
      <c r="U31" s="198"/>
      <c r="V31" s="198"/>
      <c r="W31" s="198"/>
      <c r="X31" s="198"/>
      <c r="Y31" s="198"/>
      <c r="Z31" s="198"/>
      <c r="AA31" s="198"/>
      <c r="AB31" s="199"/>
    </row>
    <row r="32" spans="2:28" x14ac:dyDescent="0.2">
      <c r="B32" s="203"/>
      <c r="C32" s="203"/>
      <c r="D32" s="55"/>
      <c r="E32" s="55"/>
      <c r="F32" s="55"/>
      <c r="G32" s="55"/>
      <c r="H32" s="55"/>
      <c r="I32" s="55"/>
      <c r="J32" s="55"/>
      <c r="K32" s="55"/>
      <c r="L32" s="55"/>
      <c r="M32" s="55"/>
      <c r="N32" s="55"/>
      <c r="P32" s="186" t="s">
        <v>168</v>
      </c>
      <c r="Q32" s="186"/>
      <c r="R32" s="197"/>
      <c r="S32" s="198"/>
      <c r="T32" s="198"/>
      <c r="U32" s="198"/>
      <c r="V32" s="198"/>
      <c r="W32" s="198"/>
      <c r="X32" s="198"/>
      <c r="Y32" s="198"/>
      <c r="Z32" s="198"/>
      <c r="AA32" s="198"/>
      <c r="AB32" s="199"/>
    </row>
    <row r="33" spans="2:28" x14ac:dyDescent="0.2">
      <c r="B33" s="203"/>
      <c r="C33" s="203"/>
      <c r="D33" s="55"/>
      <c r="E33" s="55"/>
      <c r="F33" s="55"/>
      <c r="G33" s="55"/>
      <c r="H33" s="55"/>
      <c r="I33" s="55"/>
      <c r="J33" s="55"/>
      <c r="K33" s="55"/>
      <c r="L33" s="55"/>
      <c r="M33" s="55"/>
      <c r="N33" s="55"/>
      <c r="P33" s="186" t="s">
        <v>169</v>
      </c>
      <c r="Q33" s="186"/>
      <c r="R33" s="197"/>
      <c r="S33" s="198"/>
      <c r="T33" s="198"/>
      <c r="U33" s="198"/>
      <c r="V33" s="198"/>
      <c r="W33" s="198"/>
      <c r="X33" s="198"/>
      <c r="Y33" s="198"/>
      <c r="Z33" s="198"/>
      <c r="AA33" s="198"/>
      <c r="AB33" s="199"/>
    </row>
    <row r="34" spans="2:28" x14ac:dyDescent="0.2">
      <c r="B34" s="203"/>
      <c r="C34" s="203"/>
      <c r="D34" s="55"/>
      <c r="E34" s="55"/>
      <c r="F34" s="55"/>
      <c r="G34" s="55"/>
      <c r="H34" s="55"/>
      <c r="I34" s="55"/>
      <c r="J34" s="55"/>
      <c r="K34" s="55"/>
      <c r="L34" s="55"/>
      <c r="M34" s="55"/>
      <c r="N34" s="55"/>
      <c r="P34" s="186" t="s">
        <v>170</v>
      </c>
      <c r="Q34" s="186"/>
      <c r="R34" s="197"/>
      <c r="S34" s="198"/>
      <c r="T34" s="198"/>
      <c r="U34" s="198"/>
      <c r="V34" s="198"/>
      <c r="W34" s="198"/>
      <c r="X34" s="198"/>
      <c r="Y34" s="198"/>
      <c r="Z34" s="198"/>
      <c r="AA34" s="198"/>
      <c r="AB34" s="199"/>
    </row>
    <row r="35" spans="2:28" x14ac:dyDescent="0.2">
      <c r="B35" s="203"/>
      <c r="C35" s="203"/>
      <c r="D35" s="55"/>
      <c r="E35" s="55"/>
      <c r="F35" s="55"/>
      <c r="G35" s="55"/>
      <c r="H35" s="55"/>
      <c r="I35" s="55"/>
      <c r="J35" s="55"/>
      <c r="K35" s="55"/>
      <c r="L35" s="55"/>
      <c r="M35" s="55"/>
      <c r="N35" s="55"/>
      <c r="P35" s="186" t="s">
        <v>171</v>
      </c>
      <c r="Q35" s="186"/>
      <c r="R35" s="197"/>
      <c r="S35" s="198"/>
      <c r="T35" s="198"/>
      <c r="U35" s="198"/>
      <c r="V35" s="198"/>
      <c r="W35" s="198"/>
      <c r="X35" s="198"/>
      <c r="Y35" s="198"/>
      <c r="Z35" s="198"/>
      <c r="AA35" s="198"/>
      <c r="AB35" s="199"/>
    </row>
    <row r="36" spans="2:28" x14ac:dyDescent="0.2">
      <c r="B36" s="203"/>
      <c r="C36" s="203"/>
      <c r="D36" s="55"/>
      <c r="E36" s="55"/>
      <c r="F36" s="55"/>
      <c r="G36" s="55"/>
      <c r="H36" s="55"/>
      <c r="I36" s="55"/>
      <c r="J36" s="55"/>
      <c r="K36" s="55"/>
      <c r="L36" s="55"/>
      <c r="M36" s="55"/>
      <c r="N36" s="55"/>
      <c r="P36" s="186" t="s">
        <v>172</v>
      </c>
      <c r="Q36" s="186"/>
      <c r="R36" s="197"/>
      <c r="S36" s="198"/>
      <c r="T36" s="198"/>
      <c r="U36" s="198"/>
      <c r="V36" s="198"/>
      <c r="W36" s="198"/>
      <c r="X36" s="198"/>
      <c r="Y36" s="198"/>
      <c r="Z36" s="198"/>
      <c r="AA36" s="198"/>
      <c r="AB36" s="199"/>
    </row>
    <row r="37" spans="2:28" x14ac:dyDescent="0.2">
      <c r="B37" s="203"/>
      <c r="C37" s="203"/>
      <c r="D37" s="55"/>
      <c r="E37" s="55"/>
      <c r="F37" s="55"/>
      <c r="G37" s="55"/>
      <c r="H37" s="55"/>
      <c r="I37" s="55"/>
      <c r="J37" s="55"/>
      <c r="K37" s="55"/>
      <c r="L37" s="55"/>
      <c r="M37" s="55"/>
      <c r="N37" s="55"/>
      <c r="P37" s="186" t="s">
        <v>173</v>
      </c>
      <c r="Q37" s="186"/>
      <c r="R37" s="197"/>
      <c r="S37" s="198"/>
      <c r="T37" s="198"/>
      <c r="U37" s="198"/>
      <c r="V37" s="198"/>
      <c r="W37" s="198"/>
      <c r="X37" s="198"/>
      <c r="Y37" s="198"/>
      <c r="Z37" s="198"/>
      <c r="AA37" s="198"/>
      <c r="AB37" s="199"/>
    </row>
  </sheetData>
  <mergeCells count="54">
    <mergeCell ref="D27:N27"/>
    <mergeCell ref="D28:N28"/>
    <mergeCell ref="B2:N2"/>
    <mergeCell ref="P2:AB2"/>
    <mergeCell ref="B4:D4"/>
    <mergeCell ref="B3:D3"/>
    <mergeCell ref="E3:G3"/>
    <mergeCell ref="H3:J3"/>
    <mergeCell ref="K3:M3"/>
    <mergeCell ref="E4:G4"/>
    <mergeCell ref="H4:J4"/>
    <mergeCell ref="K4:M4"/>
    <mergeCell ref="B31:C31"/>
    <mergeCell ref="R26:AB26"/>
    <mergeCell ref="R27:AB27"/>
    <mergeCell ref="R28:AB28"/>
    <mergeCell ref="B29:C29"/>
    <mergeCell ref="B30:C30"/>
    <mergeCell ref="R29:AB29"/>
    <mergeCell ref="R30:AB30"/>
    <mergeCell ref="D29:N29"/>
    <mergeCell ref="D30:N30"/>
    <mergeCell ref="R31:AB31"/>
    <mergeCell ref="D31:N31"/>
    <mergeCell ref="D26:N26"/>
    <mergeCell ref="B26:C26"/>
    <mergeCell ref="B27:C27"/>
    <mergeCell ref="B28:C28"/>
    <mergeCell ref="B33:C33"/>
    <mergeCell ref="B34:C34"/>
    <mergeCell ref="P32:Q32"/>
    <mergeCell ref="P33:Q33"/>
    <mergeCell ref="P34:Q34"/>
    <mergeCell ref="R37:AB37"/>
    <mergeCell ref="B25:N25"/>
    <mergeCell ref="P25:AB25"/>
    <mergeCell ref="P26:Q26"/>
    <mergeCell ref="P27:Q27"/>
    <mergeCell ref="P28:Q28"/>
    <mergeCell ref="P29:Q29"/>
    <mergeCell ref="P30:Q30"/>
    <mergeCell ref="P31:Q31"/>
    <mergeCell ref="B35:C35"/>
    <mergeCell ref="B36:C36"/>
    <mergeCell ref="B37:C37"/>
    <mergeCell ref="P35:Q35"/>
    <mergeCell ref="P36:Q36"/>
    <mergeCell ref="P37:Q37"/>
    <mergeCell ref="B32:C32"/>
    <mergeCell ref="R33:AB33"/>
    <mergeCell ref="R34:AB34"/>
    <mergeCell ref="R32:AB32"/>
    <mergeCell ref="R35:AB35"/>
    <mergeCell ref="R36:AB36"/>
  </mergeCells>
  <pageMargins left="0.7" right="0.7" top="0.75" bottom="0.75" header="0.3" footer="0.3"/>
  <pageSetup paperSize="5" scale="47" fitToHeight="0"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pageSetUpPr fitToPage="1"/>
  </sheetPr>
  <dimension ref="B2:X38"/>
  <sheetViews>
    <sheetView zoomScale="90" zoomScaleNormal="90" workbookViewId="0">
      <selection activeCell="D27" sqref="D27:O27"/>
    </sheetView>
  </sheetViews>
  <sheetFormatPr baseColWidth="10" defaultColWidth="11.5546875" defaultRowHeight="12.75" x14ac:dyDescent="0.2"/>
  <cols>
    <col min="1" max="1" width="7.21875" style="40" customWidth="1"/>
    <col min="2" max="2" width="5.88671875" style="42" customWidth="1"/>
    <col min="3" max="3" width="5.88671875" style="40" customWidth="1"/>
    <col min="4" max="4" width="4.6640625" style="43" customWidth="1"/>
    <col min="5" max="13" width="4.6640625" style="40" customWidth="1"/>
    <col min="14" max="14" width="5.6640625" style="40" customWidth="1"/>
    <col min="15" max="15" width="6.21875" style="40" customWidth="1"/>
    <col min="16" max="16384" width="11.5546875" style="40"/>
  </cols>
  <sheetData>
    <row r="2" spans="2:15" ht="36.75" customHeight="1" x14ac:dyDescent="0.2">
      <c r="B2" s="210" t="s">
        <v>127</v>
      </c>
      <c r="C2" s="188"/>
      <c r="D2" s="188"/>
      <c r="E2" s="188"/>
      <c r="F2" s="188"/>
      <c r="G2" s="188"/>
      <c r="H2" s="188"/>
      <c r="I2" s="188"/>
      <c r="J2" s="188"/>
      <c r="K2" s="188"/>
      <c r="L2" s="188"/>
      <c r="M2" s="188"/>
      <c r="N2" s="188"/>
      <c r="O2" s="188"/>
    </row>
    <row r="3" spans="2:15" ht="25.5" x14ac:dyDescent="0.2">
      <c r="B3" s="35" t="s">
        <v>96</v>
      </c>
      <c r="C3" s="35" t="s">
        <v>97</v>
      </c>
      <c r="D3" s="35" t="s">
        <v>98</v>
      </c>
      <c r="E3" s="35" t="s">
        <v>99</v>
      </c>
      <c r="F3" s="35" t="s">
        <v>100</v>
      </c>
      <c r="G3" s="35" t="s">
        <v>101</v>
      </c>
      <c r="H3" s="35" t="s">
        <v>102</v>
      </c>
      <c r="I3" s="35" t="s">
        <v>103</v>
      </c>
      <c r="J3" s="35" t="s">
        <v>104</v>
      </c>
      <c r="K3" s="35" t="s">
        <v>105</v>
      </c>
      <c r="L3" s="35" t="s">
        <v>106</v>
      </c>
      <c r="M3" s="35" t="s">
        <v>107</v>
      </c>
      <c r="N3" s="48" t="s">
        <v>113</v>
      </c>
      <c r="O3" s="48" t="s">
        <v>116</v>
      </c>
    </row>
    <row r="4" spans="2:15" ht="26.25" customHeight="1" x14ac:dyDescent="0.2">
      <c r="B4" s="57">
        <f>'Matriz consolidada'!L26</f>
        <v>0.88461538461538458</v>
      </c>
      <c r="C4" s="57">
        <f>'Matriz consolidada'!M26</f>
        <v>0.75</v>
      </c>
      <c r="D4" s="57">
        <f>'Matriz consolidada'!N26</f>
        <v>0.96666666666666667</v>
      </c>
      <c r="E4" s="57">
        <f>'Matriz consolidada'!O26</f>
        <v>0.96551724137931039</v>
      </c>
      <c r="F4" s="57">
        <f>'Matriz consolidada'!P26</f>
        <v>0</v>
      </c>
      <c r="G4" s="57">
        <f>'Matriz consolidada'!Q26</f>
        <v>0</v>
      </c>
      <c r="H4" s="57">
        <f>'Matriz consolidada'!R26</f>
        <v>0</v>
      </c>
      <c r="I4" s="57">
        <f>'Matriz consolidada'!S26</f>
        <v>0</v>
      </c>
      <c r="J4" s="57">
        <f>'Matriz consolidada'!T26</f>
        <v>0</v>
      </c>
      <c r="K4" s="57">
        <f>'Matriz consolidada'!U26</f>
        <v>0</v>
      </c>
      <c r="L4" s="57">
        <f>'Matriz consolidada'!V26</f>
        <v>0</v>
      </c>
      <c r="M4" s="57">
        <f>'Matriz consolidada'!W26</f>
        <v>0</v>
      </c>
      <c r="N4" s="44">
        <v>0.7</v>
      </c>
      <c r="O4" s="44">
        <v>1</v>
      </c>
    </row>
    <row r="11" spans="2:15" x14ac:dyDescent="0.2">
      <c r="B11" s="40"/>
    </row>
    <row r="12" spans="2:15" x14ac:dyDescent="0.2">
      <c r="B12" s="40"/>
    </row>
    <row r="13" spans="2:15" x14ac:dyDescent="0.2">
      <c r="B13" s="40"/>
    </row>
    <row r="14" spans="2:15" x14ac:dyDescent="0.2">
      <c r="B14" s="40"/>
    </row>
    <row r="15" spans="2:15" x14ac:dyDescent="0.2">
      <c r="B15" s="40"/>
    </row>
    <row r="16" spans="2:15" x14ac:dyDescent="0.2">
      <c r="B16" s="40"/>
    </row>
    <row r="17" spans="2:15" ht="14.25" x14ac:dyDescent="0.2">
      <c r="B17" s="58"/>
    </row>
    <row r="23" spans="2:15" ht="15" x14ac:dyDescent="0.2">
      <c r="B23" s="200" t="s">
        <v>109</v>
      </c>
      <c r="C23" s="201"/>
      <c r="D23" s="201"/>
      <c r="E23" s="201"/>
      <c r="F23" s="201"/>
      <c r="G23" s="201"/>
      <c r="H23" s="201"/>
      <c r="I23" s="201"/>
      <c r="J23" s="201"/>
      <c r="K23" s="201"/>
      <c r="L23" s="201"/>
      <c r="M23" s="201"/>
      <c r="N23" s="201"/>
      <c r="O23" s="202"/>
    </row>
    <row r="24" spans="2:15" ht="49.5" customHeight="1" x14ac:dyDescent="0.2">
      <c r="B24" s="212" t="s">
        <v>190</v>
      </c>
      <c r="C24" s="213"/>
      <c r="D24" s="213"/>
      <c r="E24" s="213"/>
      <c r="F24" s="213"/>
      <c r="G24" s="213"/>
      <c r="H24" s="213"/>
      <c r="I24" s="213"/>
      <c r="J24" s="213"/>
      <c r="K24" s="213"/>
      <c r="L24" s="213"/>
      <c r="M24" s="213"/>
      <c r="N24" s="213"/>
      <c r="O24" s="214"/>
    </row>
    <row r="25" spans="2:15" ht="49.5" customHeight="1" x14ac:dyDescent="0.2">
      <c r="B25" s="186" t="s">
        <v>114</v>
      </c>
      <c r="C25" s="186"/>
      <c r="D25" s="197" t="s">
        <v>189</v>
      </c>
      <c r="E25" s="198"/>
      <c r="F25" s="198"/>
      <c r="G25" s="198"/>
      <c r="H25" s="198"/>
      <c r="I25" s="198"/>
      <c r="J25" s="198"/>
      <c r="K25" s="198"/>
      <c r="L25" s="198"/>
      <c r="M25" s="198"/>
      <c r="N25" s="198"/>
      <c r="O25" s="199"/>
    </row>
    <row r="26" spans="2:15" ht="69.75" customHeight="1" x14ac:dyDescent="0.2">
      <c r="B26" s="186" t="s">
        <v>118</v>
      </c>
      <c r="C26" s="186"/>
      <c r="D26" s="197" t="s">
        <v>209</v>
      </c>
      <c r="E26" s="198"/>
      <c r="F26" s="198"/>
      <c r="G26" s="198"/>
      <c r="H26" s="198"/>
      <c r="I26" s="198"/>
      <c r="J26" s="198"/>
      <c r="K26" s="198"/>
      <c r="L26" s="198"/>
      <c r="M26" s="198"/>
      <c r="N26" s="198"/>
      <c r="O26" s="199"/>
    </row>
    <row r="27" spans="2:15" ht="57.75" customHeight="1" x14ac:dyDescent="0.2">
      <c r="B27" s="186" t="s">
        <v>119</v>
      </c>
      <c r="C27" s="186"/>
      <c r="D27" s="197" t="s">
        <v>214</v>
      </c>
      <c r="E27" s="198"/>
      <c r="F27" s="198"/>
      <c r="G27" s="198"/>
      <c r="H27" s="198"/>
      <c r="I27" s="198"/>
      <c r="J27" s="198"/>
      <c r="K27" s="198"/>
      <c r="L27" s="198"/>
      <c r="M27" s="198"/>
      <c r="N27" s="198"/>
      <c r="O27" s="199"/>
    </row>
    <row r="28" spans="2:15" ht="57.75" customHeight="1" x14ac:dyDescent="0.2">
      <c r="B28" s="186" t="s">
        <v>120</v>
      </c>
      <c r="C28" s="186"/>
      <c r="D28" s="197" t="s">
        <v>214</v>
      </c>
      <c r="E28" s="198"/>
      <c r="F28" s="198"/>
      <c r="G28" s="198"/>
      <c r="H28" s="198"/>
      <c r="I28" s="198"/>
      <c r="J28" s="198"/>
      <c r="K28" s="198"/>
      <c r="L28" s="198"/>
      <c r="M28" s="198"/>
      <c r="N28" s="198"/>
      <c r="O28" s="199"/>
    </row>
    <row r="29" spans="2:15" x14ac:dyDescent="0.2">
      <c r="B29" s="186" t="s">
        <v>121</v>
      </c>
      <c r="C29" s="186"/>
      <c r="D29" s="197"/>
      <c r="E29" s="198"/>
      <c r="F29" s="198"/>
      <c r="G29" s="198"/>
      <c r="H29" s="198"/>
      <c r="I29" s="198"/>
      <c r="J29" s="198"/>
      <c r="K29" s="198"/>
      <c r="L29" s="198"/>
      <c r="M29" s="198"/>
      <c r="N29" s="198"/>
      <c r="O29" s="199"/>
    </row>
    <row r="30" spans="2:15" x14ac:dyDescent="0.2">
      <c r="B30" s="186" t="s">
        <v>160</v>
      </c>
      <c r="C30" s="186"/>
      <c r="D30" s="197"/>
      <c r="E30" s="198"/>
      <c r="F30" s="198"/>
      <c r="G30" s="198"/>
      <c r="H30" s="198"/>
      <c r="I30" s="198"/>
      <c r="J30" s="198"/>
      <c r="K30" s="198"/>
      <c r="L30" s="198"/>
      <c r="M30" s="198"/>
      <c r="N30" s="198"/>
      <c r="O30" s="199"/>
    </row>
    <row r="31" spans="2:15" x14ac:dyDescent="0.2">
      <c r="B31" s="186" t="s">
        <v>168</v>
      </c>
      <c r="C31" s="186"/>
      <c r="D31" s="197"/>
      <c r="E31" s="198"/>
      <c r="F31" s="198"/>
      <c r="G31" s="198"/>
      <c r="H31" s="198"/>
      <c r="I31" s="198"/>
      <c r="J31" s="198"/>
      <c r="K31" s="198"/>
      <c r="L31" s="198"/>
      <c r="M31" s="198"/>
      <c r="N31" s="198"/>
      <c r="O31" s="199"/>
    </row>
    <row r="32" spans="2:15" x14ac:dyDescent="0.2">
      <c r="B32" s="186" t="s">
        <v>169</v>
      </c>
      <c r="C32" s="186"/>
      <c r="D32" s="197"/>
      <c r="E32" s="198"/>
      <c r="F32" s="198"/>
      <c r="G32" s="198"/>
      <c r="H32" s="198"/>
      <c r="I32" s="198"/>
      <c r="J32" s="198"/>
      <c r="K32" s="198"/>
      <c r="L32" s="198"/>
      <c r="M32" s="198"/>
      <c r="N32" s="198"/>
      <c r="O32" s="199"/>
    </row>
    <row r="33" spans="2:24" x14ac:dyDescent="0.2">
      <c r="B33" s="186" t="s">
        <v>170</v>
      </c>
      <c r="C33" s="186"/>
      <c r="D33" s="197"/>
      <c r="E33" s="198"/>
      <c r="F33" s="198"/>
      <c r="G33" s="198"/>
      <c r="H33" s="198"/>
      <c r="I33" s="198"/>
      <c r="J33" s="198"/>
      <c r="K33" s="198"/>
      <c r="L33" s="198"/>
      <c r="M33" s="198"/>
      <c r="N33" s="198"/>
      <c r="O33" s="199"/>
      <c r="P33" s="55"/>
      <c r="Q33" s="55"/>
      <c r="R33" s="55"/>
      <c r="S33" s="55"/>
      <c r="T33" s="55"/>
      <c r="U33" s="55"/>
      <c r="V33" s="55"/>
      <c r="W33" s="55"/>
      <c r="X33" s="55"/>
    </row>
    <row r="34" spans="2:24" x14ac:dyDescent="0.2">
      <c r="B34" s="186" t="s">
        <v>171</v>
      </c>
      <c r="C34" s="186"/>
      <c r="D34" s="197"/>
      <c r="E34" s="198"/>
      <c r="F34" s="198"/>
      <c r="G34" s="198"/>
      <c r="H34" s="198"/>
      <c r="I34" s="198"/>
      <c r="J34" s="198"/>
      <c r="K34" s="198"/>
      <c r="L34" s="198"/>
      <c r="M34" s="198"/>
      <c r="N34" s="198"/>
      <c r="O34" s="199"/>
      <c r="P34" s="55"/>
      <c r="Q34" s="55"/>
      <c r="R34" s="55"/>
      <c r="S34" s="55"/>
      <c r="T34" s="55"/>
      <c r="U34" s="55"/>
      <c r="V34" s="55"/>
      <c r="W34" s="55"/>
      <c r="X34" s="55"/>
    </row>
    <row r="35" spans="2:24" x14ac:dyDescent="0.2">
      <c r="B35" s="186" t="s">
        <v>172</v>
      </c>
      <c r="C35" s="186"/>
      <c r="D35" s="197"/>
      <c r="E35" s="198"/>
      <c r="F35" s="198"/>
      <c r="G35" s="198"/>
      <c r="H35" s="198"/>
      <c r="I35" s="198"/>
      <c r="J35" s="198"/>
      <c r="K35" s="198"/>
      <c r="L35" s="198"/>
      <c r="M35" s="198"/>
      <c r="N35" s="198"/>
      <c r="O35" s="199"/>
      <c r="P35" s="55"/>
      <c r="Q35" s="55"/>
      <c r="R35" s="55"/>
      <c r="S35" s="55"/>
      <c r="T35" s="55"/>
      <c r="U35" s="55"/>
      <c r="V35" s="55"/>
      <c r="W35" s="55"/>
      <c r="X35" s="55"/>
    </row>
    <row r="36" spans="2:24" x14ac:dyDescent="0.2">
      <c r="B36" s="186" t="s">
        <v>173</v>
      </c>
      <c r="C36" s="186"/>
      <c r="D36" s="197"/>
      <c r="E36" s="198"/>
      <c r="F36" s="198"/>
      <c r="G36" s="198"/>
      <c r="H36" s="198"/>
      <c r="I36" s="198"/>
      <c r="J36" s="198"/>
      <c r="K36" s="198"/>
      <c r="L36" s="198"/>
      <c r="M36" s="198"/>
      <c r="N36" s="198"/>
      <c r="O36" s="199"/>
      <c r="P36" s="55"/>
      <c r="Q36" s="55"/>
      <c r="R36" s="55"/>
      <c r="S36" s="55"/>
      <c r="T36" s="55"/>
      <c r="U36" s="55"/>
      <c r="V36" s="55"/>
      <c r="W36" s="55"/>
      <c r="X36" s="55"/>
    </row>
    <row r="37" spans="2:24" ht="78.75" customHeight="1" x14ac:dyDescent="0.2">
      <c r="B37" s="211"/>
      <c r="C37" s="211"/>
      <c r="D37" s="211"/>
      <c r="E37" s="211"/>
      <c r="F37" s="211"/>
      <c r="G37" s="211"/>
      <c r="H37" s="211"/>
      <c r="I37" s="211"/>
    </row>
    <row r="38" spans="2:24" ht="12.75" customHeight="1" x14ac:dyDescent="0.2"/>
  </sheetData>
  <mergeCells count="28">
    <mergeCell ref="D33:O33"/>
    <mergeCell ref="D30:O30"/>
    <mergeCell ref="B37:I37"/>
    <mergeCell ref="D29:O29"/>
    <mergeCell ref="B24:O24"/>
    <mergeCell ref="B27:C27"/>
    <mergeCell ref="D27:O27"/>
    <mergeCell ref="B28:C28"/>
    <mergeCell ref="D28:O28"/>
    <mergeCell ref="B29:C29"/>
    <mergeCell ref="B30:C30"/>
    <mergeCell ref="B31:C31"/>
    <mergeCell ref="D31:O31"/>
    <mergeCell ref="B32:C32"/>
    <mergeCell ref="D32:O32"/>
    <mergeCell ref="B33:C33"/>
    <mergeCell ref="B2:O2"/>
    <mergeCell ref="B25:C25"/>
    <mergeCell ref="B23:O23"/>
    <mergeCell ref="D25:O25"/>
    <mergeCell ref="B26:C26"/>
    <mergeCell ref="D26:O26"/>
    <mergeCell ref="B35:C35"/>
    <mergeCell ref="D35:O35"/>
    <mergeCell ref="B36:C36"/>
    <mergeCell ref="D36:O36"/>
    <mergeCell ref="D34:O34"/>
    <mergeCell ref="B34:C34"/>
  </mergeCells>
  <pageMargins left="0.7" right="0.7" top="0.75" bottom="0.75" header="0.3" footer="0.3"/>
  <pageSetup paperSize="5" scale="47" fitToHeight="0" orientation="landscape"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pageSetUpPr fitToPage="1"/>
  </sheetPr>
  <dimension ref="B3:AF47"/>
  <sheetViews>
    <sheetView zoomScale="80" zoomScaleNormal="80" workbookViewId="0">
      <selection activeCell="D23" sqref="D23:O23"/>
    </sheetView>
  </sheetViews>
  <sheetFormatPr baseColWidth="10" defaultColWidth="11.5546875" defaultRowHeight="12.75" x14ac:dyDescent="0.2"/>
  <cols>
    <col min="1" max="1" width="8.109375" style="40" customWidth="1"/>
    <col min="2" max="2" width="6.109375" style="40" bestFit="1" customWidth="1"/>
    <col min="3" max="3" width="5.21875" style="40" bestFit="1" customWidth="1"/>
    <col min="4" max="4" width="5.21875" style="38" bestFit="1" customWidth="1"/>
    <col min="5" max="5" width="6.109375" style="38" bestFit="1" customWidth="1"/>
    <col min="6" max="6" width="6.109375" style="41" bestFit="1" customWidth="1"/>
    <col min="7" max="11" width="6.109375" style="40" bestFit="1" customWidth="1"/>
    <col min="12" max="13" width="4.33203125" style="40" bestFit="1" customWidth="1"/>
    <col min="14" max="14" width="8.6640625" style="40" bestFit="1" customWidth="1"/>
    <col min="15" max="15" width="9.109375" style="40" bestFit="1" customWidth="1"/>
    <col min="16" max="16" width="1.88671875" style="40" customWidth="1"/>
    <col min="17" max="18" width="5.21875" style="40" bestFit="1" customWidth="1"/>
    <col min="19" max="19" width="5.21875" style="42" bestFit="1" customWidth="1"/>
    <col min="20" max="20" width="5.21875" style="40" bestFit="1" customWidth="1"/>
    <col min="21" max="21" width="4.33203125" style="43" bestFit="1" customWidth="1"/>
    <col min="22" max="24" width="4.33203125" style="40" bestFit="1" customWidth="1"/>
    <col min="25" max="25" width="5.21875" style="40" bestFit="1" customWidth="1"/>
    <col min="26" max="26" width="4.33203125" style="40" bestFit="1" customWidth="1"/>
    <col min="27" max="27" width="5.21875" style="40" bestFit="1" customWidth="1"/>
    <col min="28" max="28" width="4.33203125" style="40" bestFit="1" customWidth="1"/>
    <col min="29" max="29" width="8.6640625" style="40" bestFit="1" customWidth="1"/>
    <col min="30" max="30" width="10.44140625" style="40" bestFit="1" customWidth="1"/>
    <col min="31" max="32" width="5.6640625" style="40" customWidth="1"/>
    <col min="33" max="16384" width="11.5546875" style="40"/>
  </cols>
  <sheetData>
    <row r="3" spans="2:30" ht="30" customHeight="1" x14ac:dyDescent="0.2">
      <c r="B3" s="188" t="s">
        <v>129</v>
      </c>
      <c r="C3" s="188"/>
      <c r="D3" s="188"/>
      <c r="E3" s="188"/>
      <c r="F3" s="188"/>
      <c r="G3" s="188"/>
      <c r="H3" s="188"/>
      <c r="I3" s="188"/>
      <c r="J3" s="188"/>
      <c r="K3" s="188"/>
      <c r="L3" s="188"/>
      <c r="M3" s="188"/>
      <c r="N3" s="188"/>
      <c r="O3" s="188"/>
      <c r="P3" s="53"/>
      <c r="Q3" s="188" t="s">
        <v>130</v>
      </c>
      <c r="R3" s="188"/>
      <c r="S3" s="188"/>
      <c r="T3" s="188"/>
      <c r="U3" s="188"/>
      <c r="V3" s="188"/>
      <c r="W3" s="188"/>
      <c r="X3" s="188"/>
      <c r="Y3" s="188"/>
      <c r="Z3" s="188"/>
      <c r="AA3" s="188"/>
      <c r="AB3" s="188"/>
      <c r="AC3" s="188"/>
      <c r="AD3" s="188"/>
    </row>
    <row r="4" spans="2:30" x14ac:dyDescent="0.2">
      <c r="B4" s="35" t="s">
        <v>96</v>
      </c>
      <c r="C4" s="35" t="s">
        <v>97</v>
      </c>
      <c r="D4" s="35" t="s">
        <v>98</v>
      </c>
      <c r="E4" s="35" t="s">
        <v>99</v>
      </c>
      <c r="F4" s="35" t="s">
        <v>100</v>
      </c>
      <c r="G4" s="35" t="s">
        <v>101</v>
      </c>
      <c r="H4" s="35" t="s">
        <v>102</v>
      </c>
      <c r="I4" s="35" t="s">
        <v>103</v>
      </c>
      <c r="J4" s="35" t="s">
        <v>104</v>
      </c>
      <c r="K4" s="35" t="s">
        <v>105</v>
      </c>
      <c r="L4" s="35" t="s">
        <v>106</v>
      </c>
      <c r="M4" s="35" t="s">
        <v>107</v>
      </c>
      <c r="N4" s="35" t="s">
        <v>113</v>
      </c>
      <c r="O4" s="35" t="s">
        <v>116</v>
      </c>
      <c r="P4" s="54"/>
      <c r="Q4" s="35" t="s">
        <v>96</v>
      </c>
      <c r="R4" s="35" t="s">
        <v>97</v>
      </c>
      <c r="S4" s="35" t="s">
        <v>98</v>
      </c>
      <c r="T4" s="35" t="s">
        <v>99</v>
      </c>
      <c r="U4" s="35" t="s">
        <v>100</v>
      </c>
      <c r="V4" s="35" t="s">
        <v>101</v>
      </c>
      <c r="W4" s="35" t="s">
        <v>102</v>
      </c>
      <c r="X4" s="35" t="s">
        <v>103</v>
      </c>
      <c r="Y4" s="35" t="s">
        <v>104</v>
      </c>
      <c r="Z4" s="35" t="s">
        <v>105</v>
      </c>
      <c r="AA4" s="35" t="s">
        <v>106</v>
      </c>
      <c r="AB4" s="35" t="s">
        <v>107</v>
      </c>
      <c r="AC4" s="35" t="s">
        <v>110</v>
      </c>
      <c r="AD4" s="35" t="s">
        <v>161</v>
      </c>
    </row>
    <row r="5" spans="2:30" ht="28.5" customHeight="1" x14ac:dyDescent="0.2">
      <c r="B5" s="33">
        <f>'Matriz consolidada'!L16</f>
        <v>1</v>
      </c>
      <c r="C5" s="33">
        <f>'Matriz consolidada'!M16</f>
        <v>1</v>
      </c>
      <c r="D5" s="33">
        <f>'Matriz consolidada'!N16</f>
        <v>0</v>
      </c>
      <c r="E5" s="33">
        <f>'Matriz consolidada'!O16</f>
        <v>0</v>
      </c>
      <c r="F5" s="33">
        <f>'Matriz consolidada'!P16</f>
        <v>0</v>
      </c>
      <c r="G5" s="33">
        <f>'Matriz consolidada'!Q16</f>
        <v>0</v>
      </c>
      <c r="H5" s="33">
        <f>'Matriz consolidada'!R16</f>
        <v>0</v>
      </c>
      <c r="I5" s="33">
        <f>'Matriz consolidada'!S16</f>
        <v>0</v>
      </c>
      <c r="J5" s="33">
        <f>'Matriz consolidada'!T16</f>
        <v>0</v>
      </c>
      <c r="K5" s="33">
        <f>'Matriz consolidada'!U16</f>
        <v>0</v>
      </c>
      <c r="L5" s="33">
        <f>'Matriz consolidada'!V16</f>
        <v>0</v>
      </c>
      <c r="M5" s="33">
        <f>'Matriz consolidada'!W16</f>
        <v>0</v>
      </c>
      <c r="N5" s="44">
        <v>0.9</v>
      </c>
      <c r="O5" s="44">
        <v>1</v>
      </c>
      <c r="P5" s="50"/>
      <c r="Q5" s="33">
        <f>'Matriz consolidada'!L17</f>
        <v>1.7857142857142857E-3</v>
      </c>
      <c r="R5" s="33">
        <f>'Matriz consolidada'!M17</f>
        <v>3.8461538461538464E-3</v>
      </c>
      <c r="S5" s="33">
        <f>'Matriz consolidada'!N17</f>
        <v>0</v>
      </c>
      <c r="T5" s="33">
        <f>'Matriz consolidada'!O17</f>
        <v>0</v>
      </c>
      <c r="U5" s="33">
        <f>'Matriz consolidada'!P17</f>
        <v>0</v>
      </c>
      <c r="V5" s="33">
        <f>'Matriz consolidada'!Q17</f>
        <v>0</v>
      </c>
      <c r="W5" s="33">
        <f>'Matriz consolidada'!R17</f>
        <v>0</v>
      </c>
      <c r="X5" s="33">
        <f>'Matriz consolidada'!S17</f>
        <v>0</v>
      </c>
      <c r="Y5" s="33">
        <f>'Matriz consolidada'!T17</f>
        <v>0</v>
      </c>
      <c r="Z5" s="33">
        <f>'Matriz consolidada'!U17</f>
        <v>0</v>
      </c>
      <c r="AA5" s="33">
        <f>'Matriz consolidada'!V17</f>
        <v>0</v>
      </c>
      <c r="AB5" s="33">
        <f>'Matriz consolidada'!W17</f>
        <v>0</v>
      </c>
      <c r="AC5" s="44">
        <v>0</v>
      </c>
      <c r="AD5" s="44">
        <v>0.01</v>
      </c>
    </row>
    <row r="6" spans="2:30" ht="30" customHeight="1" x14ac:dyDescent="0.2">
      <c r="E6" s="40"/>
      <c r="F6" s="40"/>
    </row>
    <row r="7" spans="2:30" x14ac:dyDescent="0.2">
      <c r="E7" s="40"/>
      <c r="F7" s="40"/>
    </row>
    <row r="8" spans="2:30" ht="28.5" customHeight="1" x14ac:dyDescent="0.2">
      <c r="E8" s="40"/>
      <c r="F8" s="40"/>
    </row>
    <row r="9" spans="2:30" ht="28.5" customHeight="1" x14ac:dyDescent="0.2">
      <c r="E9" s="50"/>
      <c r="F9" s="50"/>
      <c r="G9" s="50"/>
      <c r="H9" s="50"/>
      <c r="I9" s="50"/>
      <c r="J9" s="50"/>
      <c r="K9" s="50"/>
      <c r="L9" s="50"/>
      <c r="M9" s="50"/>
      <c r="N9" s="50"/>
      <c r="O9" s="50"/>
      <c r="P9" s="50"/>
      <c r="Q9" s="51"/>
      <c r="R9" s="52"/>
    </row>
    <row r="10" spans="2:30" ht="28.5" customHeight="1" x14ac:dyDescent="0.2">
      <c r="E10" s="40"/>
      <c r="F10" s="40"/>
    </row>
    <row r="11" spans="2:30" x14ac:dyDescent="0.2">
      <c r="E11" s="40"/>
      <c r="F11" s="40"/>
    </row>
    <row r="12" spans="2:30" ht="30" customHeight="1" x14ac:dyDescent="0.2">
      <c r="E12" s="40"/>
      <c r="F12" s="40"/>
    </row>
    <row r="20" spans="2:30" ht="22.5" customHeight="1" x14ac:dyDescent="0.2">
      <c r="B20" s="190" t="s">
        <v>109</v>
      </c>
      <c r="C20" s="190"/>
      <c r="D20" s="190"/>
      <c r="E20" s="190"/>
      <c r="F20" s="190"/>
      <c r="G20" s="190"/>
      <c r="H20" s="190"/>
      <c r="I20" s="190"/>
      <c r="J20" s="190"/>
      <c r="K20" s="190"/>
      <c r="L20" s="190"/>
      <c r="M20" s="190"/>
      <c r="N20" s="190"/>
      <c r="O20" s="190"/>
      <c r="P20" s="59"/>
      <c r="Q20" s="190" t="s">
        <v>109</v>
      </c>
      <c r="R20" s="190"/>
      <c r="S20" s="190"/>
      <c r="T20" s="190"/>
      <c r="U20" s="190"/>
      <c r="V20" s="190"/>
      <c r="W20" s="190"/>
      <c r="X20" s="190"/>
      <c r="Y20" s="190"/>
      <c r="Z20" s="190"/>
      <c r="AA20" s="190"/>
      <c r="AB20" s="190"/>
      <c r="AC20" s="190"/>
      <c r="AD20" s="190"/>
    </row>
    <row r="21" spans="2:30" ht="42" customHeight="1" x14ac:dyDescent="0.2">
      <c r="B21" s="186" t="s">
        <v>114</v>
      </c>
      <c r="C21" s="186"/>
      <c r="D21" s="215" t="s">
        <v>185</v>
      </c>
      <c r="E21" s="215"/>
      <c r="F21" s="215"/>
      <c r="G21" s="215"/>
      <c r="H21" s="215"/>
      <c r="I21" s="215"/>
      <c r="J21" s="215"/>
      <c r="K21" s="215"/>
      <c r="L21" s="215"/>
      <c r="M21" s="215"/>
      <c r="N21" s="215"/>
      <c r="O21" s="215"/>
      <c r="P21" s="55"/>
      <c r="Q21" s="186" t="s">
        <v>114</v>
      </c>
      <c r="R21" s="186"/>
      <c r="S21" s="215" t="s">
        <v>186</v>
      </c>
      <c r="T21" s="215"/>
      <c r="U21" s="215"/>
      <c r="V21" s="215"/>
      <c r="W21" s="215"/>
      <c r="X21" s="215"/>
      <c r="Y21" s="215"/>
      <c r="Z21" s="215"/>
      <c r="AA21" s="215"/>
      <c r="AB21" s="215"/>
      <c r="AC21" s="215"/>
      <c r="AD21" s="215"/>
    </row>
    <row r="22" spans="2:30" ht="42.75" customHeight="1" x14ac:dyDescent="0.2">
      <c r="B22" s="186" t="s">
        <v>118</v>
      </c>
      <c r="C22" s="186"/>
      <c r="D22" s="215" t="s">
        <v>207</v>
      </c>
      <c r="E22" s="215"/>
      <c r="F22" s="215"/>
      <c r="G22" s="215"/>
      <c r="H22" s="215"/>
      <c r="I22" s="215"/>
      <c r="J22" s="215"/>
      <c r="K22" s="215"/>
      <c r="L22" s="215"/>
      <c r="M22" s="215"/>
      <c r="N22" s="215"/>
      <c r="O22" s="215"/>
      <c r="P22" s="55"/>
      <c r="Q22" s="186" t="s">
        <v>118</v>
      </c>
      <c r="R22" s="186"/>
      <c r="S22" s="215" t="s">
        <v>208</v>
      </c>
      <c r="T22" s="215"/>
      <c r="U22" s="215"/>
      <c r="V22" s="215"/>
      <c r="W22" s="215"/>
      <c r="X22" s="215"/>
      <c r="Y22" s="215"/>
      <c r="Z22" s="215"/>
      <c r="AA22" s="215"/>
      <c r="AB22" s="215"/>
      <c r="AC22" s="215"/>
      <c r="AD22" s="215"/>
    </row>
    <row r="23" spans="2:30" ht="106.5" customHeight="1" x14ac:dyDescent="0.2">
      <c r="B23" s="186" t="s">
        <v>119</v>
      </c>
      <c r="C23" s="186"/>
      <c r="D23" s="215"/>
      <c r="E23" s="215"/>
      <c r="F23" s="215"/>
      <c r="G23" s="215"/>
      <c r="H23" s="215"/>
      <c r="I23" s="215"/>
      <c r="J23" s="215"/>
      <c r="K23" s="215"/>
      <c r="L23" s="215"/>
      <c r="M23" s="215"/>
      <c r="N23" s="215"/>
      <c r="O23" s="215"/>
      <c r="P23" s="55"/>
      <c r="Q23" s="186" t="s">
        <v>119</v>
      </c>
      <c r="R23" s="186"/>
      <c r="S23" s="215"/>
      <c r="T23" s="215"/>
      <c r="U23" s="215"/>
      <c r="V23" s="215"/>
      <c r="W23" s="215"/>
      <c r="X23" s="215"/>
      <c r="Y23" s="215"/>
      <c r="Z23" s="215"/>
      <c r="AA23" s="215"/>
      <c r="AB23" s="215"/>
      <c r="AC23" s="215"/>
      <c r="AD23" s="215"/>
    </row>
    <row r="24" spans="2:30" ht="45.75" customHeight="1" x14ac:dyDescent="0.2">
      <c r="B24" s="186" t="s">
        <v>120</v>
      </c>
      <c r="C24" s="186"/>
      <c r="D24" s="215"/>
      <c r="E24" s="215"/>
      <c r="F24" s="215"/>
      <c r="G24" s="215"/>
      <c r="H24" s="215"/>
      <c r="I24" s="215"/>
      <c r="J24" s="215"/>
      <c r="K24" s="215"/>
      <c r="L24" s="215"/>
      <c r="M24" s="215"/>
      <c r="N24" s="215"/>
      <c r="O24" s="215"/>
      <c r="P24" s="55"/>
      <c r="Q24" s="186" t="s">
        <v>120</v>
      </c>
      <c r="R24" s="186"/>
      <c r="S24" s="215"/>
      <c r="T24" s="215"/>
      <c r="U24" s="215"/>
      <c r="V24" s="215"/>
      <c r="W24" s="215"/>
      <c r="X24" s="215"/>
      <c r="Y24" s="215"/>
      <c r="Z24" s="215"/>
      <c r="AA24" s="215"/>
      <c r="AB24" s="215"/>
      <c r="AC24" s="215"/>
      <c r="AD24" s="215"/>
    </row>
    <row r="25" spans="2:30" ht="51" customHeight="1" x14ac:dyDescent="0.2">
      <c r="B25" s="186" t="s">
        <v>121</v>
      </c>
      <c r="C25" s="186"/>
      <c r="D25" s="215"/>
      <c r="E25" s="215"/>
      <c r="F25" s="215"/>
      <c r="G25" s="215"/>
      <c r="H25" s="215"/>
      <c r="I25" s="215"/>
      <c r="J25" s="215"/>
      <c r="K25" s="215"/>
      <c r="L25" s="215"/>
      <c r="M25" s="215"/>
      <c r="N25" s="215"/>
      <c r="O25" s="215"/>
      <c r="P25" s="55"/>
      <c r="Q25" s="186" t="s">
        <v>121</v>
      </c>
      <c r="R25" s="186"/>
      <c r="S25" s="215"/>
      <c r="T25" s="215"/>
      <c r="U25" s="215"/>
      <c r="V25" s="215"/>
      <c r="W25" s="215"/>
      <c r="X25" s="215"/>
      <c r="Y25" s="215"/>
      <c r="Z25" s="215"/>
      <c r="AA25" s="215"/>
      <c r="AB25" s="215"/>
      <c r="AC25" s="215"/>
      <c r="AD25" s="215"/>
    </row>
    <row r="26" spans="2:30" ht="51" customHeight="1" x14ac:dyDescent="0.2">
      <c r="B26" s="186" t="s">
        <v>160</v>
      </c>
      <c r="C26" s="186"/>
      <c r="D26" s="215"/>
      <c r="E26" s="215"/>
      <c r="F26" s="215"/>
      <c r="G26" s="215"/>
      <c r="H26" s="215"/>
      <c r="I26" s="215"/>
      <c r="J26" s="215"/>
      <c r="K26" s="215"/>
      <c r="L26" s="215"/>
      <c r="M26" s="215"/>
      <c r="N26" s="215"/>
      <c r="O26" s="215"/>
      <c r="P26" s="55"/>
      <c r="Q26" s="186" t="s">
        <v>160</v>
      </c>
      <c r="R26" s="186"/>
      <c r="S26" s="215"/>
      <c r="T26" s="215"/>
      <c r="U26" s="215"/>
      <c r="V26" s="215"/>
      <c r="W26" s="215"/>
      <c r="X26" s="215"/>
      <c r="Y26" s="215"/>
      <c r="Z26" s="215"/>
      <c r="AA26" s="215"/>
      <c r="AB26" s="215"/>
      <c r="AC26" s="215"/>
      <c r="AD26" s="215"/>
    </row>
    <row r="27" spans="2:30" ht="59.25" customHeight="1" x14ac:dyDescent="0.2">
      <c r="B27" s="186" t="s">
        <v>168</v>
      </c>
      <c r="C27" s="186"/>
      <c r="D27" s="215"/>
      <c r="E27" s="215"/>
      <c r="F27" s="215"/>
      <c r="G27" s="215"/>
      <c r="H27" s="215"/>
      <c r="I27" s="215"/>
      <c r="J27" s="215"/>
      <c r="K27" s="215"/>
      <c r="L27" s="215"/>
      <c r="M27" s="215"/>
      <c r="N27" s="215"/>
      <c r="O27" s="215"/>
      <c r="P27" s="55"/>
      <c r="Q27" s="186" t="s">
        <v>168</v>
      </c>
      <c r="R27" s="186"/>
      <c r="S27" s="215"/>
      <c r="T27" s="215"/>
      <c r="U27" s="215"/>
      <c r="V27" s="215"/>
      <c r="W27" s="215"/>
      <c r="X27" s="215"/>
      <c r="Y27" s="215"/>
      <c r="Z27" s="215"/>
      <c r="AA27" s="215"/>
      <c r="AB27" s="215"/>
      <c r="AC27" s="215"/>
      <c r="AD27" s="215"/>
    </row>
    <row r="28" spans="2:30" ht="51" customHeight="1" x14ac:dyDescent="0.2">
      <c r="B28" s="186" t="s">
        <v>169</v>
      </c>
      <c r="C28" s="186"/>
      <c r="D28" s="215"/>
      <c r="E28" s="215"/>
      <c r="F28" s="215"/>
      <c r="G28" s="215"/>
      <c r="H28" s="215"/>
      <c r="I28" s="215"/>
      <c r="J28" s="215"/>
      <c r="K28" s="215"/>
      <c r="L28" s="215"/>
      <c r="M28" s="215"/>
      <c r="N28" s="215"/>
      <c r="O28" s="215"/>
      <c r="P28" s="55"/>
      <c r="Q28" s="186" t="s">
        <v>169</v>
      </c>
      <c r="R28" s="186"/>
      <c r="S28" s="215"/>
      <c r="T28" s="215"/>
      <c r="U28" s="215"/>
      <c r="V28" s="215"/>
      <c r="W28" s="215"/>
      <c r="X28" s="215"/>
      <c r="Y28" s="215"/>
      <c r="Z28" s="215"/>
      <c r="AA28" s="215"/>
      <c r="AB28" s="215"/>
      <c r="AC28" s="215"/>
      <c r="AD28" s="215"/>
    </row>
    <row r="29" spans="2:30" ht="110.25" customHeight="1" x14ac:dyDescent="0.2">
      <c r="B29" s="186" t="s">
        <v>170</v>
      </c>
      <c r="C29" s="186"/>
      <c r="D29" s="215"/>
      <c r="E29" s="215"/>
      <c r="F29" s="215"/>
      <c r="G29" s="215"/>
      <c r="H29" s="215"/>
      <c r="I29" s="215"/>
      <c r="J29" s="215"/>
      <c r="K29" s="215"/>
      <c r="L29" s="215"/>
      <c r="M29" s="215"/>
      <c r="N29" s="215"/>
      <c r="O29" s="215"/>
      <c r="P29" s="55"/>
      <c r="Q29" s="186" t="s">
        <v>170</v>
      </c>
      <c r="R29" s="186"/>
      <c r="S29" s="215"/>
      <c r="T29" s="215"/>
      <c r="U29" s="215"/>
      <c r="V29" s="215"/>
      <c r="W29" s="215"/>
      <c r="X29" s="215"/>
      <c r="Y29" s="215"/>
      <c r="Z29" s="215"/>
      <c r="AA29" s="215"/>
      <c r="AB29" s="215"/>
      <c r="AC29" s="215"/>
      <c r="AD29" s="215"/>
    </row>
    <row r="30" spans="2:30" ht="51" customHeight="1" x14ac:dyDescent="0.2">
      <c r="B30" s="186" t="s">
        <v>171</v>
      </c>
      <c r="C30" s="186"/>
      <c r="D30" s="215"/>
      <c r="E30" s="215"/>
      <c r="F30" s="215"/>
      <c r="G30" s="215"/>
      <c r="H30" s="215"/>
      <c r="I30" s="215"/>
      <c r="J30" s="215"/>
      <c r="K30" s="215"/>
      <c r="L30" s="215"/>
      <c r="M30" s="215"/>
      <c r="N30" s="215"/>
      <c r="O30" s="215"/>
      <c r="P30" s="55"/>
      <c r="Q30" s="186" t="s">
        <v>171</v>
      </c>
      <c r="R30" s="186"/>
      <c r="S30" s="215"/>
      <c r="T30" s="215"/>
      <c r="U30" s="215"/>
      <c r="V30" s="215"/>
      <c r="W30" s="215"/>
      <c r="X30" s="215"/>
      <c r="Y30" s="215"/>
      <c r="Z30" s="215"/>
      <c r="AA30" s="215"/>
      <c r="AB30" s="215"/>
      <c r="AC30" s="215"/>
      <c r="AD30" s="215"/>
    </row>
    <row r="31" spans="2:30" ht="102.75" customHeight="1" x14ac:dyDescent="0.2">
      <c r="B31" s="186" t="s">
        <v>172</v>
      </c>
      <c r="C31" s="186"/>
      <c r="D31" s="215"/>
      <c r="E31" s="215"/>
      <c r="F31" s="215"/>
      <c r="G31" s="215"/>
      <c r="H31" s="215"/>
      <c r="I31" s="215"/>
      <c r="J31" s="215"/>
      <c r="K31" s="215"/>
      <c r="L31" s="215"/>
      <c r="M31" s="215"/>
      <c r="N31" s="215"/>
      <c r="O31" s="215"/>
      <c r="P31" s="55"/>
      <c r="Q31" s="186" t="s">
        <v>172</v>
      </c>
      <c r="R31" s="186"/>
      <c r="S31" s="215"/>
      <c r="T31" s="215"/>
      <c r="U31" s="215"/>
      <c r="V31" s="215"/>
      <c r="W31" s="215"/>
      <c r="X31" s="215"/>
      <c r="Y31" s="215"/>
      <c r="Z31" s="215"/>
      <c r="AA31" s="215"/>
      <c r="AB31" s="215"/>
      <c r="AC31" s="215"/>
      <c r="AD31" s="215"/>
    </row>
    <row r="32" spans="2:30" ht="51" customHeight="1" x14ac:dyDescent="0.2">
      <c r="B32" s="186" t="s">
        <v>173</v>
      </c>
      <c r="C32" s="186"/>
      <c r="D32" s="215"/>
      <c r="E32" s="215"/>
      <c r="F32" s="215"/>
      <c r="G32" s="215"/>
      <c r="H32" s="215"/>
      <c r="I32" s="215"/>
      <c r="J32" s="215"/>
      <c r="K32" s="215"/>
      <c r="L32" s="215"/>
      <c r="M32" s="215"/>
      <c r="N32" s="215"/>
      <c r="O32" s="215"/>
      <c r="P32" s="55"/>
      <c r="Q32" s="186" t="s">
        <v>173</v>
      </c>
      <c r="R32" s="186"/>
      <c r="S32" s="215"/>
      <c r="T32" s="215"/>
      <c r="U32" s="215"/>
      <c r="V32" s="215"/>
      <c r="W32" s="215"/>
      <c r="X32" s="215"/>
      <c r="Y32" s="215"/>
      <c r="Z32" s="215"/>
      <c r="AA32" s="215"/>
      <c r="AB32" s="215"/>
      <c r="AC32" s="215"/>
      <c r="AD32" s="215"/>
    </row>
    <row r="34" spans="5:32" x14ac:dyDescent="0.2">
      <c r="E34" s="55"/>
      <c r="F34" s="42"/>
      <c r="G34" s="42"/>
      <c r="H34" s="42"/>
      <c r="I34" s="42"/>
      <c r="J34" s="42"/>
      <c r="K34" s="42"/>
      <c r="L34" s="42"/>
      <c r="M34" s="42"/>
      <c r="N34" s="42"/>
      <c r="O34" s="42"/>
      <c r="P34" s="42"/>
      <c r="Q34" s="42"/>
      <c r="R34" s="42"/>
      <c r="S34" s="55"/>
      <c r="T34" s="42"/>
      <c r="U34" s="42"/>
      <c r="V34" s="42"/>
      <c r="W34" s="42"/>
      <c r="X34" s="42"/>
      <c r="Y34" s="42"/>
      <c r="Z34" s="42"/>
      <c r="AA34" s="42"/>
      <c r="AB34" s="42"/>
      <c r="AC34" s="42"/>
      <c r="AD34" s="42"/>
      <c r="AE34" s="42"/>
      <c r="AF34" s="42"/>
    </row>
    <row r="35" spans="5:32" x14ac:dyDescent="0.2">
      <c r="E35" s="42"/>
      <c r="F35" s="42"/>
      <c r="G35" s="42"/>
      <c r="H35" s="42"/>
      <c r="I35" s="42"/>
      <c r="J35" s="42"/>
      <c r="K35" s="42"/>
      <c r="L35" s="42"/>
      <c r="M35" s="42"/>
      <c r="N35" s="42"/>
      <c r="O35" s="42"/>
      <c r="P35" s="42"/>
      <c r="Q35" s="42"/>
      <c r="R35" s="42"/>
      <c r="T35" s="42"/>
      <c r="U35" s="42"/>
      <c r="V35" s="42"/>
      <c r="W35" s="42"/>
      <c r="X35" s="42"/>
      <c r="Y35" s="42"/>
      <c r="Z35" s="42"/>
      <c r="AA35" s="42"/>
      <c r="AB35" s="42"/>
      <c r="AC35" s="42"/>
      <c r="AD35" s="42"/>
      <c r="AE35" s="42"/>
      <c r="AF35" s="42"/>
    </row>
    <row r="36" spans="5:32" x14ac:dyDescent="0.2">
      <c r="E36" s="42"/>
      <c r="F36" s="42"/>
      <c r="G36" s="42"/>
      <c r="H36" s="42"/>
      <c r="I36" s="42"/>
      <c r="J36" s="42"/>
      <c r="K36" s="42"/>
      <c r="L36" s="42"/>
      <c r="M36" s="42"/>
      <c r="N36" s="42"/>
      <c r="O36" s="42"/>
      <c r="P36" s="42"/>
      <c r="Q36" s="42"/>
      <c r="R36" s="42"/>
      <c r="T36" s="42"/>
      <c r="U36" s="42"/>
      <c r="V36" s="42"/>
      <c r="W36" s="42"/>
      <c r="X36" s="42"/>
      <c r="Y36" s="42"/>
      <c r="Z36" s="42"/>
      <c r="AA36" s="42"/>
      <c r="AB36" s="42"/>
      <c r="AC36" s="42"/>
      <c r="AD36" s="42"/>
      <c r="AE36" s="42"/>
      <c r="AF36" s="42"/>
    </row>
    <row r="37" spans="5:32" x14ac:dyDescent="0.2">
      <c r="E37" s="42"/>
      <c r="F37" s="42"/>
      <c r="G37" s="42"/>
      <c r="H37" s="42"/>
      <c r="I37" s="42"/>
      <c r="J37" s="42"/>
      <c r="K37" s="42"/>
      <c r="L37" s="42"/>
      <c r="M37" s="42"/>
      <c r="N37" s="42"/>
      <c r="O37" s="42"/>
      <c r="P37" s="42"/>
      <c r="Q37" s="42"/>
      <c r="R37" s="42"/>
      <c r="T37" s="42"/>
      <c r="U37" s="42"/>
      <c r="V37" s="42"/>
      <c r="W37" s="42"/>
      <c r="X37" s="42"/>
      <c r="Y37" s="42"/>
      <c r="Z37" s="42"/>
      <c r="AA37" s="42"/>
      <c r="AB37" s="42"/>
      <c r="AC37" s="42"/>
      <c r="AD37" s="42"/>
      <c r="AE37" s="42"/>
      <c r="AF37" s="42"/>
    </row>
    <row r="38" spans="5:32" x14ac:dyDescent="0.2">
      <c r="E38" s="42"/>
      <c r="F38" s="42"/>
      <c r="G38" s="42"/>
      <c r="H38" s="42"/>
      <c r="I38" s="42"/>
      <c r="J38" s="42"/>
      <c r="K38" s="42"/>
      <c r="L38" s="42"/>
      <c r="M38" s="42"/>
      <c r="N38" s="42"/>
      <c r="O38" s="42"/>
      <c r="P38" s="42"/>
      <c r="Q38" s="42"/>
      <c r="R38" s="42"/>
      <c r="T38" s="42"/>
      <c r="U38" s="42"/>
      <c r="V38" s="42"/>
      <c r="W38" s="42"/>
      <c r="X38" s="42"/>
      <c r="Y38" s="42"/>
      <c r="Z38" s="42"/>
      <c r="AA38" s="42"/>
      <c r="AB38" s="42"/>
      <c r="AC38" s="42"/>
      <c r="AD38" s="42"/>
      <c r="AE38" s="42"/>
      <c r="AF38" s="42"/>
    </row>
    <row r="39" spans="5:32" x14ac:dyDescent="0.2">
      <c r="E39" s="42"/>
      <c r="F39" s="42"/>
      <c r="G39" s="42"/>
      <c r="H39" s="42"/>
      <c r="I39" s="42"/>
      <c r="J39" s="42"/>
      <c r="K39" s="42"/>
      <c r="L39" s="42"/>
      <c r="M39" s="42"/>
      <c r="N39" s="42"/>
      <c r="O39" s="42"/>
      <c r="P39" s="42"/>
      <c r="Q39" s="42"/>
      <c r="R39" s="42"/>
      <c r="T39" s="42"/>
      <c r="U39" s="42"/>
      <c r="V39" s="42"/>
      <c r="W39" s="42"/>
      <c r="X39" s="42"/>
      <c r="Y39" s="42"/>
      <c r="Z39" s="42"/>
      <c r="AA39" s="42"/>
      <c r="AB39" s="42"/>
      <c r="AC39" s="42"/>
      <c r="AD39" s="42"/>
      <c r="AE39" s="42"/>
      <c r="AF39" s="42"/>
    </row>
    <row r="40" spans="5:32" x14ac:dyDescent="0.2">
      <c r="E40" s="42"/>
      <c r="F40" s="42"/>
      <c r="G40" s="42"/>
      <c r="H40" s="42"/>
      <c r="I40" s="42"/>
      <c r="J40" s="42"/>
      <c r="K40" s="42"/>
      <c r="L40" s="42"/>
      <c r="M40" s="42"/>
      <c r="N40" s="42"/>
      <c r="O40" s="42"/>
      <c r="P40" s="42"/>
      <c r="Q40" s="42"/>
      <c r="R40" s="42"/>
      <c r="T40" s="42"/>
      <c r="U40" s="42"/>
      <c r="V40" s="42"/>
      <c r="W40" s="42"/>
      <c r="X40" s="42"/>
      <c r="Y40" s="42"/>
      <c r="Z40" s="42"/>
      <c r="AA40" s="42"/>
      <c r="AB40" s="42"/>
      <c r="AC40" s="42"/>
      <c r="AD40" s="42"/>
      <c r="AE40" s="42"/>
      <c r="AF40" s="42"/>
    </row>
    <row r="41" spans="5:32" x14ac:dyDescent="0.2">
      <c r="E41" s="42"/>
      <c r="F41" s="42"/>
      <c r="G41" s="42"/>
      <c r="H41" s="42"/>
      <c r="I41" s="42"/>
      <c r="J41" s="42"/>
      <c r="K41" s="42"/>
      <c r="L41" s="42"/>
      <c r="M41" s="42"/>
      <c r="N41" s="42"/>
      <c r="O41" s="42"/>
      <c r="P41" s="42"/>
      <c r="Q41" s="42"/>
      <c r="R41" s="42"/>
      <c r="T41" s="42"/>
      <c r="U41" s="42"/>
      <c r="V41" s="42"/>
      <c r="W41" s="42"/>
      <c r="X41" s="42"/>
      <c r="Y41" s="42"/>
      <c r="Z41" s="42"/>
      <c r="AA41" s="42"/>
      <c r="AB41" s="42"/>
      <c r="AC41" s="42"/>
      <c r="AD41" s="42"/>
      <c r="AE41" s="42"/>
      <c r="AF41" s="42"/>
    </row>
    <row r="42" spans="5:32" x14ac:dyDescent="0.2">
      <c r="E42" s="42"/>
      <c r="F42" s="42"/>
      <c r="G42" s="42"/>
      <c r="H42" s="42"/>
      <c r="I42" s="42"/>
      <c r="J42" s="42"/>
      <c r="K42" s="42"/>
      <c r="L42" s="42"/>
      <c r="M42" s="42"/>
      <c r="N42" s="42"/>
      <c r="O42" s="42"/>
      <c r="P42" s="42"/>
      <c r="Q42" s="42"/>
      <c r="R42" s="42"/>
      <c r="T42" s="42"/>
      <c r="U42" s="42"/>
      <c r="V42" s="42"/>
      <c r="W42" s="42"/>
      <c r="X42" s="42"/>
      <c r="Y42" s="42"/>
      <c r="Z42" s="42"/>
      <c r="AA42" s="42"/>
      <c r="AB42" s="42"/>
      <c r="AC42" s="42"/>
      <c r="AD42" s="42"/>
      <c r="AE42" s="42"/>
      <c r="AF42" s="42"/>
    </row>
    <row r="43" spans="5:32" x14ac:dyDescent="0.2">
      <c r="E43" s="42"/>
      <c r="F43" s="42"/>
      <c r="G43" s="42"/>
      <c r="H43" s="42"/>
      <c r="I43" s="42"/>
      <c r="J43" s="42"/>
      <c r="K43" s="42"/>
      <c r="L43" s="42"/>
      <c r="M43" s="42"/>
      <c r="N43" s="42"/>
      <c r="O43" s="42"/>
      <c r="P43" s="42"/>
      <c r="Q43" s="42"/>
      <c r="R43" s="42"/>
      <c r="T43" s="42"/>
      <c r="U43" s="42"/>
      <c r="V43" s="42"/>
      <c r="W43" s="42"/>
      <c r="X43" s="42"/>
      <c r="Y43" s="42"/>
      <c r="Z43" s="42"/>
      <c r="AA43" s="42"/>
      <c r="AB43" s="42"/>
      <c r="AC43" s="42"/>
      <c r="AD43" s="42"/>
      <c r="AE43" s="42"/>
      <c r="AF43" s="42"/>
    </row>
    <row r="44" spans="5:32" x14ac:dyDescent="0.2">
      <c r="E44" s="42"/>
      <c r="F44" s="42"/>
      <c r="G44" s="42"/>
      <c r="H44" s="42"/>
      <c r="I44" s="42"/>
      <c r="J44" s="42"/>
      <c r="K44" s="42"/>
      <c r="L44" s="42"/>
      <c r="M44" s="42"/>
      <c r="N44" s="42"/>
      <c r="O44" s="42"/>
      <c r="P44" s="42"/>
      <c r="Q44" s="42"/>
      <c r="R44" s="42"/>
      <c r="T44" s="42"/>
      <c r="U44" s="42"/>
      <c r="V44" s="42"/>
      <c r="W44" s="42"/>
      <c r="X44" s="42"/>
      <c r="Y44" s="42"/>
      <c r="Z44" s="42"/>
      <c r="AA44" s="42"/>
      <c r="AB44" s="42"/>
      <c r="AC44" s="42"/>
      <c r="AD44" s="42"/>
      <c r="AE44" s="42"/>
      <c r="AF44" s="42"/>
    </row>
    <row r="45" spans="5:32" x14ac:dyDescent="0.2">
      <c r="E45" s="42"/>
      <c r="F45" s="42"/>
      <c r="G45" s="42"/>
      <c r="H45" s="42"/>
      <c r="I45" s="42"/>
      <c r="J45" s="42"/>
      <c r="K45" s="42"/>
      <c r="L45" s="42"/>
      <c r="M45" s="42"/>
      <c r="N45" s="42"/>
      <c r="O45" s="42"/>
      <c r="P45" s="42"/>
      <c r="Q45" s="42"/>
      <c r="R45" s="42"/>
      <c r="T45" s="42"/>
      <c r="U45" s="42"/>
      <c r="V45" s="42"/>
      <c r="W45" s="42"/>
      <c r="X45" s="42"/>
      <c r="Y45" s="42"/>
      <c r="Z45" s="42"/>
      <c r="AA45" s="42"/>
      <c r="AB45" s="42"/>
      <c r="AC45" s="42"/>
      <c r="AD45" s="42"/>
      <c r="AE45" s="42"/>
      <c r="AF45" s="42"/>
    </row>
    <row r="46" spans="5:32" x14ac:dyDescent="0.2">
      <c r="E46" s="42"/>
      <c r="F46" s="42"/>
      <c r="G46" s="42"/>
      <c r="H46" s="42"/>
      <c r="I46" s="42"/>
      <c r="J46" s="42"/>
      <c r="K46" s="42"/>
      <c r="L46" s="42"/>
      <c r="M46" s="42"/>
      <c r="N46" s="42"/>
      <c r="O46" s="42"/>
      <c r="P46" s="42"/>
      <c r="Q46" s="42"/>
      <c r="R46" s="42"/>
      <c r="T46" s="42"/>
      <c r="U46" s="42"/>
      <c r="V46" s="42"/>
      <c r="W46" s="42"/>
      <c r="X46" s="42"/>
      <c r="Y46" s="42"/>
      <c r="Z46" s="42"/>
      <c r="AA46" s="42"/>
      <c r="AB46" s="42"/>
      <c r="AC46" s="42"/>
      <c r="AD46" s="42"/>
      <c r="AE46" s="42"/>
      <c r="AF46" s="42"/>
    </row>
    <row r="47" spans="5:32" x14ac:dyDescent="0.2">
      <c r="E47" s="42"/>
      <c r="F47" s="42"/>
      <c r="G47" s="42"/>
      <c r="H47" s="42"/>
      <c r="I47" s="42"/>
      <c r="J47" s="42"/>
      <c r="K47" s="42"/>
      <c r="L47" s="42"/>
      <c r="M47" s="42"/>
      <c r="N47" s="42"/>
      <c r="O47" s="42"/>
      <c r="P47" s="42"/>
      <c r="Q47" s="42"/>
      <c r="R47" s="42"/>
      <c r="T47" s="42"/>
      <c r="U47" s="42"/>
      <c r="V47" s="42"/>
      <c r="W47" s="42"/>
      <c r="X47" s="42"/>
      <c r="Y47" s="42"/>
      <c r="Z47" s="42"/>
      <c r="AA47" s="42"/>
      <c r="AB47" s="42"/>
      <c r="AC47" s="42"/>
      <c r="AD47" s="42"/>
      <c r="AE47" s="42"/>
      <c r="AF47" s="42"/>
    </row>
  </sheetData>
  <mergeCells count="52">
    <mergeCell ref="B26:C26"/>
    <mergeCell ref="D26:O26"/>
    <mergeCell ref="B27:C27"/>
    <mergeCell ref="D27:O27"/>
    <mergeCell ref="B28:C28"/>
    <mergeCell ref="D28:O28"/>
    <mergeCell ref="Q26:R26"/>
    <mergeCell ref="S26:AD26"/>
    <mergeCell ref="Q27:R27"/>
    <mergeCell ref="S27:AD27"/>
    <mergeCell ref="Q28:R28"/>
    <mergeCell ref="S28:AD28"/>
    <mergeCell ref="B23:C23"/>
    <mergeCell ref="B24:C24"/>
    <mergeCell ref="B25:C25"/>
    <mergeCell ref="D23:O23"/>
    <mergeCell ref="D24:O24"/>
    <mergeCell ref="D25:O25"/>
    <mergeCell ref="Q23:R23"/>
    <mergeCell ref="S23:AD23"/>
    <mergeCell ref="Q24:R24"/>
    <mergeCell ref="S24:AD24"/>
    <mergeCell ref="Q25:R25"/>
    <mergeCell ref="S25:AD25"/>
    <mergeCell ref="B22:C22"/>
    <mergeCell ref="B3:O3"/>
    <mergeCell ref="Q3:AD3"/>
    <mergeCell ref="B21:C21"/>
    <mergeCell ref="B20:O20"/>
    <mergeCell ref="D21:O21"/>
    <mergeCell ref="D22:O22"/>
    <mergeCell ref="Q20:AD20"/>
    <mergeCell ref="Q21:R21"/>
    <mergeCell ref="S21:AD21"/>
    <mergeCell ref="Q22:R22"/>
    <mergeCell ref="S22:AD22"/>
    <mergeCell ref="D29:O29"/>
    <mergeCell ref="B29:C29"/>
    <mergeCell ref="Q29:R29"/>
    <mergeCell ref="S29:AD29"/>
    <mergeCell ref="B30:C30"/>
    <mergeCell ref="D30:O30"/>
    <mergeCell ref="Q30:R30"/>
    <mergeCell ref="S30:AD30"/>
    <mergeCell ref="B31:C31"/>
    <mergeCell ref="D31:O31"/>
    <mergeCell ref="Q31:R31"/>
    <mergeCell ref="S31:AD31"/>
    <mergeCell ref="B32:C32"/>
    <mergeCell ref="D32:O32"/>
    <mergeCell ref="Q32:R32"/>
    <mergeCell ref="S32:AD32"/>
  </mergeCells>
  <pageMargins left="0.7" right="0.7" top="0.75" bottom="0.75" header="0.3" footer="0.3"/>
  <pageSetup paperSize="5" scale="47" fitToHeight="0" orientation="landscape"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pageSetUpPr fitToPage="1"/>
  </sheetPr>
  <dimension ref="B3:DL74"/>
  <sheetViews>
    <sheetView zoomScale="90" zoomScaleNormal="90" workbookViewId="0">
      <selection activeCell="N20" sqref="N20"/>
    </sheetView>
  </sheetViews>
  <sheetFormatPr baseColWidth="10" defaultColWidth="11.5546875" defaultRowHeight="12.75" x14ac:dyDescent="0.2"/>
  <cols>
    <col min="1" max="1" width="4.5546875" style="40" customWidth="1"/>
    <col min="2" max="2" width="6" style="40" bestFit="1" customWidth="1"/>
    <col min="3" max="3" width="6.109375" style="38" bestFit="1" customWidth="1"/>
    <col min="4" max="4" width="6.109375" style="39" bestFit="1" customWidth="1"/>
    <col min="5" max="5" width="6.109375" style="40" bestFit="1" customWidth="1"/>
    <col min="6" max="7" width="4.33203125" style="40" bestFit="1" customWidth="1"/>
    <col min="8" max="9" width="4.88671875" style="38" bestFit="1" customWidth="1"/>
    <col min="10" max="10" width="4.88671875" style="41" bestFit="1" customWidth="1"/>
    <col min="11" max="11" width="4.88671875" style="40" bestFit="1" customWidth="1"/>
    <col min="12" max="13" width="4.33203125" style="40" bestFit="1" customWidth="1"/>
    <col min="14" max="14" width="9.5546875" style="40" bestFit="1" customWidth="1"/>
    <col min="15" max="15" width="9.109375" style="40" bestFit="1" customWidth="1"/>
    <col min="16" max="16" width="1.6640625" style="40" customWidth="1"/>
    <col min="17" max="17" width="5.21875" style="40" bestFit="1" customWidth="1"/>
    <col min="18" max="18" width="4.88671875" style="40" bestFit="1" customWidth="1"/>
    <col min="19" max="19" width="4.77734375" style="40" bestFit="1" customWidth="1"/>
    <col min="20" max="20" width="4.88671875" style="40" bestFit="1" customWidth="1"/>
    <col min="21" max="23" width="4.33203125" style="40" bestFit="1" customWidth="1"/>
    <col min="24" max="24" width="4.33203125" style="42" bestFit="1" customWidth="1"/>
    <col min="25" max="25" width="4.33203125" style="40" bestFit="1" customWidth="1"/>
    <col min="26" max="26" width="4.33203125" style="43" bestFit="1" customWidth="1"/>
    <col min="27" max="28" width="4.33203125" style="40" bestFit="1" customWidth="1"/>
    <col min="29" max="29" width="9.5546875" style="40" bestFit="1" customWidth="1"/>
    <col min="30" max="30" width="9.88671875" style="40" bestFit="1" customWidth="1"/>
    <col min="31" max="31" width="4" style="40" customWidth="1"/>
    <col min="32" max="32" width="6.109375" style="40" bestFit="1" customWidth="1"/>
    <col min="33" max="36" width="4.88671875" style="40" bestFit="1" customWidth="1"/>
    <col min="37" max="37" width="4" style="40" bestFit="1" customWidth="1"/>
    <col min="38" max="40" width="4.88671875" style="40" bestFit="1" customWidth="1"/>
    <col min="41" max="41" width="3.77734375" style="40" bestFit="1" customWidth="1"/>
    <col min="42" max="42" width="3.88671875" style="40" bestFit="1" customWidth="1"/>
    <col min="43" max="43" width="3.21875" style="40" bestFit="1" customWidth="1"/>
    <col min="44" max="44" width="9.5546875" style="40" bestFit="1" customWidth="1"/>
    <col min="45" max="45" width="9.88671875" style="40" bestFit="1" customWidth="1"/>
    <col min="46" max="46" width="3.6640625" style="40" customWidth="1"/>
    <col min="47" max="56" width="4.88671875" style="40" bestFit="1" customWidth="1"/>
    <col min="57" max="57" width="4.109375" style="40" bestFit="1" customWidth="1"/>
    <col min="58" max="58" width="3.44140625" style="40" bestFit="1" customWidth="1"/>
    <col min="59" max="59" width="9.5546875" style="40" bestFit="1" customWidth="1"/>
    <col min="60" max="60" width="9.88671875" style="40" bestFit="1" customWidth="1"/>
    <col min="61" max="61" width="3.6640625" style="40" customWidth="1"/>
    <col min="62" max="62" width="5.21875" style="40" customWidth="1"/>
    <col min="63" max="63" width="5.21875" style="40" bestFit="1" customWidth="1"/>
    <col min="64" max="64" width="4.44140625" style="40" bestFit="1" customWidth="1"/>
    <col min="65" max="65" width="4" style="40" bestFit="1" customWidth="1"/>
    <col min="66" max="66" width="4.44140625" style="40" bestFit="1" customWidth="1"/>
    <col min="67" max="68" width="3.77734375" style="40" bestFit="1" customWidth="1"/>
    <col min="69" max="69" width="4.33203125" style="40" bestFit="1" customWidth="1"/>
    <col min="70" max="70" width="3.77734375" style="40" bestFit="1" customWidth="1"/>
    <col min="71" max="72" width="4.109375" style="40" bestFit="1" customWidth="1"/>
    <col min="73" max="73" width="3.44140625" style="40" bestFit="1" customWidth="1"/>
    <col min="74" max="74" width="9.88671875" style="40" bestFit="1" customWidth="1"/>
    <col min="75" max="75" width="4.5546875" style="40" customWidth="1"/>
    <col min="76" max="77" width="6.109375" style="40" customWidth="1"/>
    <col min="78" max="78" width="4.44140625" style="40" bestFit="1" customWidth="1"/>
    <col min="79" max="79" width="4" style="40" bestFit="1" customWidth="1"/>
    <col min="80" max="80" width="4.44140625" style="40" bestFit="1" customWidth="1"/>
    <col min="81" max="82" width="3.77734375" style="40" bestFit="1" customWidth="1"/>
    <col min="83" max="83" width="4.33203125" style="40" bestFit="1" customWidth="1"/>
    <col min="84" max="84" width="3.77734375" style="40" bestFit="1" customWidth="1"/>
    <col min="85" max="86" width="4.109375" style="40" bestFit="1" customWidth="1"/>
    <col min="87" max="87" width="3.44140625" style="40" bestFit="1" customWidth="1"/>
    <col min="88" max="88" width="9.88671875" style="40" bestFit="1" customWidth="1"/>
    <col min="89" max="89" width="4.5546875" style="40" customWidth="1"/>
    <col min="90" max="91" width="6.109375" style="40" customWidth="1"/>
    <col min="92" max="101" width="4.5546875" style="40" customWidth="1"/>
    <col min="102" max="102" width="9.88671875" style="40" bestFit="1" customWidth="1"/>
    <col min="103" max="103" width="4.5546875" style="40" customWidth="1"/>
    <col min="104" max="105" width="5.5546875" style="40" customWidth="1"/>
    <col min="106" max="115" width="4.5546875" style="40" customWidth="1"/>
    <col min="116" max="116" width="9.88671875" style="40" bestFit="1" customWidth="1"/>
    <col min="117" max="153" width="4.5546875" style="40" customWidth="1"/>
    <col min="154" max="16384" width="11.5546875" style="40"/>
  </cols>
  <sheetData>
    <row r="3" spans="2:116" ht="38.25" customHeight="1" x14ac:dyDescent="0.2">
      <c r="B3" s="210" t="s">
        <v>131</v>
      </c>
      <c r="C3" s="188"/>
      <c r="D3" s="188"/>
      <c r="E3" s="188"/>
      <c r="F3" s="188"/>
      <c r="G3" s="188"/>
      <c r="H3" s="188"/>
      <c r="I3" s="188"/>
      <c r="J3" s="188"/>
      <c r="K3" s="188"/>
      <c r="L3" s="188"/>
      <c r="M3" s="188"/>
      <c r="N3" s="188"/>
      <c r="O3" s="188"/>
      <c r="P3" s="53"/>
      <c r="Q3" s="210" t="s">
        <v>132</v>
      </c>
      <c r="R3" s="188"/>
      <c r="S3" s="188"/>
      <c r="T3" s="188"/>
      <c r="U3" s="188"/>
      <c r="V3" s="188"/>
      <c r="W3" s="188"/>
      <c r="X3" s="188"/>
      <c r="Y3" s="188"/>
      <c r="Z3" s="188"/>
      <c r="AA3" s="188"/>
      <c r="AB3" s="188"/>
      <c r="AC3" s="188"/>
      <c r="AD3" s="188"/>
      <c r="AF3" s="210" t="s">
        <v>133</v>
      </c>
      <c r="AG3" s="188"/>
      <c r="AH3" s="188"/>
      <c r="AI3" s="188"/>
      <c r="AJ3" s="188"/>
      <c r="AK3" s="188"/>
      <c r="AL3" s="188"/>
      <c r="AM3" s="188"/>
      <c r="AN3" s="188"/>
      <c r="AO3" s="188"/>
      <c r="AP3" s="188"/>
      <c r="AQ3" s="188"/>
      <c r="AR3" s="188"/>
      <c r="AS3" s="188"/>
      <c r="AU3" s="210" t="s">
        <v>134</v>
      </c>
      <c r="AV3" s="188"/>
      <c r="AW3" s="188"/>
      <c r="AX3" s="188"/>
      <c r="AY3" s="188"/>
      <c r="AZ3" s="188"/>
      <c r="BA3" s="188"/>
      <c r="BB3" s="188"/>
      <c r="BC3" s="188"/>
      <c r="BD3" s="188"/>
      <c r="BE3" s="188"/>
      <c r="BF3" s="188"/>
      <c r="BG3" s="188"/>
      <c r="BH3" s="188"/>
      <c r="BJ3" s="210" t="s">
        <v>135</v>
      </c>
      <c r="BK3" s="188"/>
      <c r="BL3" s="188"/>
      <c r="BM3" s="188"/>
      <c r="BN3" s="188"/>
      <c r="BO3" s="188"/>
      <c r="BP3" s="188"/>
      <c r="BQ3" s="188"/>
      <c r="BR3" s="188"/>
      <c r="BS3" s="188"/>
      <c r="BT3" s="188"/>
      <c r="BU3" s="188"/>
      <c r="BV3" s="188"/>
      <c r="BW3" s="53"/>
      <c r="BX3" s="210" t="s">
        <v>136</v>
      </c>
      <c r="BY3" s="188"/>
      <c r="BZ3" s="188"/>
      <c r="CA3" s="188"/>
      <c r="CB3" s="188"/>
      <c r="CC3" s="188"/>
      <c r="CD3" s="188"/>
      <c r="CE3" s="188"/>
      <c r="CF3" s="188"/>
      <c r="CG3" s="188"/>
      <c r="CH3" s="188"/>
      <c r="CI3" s="188"/>
      <c r="CJ3" s="188"/>
      <c r="CL3" s="222" t="s">
        <v>137</v>
      </c>
      <c r="CM3" s="223"/>
      <c r="CN3" s="223"/>
      <c r="CO3" s="223"/>
      <c r="CP3" s="223"/>
      <c r="CQ3" s="223"/>
      <c r="CR3" s="223"/>
      <c r="CS3" s="223"/>
      <c r="CT3" s="223"/>
      <c r="CU3" s="223"/>
      <c r="CV3" s="223"/>
      <c r="CW3" s="223"/>
      <c r="CX3" s="224"/>
      <c r="CY3" s="53"/>
      <c r="CZ3" s="210" t="s">
        <v>138</v>
      </c>
      <c r="DA3" s="188"/>
      <c r="DB3" s="188"/>
      <c r="DC3" s="188"/>
      <c r="DD3" s="188"/>
      <c r="DE3" s="188"/>
      <c r="DF3" s="188"/>
      <c r="DG3" s="188"/>
      <c r="DH3" s="188"/>
      <c r="DI3" s="188"/>
      <c r="DJ3" s="188"/>
      <c r="DK3" s="188"/>
      <c r="DL3" s="188"/>
    </row>
    <row r="4" spans="2:116" ht="24.75" customHeight="1" x14ac:dyDescent="0.2">
      <c r="B4" s="35" t="s">
        <v>96</v>
      </c>
      <c r="C4" s="35" t="s">
        <v>97</v>
      </c>
      <c r="D4" s="35" t="s">
        <v>98</v>
      </c>
      <c r="E4" s="35" t="s">
        <v>99</v>
      </c>
      <c r="F4" s="35" t="s">
        <v>100</v>
      </c>
      <c r="G4" s="35" t="s">
        <v>101</v>
      </c>
      <c r="H4" s="35" t="s">
        <v>102</v>
      </c>
      <c r="I4" s="35" t="s">
        <v>103</v>
      </c>
      <c r="J4" s="35" t="s">
        <v>104</v>
      </c>
      <c r="K4" s="35" t="s">
        <v>105</v>
      </c>
      <c r="L4" s="35" t="s">
        <v>106</v>
      </c>
      <c r="M4" s="35" t="s">
        <v>107</v>
      </c>
      <c r="N4" s="35" t="s">
        <v>113</v>
      </c>
      <c r="O4" s="35" t="s">
        <v>116</v>
      </c>
      <c r="P4" s="54"/>
      <c r="Q4" s="35" t="s">
        <v>96</v>
      </c>
      <c r="R4" s="35" t="s">
        <v>97</v>
      </c>
      <c r="S4" s="35" t="s">
        <v>98</v>
      </c>
      <c r="T4" s="35" t="s">
        <v>99</v>
      </c>
      <c r="U4" s="35" t="s">
        <v>100</v>
      </c>
      <c r="V4" s="35" t="s">
        <v>101</v>
      </c>
      <c r="W4" s="35" t="s">
        <v>102</v>
      </c>
      <c r="X4" s="35" t="s">
        <v>103</v>
      </c>
      <c r="Y4" s="35" t="s">
        <v>104</v>
      </c>
      <c r="Z4" s="35" t="s">
        <v>105</v>
      </c>
      <c r="AA4" s="35" t="s">
        <v>106</v>
      </c>
      <c r="AB4" s="35" t="s">
        <v>107</v>
      </c>
      <c r="AC4" s="35" t="s">
        <v>113</v>
      </c>
      <c r="AD4" s="35" t="s">
        <v>116</v>
      </c>
      <c r="AF4" s="35" t="s">
        <v>96</v>
      </c>
      <c r="AG4" s="35" t="s">
        <v>97</v>
      </c>
      <c r="AH4" s="35" t="s">
        <v>98</v>
      </c>
      <c r="AI4" s="35" t="s">
        <v>99</v>
      </c>
      <c r="AJ4" s="35" t="s">
        <v>100</v>
      </c>
      <c r="AK4" s="35" t="s">
        <v>101</v>
      </c>
      <c r="AL4" s="35" t="s">
        <v>102</v>
      </c>
      <c r="AM4" s="35" t="s">
        <v>103</v>
      </c>
      <c r="AN4" s="35" t="s">
        <v>104</v>
      </c>
      <c r="AO4" s="35" t="s">
        <v>105</v>
      </c>
      <c r="AP4" s="35" t="s">
        <v>106</v>
      </c>
      <c r="AQ4" s="35" t="s">
        <v>107</v>
      </c>
      <c r="AR4" s="35" t="s">
        <v>113</v>
      </c>
      <c r="AS4" s="35" t="s">
        <v>116</v>
      </c>
      <c r="AU4" s="35" t="s">
        <v>96</v>
      </c>
      <c r="AV4" s="35" t="s">
        <v>97</v>
      </c>
      <c r="AW4" s="35" t="s">
        <v>98</v>
      </c>
      <c r="AX4" s="35" t="s">
        <v>99</v>
      </c>
      <c r="AY4" s="35" t="s">
        <v>100</v>
      </c>
      <c r="AZ4" s="35" t="s">
        <v>101</v>
      </c>
      <c r="BA4" s="35" t="s">
        <v>102</v>
      </c>
      <c r="BB4" s="35" t="s">
        <v>103</v>
      </c>
      <c r="BC4" s="35" t="s">
        <v>104</v>
      </c>
      <c r="BD4" s="35" t="s">
        <v>105</v>
      </c>
      <c r="BE4" s="35" t="s">
        <v>106</v>
      </c>
      <c r="BF4" s="35" t="s">
        <v>107</v>
      </c>
      <c r="BG4" s="35" t="s">
        <v>113</v>
      </c>
      <c r="BH4" s="35" t="s">
        <v>116</v>
      </c>
      <c r="BJ4" s="35" t="s">
        <v>96</v>
      </c>
      <c r="BK4" s="35" t="s">
        <v>97</v>
      </c>
      <c r="BL4" s="35" t="s">
        <v>98</v>
      </c>
      <c r="BM4" s="35" t="s">
        <v>99</v>
      </c>
      <c r="BN4" s="35" t="s">
        <v>100</v>
      </c>
      <c r="BO4" s="35" t="s">
        <v>101</v>
      </c>
      <c r="BP4" s="35" t="s">
        <v>102</v>
      </c>
      <c r="BQ4" s="35" t="s">
        <v>103</v>
      </c>
      <c r="BR4" s="35" t="s">
        <v>104</v>
      </c>
      <c r="BS4" s="35" t="s">
        <v>105</v>
      </c>
      <c r="BT4" s="35" t="s">
        <v>106</v>
      </c>
      <c r="BU4" s="35" t="s">
        <v>107</v>
      </c>
      <c r="BV4" s="35" t="s">
        <v>116</v>
      </c>
      <c r="BW4" s="54"/>
      <c r="BX4" s="35" t="s">
        <v>96</v>
      </c>
      <c r="BY4" s="35" t="s">
        <v>97</v>
      </c>
      <c r="BZ4" s="35" t="s">
        <v>98</v>
      </c>
      <c r="CA4" s="35" t="s">
        <v>99</v>
      </c>
      <c r="CB4" s="35" t="s">
        <v>100</v>
      </c>
      <c r="CC4" s="35" t="s">
        <v>101</v>
      </c>
      <c r="CD4" s="35" t="s">
        <v>102</v>
      </c>
      <c r="CE4" s="35" t="s">
        <v>103</v>
      </c>
      <c r="CF4" s="35" t="s">
        <v>104</v>
      </c>
      <c r="CG4" s="35" t="s">
        <v>105</v>
      </c>
      <c r="CH4" s="35" t="s">
        <v>106</v>
      </c>
      <c r="CI4" s="35" t="s">
        <v>107</v>
      </c>
      <c r="CJ4" s="35" t="s">
        <v>116</v>
      </c>
      <c r="CL4" s="35" t="s">
        <v>96</v>
      </c>
      <c r="CM4" s="35" t="s">
        <v>97</v>
      </c>
      <c r="CN4" s="35" t="s">
        <v>98</v>
      </c>
      <c r="CO4" s="35" t="s">
        <v>99</v>
      </c>
      <c r="CP4" s="35" t="s">
        <v>100</v>
      </c>
      <c r="CQ4" s="35" t="s">
        <v>101</v>
      </c>
      <c r="CR4" s="35" t="s">
        <v>102</v>
      </c>
      <c r="CS4" s="35" t="s">
        <v>103</v>
      </c>
      <c r="CT4" s="35" t="s">
        <v>104</v>
      </c>
      <c r="CU4" s="35" t="s">
        <v>105</v>
      </c>
      <c r="CV4" s="35" t="s">
        <v>106</v>
      </c>
      <c r="CW4" s="35" t="s">
        <v>107</v>
      </c>
      <c r="CX4" s="35" t="s">
        <v>116</v>
      </c>
      <c r="CY4" s="54"/>
      <c r="CZ4" s="35" t="s">
        <v>96</v>
      </c>
      <c r="DA4" s="35" t="s">
        <v>97</v>
      </c>
      <c r="DB4" s="35" t="s">
        <v>98</v>
      </c>
      <c r="DC4" s="35" t="s">
        <v>99</v>
      </c>
      <c r="DD4" s="35" t="s">
        <v>100</v>
      </c>
      <c r="DE4" s="35" t="s">
        <v>101</v>
      </c>
      <c r="DF4" s="35" t="s">
        <v>102</v>
      </c>
      <c r="DG4" s="35" t="s">
        <v>103</v>
      </c>
      <c r="DH4" s="35" t="s">
        <v>104</v>
      </c>
      <c r="DI4" s="35" t="s">
        <v>105</v>
      </c>
      <c r="DJ4" s="35" t="s">
        <v>106</v>
      </c>
      <c r="DK4" s="35" t="s">
        <v>107</v>
      </c>
      <c r="DL4" s="35" t="s">
        <v>116</v>
      </c>
    </row>
    <row r="5" spans="2:116" ht="24.75" customHeight="1" x14ac:dyDescent="0.2">
      <c r="B5" s="57" t="str">
        <f>'Matriz consolidada'!L18</f>
        <v>-</v>
      </c>
      <c r="C5" s="57">
        <f>'Matriz consolidada'!M18</f>
        <v>1</v>
      </c>
      <c r="D5" s="57">
        <f>'Matriz consolidada'!N18</f>
        <v>1</v>
      </c>
      <c r="E5" s="57">
        <f>'Matriz consolidada'!O18</f>
        <v>1.03</v>
      </c>
      <c r="F5" s="57">
        <f>'Matriz consolidada'!P18</f>
        <v>0</v>
      </c>
      <c r="G5" s="57">
        <f>'Matriz consolidada'!Q18</f>
        <v>0</v>
      </c>
      <c r="H5" s="57">
        <f>'Matriz consolidada'!R18</f>
        <v>0</v>
      </c>
      <c r="I5" s="57">
        <f>'Matriz consolidada'!S18</f>
        <v>0</v>
      </c>
      <c r="J5" s="57">
        <f>'Matriz consolidada'!T18</f>
        <v>0</v>
      </c>
      <c r="K5" s="57">
        <f>'Matriz consolidada'!U18</f>
        <v>0</v>
      </c>
      <c r="L5" s="57">
        <f>'Matriz consolidada'!V18</f>
        <v>0</v>
      </c>
      <c r="M5" s="57">
        <f>'Matriz consolidada'!W18</f>
        <v>0</v>
      </c>
      <c r="N5" s="44">
        <v>0.9</v>
      </c>
      <c r="O5" s="44">
        <v>1</v>
      </c>
      <c r="P5" s="50"/>
      <c r="Q5" s="57">
        <f>'Matriz consolidada'!L19</f>
        <v>1.47</v>
      </c>
      <c r="R5" s="57">
        <f>'Matriz consolidada'!M19</f>
        <v>0.94</v>
      </c>
      <c r="S5" s="57">
        <f>'Matriz consolidada'!N19</f>
        <v>1</v>
      </c>
      <c r="T5" s="57">
        <f>'Matriz consolidada'!O19</f>
        <v>1</v>
      </c>
      <c r="U5" s="57">
        <f>'Matriz consolidada'!P19</f>
        <v>0</v>
      </c>
      <c r="V5" s="57">
        <f>'Matriz consolidada'!Q19</f>
        <v>0</v>
      </c>
      <c r="W5" s="57">
        <f>'Matriz consolidada'!R19</f>
        <v>0</v>
      </c>
      <c r="X5" s="57">
        <f>'Matriz consolidada'!S19</f>
        <v>0</v>
      </c>
      <c r="Y5" s="57">
        <f>'Matriz consolidada'!T19</f>
        <v>0</v>
      </c>
      <c r="Z5" s="57">
        <f>'Matriz consolidada'!U19</f>
        <v>0</v>
      </c>
      <c r="AA5" s="57">
        <f>'Matriz consolidada'!V19</f>
        <v>0</v>
      </c>
      <c r="AB5" s="57">
        <f>'Matriz consolidada'!W19</f>
        <v>0</v>
      </c>
      <c r="AC5" s="44">
        <v>0.9</v>
      </c>
      <c r="AD5" s="44">
        <v>1</v>
      </c>
      <c r="AF5" s="57">
        <f>'Matriz consolidada'!L20</f>
        <v>0.9</v>
      </c>
      <c r="AG5" s="57">
        <f>'Matriz consolidada'!M20</f>
        <v>1.04</v>
      </c>
      <c r="AH5" s="57">
        <f>'Matriz consolidada'!N20</f>
        <v>1</v>
      </c>
      <c r="AI5" s="57">
        <f>'Matriz consolidada'!O20</f>
        <v>0.96</v>
      </c>
      <c r="AJ5" s="57">
        <f>'Matriz consolidada'!P20</f>
        <v>0</v>
      </c>
      <c r="AK5" s="57">
        <f>'Matriz consolidada'!Q20</f>
        <v>0</v>
      </c>
      <c r="AL5" s="57">
        <f>'Matriz consolidada'!R20</f>
        <v>0</v>
      </c>
      <c r="AM5" s="57">
        <f>'Matriz consolidada'!S20</f>
        <v>0</v>
      </c>
      <c r="AN5" s="57">
        <f>'Matriz consolidada'!T20</f>
        <v>0</v>
      </c>
      <c r="AO5" s="57">
        <f>'Matriz consolidada'!U20</f>
        <v>0</v>
      </c>
      <c r="AP5" s="57">
        <f>'Matriz consolidada'!V20</f>
        <v>0</v>
      </c>
      <c r="AQ5" s="57">
        <f>'Matriz consolidada'!W20</f>
        <v>0</v>
      </c>
      <c r="AR5" s="44">
        <v>0.9</v>
      </c>
      <c r="AS5" s="44">
        <v>1</v>
      </c>
      <c r="AU5" s="57">
        <f>'Matriz consolidada'!L21</f>
        <v>1</v>
      </c>
      <c r="AV5" s="57">
        <f>'Matriz consolidada'!M21</f>
        <v>1</v>
      </c>
      <c r="AW5" s="57">
        <f>'Matriz consolidada'!N21</f>
        <v>1</v>
      </c>
      <c r="AX5" s="57">
        <f>'Matriz consolidada'!O21</f>
        <v>1</v>
      </c>
      <c r="AY5" s="57">
        <f>'Matriz consolidada'!P21</f>
        <v>0</v>
      </c>
      <c r="AZ5" s="57">
        <f>'Matriz consolidada'!Q21</f>
        <v>0</v>
      </c>
      <c r="BA5" s="57">
        <f>'Matriz consolidada'!R21</f>
        <v>0</v>
      </c>
      <c r="BB5" s="57">
        <f>'Matriz consolidada'!S21</f>
        <v>0</v>
      </c>
      <c r="BC5" s="57">
        <f>'Matriz consolidada'!T21</f>
        <v>0</v>
      </c>
      <c r="BD5" s="57">
        <f>'Matriz consolidada'!U21</f>
        <v>0</v>
      </c>
      <c r="BE5" s="57">
        <f>'Matriz consolidada'!V21</f>
        <v>0</v>
      </c>
      <c r="BF5" s="57">
        <f>'Matriz consolidada'!W21</f>
        <v>0</v>
      </c>
      <c r="BG5" s="44">
        <v>0.9</v>
      </c>
      <c r="BH5" s="44">
        <v>1</v>
      </c>
      <c r="BJ5" s="57" t="str">
        <f>'Matriz consolidada'!L23</f>
        <v>-</v>
      </c>
      <c r="BK5" s="57">
        <f>'Matriz consolidada'!M23</f>
        <v>0</v>
      </c>
      <c r="BL5" s="57">
        <f>'Matriz consolidada'!N23</f>
        <v>0</v>
      </c>
      <c r="BM5" s="57">
        <f>'Matriz consolidada'!O23</f>
        <v>0</v>
      </c>
      <c r="BN5" s="57">
        <f>'Matriz consolidada'!P23</f>
        <v>0</v>
      </c>
      <c r="BO5" s="57">
        <f>'Matriz consolidada'!Q23</f>
        <v>0</v>
      </c>
      <c r="BP5" s="57">
        <f>'Matriz consolidada'!R23</f>
        <v>0</v>
      </c>
      <c r="BQ5" s="57">
        <f>'Matriz consolidada'!S23</f>
        <v>0</v>
      </c>
      <c r="BR5" s="57">
        <f>'Matriz consolidada'!T23</f>
        <v>0</v>
      </c>
      <c r="BS5" s="57">
        <f>'Matriz consolidada'!U23</f>
        <v>0</v>
      </c>
      <c r="BT5" s="57">
        <f>'Matriz consolidada'!V23</f>
        <v>0</v>
      </c>
      <c r="BU5" s="57">
        <f>'Matriz consolidada'!W23</f>
        <v>0</v>
      </c>
      <c r="BV5" s="44">
        <v>0.1</v>
      </c>
      <c r="BW5" s="50"/>
      <c r="BX5" s="57">
        <f>'Matriz consolidada'!L24</f>
        <v>8.9300000000000004E-2</v>
      </c>
      <c r="BY5" s="57">
        <f>'Matriz consolidada'!M24</f>
        <v>0.15920000000000001</v>
      </c>
      <c r="BZ5" s="57">
        <f>'Matriz consolidada'!N24</f>
        <v>9.01E-2</v>
      </c>
      <c r="CA5" s="57">
        <f>'Matriz consolidada'!O24</f>
        <v>5.2200000000000003E-2</v>
      </c>
      <c r="CB5" s="57">
        <f>'Matriz consolidada'!P24</f>
        <v>0</v>
      </c>
      <c r="CC5" s="57">
        <f>'Matriz consolidada'!Q24</f>
        <v>0</v>
      </c>
      <c r="CD5" s="57">
        <f>'Matriz consolidada'!R24</f>
        <v>0</v>
      </c>
      <c r="CE5" s="57">
        <f>'Matriz consolidada'!S24</f>
        <v>0</v>
      </c>
      <c r="CF5" s="57">
        <f>'Matriz consolidada'!T24</f>
        <v>0</v>
      </c>
      <c r="CG5" s="57">
        <f>'Matriz consolidada'!U24</f>
        <v>0</v>
      </c>
      <c r="CH5" s="57">
        <f>'Matriz consolidada'!V24</f>
        <v>0</v>
      </c>
      <c r="CI5" s="57">
        <f>'Matriz consolidada'!W24</f>
        <v>0</v>
      </c>
      <c r="CJ5" s="44">
        <v>0.1</v>
      </c>
      <c r="CL5" s="57">
        <f>'Matriz consolidada'!L22</f>
        <v>4.36E-2</v>
      </c>
      <c r="CM5" s="57">
        <f>'Matriz consolidada'!M22</f>
        <v>3.9300000000000002E-2</v>
      </c>
      <c r="CN5" s="57">
        <f>'Matriz consolidada'!N22</f>
        <v>2.4299999999999999E-2</v>
      </c>
      <c r="CO5" s="57">
        <f>'Matriz consolidada'!O22</f>
        <v>2.4500000000000001E-2</v>
      </c>
      <c r="CP5" s="57">
        <f>'Matriz consolidada'!P22</f>
        <v>0</v>
      </c>
      <c r="CQ5" s="57">
        <f>'Matriz consolidada'!Q22</f>
        <v>0</v>
      </c>
      <c r="CR5" s="57">
        <f>'Matriz consolidada'!R22</f>
        <v>0</v>
      </c>
      <c r="CS5" s="57">
        <f>'Matriz consolidada'!S22</f>
        <v>0</v>
      </c>
      <c r="CT5" s="57">
        <f>'Matriz consolidada'!T22</f>
        <v>0</v>
      </c>
      <c r="CU5" s="57">
        <f>'Matriz consolidada'!U22</f>
        <v>0</v>
      </c>
      <c r="CV5" s="57">
        <f>'Matriz consolidada'!V22</f>
        <v>0</v>
      </c>
      <c r="CW5" s="57">
        <f>'Matriz consolidada'!W22</f>
        <v>0</v>
      </c>
      <c r="CX5" s="44">
        <v>0.02</v>
      </c>
      <c r="CY5" s="50"/>
      <c r="CZ5" s="57">
        <f>'Matriz consolidada'!L25</f>
        <v>0.13350000000000001</v>
      </c>
      <c r="DA5" s="57">
        <f>'Matriz consolidada'!M25</f>
        <v>0.17799999999999999</v>
      </c>
      <c r="DB5" s="57">
        <f>'Matriz consolidada'!N25</f>
        <v>0.22639999999999999</v>
      </c>
      <c r="DC5" s="57">
        <f>'Matriz consolidada'!O25</f>
        <v>0.13370000000000001</v>
      </c>
      <c r="DD5" s="57">
        <f>'Matriz consolidada'!P25</f>
        <v>0</v>
      </c>
      <c r="DE5" s="57">
        <f>'Matriz consolidada'!Q25</f>
        <v>0</v>
      </c>
      <c r="DF5" s="57">
        <f>'Matriz consolidada'!R25</f>
        <v>0</v>
      </c>
      <c r="DG5" s="57">
        <f>'Matriz consolidada'!S25</f>
        <v>0</v>
      </c>
      <c r="DH5" s="57">
        <f>'Matriz consolidada'!T25</f>
        <v>0</v>
      </c>
      <c r="DI5" s="57">
        <f>'Matriz consolidada'!U25</f>
        <v>0</v>
      </c>
      <c r="DJ5" s="57">
        <f>'Matriz consolidada'!V25</f>
        <v>0</v>
      </c>
      <c r="DK5" s="57">
        <f>'Matriz consolidada'!W25</f>
        <v>0</v>
      </c>
      <c r="DL5" s="44">
        <v>0.1</v>
      </c>
    </row>
    <row r="6" spans="2:116" x14ac:dyDescent="0.2">
      <c r="C6" s="40"/>
      <c r="D6" s="38"/>
      <c r="H6" s="40"/>
      <c r="I6" s="40"/>
      <c r="J6" s="40"/>
      <c r="S6" s="42"/>
      <c r="U6" s="43"/>
      <c r="X6" s="40"/>
      <c r="Z6" s="40"/>
      <c r="BL6" s="38"/>
      <c r="BZ6" s="42"/>
      <c r="CB6" s="43"/>
      <c r="CN6" s="38"/>
      <c r="DB6" s="42"/>
      <c r="DD6" s="43"/>
    </row>
    <row r="7" spans="2:116" x14ac:dyDescent="0.2">
      <c r="C7" s="40"/>
      <c r="D7" s="38"/>
      <c r="H7" s="40"/>
      <c r="I7" s="40"/>
      <c r="J7" s="40"/>
      <c r="S7" s="42"/>
      <c r="U7" s="43"/>
      <c r="X7" s="40"/>
      <c r="Z7" s="40"/>
      <c r="BL7" s="38"/>
      <c r="BZ7" s="42"/>
      <c r="CB7" s="43"/>
      <c r="CN7" s="38"/>
      <c r="DB7" s="42"/>
      <c r="DD7" s="43"/>
    </row>
    <row r="8" spans="2:116" x14ac:dyDescent="0.2">
      <c r="C8" s="40"/>
      <c r="D8" s="38"/>
      <c r="H8" s="40"/>
      <c r="I8" s="40"/>
      <c r="J8" s="40"/>
      <c r="S8" s="42"/>
      <c r="U8" s="43"/>
      <c r="X8" s="40"/>
      <c r="Z8" s="40"/>
      <c r="BL8" s="38"/>
      <c r="BZ8" s="42"/>
      <c r="CB8" s="43"/>
      <c r="CN8" s="38"/>
      <c r="DB8" s="42"/>
      <c r="DD8" s="43"/>
    </row>
    <row r="9" spans="2:116" x14ac:dyDescent="0.2">
      <c r="C9" s="40"/>
      <c r="D9" s="38"/>
      <c r="E9" s="50"/>
      <c r="F9" s="50"/>
      <c r="G9" s="50"/>
      <c r="H9" s="50"/>
      <c r="I9" s="50"/>
      <c r="J9" s="50"/>
      <c r="K9" s="50"/>
      <c r="L9" s="50"/>
      <c r="M9" s="50"/>
      <c r="N9" s="50"/>
      <c r="O9" s="50"/>
      <c r="P9" s="50"/>
      <c r="Q9" s="51"/>
      <c r="R9" s="52"/>
      <c r="S9" s="42"/>
      <c r="U9" s="43"/>
      <c r="X9" s="40"/>
      <c r="Z9" s="40"/>
      <c r="BL9" s="38"/>
      <c r="BM9" s="50"/>
      <c r="BN9" s="50"/>
      <c r="BO9" s="50"/>
      <c r="BP9" s="50"/>
      <c r="BQ9" s="50"/>
      <c r="BR9" s="50"/>
      <c r="BS9" s="50"/>
      <c r="BT9" s="50"/>
      <c r="BU9" s="50"/>
      <c r="BV9" s="50"/>
      <c r="BW9" s="50"/>
      <c r="BX9" s="51"/>
      <c r="BY9" s="52"/>
      <c r="BZ9" s="42"/>
      <c r="CB9" s="43"/>
      <c r="CN9" s="38"/>
      <c r="CO9" s="50"/>
      <c r="CP9" s="50"/>
      <c r="CQ9" s="50"/>
      <c r="CR9" s="50"/>
      <c r="CS9" s="50"/>
      <c r="CT9" s="50"/>
      <c r="CU9" s="50"/>
      <c r="CV9" s="50"/>
      <c r="CW9" s="50"/>
      <c r="CX9" s="50"/>
      <c r="CY9" s="50"/>
      <c r="CZ9" s="51"/>
      <c r="DA9" s="52"/>
      <c r="DB9" s="42"/>
      <c r="DD9" s="43"/>
    </row>
    <row r="10" spans="2:116" x14ac:dyDescent="0.2">
      <c r="C10" s="40"/>
      <c r="D10" s="38"/>
      <c r="H10" s="40"/>
      <c r="I10" s="40"/>
      <c r="J10" s="40"/>
      <c r="S10" s="42"/>
      <c r="U10" s="43"/>
      <c r="X10" s="40"/>
      <c r="Z10" s="40"/>
      <c r="BL10" s="38"/>
      <c r="BZ10" s="42"/>
      <c r="CB10" s="43"/>
      <c r="CN10" s="38"/>
      <c r="DB10" s="42"/>
      <c r="DD10" s="43"/>
    </row>
    <row r="11" spans="2:116" x14ac:dyDescent="0.2">
      <c r="C11" s="40"/>
      <c r="D11" s="38"/>
      <c r="H11" s="40"/>
      <c r="I11" s="40"/>
      <c r="J11" s="40"/>
      <c r="S11" s="42"/>
      <c r="U11" s="43"/>
      <c r="X11" s="40"/>
      <c r="Z11" s="40"/>
      <c r="BL11" s="38"/>
      <c r="BZ11" s="42"/>
      <c r="CB11" s="43"/>
      <c r="CN11" s="38"/>
      <c r="DB11" s="42"/>
      <c r="DD11" s="43"/>
    </row>
    <row r="12" spans="2:116" x14ac:dyDescent="0.2">
      <c r="C12" s="40"/>
      <c r="D12" s="38"/>
      <c r="H12" s="40"/>
      <c r="I12" s="40"/>
      <c r="J12" s="40"/>
      <c r="S12" s="42"/>
      <c r="U12" s="43"/>
      <c r="X12" s="40"/>
      <c r="Z12" s="40"/>
      <c r="BL12" s="38"/>
      <c r="BZ12" s="42"/>
      <c r="CB12" s="43"/>
      <c r="CN12" s="38"/>
      <c r="DB12" s="42"/>
      <c r="DD12" s="43"/>
    </row>
    <row r="13" spans="2:116" x14ac:dyDescent="0.2">
      <c r="C13" s="40"/>
      <c r="D13" s="38"/>
      <c r="E13" s="38"/>
      <c r="F13" s="41"/>
      <c r="H13" s="40"/>
      <c r="I13" s="40"/>
      <c r="J13" s="40"/>
      <c r="S13" s="42"/>
      <c r="U13" s="43"/>
      <c r="X13" s="40"/>
      <c r="Z13" s="40"/>
      <c r="BL13" s="38"/>
      <c r="BM13" s="38"/>
      <c r="BN13" s="41"/>
      <c r="BZ13" s="42"/>
      <c r="CB13" s="43"/>
      <c r="CN13" s="38"/>
      <c r="CO13" s="38"/>
      <c r="CP13" s="41"/>
      <c r="DB13" s="42"/>
      <c r="DD13" s="43"/>
    </row>
    <row r="14" spans="2:116" x14ac:dyDescent="0.2">
      <c r="C14" s="40"/>
      <c r="D14" s="38"/>
      <c r="E14" s="38"/>
      <c r="F14" s="41"/>
      <c r="H14" s="40"/>
      <c r="I14" s="40"/>
      <c r="J14" s="40"/>
      <c r="S14" s="42"/>
      <c r="U14" s="43"/>
      <c r="X14" s="40"/>
      <c r="Z14" s="40"/>
      <c r="BL14" s="38"/>
      <c r="BM14" s="38"/>
      <c r="BN14" s="41"/>
      <c r="BZ14" s="42"/>
      <c r="CB14" s="43"/>
      <c r="CN14" s="38"/>
      <c r="CO14" s="38"/>
      <c r="CP14" s="41"/>
      <c r="DB14" s="42"/>
      <c r="DD14" s="43"/>
    </row>
    <row r="15" spans="2:116" x14ac:dyDescent="0.2">
      <c r="C15" s="40"/>
      <c r="D15" s="38"/>
      <c r="E15" s="38"/>
      <c r="F15" s="41"/>
      <c r="H15" s="40"/>
      <c r="I15" s="40"/>
      <c r="J15" s="40"/>
      <c r="S15" s="42"/>
      <c r="U15" s="43"/>
      <c r="X15" s="40"/>
      <c r="Z15" s="40"/>
      <c r="BL15" s="38"/>
      <c r="BM15" s="38"/>
      <c r="BN15" s="41"/>
      <c r="BZ15" s="42"/>
      <c r="CB15" s="43"/>
      <c r="CN15" s="38"/>
      <c r="CO15" s="38"/>
      <c r="CP15" s="41"/>
      <c r="DB15" s="42"/>
      <c r="DD15" s="43"/>
    </row>
    <row r="16" spans="2:116" x14ac:dyDescent="0.2">
      <c r="C16" s="40"/>
      <c r="D16" s="38"/>
      <c r="E16" s="38"/>
      <c r="F16" s="41"/>
      <c r="H16" s="40"/>
      <c r="I16" s="40"/>
      <c r="J16" s="40"/>
      <c r="S16" s="42"/>
      <c r="U16" s="43"/>
      <c r="X16" s="40"/>
      <c r="Z16" s="40"/>
      <c r="BL16" s="38"/>
      <c r="BM16" s="38"/>
      <c r="BN16" s="41"/>
      <c r="BZ16" s="42"/>
      <c r="CB16" s="43"/>
      <c r="CN16" s="38"/>
      <c r="CO16" s="38"/>
      <c r="CP16" s="41"/>
      <c r="DB16" s="42"/>
      <c r="DD16" s="43"/>
    </row>
    <row r="17" spans="2:116" x14ac:dyDescent="0.2">
      <c r="C17" s="40"/>
      <c r="D17" s="38"/>
      <c r="E17" s="38"/>
      <c r="F17" s="41"/>
      <c r="H17" s="40"/>
      <c r="I17" s="40"/>
      <c r="J17" s="40"/>
      <c r="S17" s="42"/>
      <c r="U17" s="43"/>
      <c r="X17" s="40"/>
      <c r="Z17" s="40"/>
      <c r="BL17" s="38"/>
      <c r="BM17" s="38"/>
      <c r="BN17" s="41"/>
      <c r="BZ17" s="42"/>
      <c r="CB17" s="43"/>
      <c r="CN17" s="38"/>
      <c r="CO17" s="38"/>
      <c r="CP17" s="41"/>
      <c r="DB17" s="42"/>
      <c r="DD17" s="43"/>
    </row>
    <row r="18" spans="2:116" x14ac:dyDescent="0.2">
      <c r="C18" s="40"/>
      <c r="D18" s="38"/>
      <c r="E18" s="38"/>
      <c r="F18" s="41"/>
      <c r="H18" s="40"/>
      <c r="I18" s="40"/>
      <c r="J18" s="40"/>
      <c r="S18" s="42"/>
      <c r="U18" s="43"/>
      <c r="X18" s="40"/>
      <c r="Z18" s="40"/>
      <c r="BL18" s="38"/>
      <c r="BM18" s="38"/>
      <c r="BN18" s="41"/>
      <c r="BZ18" s="42"/>
      <c r="CB18" s="43"/>
      <c r="CN18" s="38"/>
      <c r="CO18" s="38"/>
      <c r="CP18" s="41"/>
      <c r="DB18" s="42"/>
      <c r="DD18" s="43"/>
    </row>
    <row r="19" spans="2:116" x14ac:dyDescent="0.2">
      <c r="C19" s="40"/>
      <c r="D19" s="38"/>
      <c r="E19" s="38"/>
      <c r="F19" s="41"/>
      <c r="H19" s="40"/>
      <c r="I19" s="40"/>
      <c r="J19" s="40"/>
      <c r="S19" s="42"/>
      <c r="U19" s="43"/>
      <c r="X19" s="40"/>
      <c r="Z19" s="40"/>
      <c r="BL19" s="38"/>
      <c r="BM19" s="38"/>
      <c r="BN19" s="41"/>
      <c r="BZ19" s="42"/>
      <c r="CB19" s="43"/>
    </row>
    <row r="20" spans="2:116" x14ac:dyDescent="0.2">
      <c r="C20" s="40"/>
      <c r="D20" s="38"/>
      <c r="E20" s="38"/>
      <c r="F20" s="41"/>
      <c r="H20" s="40"/>
      <c r="I20" s="40"/>
      <c r="J20" s="40"/>
      <c r="S20" s="42"/>
      <c r="U20" s="43"/>
      <c r="X20" s="40"/>
      <c r="Z20" s="40"/>
    </row>
    <row r="21" spans="2:116" ht="24.75" customHeight="1" x14ac:dyDescent="0.2">
      <c r="B21" s="200" t="s">
        <v>109</v>
      </c>
      <c r="C21" s="201"/>
      <c r="D21" s="201"/>
      <c r="E21" s="201"/>
      <c r="F21" s="201"/>
      <c r="G21" s="201"/>
      <c r="H21" s="201"/>
      <c r="I21" s="201"/>
      <c r="J21" s="201"/>
      <c r="K21" s="201"/>
      <c r="L21" s="201"/>
      <c r="M21" s="201"/>
      <c r="N21" s="201"/>
      <c r="O21" s="202"/>
      <c r="P21" s="53"/>
      <c r="Q21" s="200" t="s">
        <v>109</v>
      </c>
      <c r="R21" s="201"/>
      <c r="S21" s="201"/>
      <c r="T21" s="201"/>
      <c r="U21" s="201"/>
      <c r="V21" s="201"/>
      <c r="W21" s="201"/>
      <c r="X21" s="201"/>
      <c r="Y21" s="201"/>
      <c r="Z21" s="201"/>
      <c r="AA21" s="201"/>
      <c r="AB21" s="201"/>
      <c r="AC21" s="201"/>
      <c r="AD21" s="202"/>
      <c r="AF21" s="200" t="s">
        <v>109</v>
      </c>
      <c r="AG21" s="201"/>
      <c r="AH21" s="201"/>
      <c r="AI21" s="201"/>
      <c r="AJ21" s="201"/>
      <c r="AK21" s="201"/>
      <c r="AL21" s="201"/>
      <c r="AM21" s="201"/>
      <c r="AN21" s="201"/>
      <c r="AO21" s="201"/>
      <c r="AP21" s="201"/>
      <c r="AQ21" s="201"/>
      <c r="AR21" s="201"/>
      <c r="AS21" s="202"/>
      <c r="AU21" s="200" t="s">
        <v>109</v>
      </c>
      <c r="AV21" s="201"/>
      <c r="AW21" s="201"/>
      <c r="AX21" s="201"/>
      <c r="AY21" s="201"/>
      <c r="AZ21" s="201"/>
      <c r="BA21" s="201"/>
      <c r="BB21" s="201"/>
      <c r="BC21" s="201"/>
      <c r="BD21" s="201"/>
      <c r="BE21" s="201"/>
      <c r="BF21" s="201"/>
      <c r="BG21" s="201"/>
      <c r="BH21" s="202"/>
      <c r="BJ21" s="200" t="s">
        <v>109</v>
      </c>
      <c r="BK21" s="201"/>
      <c r="BL21" s="201"/>
      <c r="BM21" s="201"/>
      <c r="BN21" s="201"/>
      <c r="BO21" s="201"/>
      <c r="BP21" s="201"/>
      <c r="BQ21" s="201"/>
      <c r="BR21" s="201"/>
      <c r="BS21" s="201"/>
      <c r="BT21" s="201"/>
      <c r="BU21" s="201"/>
      <c r="BV21" s="202"/>
      <c r="BX21" s="200" t="s">
        <v>109</v>
      </c>
      <c r="BY21" s="201"/>
      <c r="BZ21" s="201"/>
      <c r="CA21" s="201"/>
      <c r="CB21" s="201"/>
      <c r="CC21" s="201"/>
      <c r="CD21" s="201"/>
      <c r="CE21" s="201"/>
      <c r="CF21" s="201"/>
      <c r="CG21" s="201"/>
      <c r="CH21" s="201"/>
      <c r="CI21" s="201"/>
      <c r="CJ21" s="202"/>
      <c r="CL21" s="200" t="s">
        <v>109</v>
      </c>
      <c r="CM21" s="201"/>
      <c r="CN21" s="201"/>
      <c r="CO21" s="201"/>
      <c r="CP21" s="201"/>
      <c r="CQ21" s="201"/>
      <c r="CR21" s="201"/>
      <c r="CS21" s="201"/>
      <c r="CT21" s="201"/>
      <c r="CU21" s="201"/>
      <c r="CV21" s="201"/>
      <c r="CW21" s="201"/>
      <c r="CX21" s="202"/>
      <c r="CZ21" s="200" t="s">
        <v>109</v>
      </c>
      <c r="DA21" s="201"/>
      <c r="DB21" s="201"/>
      <c r="DC21" s="201"/>
      <c r="DD21" s="201"/>
      <c r="DE21" s="201"/>
      <c r="DF21" s="201"/>
      <c r="DG21" s="201"/>
      <c r="DH21" s="201"/>
      <c r="DI21" s="201"/>
      <c r="DJ21" s="201"/>
      <c r="DK21" s="201"/>
      <c r="DL21" s="202"/>
    </row>
    <row r="22" spans="2:116" ht="72" customHeight="1" x14ac:dyDescent="0.2">
      <c r="B22" s="186" t="s">
        <v>114</v>
      </c>
      <c r="C22" s="186"/>
      <c r="D22" s="197" t="s">
        <v>192</v>
      </c>
      <c r="E22" s="198"/>
      <c r="F22" s="198"/>
      <c r="G22" s="198"/>
      <c r="H22" s="198"/>
      <c r="I22" s="198"/>
      <c r="J22" s="198"/>
      <c r="K22" s="198"/>
      <c r="L22" s="198"/>
      <c r="M22" s="198"/>
      <c r="N22" s="198"/>
      <c r="O22" s="199"/>
      <c r="P22" s="50"/>
      <c r="Q22" s="186" t="s">
        <v>114</v>
      </c>
      <c r="R22" s="186"/>
      <c r="S22" s="197" t="s">
        <v>193</v>
      </c>
      <c r="T22" s="198"/>
      <c r="U22" s="198"/>
      <c r="V22" s="198"/>
      <c r="W22" s="198"/>
      <c r="X22" s="198"/>
      <c r="Y22" s="198"/>
      <c r="Z22" s="198"/>
      <c r="AA22" s="198"/>
      <c r="AB22" s="198"/>
      <c r="AC22" s="198"/>
      <c r="AD22" s="199"/>
      <c r="AF22" s="186" t="s">
        <v>114</v>
      </c>
      <c r="AG22" s="186"/>
      <c r="AH22" s="197" t="s">
        <v>194</v>
      </c>
      <c r="AI22" s="198"/>
      <c r="AJ22" s="198"/>
      <c r="AK22" s="198"/>
      <c r="AL22" s="198"/>
      <c r="AM22" s="198"/>
      <c r="AN22" s="198"/>
      <c r="AO22" s="198"/>
      <c r="AP22" s="198"/>
      <c r="AQ22" s="198"/>
      <c r="AR22" s="198"/>
      <c r="AS22" s="199"/>
      <c r="AU22" s="186" t="s">
        <v>114</v>
      </c>
      <c r="AV22" s="186"/>
      <c r="AW22" s="197" t="s">
        <v>195</v>
      </c>
      <c r="AX22" s="198"/>
      <c r="AY22" s="198"/>
      <c r="AZ22" s="198"/>
      <c r="BA22" s="198"/>
      <c r="BB22" s="198"/>
      <c r="BC22" s="198"/>
      <c r="BD22" s="198"/>
      <c r="BE22" s="198"/>
      <c r="BF22" s="198"/>
      <c r="BG22" s="198"/>
      <c r="BH22" s="199"/>
      <c r="BJ22" s="186" t="s">
        <v>114</v>
      </c>
      <c r="BK22" s="186"/>
      <c r="BL22" s="197" t="s">
        <v>196</v>
      </c>
      <c r="BM22" s="198"/>
      <c r="BN22" s="198"/>
      <c r="BO22" s="198"/>
      <c r="BP22" s="198"/>
      <c r="BQ22" s="198"/>
      <c r="BR22" s="198"/>
      <c r="BS22" s="198"/>
      <c r="BT22" s="198"/>
      <c r="BU22" s="198"/>
      <c r="BV22" s="199"/>
      <c r="BX22" s="186" t="s">
        <v>114</v>
      </c>
      <c r="BY22" s="186"/>
      <c r="BZ22" s="197" t="s">
        <v>197</v>
      </c>
      <c r="CA22" s="198"/>
      <c r="CB22" s="198"/>
      <c r="CC22" s="198"/>
      <c r="CD22" s="198"/>
      <c r="CE22" s="198"/>
      <c r="CF22" s="198"/>
      <c r="CG22" s="198"/>
      <c r="CH22" s="198"/>
      <c r="CI22" s="198"/>
      <c r="CJ22" s="199"/>
      <c r="CL22" s="186" t="s">
        <v>114</v>
      </c>
      <c r="CM22" s="186"/>
      <c r="CN22" s="197" t="s">
        <v>198</v>
      </c>
      <c r="CO22" s="198"/>
      <c r="CP22" s="198"/>
      <c r="CQ22" s="198"/>
      <c r="CR22" s="198"/>
      <c r="CS22" s="198"/>
      <c r="CT22" s="198"/>
      <c r="CU22" s="198"/>
      <c r="CV22" s="198"/>
      <c r="CW22" s="198"/>
      <c r="CX22" s="199"/>
      <c r="CZ22" s="186" t="s">
        <v>114</v>
      </c>
      <c r="DA22" s="186"/>
      <c r="DB22" s="197" t="s">
        <v>199</v>
      </c>
      <c r="DC22" s="198"/>
      <c r="DD22" s="198"/>
      <c r="DE22" s="198"/>
      <c r="DF22" s="198"/>
      <c r="DG22" s="198"/>
      <c r="DH22" s="198"/>
      <c r="DI22" s="198"/>
      <c r="DJ22" s="198"/>
      <c r="DK22" s="198"/>
      <c r="DL22" s="199"/>
    </row>
    <row r="23" spans="2:116" ht="43.5" customHeight="1" x14ac:dyDescent="0.2">
      <c r="B23" s="186" t="s">
        <v>118</v>
      </c>
      <c r="C23" s="186"/>
      <c r="D23" s="197" t="s">
        <v>201</v>
      </c>
      <c r="E23" s="198"/>
      <c r="F23" s="198"/>
      <c r="G23" s="198"/>
      <c r="H23" s="198"/>
      <c r="I23" s="198"/>
      <c r="J23" s="198"/>
      <c r="K23" s="198"/>
      <c r="L23" s="198"/>
      <c r="M23" s="198"/>
      <c r="N23" s="198"/>
      <c r="O23" s="199"/>
      <c r="Q23" s="186" t="s">
        <v>118</v>
      </c>
      <c r="R23" s="186"/>
      <c r="S23" s="197" t="s">
        <v>202</v>
      </c>
      <c r="T23" s="198"/>
      <c r="U23" s="198"/>
      <c r="V23" s="198"/>
      <c r="W23" s="198"/>
      <c r="X23" s="198"/>
      <c r="Y23" s="198"/>
      <c r="Z23" s="198"/>
      <c r="AA23" s="198"/>
      <c r="AB23" s="198"/>
      <c r="AC23" s="198"/>
      <c r="AD23" s="199"/>
      <c r="AF23" s="186" t="s">
        <v>118</v>
      </c>
      <c r="AG23" s="186"/>
      <c r="AH23" s="197" t="s">
        <v>203</v>
      </c>
      <c r="AI23" s="198"/>
      <c r="AJ23" s="198"/>
      <c r="AK23" s="198"/>
      <c r="AL23" s="198"/>
      <c r="AM23" s="198"/>
      <c r="AN23" s="198"/>
      <c r="AO23" s="198"/>
      <c r="AP23" s="198"/>
      <c r="AQ23" s="198"/>
      <c r="AR23" s="198"/>
      <c r="AS23" s="199"/>
      <c r="AU23" s="186" t="s">
        <v>118</v>
      </c>
      <c r="AV23" s="186"/>
      <c r="AW23" s="197" t="s">
        <v>195</v>
      </c>
      <c r="AX23" s="198"/>
      <c r="AY23" s="198"/>
      <c r="AZ23" s="198"/>
      <c r="BA23" s="198"/>
      <c r="BB23" s="198"/>
      <c r="BC23" s="198"/>
      <c r="BD23" s="198"/>
      <c r="BE23" s="198"/>
      <c r="BF23" s="198"/>
      <c r="BG23" s="198"/>
      <c r="BH23" s="199"/>
      <c r="BJ23" s="186" t="s">
        <v>118</v>
      </c>
      <c r="BK23" s="186"/>
      <c r="BL23" s="197" t="s">
        <v>196</v>
      </c>
      <c r="BM23" s="198"/>
      <c r="BN23" s="198"/>
      <c r="BO23" s="198"/>
      <c r="BP23" s="198"/>
      <c r="BQ23" s="198"/>
      <c r="BR23" s="198"/>
      <c r="BS23" s="198"/>
      <c r="BT23" s="198"/>
      <c r="BU23" s="198"/>
      <c r="BV23" s="199"/>
      <c r="BX23" s="186" t="s">
        <v>118</v>
      </c>
      <c r="BY23" s="186"/>
      <c r="BZ23" s="197" t="s">
        <v>204</v>
      </c>
      <c r="CA23" s="198"/>
      <c r="CB23" s="198"/>
      <c r="CC23" s="198"/>
      <c r="CD23" s="198"/>
      <c r="CE23" s="198"/>
      <c r="CF23" s="198"/>
      <c r="CG23" s="198"/>
      <c r="CH23" s="198"/>
      <c r="CI23" s="198"/>
      <c r="CJ23" s="199"/>
      <c r="CL23" s="186" t="s">
        <v>118</v>
      </c>
      <c r="CM23" s="186"/>
      <c r="CN23" s="197" t="s">
        <v>205</v>
      </c>
      <c r="CO23" s="198"/>
      <c r="CP23" s="198"/>
      <c r="CQ23" s="198"/>
      <c r="CR23" s="198"/>
      <c r="CS23" s="198"/>
      <c r="CT23" s="198"/>
      <c r="CU23" s="198"/>
      <c r="CV23" s="198"/>
      <c r="CW23" s="198"/>
      <c r="CX23" s="199"/>
      <c r="CZ23" s="186" t="s">
        <v>118</v>
      </c>
      <c r="DA23" s="186"/>
      <c r="DB23" s="197" t="s">
        <v>199</v>
      </c>
      <c r="DC23" s="198"/>
      <c r="DD23" s="198"/>
      <c r="DE23" s="198"/>
      <c r="DF23" s="198"/>
      <c r="DG23" s="198"/>
      <c r="DH23" s="198"/>
      <c r="DI23" s="198"/>
      <c r="DJ23" s="198"/>
      <c r="DK23" s="198"/>
      <c r="DL23" s="199"/>
    </row>
    <row r="24" spans="2:116" ht="48" customHeight="1" x14ac:dyDescent="0.2">
      <c r="B24" s="186" t="s">
        <v>119</v>
      </c>
      <c r="C24" s="186"/>
      <c r="D24" s="197" t="s">
        <v>215</v>
      </c>
      <c r="E24" s="198"/>
      <c r="F24" s="198"/>
      <c r="G24" s="198"/>
      <c r="H24" s="198"/>
      <c r="I24" s="198"/>
      <c r="J24" s="198"/>
      <c r="K24" s="198"/>
      <c r="L24" s="198"/>
      <c r="M24" s="198"/>
      <c r="N24" s="198"/>
      <c r="O24" s="199"/>
      <c r="Q24" s="186" t="s">
        <v>119</v>
      </c>
      <c r="R24" s="186"/>
      <c r="S24" s="197" t="s">
        <v>216</v>
      </c>
      <c r="T24" s="198"/>
      <c r="U24" s="198"/>
      <c r="V24" s="198"/>
      <c r="W24" s="198"/>
      <c r="X24" s="198"/>
      <c r="Y24" s="198"/>
      <c r="Z24" s="198"/>
      <c r="AA24" s="198"/>
      <c r="AB24" s="198"/>
      <c r="AC24" s="198"/>
      <c r="AD24" s="199"/>
      <c r="AF24" s="186" t="s">
        <v>119</v>
      </c>
      <c r="AG24" s="186"/>
      <c r="AH24" s="197" t="s">
        <v>217</v>
      </c>
      <c r="AI24" s="198"/>
      <c r="AJ24" s="198"/>
      <c r="AK24" s="198"/>
      <c r="AL24" s="198"/>
      <c r="AM24" s="198"/>
      <c r="AN24" s="198"/>
      <c r="AO24" s="198"/>
      <c r="AP24" s="198"/>
      <c r="AQ24" s="198"/>
      <c r="AR24" s="198"/>
      <c r="AS24" s="199"/>
      <c r="AU24" s="186" t="s">
        <v>119</v>
      </c>
      <c r="AV24" s="186"/>
      <c r="AW24" s="197" t="s">
        <v>195</v>
      </c>
      <c r="AX24" s="198"/>
      <c r="AY24" s="198"/>
      <c r="AZ24" s="198"/>
      <c r="BA24" s="198"/>
      <c r="BB24" s="198"/>
      <c r="BC24" s="198"/>
      <c r="BD24" s="198"/>
      <c r="BE24" s="198"/>
      <c r="BF24" s="198"/>
      <c r="BG24" s="198"/>
      <c r="BH24" s="199"/>
      <c r="BJ24" s="186" t="s">
        <v>119</v>
      </c>
      <c r="BK24" s="186"/>
      <c r="BL24" s="197" t="s">
        <v>196</v>
      </c>
      <c r="BM24" s="198"/>
      <c r="BN24" s="198"/>
      <c r="BO24" s="198"/>
      <c r="BP24" s="198"/>
      <c r="BQ24" s="198"/>
      <c r="BR24" s="198"/>
      <c r="BS24" s="198"/>
      <c r="BT24" s="198"/>
      <c r="BU24" s="198"/>
      <c r="BV24" s="199"/>
      <c r="BX24" s="186" t="s">
        <v>119</v>
      </c>
      <c r="BY24" s="186"/>
      <c r="BZ24" s="197" t="s">
        <v>218</v>
      </c>
      <c r="CA24" s="198"/>
      <c r="CB24" s="198"/>
      <c r="CC24" s="198"/>
      <c r="CD24" s="198"/>
      <c r="CE24" s="198"/>
      <c r="CF24" s="198"/>
      <c r="CG24" s="198"/>
      <c r="CH24" s="198"/>
      <c r="CI24" s="198"/>
      <c r="CJ24" s="199"/>
      <c r="CL24" s="186" t="s">
        <v>119</v>
      </c>
      <c r="CM24" s="186"/>
      <c r="CN24" s="197" t="s">
        <v>205</v>
      </c>
      <c r="CO24" s="198"/>
      <c r="CP24" s="198"/>
      <c r="CQ24" s="198"/>
      <c r="CR24" s="198"/>
      <c r="CS24" s="198"/>
      <c r="CT24" s="198"/>
      <c r="CU24" s="198"/>
      <c r="CV24" s="198"/>
      <c r="CW24" s="198"/>
      <c r="CX24" s="199"/>
      <c r="CZ24" s="186" t="s">
        <v>119</v>
      </c>
      <c r="DA24" s="186"/>
      <c r="DB24" s="197" t="s">
        <v>219</v>
      </c>
      <c r="DC24" s="198"/>
      <c r="DD24" s="198"/>
      <c r="DE24" s="198"/>
      <c r="DF24" s="198"/>
      <c r="DG24" s="198"/>
      <c r="DH24" s="198"/>
      <c r="DI24" s="198"/>
      <c r="DJ24" s="198"/>
      <c r="DK24" s="198"/>
      <c r="DL24" s="199"/>
    </row>
    <row r="25" spans="2:116" ht="45" customHeight="1" x14ac:dyDescent="0.2">
      <c r="B25" s="186" t="s">
        <v>120</v>
      </c>
      <c r="C25" s="186"/>
      <c r="D25" s="197" t="s">
        <v>228</v>
      </c>
      <c r="E25" s="198"/>
      <c r="F25" s="198"/>
      <c r="G25" s="198"/>
      <c r="H25" s="198"/>
      <c r="I25" s="198"/>
      <c r="J25" s="198"/>
      <c r="K25" s="198"/>
      <c r="L25" s="198"/>
      <c r="M25" s="198"/>
      <c r="N25" s="198"/>
      <c r="O25" s="199"/>
      <c r="Q25" s="186" t="s">
        <v>120</v>
      </c>
      <c r="R25" s="186"/>
      <c r="S25" s="197" t="s">
        <v>229</v>
      </c>
      <c r="T25" s="198"/>
      <c r="U25" s="198"/>
      <c r="V25" s="198"/>
      <c r="W25" s="198"/>
      <c r="X25" s="198"/>
      <c r="Y25" s="198"/>
      <c r="Z25" s="198"/>
      <c r="AA25" s="198"/>
      <c r="AB25" s="198"/>
      <c r="AC25" s="198"/>
      <c r="AD25" s="199"/>
      <c r="AF25" s="186" t="s">
        <v>120</v>
      </c>
      <c r="AG25" s="186"/>
      <c r="AH25" s="197" t="s">
        <v>230</v>
      </c>
      <c r="AI25" s="198"/>
      <c r="AJ25" s="198"/>
      <c r="AK25" s="198"/>
      <c r="AL25" s="198"/>
      <c r="AM25" s="198"/>
      <c r="AN25" s="198"/>
      <c r="AO25" s="198"/>
      <c r="AP25" s="198"/>
      <c r="AQ25" s="198"/>
      <c r="AR25" s="198"/>
      <c r="AS25" s="199"/>
      <c r="AU25" s="186" t="s">
        <v>120</v>
      </c>
      <c r="AV25" s="186"/>
      <c r="AW25" s="197" t="s">
        <v>195</v>
      </c>
      <c r="AX25" s="198"/>
      <c r="AY25" s="198"/>
      <c r="AZ25" s="198"/>
      <c r="BA25" s="198"/>
      <c r="BB25" s="198"/>
      <c r="BC25" s="198"/>
      <c r="BD25" s="198"/>
      <c r="BE25" s="198"/>
      <c r="BF25" s="198"/>
      <c r="BG25" s="198"/>
      <c r="BH25" s="199"/>
      <c r="BJ25" s="186" t="s">
        <v>120</v>
      </c>
      <c r="BK25" s="186"/>
      <c r="BL25" s="197" t="s">
        <v>196</v>
      </c>
      <c r="BM25" s="198"/>
      <c r="BN25" s="198"/>
      <c r="BO25" s="198"/>
      <c r="BP25" s="198"/>
      <c r="BQ25" s="198"/>
      <c r="BR25" s="198"/>
      <c r="BS25" s="198"/>
      <c r="BT25" s="198"/>
      <c r="BU25" s="198"/>
      <c r="BV25" s="199"/>
      <c r="BX25" s="186" t="s">
        <v>120</v>
      </c>
      <c r="BY25" s="186"/>
      <c r="BZ25" s="197" t="s">
        <v>218</v>
      </c>
      <c r="CA25" s="198"/>
      <c r="CB25" s="198"/>
      <c r="CC25" s="198"/>
      <c r="CD25" s="198"/>
      <c r="CE25" s="198"/>
      <c r="CF25" s="198"/>
      <c r="CG25" s="198"/>
      <c r="CH25" s="198"/>
      <c r="CI25" s="198"/>
      <c r="CJ25" s="199"/>
      <c r="CL25" s="186" t="s">
        <v>120</v>
      </c>
      <c r="CM25" s="186"/>
      <c r="CN25" s="197" t="s">
        <v>205</v>
      </c>
      <c r="CO25" s="198"/>
      <c r="CP25" s="198"/>
      <c r="CQ25" s="198"/>
      <c r="CR25" s="198"/>
      <c r="CS25" s="198"/>
      <c r="CT25" s="198"/>
      <c r="CU25" s="198"/>
      <c r="CV25" s="198"/>
      <c r="CW25" s="198"/>
      <c r="CX25" s="199"/>
      <c r="CZ25" s="186" t="s">
        <v>120</v>
      </c>
      <c r="DA25" s="186"/>
      <c r="DB25" s="197" t="s">
        <v>219</v>
      </c>
      <c r="DC25" s="198"/>
      <c r="DD25" s="198"/>
      <c r="DE25" s="198"/>
      <c r="DF25" s="198"/>
      <c r="DG25" s="198"/>
      <c r="DH25" s="198"/>
      <c r="DI25" s="198"/>
      <c r="DJ25" s="198"/>
      <c r="DK25" s="198"/>
      <c r="DL25" s="199"/>
    </row>
    <row r="26" spans="2:116" ht="58.5" customHeight="1" x14ac:dyDescent="0.2">
      <c r="B26" s="186" t="s">
        <v>121</v>
      </c>
      <c r="C26" s="186"/>
      <c r="D26" s="197"/>
      <c r="E26" s="198"/>
      <c r="F26" s="198"/>
      <c r="G26" s="198"/>
      <c r="H26" s="198"/>
      <c r="I26" s="198"/>
      <c r="J26" s="198"/>
      <c r="K26" s="198"/>
      <c r="L26" s="198"/>
      <c r="M26" s="198"/>
      <c r="N26" s="198"/>
      <c r="O26" s="199"/>
      <c r="P26" s="50"/>
      <c r="Q26" s="186" t="s">
        <v>121</v>
      </c>
      <c r="R26" s="186"/>
      <c r="S26" s="197"/>
      <c r="T26" s="198"/>
      <c r="U26" s="198"/>
      <c r="V26" s="198"/>
      <c r="W26" s="198"/>
      <c r="X26" s="198"/>
      <c r="Y26" s="198"/>
      <c r="Z26" s="198"/>
      <c r="AA26" s="198"/>
      <c r="AB26" s="198"/>
      <c r="AC26" s="198"/>
      <c r="AD26" s="199"/>
      <c r="AF26" s="186" t="s">
        <v>121</v>
      </c>
      <c r="AG26" s="186"/>
      <c r="AH26" s="197"/>
      <c r="AI26" s="198"/>
      <c r="AJ26" s="198"/>
      <c r="AK26" s="198"/>
      <c r="AL26" s="198"/>
      <c r="AM26" s="198"/>
      <c r="AN26" s="198"/>
      <c r="AO26" s="198"/>
      <c r="AP26" s="198"/>
      <c r="AQ26" s="198"/>
      <c r="AR26" s="198"/>
      <c r="AS26" s="199"/>
      <c r="AU26" s="186" t="s">
        <v>121</v>
      </c>
      <c r="AV26" s="186"/>
      <c r="AW26" s="197"/>
      <c r="AX26" s="198"/>
      <c r="AY26" s="198"/>
      <c r="AZ26" s="198"/>
      <c r="BA26" s="198"/>
      <c r="BB26" s="198"/>
      <c r="BC26" s="198"/>
      <c r="BD26" s="198"/>
      <c r="BE26" s="198"/>
      <c r="BF26" s="198"/>
      <c r="BG26" s="198"/>
      <c r="BH26" s="199"/>
      <c r="BJ26" s="186" t="s">
        <v>121</v>
      </c>
      <c r="BK26" s="186"/>
      <c r="BL26" s="197"/>
      <c r="BM26" s="198"/>
      <c r="BN26" s="198"/>
      <c r="BO26" s="198"/>
      <c r="BP26" s="198"/>
      <c r="BQ26" s="198"/>
      <c r="BR26" s="198"/>
      <c r="BS26" s="198"/>
      <c r="BT26" s="198"/>
      <c r="BU26" s="198"/>
      <c r="BV26" s="199"/>
      <c r="BX26" s="186" t="s">
        <v>121</v>
      </c>
      <c r="BY26" s="186"/>
      <c r="BZ26" s="197"/>
      <c r="CA26" s="198"/>
      <c r="CB26" s="198"/>
      <c r="CC26" s="198"/>
      <c r="CD26" s="198"/>
      <c r="CE26" s="198"/>
      <c r="CF26" s="198"/>
      <c r="CG26" s="198"/>
      <c r="CH26" s="198"/>
      <c r="CI26" s="198"/>
      <c r="CJ26" s="199"/>
      <c r="CL26" s="186" t="s">
        <v>121</v>
      </c>
      <c r="CM26" s="186"/>
      <c r="CN26" s="197"/>
      <c r="CO26" s="198"/>
      <c r="CP26" s="198"/>
      <c r="CQ26" s="198"/>
      <c r="CR26" s="198"/>
      <c r="CS26" s="198"/>
      <c r="CT26" s="198"/>
      <c r="CU26" s="198"/>
      <c r="CV26" s="198"/>
      <c r="CW26" s="198"/>
      <c r="CX26" s="199"/>
      <c r="CZ26" s="186" t="s">
        <v>121</v>
      </c>
      <c r="DA26" s="186"/>
      <c r="DB26" s="197"/>
      <c r="DC26" s="198"/>
      <c r="DD26" s="198"/>
      <c r="DE26" s="198"/>
      <c r="DF26" s="198"/>
      <c r="DG26" s="198"/>
      <c r="DH26" s="198"/>
      <c r="DI26" s="198"/>
      <c r="DJ26" s="198"/>
      <c r="DK26" s="198"/>
      <c r="DL26" s="199"/>
    </row>
    <row r="27" spans="2:116" ht="58.5" customHeight="1" x14ac:dyDescent="0.2">
      <c r="B27" s="186" t="s">
        <v>160</v>
      </c>
      <c r="C27" s="186"/>
      <c r="D27" s="197"/>
      <c r="E27" s="198"/>
      <c r="F27" s="198"/>
      <c r="G27" s="198"/>
      <c r="H27" s="198"/>
      <c r="I27" s="198"/>
      <c r="J27" s="198"/>
      <c r="K27" s="198"/>
      <c r="L27" s="198"/>
      <c r="M27" s="198"/>
      <c r="N27" s="198"/>
      <c r="O27" s="199"/>
      <c r="P27" s="50"/>
      <c r="Q27" s="186" t="s">
        <v>160</v>
      </c>
      <c r="R27" s="186"/>
      <c r="S27" s="216"/>
      <c r="T27" s="217"/>
      <c r="U27" s="217"/>
      <c r="V27" s="217"/>
      <c r="W27" s="217"/>
      <c r="X27" s="217"/>
      <c r="Y27" s="217"/>
      <c r="Z27" s="217"/>
      <c r="AA27" s="217"/>
      <c r="AB27" s="217"/>
      <c r="AC27" s="217"/>
      <c r="AD27" s="218"/>
      <c r="AF27" s="186" t="s">
        <v>160</v>
      </c>
      <c r="AG27" s="186"/>
      <c r="AH27" s="197"/>
      <c r="AI27" s="198"/>
      <c r="AJ27" s="198"/>
      <c r="AK27" s="198"/>
      <c r="AL27" s="198"/>
      <c r="AM27" s="198"/>
      <c r="AN27" s="198"/>
      <c r="AO27" s="198"/>
      <c r="AP27" s="198"/>
      <c r="AQ27" s="198"/>
      <c r="AR27" s="198"/>
      <c r="AS27" s="199"/>
      <c r="AU27" s="186" t="s">
        <v>160</v>
      </c>
      <c r="AV27" s="186"/>
      <c r="AW27" s="197"/>
      <c r="AX27" s="198"/>
      <c r="AY27" s="198"/>
      <c r="AZ27" s="198"/>
      <c r="BA27" s="198"/>
      <c r="BB27" s="198"/>
      <c r="BC27" s="198"/>
      <c r="BD27" s="198"/>
      <c r="BE27" s="198"/>
      <c r="BF27" s="198"/>
      <c r="BG27" s="198"/>
      <c r="BH27" s="199"/>
      <c r="BJ27" s="186" t="s">
        <v>160</v>
      </c>
      <c r="BK27" s="186"/>
      <c r="BL27" s="197"/>
      <c r="BM27" s="198"/>
      <c r="BN27" s="198"/>
      <c r="BO27" s="198"/>
      <c r="BP27" s="198"/>
      <c r="BQ27" s="198"/>
      <c r="BR27" s="198"/>
      <c r="BS27" s="198"/>
      <c r="BT27" s="198"/>
      <c r="BU27" s="198"/>
      <c r="BV27" s="199"/>
      <c r="BX27" s="186" t="s">
        <v>160</v>
      </c>
      <c r="BY27" s="186"/>
      <c r="BZ27" s="197"/>
      <c r="CA27" s="198"/>
      <c r="CB27" s="198"/>
      <c r="CC27" s="198"/>
      <c r="CD27" s="198"/>
      <c r="CE27" s="198"/>
      <c r="CF27" s="198"/>
      <c r="CG27" s="198"/>
      <c r="CH27" s="198"/>
      <c r="CI27" s="198"/>
      <c r="CJ27" s="199"/>
      <c r="CL27" s="186" t="s">
        <v>160</v>
      </c>
      <c r="CM27" s="186"/>
      <c r="CN27" s="197"/>
      <c r="CO27" s="198"/>
      <c r="CP27" s="198"/>
      <c r="CQ27" s="198"/>
      <c r="CR27" s="198"/>
      <c r="CS27" s="198"/>
      <c r="CT27" s="198"/>
      <c r="CU27" s="198"/>
      <c r="CV27" s="198"/>
      <c r="CW27" s="198"/>
      <c r="CX27" s="199"/>
      <c r="CZ27" s="186" t="s">
        <v>160</v>
      </c>
      <c r="DA27" s="186"/>
      <c r="DB27" s="197"/>
      <c r="DC27" s="198"/>
      <c r="DD27" s="198"/>
      <c r="DE27" s="198"/>
      <c r="DF27" s="198"/>
      <c r="DG27" s="198"/>
      <c r="DH27" s="198"/>
      <c r="DI27" s="198"/>
      <c r="DJ27" s="198"/>
      <c r="DK27" s="198"/>
      <c r="DL27" s="199"/>
    </row>
    <row r="28" spans="2:116" ht="58.5" customHeight="1" x14ac:dyDescent="0.2">
      <c r="B28" s="186" t="s">
        <v>168</v>
      </c>
      <c r="C28" s="186"/>
      <c r="D28" s="197"/>
      <c r="E28" s="198"/>
      <c r="F28" s="198"/>
      <c r="G28" s="198"/>
      <c r="H28" s="198"/>
      <c r="I28" s="198"/>
      <c r="J28" s="198"/>
      <c r="K28" s="198"/>
      <c r="L28" s="198"/>
      <c r="M28" s="198"/>
      <c r="N28" s="198"/>
      <c r="O28" s="199"/>
      <c r="P28" s="50"/>
      <c r="Q28" s="186" t="s">
        <v>168</v>
      </c>
      <c r="R28" s="186"/>
      <c r="S28" s="219"/>
      <c r="T28" s="220"/>
      <c r="U28" s="220"/>
      <c r="V28" s="220"/>
      <c r="W28" s="220"/>
      <c r="X28" s="220"/>
      <c r="Y28" s="220"/>
      <c r="Z28" s="220"/>
      <c r="AA28" s="220"/>
      <c r="AB28" s="220"/>
      <c r="AC28" s="220"/>
      <c r="AD28" s="221"/>
      <c r="AF28" s="186" t="s">
        <v>168</v>
      </c>
      <c r="AG28" s="186"/>
      <c r="AH28" s="197"/>
      <c r="AI28" s="198"/>
      <c r="AJ28" s="198"/>
      <c r="AK28" s="198"/>
      <c r="AL28" s="198"/>
      <c r="AM28" s="198"/>
      <c r="AN28" s="198"/>
      <c r="AO28" s="198"/>
      <c r="AP28" s="198"/>
      <c r="AQ28" s="198"/>
      <c r="AR28" s="198"/>
      <c r="AS28" s="199"/>
      <c r="AU28" s="186" t="s">
        <v>168</v>
      </c>
      <c r="AV28" s="186"/>
      <c r="AW28" s="197"/>
      <c r="AX28" s="198"/>
      <c r="AY28" s="198"/>
      <c r="AZ28" s="198"/>
      <c r="BA28" s="198"/>
      <c r="BB28" s="198"/>
      <c r="BC28" s="198"/>
      <c r="BD28" s="198"/>
      <c r="BE28" s="198"/>
      <c r="BF28" s="198"/>
      <c r="BG28" s="198"/>
      <c r="BH28" s="199"/>
      <c r="BJ28" s="186" t="s">
        <v>168</v>
      </c>
      <c r="BK28" s="186"/>
      <c r="BL28" s="197"/>
      <c r="BM28" s="198"/>
      <c r="BN28" s="198"/>
      <c r="BO28" s="198"/>
      <c r="BP28" s="198"/>
      <c r="BQ28" s="198"/>
      <c r="BR28" s="198"/>
      <c r="BS28" s="198"/>
      <c r="BT28" s="198"/>
      <c r="BU28" s="198"/>
      <c r="BV28" s="199"/>
      <c r="BX28" s="186" t="s">
        <v>168</v>
      </c>
      <c r="BY28" s="186"/>
      <c r="BZ28" s="197"/>
      <c r="CA28" s="198"/>
      <c r="CB28" s="198"/>
      <c r="CC28" s="198"/>
      <c r="CD28" s="198"/>
      <c r="CE28" s="198"/>
      <c r="CF28" s="198"/>
      <c r="CG28" s="198"/>
      <c r="CH28" s="198"/>
      <c r="CI28" s="198"/>
      <c r="CJ28" s="199"/>
      <c r="CL28" s="186" t="s">
        <v>168</v>
      </c>
      <c r="CM28" s="186"/>
      <c r="CN28" s="197"/>
      <c r="CO28" s="198"/>
      <c r="CP28" s="198"/>
      <c r="CQ28" s="198"/>
      <c r="CR28" s="198"/>
      <c r="CS28" s="198"/>
      <c r="CT28" s="198"/>
      <c r="CU28" s="198"/>
      <c r="CV28" s="198"/>
      <c r="CW28" s="198"/>
      <c r="CX28" s="199"/>
      <c r="CZ28" s="186" t="s">
        <v>168</v>
      </c>
      <c r="DA28" s="186"/>
      <c r="DB28" s="197"/>
      <c r="DC28" s="198"/>
      <c r="DD28" s="198"/>
      <c r="DE28" s="198"/>
      <c r="DF28" s="198"/>
      <c r="DG28" s="198"/>
      <c r="DH28" s="198"/>
      <c r="DI28" s="198"/>
      <c r="DJ28" s="198"/>
      <c r="DK28" s="198"/>
      <c r="DL28" s="199"/>
    </row>
    <row r="29" spans="2:116" ht="58.5" customHeight="1" x14ac:dyDescent="0.2">
      <c r="B29" s="186" t="s">
        <v>169</v>
      </c>
      <c r="C29" s="186"/>
      <c r="D29" s="197"/>
      <c r="E29" s="198"/>
      <c r="F29" s="198"/>
      <c r="G29" s="198"/>
      <c r="H29" s="198"/>
      <c r="I29" s="198"/>
      <c r="J29" s="198"/>
      <c r="K29" s="198"/>
      <c r="L29" s="198"/>
      <c r="M29" s="198"/>
      <c r="N29" s="198"/>
      <c r="O29" s="199"/>
      <c r="P29" s="50"/>
      <c r="Q29" s="186" t="s">
        <v>169</v>
      </c>
      <c r="R29" s="186"/>
      <c r="S29" s="197"/>
      <c r="T29" s="198"/>
      <c r="U29" s="198"/>
      <c r="V29" s="198"/>
      <c r="W29" s="198"/>
      <c r="X29" s="198"/>
      <c r="Y29" s="198"/>
      <c r="Z29" s="198"/>
      <c r="AA29" s="198"/>
      <c r="AB29" s="198"/>
      <c r="AC29" s="198"/>
      <c r="AD29" s="199"/>
      <c r="AF29" s="186" t="s">
        <v>169</v>
      </c>
      <c r="AG29" s="186"/>
      <c r="AH29" s="197"/>
      <c r="AI29" s="198"/>
      <c r="AJ29" s="198"/>
      <c r="AK29" s="198"/>
      <c r="AL29" s="198"/>
      <c r="AM29" s="198"/>
      <c r="AN29" s="198"/>
      <c r="AO29" s="198"/>
      <c r="AP29" s="198"/>
      <c r="AQ29" s="198"/>
      <c r="AR29" s="198"/>
      <c r="AS29" s="199"/>
      <c r="AU29" s="186" t="s">
        <v>169</v>
      </c>
      <c r="AV29" s="186"/>
      <c r="AW29" s="197"/>
      <c r="AX29" s="198"/>
      <c r="AY29" s="198"/>
      <c r="AZ29" s="198"/>
      <c r="BA29" s="198"/>
      <c r="BB29" s="198"/>
      <c r="BC29" s="198"/>
      <c r="BD29" s="198"/>
      <c r="BE29" s="198"/>
      <c r="BF29" s="198"/>
      <c r="BG29" s="198"/>
      <c r="BH29" s="199"/>
      <c r="BJ29" s="186" t="s">
        <v>169</v>
      </c>
      <c r="BK29" s="186"/>
      <c r="BL29" s="197"/>
      <c r="BM29" s="198"/>
      <c r="BN29" s="198"/>
      <c r="BO29" s="198"/>
      <c r="BP29" s="198"/>
      <c r="BQ29" s="198"/>
      <c r="BR29" s="198"/>
      <c r="BS29" s="198"/>
      <c r="BT29" s="198"/>
      <c r="BU29" s="198"/>
      <c r="BV29" s="199"/>
      <c r="BX29" s="186" t="s">
        <v>169</v>
      </c>
      <c r="BY29" s="186"/>
      <c r="BZ29" s="197"/>
      <c r="CA29" s="198"/>
      <c r="CB29" s="198"/>
      <c r="CC29" s="198"/>
      <c r="CD29" s="198"/>
      <c r="CE29" s="198"/>
      <c r="CF29" s="198"/>
      <c r="CG29" s="198"/>
      <c r="CH29" s="198"/>
      <c r="CI29" s="198"/>
      <c r="CJ29" s="199"/>
      <c r="CL29" s="186" t="s">
        <v>169</v>
      </c>
      <c r="CM29" s="186"/>
      <c r="CN29" s="197"/>
      <c r="CO29" s="198"/>
      <c r="CP29" s="198"/>
      <c r="CQ29" s="198"/>
      <c r="CR29" s="198"/>
      <c r="CS29" s="198"/>
      <c r="CT29" s="198"/>
      <c r="CU29" s="198"/>
      <c r="CV29" s="198"/>
      <c r="CW29" s="198"/>
      <c r="CX29" s="199"/>
      <c r="CZ29" s="186" t="s">
        <v>169</v>
      </c>
      <c r="DA29" s="186"/>
      <c r="DB29" s="197"/>
      <c r="DC29" s="198"/>
      <c r="DD29" s="198"/>
      <c r="DE29" s="198"/>
      <c r="DF29" s="198"/>
      <c r="DG29" s="198"/>
      <c r="DH29" s="198"/>
      <c r="DI29" s="198"/>
      <c r="DJ29" s="198"/>
      <c r="DK29" s="198"/>
      <c r="DL29" s="199"/>
    </row>
    <row r="30" spans="2:116" ht="58.5" customHeight="1" x14ac:dyDescent="0.2">
      <c r="B30" s="186" t="s">
        <v>170</v>
      </c>
      <c r="C30" s="186"/>
      <c r="D30" s="197"/>
      <c r="E30" s="198"/>
      <c r="F30" s="198"/>
      <c r="G30" s="198"/>
      <c r="H30" s="198"/>
      <c r="I30" s="198"/>
      <c r="J30" s="198"/>
      <c r="K30" s="198"/>
      <c r="L30" s="198"/>
      <c r="M30" s="198"/>
      <c r="N30" s="198"/>
      <c r="O30" s="199"/>
      <c r="P30" s="50"/>
      <c r="Q30" s="186" t="s">
        <v>170</v>
      </c>
      <c r="R30" s="186"/>
      <c r="S30" s="197"/>
      <c r="T30" s="198"/>
      <c r="U30" s="198"/>
      <c r="V30" s="198"/>
      <c r="W30" s="198"/>
      <c r="X30" s="198"/>
      <c r="Y30" s="198"/>
      <c r="Z30" s="198"/>
      <c r="AA30" s="198"/>
      <c r="AB30" s="198"/>
      <c r="AC30" s="198"/>
      <c r="AD30" s="199"/>
      <c r="AF30" s="186" t="s">
        <v>170</v>
      </c>
      <c r="AG30" s="186"/>
      <c r="AH30" s="197"/>
      <c r="AI30" s="198"/>
      <c r="AJ30" s="198"/>
      <c r="AK30" s="198"/>
      <c r="AL30" s="198"/>
      <c r="AM30" s="198"/>
      <c r="AN30" s="198"/>
      <c r="AO30" s="198"/>
      <c r="AP30" s="198"/>
      <c r="AQ30" s="198"/>
      <c r="AR30" s="198"/>
      <c r="AS30" s="199"/>
      <c r="AU30" s="186" t="s">
        <v>170</v>
      </c>
      <c r="AV30" s="186"/>
      <c r="AW30" s="197"/>
      <c r="AX30" s="198"/>
      <c r="AY30" s="198"/>
      <c r="AZ30" s="198"/>
      <c r="BA30" s="198"/>
      <c r="BB30" s="198"/>
      <c r="BC30" s="198"/>
      <c r="BD30" s="198"/>
      <c r="BE30" s="198"/>
      <c r="BF30" s="198"/>
      <c r="BG30" s="198"/>
      <c r="BH30" s="199"/>
      <c r="BJ30" s="186" t="s">
        <v>170</v>
      </c>
      <c r="BK30" s="186"/>
      <c r="BL30" s="197"/>
      <c r="BM30" s="198"/>
      <c r="BN30" s="198"/>
      <c r="BO30" s="198"/>
      <c r="BP30" s="198"/>
      <c r="BQ30" s="198"/>
      <c r="BR30" s="198"/>
      <c r="BS30" s="198"/>
      <c r="BT30" s="198"/>
      <c r="BU30" s="198"/>
      <c r="BV30" s="199"/>
      <c r="BX30" s="186" t="s">
        <v>170</v>
      </c>
      <c r="BY30" s="186"/>
      <c r="BZ30" s="197"/>
      <c r="CA30" s="198"/>
      <c r="CB30" s="198"/>
      <c r="CC30" s="198"/>
      <c r="CD30" s="198"/>
      <c r="CE30" s="198"/>
      <c r="CF30" s="198"/>
      <c r="CG30" s="198"/>
      <c r="CH30" s="198"/>
      <c r="CI30" s="198"/>
      <c r="CJ30" s="199"/>
      <c r="CL30" s="186" t="s">
        <v>170</v>
      </c>
      <c r="CM30" s="186"/>
      <c r="CN30" s="216"/>
      <c r="CO30" s="217"/>
      <c r="CP30" s="217"/>
      <c r="CQ30" s="217"/>
      <c r="CR30" s="217"/>
      <c r="CS30" s="217"/>
      <c r="CT30" s="217"/>
      <c r="CU30" s="217"/>
      <c r="CV30" s="217"/>
      <c r="CW30" s="217"/>
      <c r="CX30" s="218"/>
      <c r="CZ30" s="186" t="s">
        <v>170</v>
      </c>
      <c r="DA30" s="186"/>
      <c r="DB30" s="197"/>
      <c r="DC30" s="198"/>
      <c r="DD30" s="198"/>
      <c r="DE30" s="198"/>
      <c r="DF30" s="198"/>
      <c r="DG30" s="198"/>
      <c r="DH30" s="198"/>
      <c r="DI30" s="198"/>
      <c r="DJ30" s="198"/>
      <c r="DK30" s="198"/>
      <c r="DL30" s="199"/>
    </row>
    <row r="31" spans="2:116" ht="58.5" customHeight="1" x14ac:dyDescent="0.2">
      <c r="B31" s="186" t="s">
        <v>171</v>
      </c>
      <c r="C31" s="186"/>
      <c r="D31" s="197"/>
      <c r="E31" s="198"/>
      <c r="F31" s="198"/>
      <c r="G31" s="198"/>
      <c r="H31" s="198"/>
      <c r="I31" s="198"/>
      <c r="J31" s="198"/>
      <c r="K31" s="198"/>
      <c r="L31" s="198"/>
      <c r="M31" s="198"/>
      <c r="N31" s="198"/>
      <c r="O31" s="199"/>
      <c r="P31" s="50"/>
      <c r="Q31" s="186" t="s">
        <v>171</v>
      </c>
      <c r="R31" s="186"/>
      <c r="S31" s="197"/>
      <c r="T31" s="198"/>
      <c r="U31" s="198"/>
      <c r="V31" s="198"/>
      <c r="W31" s="198"/>
      <c r="X31" s="198"/>
      <c r="Y31" s="198"/>
      <c r="Z31" s="198"/>
      <c r="AA31" s="198"/>
      <c r="AB31" s="198"/>
      <c r="AC31" s="198"/>
      <c r="AD31" s="199"/>
      <c r="AF31" s="186" t="s">
        <v>171</v>
      </c>
      <c r="AG31" s="186"/>
      <c r="AH31" s="197"/>
      <c r="AI31" s="198"/>
      <c r="AJ31" s="198"/>
      <c r="AK31" s="198"/>
      <c r="AL31" s="198"/>
      <c r="AM31" s="198"/>
      <c r="AN31" s="198"/>
      <c r="AO31" s="198"/>
      <c r="AP31" s="198"/>
      <c r="AQ31" s="198"/>
      <c r="AR31" s="198"/>
      <c r="AS31" s="199"/>
      <c r="AU31" s="186" t="s">
        <v>171</v>
      </c>
      <c r="AV31" s="186"/>
      <c r="AW31" s="197"/>
      <c r="AX31" s="198"/>
      <c r="AY31" s="198"/>
      <c r="AZ31" s="198"/>
      <c r="BA31" s="198"/>
      <c r="BB31" s="198"/>
      <c r="BC31" s="198"/>
      <c r="BD31" s="198"/>
      <c r="BE31" s="198"/>
      <c r="BF31" s="198"/>
      <c r="BG31" s="198"/>
      <c r="BH31" s="199"/>
      <c r="BJ31" s="186" t="s">
        <v>171</v>
      </c>
      <c r="BK31" s="186"/>
      <c r="BL31" s="197"/>
      <c r="BM31" s="198"/>
      <c r="BN31" s="198"/>
      <c r="BO31" s="198"/>
      <c r="BP31" s="198"/>
      <c r="BQ31" s="198"/>
      <c r="BR31" s="198"/>
      <c r="BS31" s="198"/>
      <c r="BT31" s="198"/>
      <c r="BU31" s="198"/>
      <c r="BV31" s="199"/>
      <c r="BX31" s="186" t="s">
        <v>171</v>
      </c>
      <c r="BY31" s="186"/>
      <c r="BZ31" s="197"/>
      <c r="CA31" s="198"/>
      <c r="CB31" s="198"/>
      <c r="CC31" s="198"/>
      <c r="CD31" s="198"/>
      <c r="CE31" s="198"/>
      <c r="CF31" s="198"/>
      <c r="CG31" s="198"/>
      <c r="CH31" s="198"/>
      <c r="CI31" s="198"/>
      <c r="CJ31" s="199"/>
      <c r="CL31" s="186" t="s">
        <v>171</v>
      </c>
      <c r="CM31" s="186"/>
      <c r="CN31" s="219"/>
      <c r="CO31" s="220"/>
      <c r="CP31" s="220"/>
      <c r="CQ31" s="220"/>
      <c r="CR31" s="220"/>
      <c r="CS31" s="220"/>
      <c r="CT31" s="220"/>
      <c r="CU31" s="220"/>
      <c r="CV31" s="220"/>
      <c r="CW31" s="220"/>
      <c r="CX31" s="221"/>
      <c r="CZ31" s="186" t="s">
        <v>171</v>
      </c>
      <c r="DA31" s="186"/>
      <c r="DB31" s="197"/>
      <c r="DC31" s="198"/>
      <c r="DD31" s="198"/>
      <c r="DE31" s="198"/>
      <c r="DF31" s="198"/>
      <c r="DG31" s="198"/>
      <c r="DH31" s="198"/>
      <c r="DI31" s="198"/>
      <c r="DJ31" s="198"/>
      <c r="DK31" s="198"/>
      <c r="DL31" s="199"/>
    </row>
    <row r="32" spans="2:116" x14ac:dyDescent="0.2">
      <c r="C32" s="40"/>
      <c r="D32" s="38"/>
      <c r="E32" s="38"/>
      <c r="F32" s="41"/>
      <c r="H32" s="40"/>
      <c r="I32" s="40"/>
      <c r="J32" s="40"/>
      <c r="S32" s="42"/>
      <c r="U32" s="43"/>
      <c r="X32" s="40"/>
      <c r="Z32" s="40"/>
    </row>
    <row r="33" spans="3:26" x14ac:dyDescent="0.2">
      <c r="C33" s="40"/>
      <c r="D33" s="38"/>
      <c r="E33" s="38"/>
      <c r="F33" s="41"/>
      <c r="H33" s="40"/>
      <c r="I33" s="40"/>
      <c r="J33" s="40"/>
      <c r="S33" s="42"/>
      <c r="U33" s="43"/>
      <c r="X33" s="40"/>
      <c r="Z33" s="40"/>
    </row>
    <row r="34" spans="3:26" x14ac:dyDescent="0.2">
      <c r="C34" s="40"/>
      <c r="D34" s="38"/>
      <c r="E34" s="38"/>
      <c r="F34" s="41"/>
      <c r="H34" s="40"/>
      <c r="I34" s="40"/>
      <c r="J34" s="40"/>
      <c r="S34" s="42"/>
      <c r="U34" s="43"/>
      <c r="X34" s="40"/>
      <c r="Z34" s="40"/>
    </row>
    <row r="35" spans="3:26" x14ac:dyDescent="0.2">
      <c r="C35" s="40"/>
      <c r="D35" s="38"/>
      <c r="E35" s="38"/>
      <c r="F35" s="41"/>
      <c r="H35" s="40"/>
      <c r="I35" s="40"/>
      <c r="J35" s="40"/>
      <c r="S35" s="42"/>
      <c r="U35" s="43"/>
      <c r="X35" s="40"/>
      <c r="Z35" s="40"/>
    </row>
    <row r="36" spans="3:26" x14ac:dyDescent="0.2">
      <c r="C36" s="40"/>
      <c r="D36" s="38"/>
      <c r="E36" s="38"/>
      <c r="F36" s="41"/>
      <c r="H36" s="40"/>
      <c r="I36" s="40"/>
      <c r="J36" s="40"/>
      <c r="S36" s="42"/>
      <c r="U36" s="43"/>
      <c r="X36" s="40"/>
      <c r="Z36" s="40"/>
    </row>
    <row r="37" spans="3:26" x14ac:dyDescent="0.2">
      <c r="C37" s="40"/>
      <c r="D37" s="38"/>
      <c r="E37" s="38"/>
      <c r="F37" s="41"/>
      <c r="H37" s="40"/>
      <c r="I37" s="40"/>
      <c r="J37" s="40"/>
      <c r="S37" s="42"/>
      <c r="U37" s="43"/>
      <c r="X37" s="40"/>
      <c r="Z37" s="40"/>
    </row>
    <row r="38" spans="3:26" s="40" customFormat="1" ht="38.25" customHeight="1" x14ac:dyDescent="0.2"/>
    <row r="39" spans="3:26" s="40" customFormat="1" ht="24.75" customHeight="1" x14ac:dyDescent="0.2"/>
    <row r="40" spans="3:26" s="40" customFormat="1" ht="24.75" customHeight="1" x14ac:dyDescent="0.2"/>
    <row r="41" spans="3:26" s="40" customFormat="1" x14ac:dyDescent="0.2"/>
    <row r="42" spans="3:26" s="40" customFormat="1" x14ac:dyDescent="0.2"/>
    <row r="43" spans="3:26" s="40" customFormat="1" x14ac:dyDescent="0.2"/>
    <row r="44" spans="3:26" s="40" customFormat="1" x14ac:dyDescent="0.2"/>
    <row r="45" spans="3:26" s="40" customFormat="1" x14ac:dyDescent="0.2"/>
    <row r="46" spans="3:26" s="40" customFormat="1" x14ac:dyDescent="0.2"/>
    <row r="47" spans="3:26" s="40" customFormat="1" x14ac:dyDescent="0.2"/>
    <row r="48" spans="3:26" s="40" customFormat="1" x14ac:dyDescent="0.2"/>
    <row r="49" s="40" customFormat="1" x14ac:dyDescent="0.2"/>
    <row r="50" s="40" customFormat="1" x14ac:dyDescent="0.2"/>
    <row r="51" s="40" customFormat="1" x14ac:dyDescent="0.2"/>
    <row r="52" s="40" customFormat="1" x14ac:dyDescent="0.2"/>
    <row r="53" s="40" customFormat="1" x14ac:dyDescent="0.2"/>
    <row r="54" s="40" customFormat="1" x14ac:dyDescent="0.2"/>
    <row r="56" s="40" customFormat="1" ht="38.25" customHeight="1" x14ac:dyDescent="0.2"/>
    <row r="57" s="40" customFormat="1" ht="24.75" customHeight="1" x14ac:dyDescent="0.2"/>
    <row r="58" s="40" customFormat="1" ht="24.75" customHeight="1" x14ac:dyDescent="0.2"/>
    <row r="59" s="40" customFormat="1" x14ac:dyDescent="0.2"/>
    <row r="60" s="40" customFormat="1" x14ac:dyDescent="0.2"/>
    <row r="61" s="40" customFormat="1" x14ac:dyDescent="0.2"/>
    <row r="62" s="40" customFormat="1" x14ac:dyDescent="0.2"/>
    <row r="63" s="40" customFormat="1" x14ac:dyDescent="0.2"/>
    <row r="64" s="40" customFormat="1" x14ac:dyDescent="0.2"/>
    <row r="65" spans="3:26" x14ac:dyDescent="0.2">
      <c r="C65" s="40"/>
      <c r="D65" s="40"/>
      <c r="H65" s="40"/>
      <c r="I65" s="40"/>
      <c r="J65" s="40"/>
      <c r="X65" s="40"/>
      <c r="Z65" s="40"/>
    </row>
    <row r="66" spans="3:26" x14ac:dyDescent="0.2">
      <c r="C66" s="40"/>
      <c r="D66" s="40"/>
      <c r="H66" s="40"/>
      <c r="I66" s="40"/>
      <c r="J66" s="40"/>
      <c r="X66" s="40"/>
      <c r="Z66" s="40"/>
    </row>
    <row r="67" spans="3:26" x14ac:dyDescent="0.2">
      <c r="C67" s="40"/>
      <c r="D67" s="40"/>
      <c r="H67" s="40"/>
      <c r="I67" s="40"/>
      <c r="J67" s="40"/>
      <c r="X67" s="40"/>
      <c r="Z67" s="40"/>
    </row>
    <row r="68" spans="3:26" x14ac:dyDescent="0.2">
      <c r="C68" s="40"/>
      <c r="D68" s="40"/>
      <c r="H68" s="40"/>
      <c r="I68" s="40"/>
      <c r="J68" s="40"/>
      <c r="X68" s="40"/>
      <c r="Z68" s="40"/>
    </row>
    <row r="69" spans="3:26" x14ac:dyDescent="0.2">
      <c r="C69" s="40"/>
      <c r="D69" s="40"/>
      <c r="H69" s="40"/>
      <c r="I69" s="40"/>
      <c r="J69" s="40"/>
      <c r="X69" s="40"/>
      <c r="Z69" s="40"/>
    </row>
    <row r="70" spans="3:26" x14ac:dyDescent="0.2">
      <c r="C70" s="40"/>
      <c r="D70" s="40"/>
      <c r="H70" s="40"/>
      <c r="I70" s="40"/>
      <c r="J70" s="40"/>
      <c r="X70" s="40"/>
      <c r="Z70" s="40"/>
    </row>
    <row r="71" spans="3:26" x14ac:dyDescent="0.2">
      <c r="C71" s="40"/>
      <c r="D71" s="40"/>
      <c r="H71" s="40"/>
      <c r="I71" s="40"/>
      <c r="J71" s="40"/>
      <c r="X71" s="40"/>
      <c r="Z71" s="40"/>
    </row>
    <row r="72" spans="3:26" x14ac:dyDescent="0.2">
      <c r="C72" s="40"/>
      <c r="D72" s="38"/>
      <c r="E72" s="38"/>
      <c r="F72" s="41"/>
      <c r="H72" s="40"/>
      <c r="I72" s="40"/>
      <c r="J72" s="40"/>
      <c r="S72" s="42"/>
      <c r="U72" s="43"/>
      <c r="X72" s="40"/>
      <c r="Z72" s="40"/>
    </row>
    <row r="73" spans="3:26" ht="12.75" customHeight="1" x14ac:dyDescent="0.2">
      <c r="F73" s="55"/>
      <c r="G73" s="55"/>
      <c r="H73" s="55"/>
      <c r="I73" s="55"/>
      <c r="J73" s="55"/>
      <c r="K73" s="55"/>
      <c r="L73" s="55"/>
      <c r="M73" s="55"/>
    </row>
    <row r="74" spans="3:26" ht="12.75" customHeight="1" x14ac:dyDescent="0.2">
      <c r="F74" s="55"/>
      <c r="G74" s="55"/>
      <c r="H74" s="55"/>
      <c r="I74" s="55"/>
      <c r="J74" s="55"/>
      <c r="K74" s="55"/>
      <c r="L74" s="55"/>
      <c r="M74" s="55"/>
    </row>
  </sheetData>
  <mergeCells count="174">
    <mergeCell ref="B24:C24"/>
    <mergeCell ref="D24:O24"/>
    <mergeCell ref="BX3:CJ3"/>
    <mergeCell ref="CL3:CX3"/>
    <mergeCell ref="AW22:BH22"/>
    <mergeCell ref="AU23:AV23"/>
    <mergeCell ref="AW23:BH23"/>
    <mergeCell ref="AU24:AV24"/>
    <mergeCell ref="AW24:BH24"/>
    <mergeCell ref="BZ22:CJ22"/>
    <mergeCell ref="BX23:BY23"/>
    <mergeCell ref="BZ23:CJ23"/>
    <mergeCell ref="BX24:BY24"/>
    <mergeCell ref="BZ24:CJ24"/>
    <mergeCell ref="B22:C22"/>
    <mergeCell ref="D22:O22"/>
    <mergeCell ref="B23:C23"/>
    <mergeCell ref="D23:O23"/>
    <mergeCell ref="AU22:AV22"/>
    <mergeCell ref="BJ22:BK22"/>
    <mergeCell ref="BL22:BV22"/>
    <mergeCell ref="BJ23:BK23"/>
    <mergeCell ref="BL23:BV23"/>
    <mergeCell ref="BJ24:BK24"/>
    <mergeCell ref="CZ3:DL3"/>
    <mergeCell ref="B21:O21"/>
    <mergeCell ref="Q21:AD21"/>
    <mergeCell ref="AU21:BH21"/>
    <mergeCell ref="BX21:CJ21"/>
    <mergeCell ref="CZ21:DL21"/>
    <mergeCell ref="BJ3:BV3"/>
    <mergeCell ref="B3:O3"/>
    <mergeCell ref="Q3:AD3"/>
    <mergeCell ref="AF3:AS3"/>
    <mergeCell ref="AU3:BH3"/>
    <mergeCell ref="AF21:AS21"/>
    <mergeCell ref="BJ21:BV21"/>
    <mergeCell ref="Q22:R22"/>
    <mergeCell ref="AF22:AG22"/>
    <mergeCell ref="AH22:AS22"/>
    <mergeCell ref="AF23:AG23"/>
    <mergeCell ref="AH23:AS23"/>
    <mergeCell ref="AF24:AG24"/>
    <mergeCell ref="AH24:AS24"/>
    <mergeCell ref="S22:AD22"/>
    <mergeCell ref="Q23:R23"/>
    <mergeCell ref="S23:AD23"/>
    <mergeCell ref="Q24:R24"/>
    <mergeCell ref="S24:AD24"/>
    <mergeCell ref="BL24:BV24"/>
    <mergeCell ref="BJ25:BK25"/>
    <mergeCell ref="BL25:BV25"/>
    <mergeCell ref="CL21:CX21"/>
    <mergeCell ref="CL22:CM22"/>
    <mergeCell ref="CN22:CX22"/>
    <mergeCell ref="CL23:CM23"/>
    <mergeCell ref="CN23:CX23"/>
    <mergeCell ref="CL24:CM24"/>
    <mergeCell ref="CN24:CX24"/>
    <mergeCell ref="CL25:CM25"/>
    <mergeCell ref="CN25:CX25"/>
    <mergeCell ref="CZ22:DA22"/>
    <mergeCell ref="DB22:DL22"/>
    <mergeCell ref="CZ23:DA23"/>
    <mergeCell ref="DB23:DL23"/>
    <mergeCell ref="CZ24:DA24"/>
    <mergeCell ref="DB24:DL24"/>
    <mergeCell ref="BX25:BY25"/>
    <mergeCell ref="BZ25:CJ25"/>
    <mergeCell ref="BX26:BY26"/>
    <mergeCell ref="BZ26:CJ26"/>
    <mergeCell ref="CL26:CM26"/>
    <mergeCell ref="CN26:CX26"/>
    <mergeCell ref="BX22:BY22"/>
    <mergeCell ref="B25:C25"/>
    <mergeCell ref="D25:O25"/>
    <mergeCell ref="B26:C26"/>
    <mergeCell ref="D26:O26"/>
    <mergeCell ref="DB27:DL27"/>
    <mergeCell ref="AH27:AS27"/>
    <mergeCell ref="AU27:AV27"/>
    <mergeCell ref="AW27:BH27"/>
    <mergeCell ref="BJ27:BK27"/>
    <mergeCell ref="AF25:AG25"/>
    <mergeCell ref="AH25:AS25"/>
    <mergeCell ref="AF26:AG26"/>
    <mergeCell ref="AH26:AS26"/>
    <mergeCell ref="Q25:R25"/>
    <mergeCell ref="S25:AD25"/>
    <mergeCell ref="Q26:R26"/>
    <mergeCell ref="S26:AD26"/>
    <mergeCell ref="CZ25:DA25"/>
    <mergeCell ref="DB25:DL25"/>
    <mergeCell ref="CZ26:DA26"/>
    <mergeCell ref="DB26:DL26"/>
    <mergeCell ref="AU25:AV25"/>
    <mergeCell ref="AW25:BH25"/>
    <mergeCell ref="AU26:AV26"/>
    <mergeCell ref="AW26:BH26"/>
    <mergeCell ref="BJ26:BK26"/>
    <mergeCell ref="BL26:BV26"/>
    <mergeCell ref="BX27:BY27"/>
    <mergeCell ref="BZ27:CJ27"/>
    <mergeCell ref="CL27:CM27"/>
    <mergeCell ref="CN27:CX27"/>
    <mergeCell ref="CZ27:DA27"/>
    <mergeCell ref="B28:C28"/>
    <mergeCell ref="D28:O28"/>
    <mergeCell ref="Q28:R28"/>
    <mergeCell ref="AF28:AG28"/>
    <mergeCell ref="AH28:AS28"/>
    <mergeCell ref="AU28:AV28"/>
    <mergeCell ref="AW28:BH28"/>
    <mergeCell ref="BJ28:BK28"/>
    <mergeCell ref="BL28:BV28"/>
    <mergeCell ref="BL27:BV27"/>
    <mergeCell ref="B27:C27"/>
    <mergeCell ref="D27:O27"/>
    <mergeCell ref="Q27:R27"/>
    <mergeCell ref="AF27:AG27"/>
    <mergeCell ref="DB28:DL28"/>
    <mergeCell ref="B29:C29"/>
    <mergeCell ref="D29:O29"/>
    <mergeCell ref="Q29:R29"/>
    <mergeCell ref="S29:AD29"/>
    <mergeCell ref="AF29:AG29"/>
    <mergeCell ref="AH29:AS29"/>
    <mergeCell ref="AU29:AV29"/>
    <mergeCell ref="AW29:BH29"/>
    <mergeCell ref="BJ29:BK29"/>
    <mergeCell ref="BL29:BV29"/>
    <mergeCell ref="BX29:BY29"/>
    <mergeCell ref="BZ29:CJ29"/>
    <mergeCell ref="CL29:CM29"/>
    <mergeCell ref="CN29:CX29"/>
    <mergeCell ref="CZ29:DA29"/>
    <mergeCell ref="BX28:BY28"/>
    <mergeCell ref="BZ28:CJ28"/>
    <mergeCell ref="CL28:CM28"/>
    <mergeCell ref="CN28:CX28"/>
    <mergeCell ref="CZ28:DA28"/>
    <mergeCell ref="AH30:AS30"/>
    <mergeCell ref="AU30:AV30"/>
    <mergeCell ref="AW30:BH30"/>
    <mergeCell ref="BJ30:BK30"/>
    <mergeCell ref="BL30:BV30"/>
    <mergeCell ref="BX30:BY30"/>
    <mergeCell ref="BZ30:CJ30"/>
    <mergeCell ref="CL30:CM30"/>
    <mergeCell ref="CZ30:DA30"/>
    <mergeCell ref="DB31:DL31"/>
    <mergeCell ref="S27:AD28"/>
    <mergeCell ref="CN30:CX31"/>
    <mergeCell ref="DB30:DL30"/>
    <mergeCell ref="B31:C31"/>
    <mergeCell ref="D31:O31"/>
    <mergeCell ref="Q31:R31"/>
    <mergeCell ref="S31:AD31"/>
    <mergeCell ref="AF31:AG31"/>
    <mergeCell ref="AH31:AS31"/>
    <mergeCell ref="AU31:AV31"/>
    <mergeCell ref="AW31:BH31"/>
    <mergeCell ref="BJ31:BK31"/>
    <mergeCell ref="BL31:BV31"/>
    <mergeCell ref="BX31:BY31"/>
    <mergeCell ref="BZ31:CJ31"/>
    <mergeCell ref="CL31:CM31"/>
    <mergeCell ref="CZ31:DA31"/>
    <mergeCell ref="DB29:DL29"/>
    <mergeCell ref="B30:C30"/>
    <mergeCell ref="D30:O30"/>
    <mergeCell ref="Q30:R30"/>
    <mergeCell ref="S30:AD30"/>
    <mergeCell ref="AF30:AG30"/>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Matriz consolidada</vt:lpstr>
      <vt:lpstr>DE</vt:lpstr>
      <vt:lpstr>GI-Q</vt:lpstr>
      <vt:lpstr>GI-HS</vt:lpstr>
      <vt:lpstr>GI-E</vt:lpstr>
      <vt:lpstr>CO</vt:lpstr>
      <vt:lpstr>AC</vt:lpstr>
      <vt:lpstr>LO</vt:lpstr>
      <vt:lpstr>CP</vt:lpstr>
      <vt:lpstr>MI</vt:lpstr>
      <vt:lpstr>DH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PLANIFICADOR MANTENIMIENTO</cp:lastModifiedBy>
  <cp:lastPrinted>2014-06-26T15:12:30Z</cp:lastPrinted>
  <dcterms:created xsi:type="dcterms:W3CDTF">2011-04-27T00:59:07Z</dcterms:created>
  <dcterms:modified xsi:type="dcterms:W3CDTF">2021-07-04T01:51:03Z</dcterms:modified>
</cp:coreProperties>
</file>