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mruiz\Documents\Documents\Control Producción CES y TEQ\0000 Productivity\000 KPIs\2021\Indicadores Empaque - embotellado TEQ\"/>
    </mc:Choice>
  </mc:AlternateContent>
  <xr:revisionPtr revIDLastSave="0" documentId="13_ncr:1_{24ABA82A-2559-4F63-B57C-F0AE4DC93E2A}" xr6:coauthVersionLast="47" xr6:coauthVersionMax="47" xr10:uidLastSave="{00000000-0000-0000-0000-000000000000}"/>
  <bookViews>
    <workbookView xWindow="-120" yWindow="-120" windowWidth="20730" windowHeight="11160" tabRatio="794" xr2:uid="{00000000-000D-0000-FFFF-FFFF00000000}"/>
  </bookViews>
  <sheets>
    <sheet name="Indicadores Comp Flexible" sheetId="11" r:id="rId1"/>
    <sheet name="Graficos Comp Flexible" sheetId="12" r:id="rId2"/>
    <sheet name="Grafico Emb" sheetId="5" r:id="rId3"/>
    <sheet name="Grafico Emp Soli" sheetId="7" r:id="rId4"/>
    <sheet name="Grafico Emp Liq" sheetId="8" r:id="rId5"/>
    <sheet name="Proy Marzo" sheetId="13" r:id="rId6"/>
    <sheet name="Proy Abril" sheetId="14" r:id="rId7"/>
    <sheet name="Proy Junio" sheetId="15" r:id="rId8"/>
    <sheet name="Proy Noviembre" sheetId="16" r:id="rId9"/>
    <sheet name="Proy Diciembre" sheetId="17" r:id="rId10"/>
    <sheet name="Proy Enero 21" sheetId="18" r:id="rId11"/>
    <sheet name="Proy Febrero 21" sheetId="19" r:id="rId12"/>
    <sheet name="Proy Marzo 21" sheetId="20" r:id="rId13"/>
    <sheet name="Proy Marzo 21 (2)" sheetId="21" r:id="rId14"/>
  </sheets>
  <externalReferences>
    <externalReference r:id="rId15"/>
    <externalReference r:id="rId16"/>
  </externalReferences>
  <calcPr calcId="181029"/>
</workbook>
</file>

<file path=xl/calcChain.xml><?xml version="1.0" encoding="utf-8"?>
<calcChain xmlns="http://schemas.openxmlformats.org/spreadsheetml/2006/main">
  <c r="H13" i="11" l="1"/>
  <c r="H7" i="8"/>
  <c r="N49" i="11" l="1"/>
  <c r="M49" i="11"/>
  <c r="L49" i="11"/>
  <c r="K49" i="11"/>
  <c r="J49" i="11"/>
  <c r="I49" i="11"/>
  <c r="H49" i="11"/>
  <c r="G49" i="11"/>
  <c r="F49" i="11"/>
  <c r="E49" i="11"/>
  <c r="D49" i="11"/>
  <c r="C49" i="11"/>
  <c r="N32" i="11"/>
  <c r="M32" i="11"/>
  <c r="L32" i="11"/>
  <c r="K32" i="11"/>
  <c r="J32" i="11"/>
  <c r="I32" i="11"/>
  <c r="H32" i="11"/>
  <c r="G32" i="11"/>
  <c r="F32" i="11"/>
  <c r="D32" i="11"/>
  <c r="C32" i="11"/>
  <c r="E32" i="11" l="1"/>
  <c r="N28" i="11"/>
  <c r="M28" i="11"/>
  <c r="L28" i="11"/>
  <c r="K28" i="11"/>
  <c r="J28" i="11"/>
  <c r="I28" i="11"/>
  <c r="H28" i="11"/>
  <c r="G28" i="11"/>
  <c r="F28" i="11"/>
  <c r="E28" i="11"/>
  <c r="D28" i="11"/>
  <c r="N30" i="11"/>
  <c r="M30" i="11"/>
  <c r="L30" i="11"/>
  <c r="K30" i="11"/>
  <c r="J30" i="11"/>
  <c r="I30" i="11"/>
  <c r="H30" i="11"/>
  <c r="G30" i="11"/>
  <c r="F30" i="11"/>
  <c r="E30" i="11"/>
  <c r="D30" i="11"/>
  <c r="C28" i="11"/>
  <c r="N24" i="11"/>
  <c r="M24" i="11"/>
  <c r="L24" i="11"/>
  <c r="K24" i="11"/>
  <c r="J24" i="11"/>
  <c r="I24" i="11"/>
  <c r="H24" i="11"/>
  <c r="G24" i="11"/>
  <c r="F24" i="11"/>
  <c r="E24" i="11"/>
  <c r="D24" i="11"/>
  <c r="C24" i="11"/>
  <c r="N7" i="11" l="1"/>
  <c r="M5" i="12" s="1"/>
  <c r="M7" i="11"/>
  <c r="L5" i="12" s="1"/>
  <c r="L7" i="11"/>
  <c r="K5" i="12" s="1"/>
  <c r="K7" i="11"/>
  <c r="J5" i="12" s="1"/>
  <c r="J7" i="11"/>
  <c r="I5" i="12" s="1"/>
  <c r="I7" i="11"/>
  <c r="H5" i="12" s="1"/>
  <c r="H7" i="11"/>
  <c r="G5" i="12" s="1"/>
  <c r="G7" i="11"/>
  <c r="F5" i="12" s="1"/>
  <c r="F7" i="11"/>
  <c r="E5" i="12" s="1"/>
  <c r="E7" i="11"/>
  <c r="D5" i="12" s="1"/>
  <c r="D7" i="11"/>
  <c r="C5" i="12" s="1"/>
  <c r="C7" i="11"/>
  <c r="B5" i="12" s="1"/>
  <c r="BR5" i="12"/>
  <c r="BD5" i="12"/>
  <c r="N41" i="11"/>
  <c r="BC5" i="12" s="1"/>
  <c r="M41" i="11"/>
  <c r="BB5" i="12" s="1"/>
  <c r="L41" i="11"/>
  <c r="BA5" i="12" s="1"/>
  <c r="K41" i="11"/>
  <c r="AZ5" i="12" s="1"/>
  <c r="J41" i="11"/>
  <c r="AY5" i="12" s="1"/>
  <c r="I41" i="11"/>
  <c r="AX5" i="12" s="1"/>
  <c r="H41" i="11"/>
  <c r="AW5" i="12" s="1"/>
  <c r="G41" i="11"/>
  <c r="AV5" i="12" s="1"/>
  <c r="F41" i="11"/>
  <c r="AU5" i="12" s="1"/>
  <c r="E41" i="11"/>
  <c r="AT5" i="12" s="1"/>
  <c r="D41" i="11"/>
  <c r="AS5" i="12" s="1"/>
  <c r="C41" i="11"/>
  <c r="AR5" i="12" s="1"/>
  <c r="N58" i="11"/>
  <c r="BQ5" i="12" s="1"/>
  <c r="M58" i="11"/>
  <c r="BP5" i="12" s="1"/>
  <c r="L58" i="11"/>
  <c r="BO5" i="12" s="1"/>
  <c r="K58" i="11"/>
  <c r="BN5" i="12" s="1"/>
  <c r="J58" i="11"/>
  <c r="BM5" i="12" s="1"/>
  <c r="I58" i="11"/>
  <c r="BL5" i="12" s="1"/>
  <c r="H58" i="11"/>
  <c r="BK5" i="12" s="1"/>
  <c r="G58" i="11"/>
  <c r="BJ5" i="12" s="1"/>
  <c r="F58" i="11"/>
  <c r="BI5" i="12" s="1"/>
  <c r="E58" i="11"/>
  <c r="BH5" i="12" s="1"/>
  <c r="D58" i="11"/>
  <c r="BG5" i="12" s="1"/>
  <c r="C58" i="11"/>
  <c r="BF5" i="12" s="1"/>
  <c r="N50" i="11" l="1"/>
  <c r="M50" i="11"/>
  <c r="L50" i="11"/>
  <c r="K50" i="11"/>
  <c r="J50" i="11"/>
  <c r="I50" i="11"/>
  <c r="H50" i="11"/>
  <c r="G50" i="11"/>
  <c r="F50" i="11"/>
  <c r="E50" i="11"/>
  <c r="D50" i="11"/>
  <c r="O7" i="8" l="1"/>
  <c r="O7" i="5"/>
  <c r="O7" i="7"/>
  <c r="N31" i="11" l="1"/>
  <c r="N113" i="11" s="1"/>
  <c r="N29" i="11"/>
  <c r="N105" i="11" s="1"/>
  <c r="N27" i="11"/>
  <c r="N103" i="11" s="1"/>
  <c r="N25" i="11"/>
  <c r="N101" i="11" s="1"/>
  <c r="N23" i="11"/>
  <c r="N99" i="11" s="1"/>
  <c r="N33" i="11" l="1"/>
  <c r="N114" i="11"/>
  <c r="N115" i="11" l="1"/>
  <c r="DW5" i="12" s="1"/>
  <c r="N107" i="11"/>
  <c r="DI5" i="12" s="1"/>
  <c r="M85" i="11"/>
  <c r="M114" i="11" l="1"/>
  <c r="M31" i="11"/>
  <c r="M113" i="11" s="1"/>
  <c r="M29" i="11"/>
  <c r="M105" i="11" s="1"/>
  <c r="M27" i="11"/>
  <c r="M103" i="11" s="1"/>
  <c r="M25" i="11"/>
  <c r="M101" i="11" s="1"/>
  <c r="M23" i="11"/>
  <c r="M99" i="11" s="1"/>
  <c r="M115" i="11" l="1"/>
  <c r="DV5" i="12" s="1"/>
  <c r="M107" i="11"/>
  <c r="DH5" i="12" s="1"/>
  <c r="L6" i="8" l="1"/>
  <c r="N5" i="8"/>
  <c r="M5" i="8"/>
  <c r="L5" i="8"/>
  <c r="K6" i="8"/>
  <c r="K5" i="8"/>
  <c r="J6" i="8"/>
  <c r="I6" i="8"/>
  <c r="H6" i="8"/>
  <c r="G6" i="8"/>
  <c r="F6" i="8"/>
  <c r="E6" i="8"/>
  <c r="J5" i="8"/>
  <c r="I5" i="8"/>
  <c r="H5" i="8"/>
  <c r="G5" i="8"/>
  <c r="F5" i="8"/>
  <c r="E5" i="8"/>
  <c r="D6" i="8"/>
  <c r="D5" i="8"/>
  <c r="C6" i="8"/>
  <c r="C5" i="8"/>
  <c r="N5" i="7"/>
  <c r="M5" i="7"/>
  <c r="L6" i="7"/>
  <c r="K6" i="7"/>
  <c r="J6" i="7"/>
  <c r="I6" i="7"/>
  <c r="H6" i="7"/>
  <c r="G6" i="7"/>
  <c r="F6" i="7"/>
  <c r="E6" i="7"/>
  <c r="D6" i="7"/>
  <c r="L5" i="7"/>
  <c r="K5" i="7"/>
  <c r="J5" i="7"/>
  <c r="I5" i="7"/>
  <c r="H5" i="7"/>
  <c r="G5" i="7"/>
  <c r="F5" i="7"/>
  <c r="E5" i="7"/>
  <c r="D5" i="7"/>
  <c r="C6" i="7"/>
  <c r="C5" i="7"/>
  <c r="N5" i="5"/>
  <c r="M5" i="5"/>
  <c r="L6" i="5"/>
  <c r="K6" i="5"/>
  <c r="J6" i="5"/>
  <c r="I6" i="5"/>
  <c r="H6" i="5"/>
  <c r="G6" i="5"/>
  <c r="F6" i="5"/>
  <c r="E6" i="5"/>
  <c r="D6" i="5"/>
  <c r="L5" i="5"/>
  <c r="K5" i="5"/>
  <c r="J5" i="5"/>
  <c r="I5" i="5"/>
  <c r="H5" i="5"/>
  <c r="G5" i="5"/>
  <c r="F5" i="5"/>
  <c r="E5" i="5"/>
  <c r="D5" i="5"/>
  <c r="C6" i="5"/>
  <c r="C5" i="5"/>
  <c r="L114" i="11" l="1"/>
  <c r="L31" i="11"/>
  <c r="L113" i="11" s="1"/>
  <c r="L29" i="11"/>
  <c r="L105" i="11" s="1"/>
  <c r="L27" i="11"/>
  <c r="L103" i="11" s="1"/>
  <c r="L25" i="11"/>
  <c r="L101" i="11" s="1"/>
  <c r="L23" i="11"/>
  <c r="L99" i="11" s="1"/>
  <c r="L115" i="11" l="1"/>
  <c r="DU5" i="12" s="1"/>
  <c r="L107" i="11"/>
  <c r="DG5" i="12" s="1"/>
  <c r="K71" i="11"/>
  <c r="K31" i="11" l="1"/>
  <c r="K113" i="11" s="1"/>
  <c r="K29" i="11"/>
  <c r="K105" i="11" s="1"/>
  <c r="K27" i="11"/>
  <c r="K103" i="11" s="1"/>
  <c r="K25" i="11"/>
  <c r="K101" i="11" s="1"/>
  <c r="K23" i="11"/>
  <c r="K99" i="11" s="1"/>
  <c r="K114" i="11"/>
  <c r="K115" i="11" l="1"/>
  <c r="DT5" i="12" s="1"/>
  <c r="K107" i="11"/>
  <c r="DF5" i="12" s="1"/>
  <c r="N85" i="11"/>
  <c r="L85" i="11"/>
  <c r="K85" i="11"/>
  <c r="J85" i="11"/>
  <c r="I85" i="11"/>
  <c r="G85" i="11"/>
  <c r="F85" i="11"/>
  <c r="E85" i="11"/>
  <c r="D85" i="11"/>
  <c r="C85" i="11"/>
  <c r="H85" i="11"/>
  <c r="M33" i="11"/>
  <c r="L33" i="11"/>
  <c r="K33" i="11"/>
  <c r="J29" i="11"/>
  <c r="J105" i="11" s="1"/>
  <c r="I29" i="11"/>
  <c r="I105" i="11" s="1"/>
  <c r="H29" i="11"/>
  <c r="H105" i="11" s="1"/>
  <c r="G29" i="11"/>
  <c r="G105" i="11" s="1"/>
  <c r="F29" i="11"/>
  <c r="F105" i="11" s="1"/>
  <c r="E29" i="11"/>
  <c r="E105" i="11" s="1"/>
  <c r="D29" i="11"/>
  <c r="D105" i="11" s="1"/>
  <c r="C29" i="11"/>
  <c r="C105" i="11" s="1"/>
  <c r="J25" i="11"/>
  <c r="J101" i="11" s="1"/>
  <c r="I25" i="11"/>
  <c r="I101" i="11" s="1"/>
  <c r="H25" i="11"/>
  <c r="H101" i="11" s="1"/>
  <c r="G25" i="11"/>
  <c r="G101" i="11" s="1"/>
  <c r="F25" i="11"/>
  <c r="F101" i="11" s="1"/>
  <c r="E25" i="11"/>
  <c r="E101" i="11" s="1"/>
  <c r="D25" i="11"/>
  <c r="D101" i="11" s="1"/>
  <c r="C25" i="11"/>
  <c r="C101" i="11" s="1"/>
  <c r="J31" i="11" l="1"/>
  <c r="J113" i="11" s="1"/>
  <c r="I31" i="11"/>
  <c r="I113" i="11" s="1"/>
  <c r="J27" i="11"/>
  <c r="J103" i="11" s="1"/>
  <c r="I27" i="11"/>
  <c r="I103" i="11" s="1"/>
  <c r="J23" i="11"/>
  <c r="J99" i="11" s="1"/>
  <c r="I23" i="11"/>
  <c r="I99" i="11" s="1"/>
  <c r="D114" i="11"/>
  <c r="E114" i="11"/>
  <c r="G114" i="11"/>
  <c r="H114" i="11"/>
  <c r="J33" i="11" l="1"/>
  <c r="AK5" i="12" s="1"/>
  <c r="J114" i="11"/>
  <c r="I33" i="11"/>
  <c r="I114" i="11"/>
  <c r="AO5" i="12"/>
  <c r="AN5" i="12"/>
  <c r="AM5" i="12"/>
  <c r="AL5" i="12"/>
  <c r="J115" i="11" l="1"/>
  <c r="DS5" i="12" s="1"/>
  <c r="J107" i="11"/>
  <c r="DE5" i="12" s="1"/>
  <c r="I115" i="11"/>
  <c r="DR5" i="12" s="1"/>
  <c r="I107" i="11"/>
  <c r="DD5" i="12" s="1"/>
  <c r="C93" i="11"/>
  <c r="D93" i="11"/>
  <c r="E93" i="11"/>
  <c r="F93" i="11"/>
  <c r="G93" i="11"/>
  <c r="H93" i="11"/>
  <c r="I93" i="11"/>
  <c r="J93" i="11"/>
  <c r="K93" i="11"/>
  <c r="L93" i="11"/>
  <c r="M93" i="11"/>
  <c r="N93" i="11"/>
  <c r="N71" i="11"/>
  <c r="CS5" i="12" s="1"/>
  <c r="M71" i="11"/>
  <c r="CR5" i="12" s="1"/>
  <c r="L71" i="11"/>
  <c r="CQ5" i="12" s="1"/>
  <c r="CP5" i="12"/>
  <c r="J71" i="11"/>
  <c r="CO5" i="12" s="1"/>
  <c r="I71" i="11"/>
  <c r="CN5" i="12" s="1"/>
  <c r="H71" i="11"/>
  <c r="CM5" i="12" s="1"/>
  <c r="G71" i="11"/>
  <c r="CL5" i="12" s="1"/>
  <c r="F71" i="11"/>
  <c r="CK5" i="12" s="1"/>
  <c r="E71" i="11"/>
  <c r="CJ5" i="12" s="1"/>
  <c r="D71" i="11"/>
  <c r="CI5" i="12" s="1"/>
  <c r="C71" i="11"/>
  <c r="CH5" i="12" s="1"/>
  <c r="C50" i="11"/>
  <c r="AJ5" i="12"/>
  <c r="H31" i="11"/>
  <c r="H113" i="11" s="1"/>
  <c r="H115" i="11" s="1"/>
  <c r="DQ5" i="12" s="1"/>
  <c r="G31" i="11"/>
  <c r="G113" i="11" s="1"/>
  <c r="G115" i="11" s="1"/>
  <c r="DP5" i="12" s="1"/>
  <c r="F31" i="11"/>
  <c r="F113" i="11" s="1"/>
  <c r="E31" i="11"/>
  <c r="E113" i="11" s="1"/>
  <c r="E115" i="11" s="1"/>
  <c r="DN5" i="12" s="1"/>
  <c r="D31" i="11"/>
  <c r="D113" i="11" s="1"/>
  <c r="D115" i="11" s="1"/>
  <c r="DM5" i="12" s="1"/>
  <c r="C31" i="11"/>
  <c r="C113" i="11" s="1"/>
  <c r="H27" i="11"/>
  <c r="H103" i="11" s="1"/>
  <c r="G27" i="11"/>
  <c r="G103" i="11" s="1"/>
  <c r="F27" i="11"/>
  <c r="F103" i="11" s="1"/>
  <c r="E27" i="11"/>
  <c r="E103" i="11" s="1"/>
  <c r="D27" i="11"/>
  <c r="D103" i="11" s="1"/>
  <c r="C27" i="11"/>
  <c r="C103" i="11" s="1"/>
  <c r="H23" i="11"/>
  <c r="G23" i="11"/>
  <c r="F23" i="11"/>
  <c r="F99" i="11" s="1"/>
  <c r="E23" i="11"/>
  <c r="D23" i="11"/>
  <c r="C23" i="11"/>
  <c r="C99" i="11" s="1"/>
  <c r="N17" i="11"/>
  <c r="CE5" i="12" s="1"/>
  <c r="M17" i="11"/>
  <c r="CD5" i="12" s="1"/>
  <c r="L17" i="11"/>
  <c r="CC5" i="12" s="1"/>
  <c r="K17" i="11"/>
  <c r="CB5" i="12" s="1"/>
  <c r="J17" i="11"/>
  <c r="CA5" i="12" s="1"/>
  <c r="I17" i="11"/>
  <c r="BZ5" i="12" s="1"/>
  <c r="H17" i="11"/>
  <c r="BY5" i="12" s="1"/>
  <c r="G17" i="11"/>
  <c r="BX5" i="12" s="1"/>
  <c r="E17" i="11"/>
  <c r="BV5" i="12" s="1"/>
  <c r="D17" i="11"/>
  <c r="BU5" i="12" s="1"/>
  <c r="C17" i="11"/>
  <c r="BT5" i="12" s="1"/>
  <c r="Z5" i="12" l="1"/>
  <c r="AA5" i="12"/>
  <c r="E99" i="11"/>
  <c r="E33" i="11"/>
  <c r="AF5" i="12" s="1"/>
  <c r="R5" i="12"/>
  <c r="V5" i="12"/>
  <c r="S5" i="12"/>
  <c r="F17" i="11"/>
  <c r="BW5" i="12" s="1"/>
  <c r="G99" i="11"/>
  <c r="G107" i="11" s="1"/>
  <c r="DB5" i="12" s="1"/>
  <c r="G33" i="11"/>
  <c r="AH5" i="12" s="1"/>
  <c r="P5" i="12"/>
  <c r="X5" i="12"/>
  <c r="W5" i="12"/>
  <c r="T5" i="12"/>
  <c r="D99" i="11"/>
  <c r="D107" i="11" s="1"/>
  <c r="CY5" i="12" s="1"/>
  <c r="D33" i="11"/>
  <c r="AE5" i="12" s="1"/>
  <c r="H99" i="11"/>
  <c r="H107" i="11" s="1"/>
  <c r="DC5" i="12" s="1"/>
  <c r="H33" i="11"/>
  <c r="AI5" i="12" s="1"/>
  <c r="Q5" i="12"/>
  <c r="U5" i="12"/>
  <c r="Y5" i="12"/>
  <c r="O5" i="8"/>
  <c r="O5" i="7"/>
  <c r="E107" i="11" l="1"/>
  <c r="CZ5" i="12" s="1"/>
  <c r="F33" i="11"/>
  <c r="AG5" i="12" s="1"/>
  <c r="F114" i="11"/>
  <c r="O5" i="5"/>
  <c r="C30" i="11" l="1"/>
  <c r="C107" i="11"/>
  <c r="CX5" i="12" s="1"/>
  <c r="F115" i="11"/>
  <c r="DO5" i="12" s="1"/>
  <c r="F107" i="11"/>
  <c r="DA5" i="12" s="1"/>
  <c r="O6" i="7"/>
  <c r="O6" i="8"/>
  <c r="O6" i="5"/>
  <c r="C33" i="11"/>
  <c r="AD5" i="12" s="1"/>
  <c r="C114" i="11"/>
  <c r="C115" i="11" s="1"/>
  <c r="D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Ruiz</author>
  </authors>
  <commentList>
    <comment ref="C32" authorId="0" shapeId="0" xr:uid="{AFAD8849-16E0-4A7D-B921-811DA49F3C56}">
      <text>
        <r>
          <rPr>
            <b/>
            <sz val="9"/>
            <color indexed="81"/>
            <rFont val="Tahoma"/>
            <family val="2"/>
          </rPr>
          <t>Manuel Ruiz:</t>
        </r>
        <r>
          <rPr>
            <sz val="9"/>
            <color indexed="81"/>
            <rFont val="Tahoma"/>
            <family val="2"/>
          </rPr>
          <t xml:space="preserve">
TON PLANEADAS/(HORAS DE PRODUCCION )*22</t>
        </r>
      </text>
    </comment>
    <comment ref="D32" authorId="0" shapeId="0" xr:uid="{0DAD9988-3606-4E52-BA9D-ED441EA91F6B}">
      <text>
        <r>
          <rPr>
            <b/>
            <sz val="9"/>
            <color indexed="81"/>
            <rFont val="Tahoma"/>
            <family val="2"/>
          </rPr>
          <t>Manuel Ruiz:</t>
        </r>
        <r>
          <rPr>
            <sz val="9"/>
            <color indexed="81"/>
            <rFont val="Tahoma"/>
            <family val="2"/>
          </rPr>
          <t xml:space="preserve">
TON PLANEADAS/(HORAS DE PRODUCCION )*22</t>
        </r>
      </text>
    </comment>
    <comment ref="E32" authorId="0" shapeId="0" xr:uid="{9C4056EB-FFAB-41AC-AFB7-62B82CD05702}">
      <text>
        <r>
          <rPr>
            <b/>
            <sz val="9"/>
            <color indexed="81"/>
            <rFont val="Tahoma"/>
            <family val="2"/>
          </rPr>
          <t>Manuel Ruiz:</t>
        </r>
        <r>
          <rPr>
            <sz val="9"/>
            <color indexed="81"/>
            <rFont val="Tahoma"/>
            <family val="2"/>
          </rPr>
          <t xml:space="preserve">
TON PLANEADAS/(HORAS DE PRODUCCION )*22</t>
        </r>
      </text>
    </comment>
    <comment ref="F32" authorId="0" shapeId="0" xr:uid="{652896FB-CBC4-4E51-8D66-849DB8061C08}">
      <text>
        <r>
          <rPr>
            <b/>
            <sz val="9"/>
            <color indexed="81"/>
            <rFont val="Tahoma"/>
            <family val="2"/>
          </rPr>
          <t>Manuel Ruiz:</t>
        </r>
        <r>
          <rPr>
            <sz val="9"/>
            <color indexed="81"/>
            <rFont val="Tahoma"/>
            <family val="2"/>
          </rPr>
          <t xml:space="preserve">
TON PLANEADAS/(HORAS DE PRODUCCION )*22</t>
        </r>
      </text>
    </comment>
    <comment ref="G32" authorId="0" shapeId="0" xr:uid="{DDB37352-60FD-40F0-9DD4-AB00C3652BA3}">
      <text>
        <r>
          <rPr>
            <b/>
            <sz val="9"/>
            <color indexed="81"/>
            <rFont val="Tahoma"/>
            <family val="2"/>
          </rPr>
          <t>Manuel Ruiz:</t>
        </r>
        <r>
          <rPr>
            <sz val="9"/>
            <color indexed="81"/>
            <rFont val="Tahoma"/>
            <family val="2"/>
          </rPr>
          <t xml:space="preserve">
TON PLANEADAS/(HORAS DE PRODUCCION )*22</t>
        </r>
      </text>
    </comment>
    <comment ref="H32" authorId="0" shapeId="0" xr:uid="{274B8AD9-B0F2-499A-BBD3-C5640482E8DA}">
      <text>
        <r>
          <rPr>
            <b/>
            <sz val="9"/>
            <color indexed="81"/>
            <rFont val="Tahoma"/>
            <family val="2"/>
          </rPr>
          <t>Manuel Ruiz:</t>
        </r>
        <r>
          <rPr>
            <sz val="9"/>
            <color indexed="81"/>
            <rFont val="Tahoma"/>
            <family val="2"/>
          </rPr>
          <t xml:space="preserve">
TON PLANEADAS/(HORAS DE PRODUCCION )*22</t>
        </r>
      </text>
    </comment>
    <comment ref="I32" authorId="0" shapeId="0" xr:uid="{05A1F08A-4A1F-45F8-8A21-8F4EA4BFB9FC}">
      <text>
        <r>
          <rPr>
            <b/>
            <sz val="9"/>
            <color indexed="81"/>
            <rFont val="Tahoma"/>
            <family val="2"/>
          </rPr>
          <t>Manuel Ruiz:</t>
        </r>
        <r>
          <rPr>
            <sz val="9"/>
            <color indexed="81"/>
            <rFont val="Tahoma"/>
            <family val="2"/>
          </rPr>
          <t xml:space="preserve">
TON PLANEADAS/(HORAS DE PRODUCCION )*22</t>
        </r>
      </text>
    </comment>
    <comment ref="J32" authorId="0" shapeId="0" xr:uid="{509256E8-570E-47E9-B0CA-D20078E6CDB4}">
      <text>
        <r>
          <rPr>
            <b/>
            <sz val="9"/>
            <color indexed="81"/>
            <rFont val="Tahoma"/>
            <family val="2"/>
          </rPr>
          <t>Manuel Ruiz:</t>
        </r>
        <r>
          <rPr>
            <sz val="9"/>
            <color indexed="81"/>
            <rFont val="Tahoma"/>
            <family val="2"/>
          </rPr>
          <t xml:space="preserve">
TON PLANEADAS/(HORAS DE PRODUCCION )*22</t>
        </r>
      </text>
    </comment>
    <comment ref="K32" authorId="0" shapeId="0" xr:uid="{D8C1DC4A-F7E9-4118-940A-85FFD5825410}">
      <text>
        <r>
          <rPr>
            <b/>
            <sz val="9"/>
            <color indexed="81"/>
            <rFont val="Tahoma"/>
            <family val="2"/>
          </rPr>
          <t>Manuel Ruiz:</t>
        </r>
        <r>
          <rPr>
            <sz val="9"/>
            <color indexed="81"/>
            <rFont val="Tahoma"/>
            <family val="2"/>
          </rPr>
          <t xml:space="preserve">
TON PLANEADAS/(HORAS DE PRODUCCION )*22</t>
        </r>
      </text>
    </comment>
    <comment ref="L32" authorId="0" shapeId="0" xr:uid="{1433C935-2018-439F-A6FD-7B03B08560C4}">
      <text>
        <r>
          <rPr>
            <b/>
            <sz val="9"/>
            <color indexed="81"/>
            <rFont val="Tahoma"/>
            <family val="2"/>
          </rPr>
          <t>Manuel Ruiz:</t>
        </r>
        <r>
          <rPr>
            <sz val="9"/>
            <color indexed="81"/>
            <rFont val="Tahoma"/>
            <family val="2"/>
          </rPr>
          <t xml:space="preserve">
TON PLANEADAS/(HORAS DE PRODUCCION )*22</t>
        </r>
      </text>
    </comment>
    <comment ref="M32" authorId="0" shapeId="0" xr:uid="{CFE257A3-6664-4BFC-9EB5-4D38ED8019AA}">
      <text>
        <r>
          <rPr>
            <b/>
            <sz val="9"/>
            <color indexed="81"/>
            <rFont val="Tahoma"/>
            <family val="2"/>
          </rPr>
          <t>Manuel Ruiz:</t>
        </r>
        <r>
          <rPr>
            <sz val="9"/>
            <color indexed="81"/>
            <rFont val="Tahoma"/>
            <family val="2"/>
          </rPr>
          <t xml:space="preserve">
TON PLANEADAS/(HORAS DE PRODUCCION )*22</t>
        </r>
      </text>
    </comment>
    <comment ref="N32" authorId="0" shapeId="0" xr:uid="{533C2839-2E4A-47D6-B0AD-C4B3C15E3C24}">
      <text>
        <r>
          <rPr>
            <b/>
            <sz val="9"/>
            <color indexed="81"/>
            <rFont val="Tahoma"/>
            <family val="2"/>
          </rPr>
          <t>Manuel Ruiz:</t>
        </r>
        <r>
          <rPr>
            <sz val="9"/>
            <color indexed="81"/>
            <rFont val="Tahoma"/>
            <family val="2"/>
          </rPr>
          <t xml:space="preserve">
TON PLANEADAS/(HORAS DE PRODUCCION )*22</t>
        </r>
      </text>
    </comment>
    <comment ref="C114" authorId="0" shapeId="0" xr:uid="{00000000-0006-0000-0000-000001000000}">
      <text>
        <r>
          <rPr>
            <b/>
            <sz val="9"/>
            <color indexed="81"/>
            <rFont val="Tahoma"/>
            <family val="2"/>
          </rPr>
          <t>Manuel Ruiz:</t>
        </r>
        <r>
          <rPr>
            <sz val="9"/>
            <color indexed="81"/>
            <rFont val="Tahoma"/>
            <family val="2"/>
          </rPr>
          <t xml:space="preserve">
ton plan / horas de producción * 22 h
</t>
        </r>
      </text>
    </comment>
    <comment ref="D114" authorId="0" shapeId="0" xr:uid="{00000000-0006-0000-0000-000002000000}">
      <text>
        <r>
          <rPr>
            <b/>
            <sz val="9"/>
            <color indexed="81"/>
            <rFont val="Tahoma"/>
            <family val="2"/>
          </rPr>
          <t>Manuel Ruiz:</t>
        </r>
        <r>
          <rPr>
            <sz val="9"/>
            <color indexed="81"/>
            <rFont val="Tahoma"/>
            <family val="2"/>
          </rPr>
          <t xml:space="preserve">
ton plan / horas de producción * 22 h
</t>
        </r>
      </text>
    </comment>
    <comment ref="E114" authorId="0" shapeId="0" xr:uid="{00000000-0006-0000-0000-000003000000}">
      <text>
        <r>
          <rPr>
            <b/>
            <sz val="9"/>
            <color indexed="81"/>
            <rFont val="Tahoma"/>
            <family val="2"/>
          </rPr>
          <t>Manuel Ruiz:</t>
        </r>
        <r>
          <rPr>
            <sz val="9"/>
            <color indexed="81"/>
            <rFont val="Tahoma"/>
            <family val="2"/>
          </rPr>
          <t xml:space="preserve">
ton plan / horas de producción * 22 h
</t>
        </r>
      </text>
    </comment>
    <comment ref="F114" authorId="0" shapeId="0" xr:uid="{00000000-0006-0000-0000-000004000000}">
      <text>
        <r>
          <rPr>
            <b/>
            <sz val="9"/>
            <color indexed="81"/>
            <rFont val="Tahoma"/>
            <family val="2"/>
          </rPr>
          <t>Manuel Ruiz:</t>
        </r>
        <r>
          <rPr>
            <sz val="9"/>
            <color indexed="81"/>
            <rFont val="Tahoma"/>
            <family val="2"/>
          </rPr>
          <t xml:space="preserve">
ton plan / horas de producción * 22 h
</t>
        </r>
      </text>
    </comment>
    <comment ref="G114" authorId="0" shapeId="0" xr:uid="{00000000-0006-0000-0000-000005000000}">
      <text>
        <r>
          <rPr>
            <b/>
            <sz val="9"/>
            <color indexed="81"/>
            <rFont val="Tahoma"/>
            <family val="2"/>
          </rPr>
          <t>Manuel Ruiz:</t>
        </r>
        <r>
          <rPr>
            <sz val="9"/>
            <color indexed="81"/>
            <rFont val="Tahoma"/>
            <family val="2"/>
          </rPr>
          <t xml:space="preserve">
ton plan / horas de producción * 22 h
</t>
        </r>
      </text>
    </comment>
    <comment ref="H114" authorId="0" shapeId="0" xr:uid="{00000000-0006-0000-0000-000006000000}">
      <text>
        <r>
          <rPr>
            <b/>
            <sz val="9"/>
            <color indexed="81"/>
            <rFont val="Tahoma"/>
            <family val="2"/>
          </rPr>
          <t>Manuel Ruiz:</t>
        </r>
        <r>
          <rPr>
            <sz val="9"/>
            <color indexed="81"/>
            <rFont val="Tahoma"/>
            <family val="2"/>
          </rPr>
          <t xml:space="preserve">
ton plan / horas de producción * 22 h
</t>
        </r>
      </text>
    </comment>
    <comment ref="I114" authorId="0" shapeId="0" xr:uid="{00000000-0006-0000-0000-000007000000}">
      <text>
        <r>
          <rPr>
            <b/>
            <sz val="9"/>
            <color indexed="81"/>
            <rFont val="Tahoma"/>
            <family val="2"/>
          </rPr>
          <t>Manuel Ruiz:</t>
        </r>
        <r>
          <rPr>
            <sz val="9"/>
            <color indexed="81"/>
            <rFont val="Tahoma"/>
            <family val="2"/>
          </rPr>
          <t xml:space="preserve">
ton plan / horas de producción * 22 h
</t>
        </r>
      </text>
    </comment>
    <comment ref="J114" authorId="0" shapeId="0" xr:uid="{00000000-0006-0000-0000-000008000000}">
      <text>
        <r>
          <rPr>
            <b/>
            <sz val="9"/>
            <color indexed="81"/>
            <rFont val="Tahoma"/>
            <family val="2"/>
          </rPr>
          <t>Manuel Ruiz:</t>
        </r>
        <r>
          <rPr>
            <sz val="9"/>
            <color indexed="81"/>
            <rFont val="Tahoma"/>
            <family val="2"/>
          </rPr>
          <t xml:space="preserve">
ton plan / horas de producción * 22 h
</t>
        </r>
      </text>
    </comment>
    <comment ref="K114" authorId="0" shapeId="0" xr:uid="{00000000-0006-0000-0000-000009000000}">
      <text>
        <r>
          <rPr>
            <b/>
            <sz val="9"/>
            <color indexed="81"/>
            <rFont val="Tahoma"/>
            <family val="2"/>
          </rPr>
          <t>Manuel Ruiz:</t>
        </r>
        <r>
          <rPr>
            <sz val="9"/>
            <color indexed="81"/>
            <rFont val="Tahoma"/>
            <family val="2"/>
          </rPr>
          <t xml:space="preserve">
ton plan / horas de producción * 22 h
</t>
        </r>
      </text>
    </comment>
    <comment ref="L114" authorId="0" shapeId="0" xr:uid="{00000000-0006-0000-0000-00000A000000}">
      <text>
        <r>
          <rPr>
            <b/>
            <sz val="9"/>
            <color indexed="81"/>
            <rFont val="Tahoma"/>
            <family val="2"/>
          </rPr>
          <t>Manuel Ruiz:</t>
        </r>
        <r>
          <rPr>
            <sz val="9"/>
            <color indexed="81"/>
            <rFont val="Tahoma"/>
            <family val="2"/>
          </rPr>
          <t xml:space="preserve">
ton plan / horas de producción * 22 h
</t>
        </r>
      </text>
    </comment>
    <comment ref="M114" authorId="0" shapeId="0" xr:uid="{00000000-0006-0000-0000-00000B000000}">
      <text>
        <r>
          <rPr>
            <b/>
            <sz val="9"/>
            <color indexed="81"/>
            <rFont val="Tahoma"/>
            <family val="2"/>
          </rPr>
          <t>Manuel Ruiz:</t>
        </r>
        <r>
          <rPr>
            <sz val="9"/>
            <color indexed="81"/>
            <rFont val="Tahoma"/>
            <family val="2"/>
          </rPr>
          <t xml:space="preserve">
ton plan / horas de producción * 22 h
</t>
        </r>
      </text>
    </comment>
    <comment ref="N114" authorId="0" shapeId="0" xr:uid="{00000000-0006-0000-0000-00000C000000}">
      <text>
        <r>
          <rPr>
            <b/>
            <sz val="9"/>
            <color indexed="81"/>
            <rFont val="Tahoma"/>
            <family val="2"/>
          </rPr>
          <t>Manuel Ruiz:</t>
        </r>
        <r>
          <rPr>
            <sz val="9"/>
            <color indexed="81"/>
            <rFont val="Tahoma"/>
            <family val="2"/>
          </rPr>
          <t xml:space="preserve">
ton plan / horas de producción * 22 h
</t>
        </r>
      </text>
    </comment>
  </commentList>
</comments>
</file>

<file path=xl/sharedStrings.xml><?xml version="1.0" encoding="utf-8"?>
<sst xmlns="http://schemas.openxmlformats.org/spreadsheetml/2006/main" count="900" uniqueCount="214">
  <si>
    <t>ENERO</t>
  </si>
  <si>
    <t>FEBRERO</t>
  </si>
  <si>
    <t xml:space="preserve">MARZO </t>
  </si>
  <si>
    <t>ABRIL</t>
  </si>
  <si>
    <t xml:space="preserve">MAYO </t>
  </si>
  <si>
    <t>JUNIO</t>
  </si>
  <si>
    <t>JULIO</t>
  </si>
  <si>
    <t>AGOSTO</t>
  </si>
  <si>
    <t>SEPTIEMBRE</t>
  </si>
  <si>
    <t>OCTUBRE</t>
  </si>
  <si>
    <t>NOVIEMBRE</t>
  </si>
  <si>
    <t>DICIEMBRE</t>
  </si>
  <si>
    <t>Producción planeada [Ton]</t>
  </si>
  <si>
    <t>Producción real [Ton]</t>
  </si>
  <si>
    <t xml:space="preserve">EMBOTELLADORAS </t>
  </si>
  <si>
    <t>EMPAQUE SÓLIDOS</t>
  </si>
  <si>
    <t>EMBOTELLADORA 900</t>
  </si>
  <si>
    <t>EMBOTELLADORA 3000</t>
  </si>
  <si>
    <t>Tiempo de producción [h]</t>
  </si>
  <si>
    <t>Velocidad nominal producción [ton/h]</t>
  </si>
  <si>
    <t>Producción real /(Tiempo de producción* velocidad nominal de producción)</t>
  </si>
  <si>
    <t>EFICIENCIA DE PRODUCCIÓN PLANTA DE SÓLIDOS 2020</t>
  </si>
  <si>
    <t>EFICIENCIA DE PRODUCCIÓN LÍNEAS DE EMBOTELLADO 2020</t>
  </si>
  <si>
    <t>AÑO</t>
  </si>
  <si>
    <t>ENE</t>
  </si>
  <si>
    <t>FEB</t>
  </si>
  <si>
    <t>MAR</t>
  </si>
  <si>
    <t>ABR</t>
  </si>
  <si>
    <t>MAY</t>
  </si>
  <si>
    <t>JUN</t>
  </si>
  <si>
    <t>JUL</t>
  </si>
  <si>
    <t>AGO</t>
  </si>
  <si>
    <t>SEP</t>
  </si>
  <si>
    <t>OCT</t>
  </si>
  <si>
    <t>NOV</t>
  </si>
  <si>
    <t>DIC</t>
  </si>
  <si>
    <t>TOTAL</t>
  </si>
  <si>
    <t>EMB</t>
  </si>
  <si>
    <t>EMP SOL</t>
  </si>
  <si>
    <t>EMP LIQ</t>
  </si>
  <si>
    <t>(Ton de producción día real / Ton de producción día estándar) *100</t>
  </si>
  <si>
    <t>(Ton producción real / Ton producción planeada) *100</t>
  </si>
  <si>
    <t>Producción real /(Tiempo de producción* velocidad nominal de producción)*100</t>
  </si>
  <si>
    <t>Ton de Producción día real [Ton]</t>
  </si>
  <si>
    <t>Ton de Producción día planeada [Ton]</t>
  </si>
  <si>
    <t>EMBOTELLADORAS 3000 cc</t>
  </si>
  <si>
    <t>EMBOTELLADORAS  900 cc</t>
  </si>
  <si>
    <t>MERMAS</t>
  </si>
  <si>
    <t>(Cantidad de material en merma/Cantidad de material total usado)*100</t>
  </si>
  <si>
    <t>Cantidad de material en merma [Und]</t>
  </si>
  <si>
    <t>Cantidad de material total usado [Und]</t>
  </si>
  <si>
    <t>(Costo por proceso mes real [$/kg]</t>
  </si>
  <si>
    <t>Costo por proceso presupuestado [$/kg]</t>
  </si>
  <si>
    <t xml:space="preserve">EMBOTELLADORAS  </t>
  </si>
  <si>
    <t>(Costo por proceso presupuestado /  Costo por proceso mes real) *100</t>
  </si>
  <si>
    <t>META (máx)</t>
  </si>
  <si>
    <t>META (Mín)</t>
  </si>
  <si>
    <t>Análisis</t>
  </si>
  <si>
    <t>Enero</t>
  </si>
  <si>
    <t>Febrero</t>
  </si>
  <si>
    <t>Marzo</t>
  </si>
  <si>
    <t>Abril</t>
  </si>
  <si>
    <t>Mayo</t>
  </si>
  <si>
    <t>Junio</t>
  </si>
  <si>
    <t>Julio</t>
  </si>
  <si>
    <t>Agosto</t>
  </si>
  <si>
    <t>Septiembre</t>
  </si>
  <si>
    <t>Octubre</t>
  </si>
  <si>
    <t>Noviembre</t>
  </si>
  <si>
    <t>Diciembre</t>
  </si>
  <si>
    <t>Neto</t>
  </si>
  <si>
    <t>EMPAQUE LIQUIDOS EXPORTACIÓN (Ton/mes)</t>
  </si>
  <si>
    <t>EMPAQUE SOLIDOS EXPORTACIÓN (Ton/mes)</t>
  </si>
  <si>
    <t>EMBOTELLADO DE ACEITES NACIONAL (Ton/mes)</t>
  </si>
  <si>
    <t>META</t>
  </si>
  <si>
    <t>EMBOTELLADORAS  1000 cc</t>
  </si>
  <si>
    <t>EMBOTELLADORA 1000</t>
  </si>
  <si>
    <t>EMBOTELLADORA 20 lts</t>
  </si>
  <si>
    <t>EMBOTELLADORAS  20 lts</t>
  </si>
  <si>
    <t>Planta</t>
  </si>
  <si>
    <t>Descripción</t>
  </si>
  <si>
    <t>Mejora en :</t>
  </si>
  <si>
    <t>Productividad</t>
  </si>
  <si>
    <t>Calidad</t>
  </si>
  <si>
    <t>R4</t>
  </si>
  <si>
    <t>Incrementar flujo de aceite crudo de Tequendama  a  Caribbean, de 30 a 50 TPH</t>
  </si>
  <si>
    <t>X</t>
  </si>
  <si>
    <t>Reparación de Intercambiador 881B (RBD - Salida). Enfriamiento Soya</t>
  </si>
  <si>
    <t>R3</t>
  </si>
  <si>
    <t xml:space="preserve">Incrementar la capacidad de la sección de Neutralización de 350 TPD actuales a 480 TPD </t>
  </si>
  <si>
    <t>Incrementar capacidad de refinación a 350 TPD para la sección de Refinación (Blanqueo y desodorización) para productos bajo 3MCPD/GE</t>
  </si>
  <si>
    <t>R1</t>
  </si>
  <si>
    <t>Re-Habilitación de la planta de Blanqueo &amp; Desodorización para procesamiento de aceites de alta acidez</t>
  </si>
  <si>
    <t>FIII</t>
  </si>
  <si>
    <t>Reparación Mobulizer 3</t>
  </si>
  <si>
    <t>Compra de Intercambiador de calor para estabilización de Oleína de Palma</t>
  </si>
  <si>
    <t>GII</t>
  </si>
  <si>
    <t>Reparación – Compra de Válvula de Evaporador del MONG</t>
  </si>
  <si>
    <t>Raspadores de Evaporador del MONG</t>
  </si>
  <si>
    <t>PPT</t>
  </si>
  <si>
    <t>Habilitación de línea de empaque de Margarinas (Nueva), para trabajo en simultáneo con línea actual</t>
  </si>
  <si>
    <t>Tks</t>
  </si>
  <si>
    <t>Habilitar TK TA5 para Glicerina Técnica.- Sandblasting.</t>
  </si>
  <si>
    <t>x</t>
  </si>
  <si>
    <t>CYD</t>
  </si>
  <si>
    <t xml:space="preserve">Instalar medidores para llenado de Oleína y USP en plataforma de CyD. </t>
  </si>
  <si>
    <t>Empaque</t>
  </si>
  <si>
    <t>Habilitar sistema de by pass para retorno al TE3 desde la planta, permitiendo el llenado a la vez de IBCs y en Empaque</t>
  </si>
  <si>
    <t>By pass en el distribuidor de PP4 y TE3 para flexibilizar el empaque de IBCs y Cajas</t>
  </si>
  <si>
    <t>Habilitar sistema de by pass para llenado directo de IBCs de oleina orgánica desde los tanques pt9, pt10 y pt11</t>
  </si>
  <si>
    <t>Instalación de filtro de lonas a la entrada de los tanques de preparación de mezclas en embotellado, evitar la presencia de impurezas en las mezclas que puedan afectar el color del producto terminado</t>
  </si>
  <si>
    <t>Embotellado</t>
  </si>
  <si>
    <t>Inicia el proceso de arranque de la llenadora Kosme de Caribbean</t>
  </si>
  <si>
    <t>Instalación de filtro de cartucho en el área de empaque de bidones e IBC</t>
  </si>
  <si>
    <t>Arranque e inicio de producción en Dic de la planta Kosmes:
1. Se produce las referencias Medalla de Oro 3000 cc para el cliente olímpica y Frita Frita 900 cc (1117 ton de aceite)
2. 960 ton producidas (86 % de producción) salen directamente para ser despachadas. 
3. 157 ton producida en los primeros días del arranque y ajuste de la planta en proceso de revisión</t>
  </si>
  <si>
    <t>MEJORAS EJECUTADAS EN PLANTAS DE PRODUCCIÓN DEL CLUSTER</t>
  </si>
  <si>
    <t>PENDIENTES EN PLANSTAS DE PRODUCCIÓN  DEL CLUSTER</t>
  </si>
  <si>
    <t>1. Instalación modulos de comunicación PLC y basculas en llenadora de bidones 20 lts</t>
  </si>
  <si>
    <t xml:space="preserve">
1. Instalación sistema CIP para cabina de llenado de IBC, Tambores y Bidones</t>
  </si>
  <si>
    <t>1. Instalación modulos de comunicación PLC y basculas en llenadora de vasos 1500 gr, para reducir el margen de variación del peso</t>
  </si>
  <si>
    <t>Mermas materiales de empaque 2021</t>
  </si>
  <si>
    <t>Eficiencia de velocidad de producción de acuerdo a capacidad instalada 2021</t>
  </si>
  <si>
    <t>Eficiencia de producción planta líquidos 2021</t>
  </si>
  <si>
    <t>Eficiencia de producción solidos 2021</t>
  </si>
  <si>
    <t>Cumplimiento de la producción planeada 2021</t>
  </si>
  <si>
    <t>Costos por proceso 2021</t>
  </si>
  <si>
    <t>1. Desmonte, traslado y montaje de llenadora Virel en la Bodega #2 de TEQ
2. Ensayo de empaque de bandejas de 3000 cc Sonelo en la plante de embotellado Kosme</t>
  </si>
  <si>
    <t>OTIF</t>
  </si>
  <si>
    <t>(Numero de entregas a tiempo, con calidad y cantidad/ Número de pedidos programados) *100</t>
  </si>
  <si>
    <t>Numero de entregas a tiempo, con calidad y cantidad</t>
  </si>
  <si>
    <t>Número de pedidos programados</t>
  </si>
  <si>
    <t>OTIF 2021</t>
  </si>
  <si>
    <t>MARGEN BRUTO 2021</t>
  </si>
  <si>
    <t>MARGEN BRUTO</t>
  </si>
  <si>
    <t>Maargen bruto presupuestado mes</t>
  </si>
  <si>
    <t>&lt;=1 %</t>
  </si>
  <si>
    <t>EBITDA 2021</t>
  </si>
  <si>
    <t>EBITDA presupuestado mes</t>
  </si>
  <si>
    <t>EBITDA real mes</t>
  </si>
  <si>
    <t>Maargen bruto real mes</t>
  </si>
  <si>
    <t>(Margen bruto real mes/ Margen bruto presupuestado mes)* 100</t>
  </si>
  <si>
    <t>(EBITDA real mes/ EBITDA presupuestado mes)* 100</t>
  </si>
  <si>
    <t>Se cumple con el 76 % del margen presupuestado para el mes de enero del cluster</t>
  </si>
  <si>
    <t>Margen bruto Cluster 2021</t>
  </si>
  <si>
    <t>EBITDA Grupo 2021</t>
  </si>
  <si>
    <t>META (Mín )</t>
  </si>
  <si>
    <t>Se cumple con el 95,5 % del EBITDA presupuestado para el mes de enero del Grupo</t>
  </si>
  <si>
    <t>EBITDA</t>
  </si>
  <si>
    <t>Se genera una merma de 2,03 % debido a los fallos presentados en las tapadoras de la linea de llenado de 3000 cc y 900 cc, en las cuales se deterioran un número alto de tapas que salieron a merma, se evidencia un incremento por la causa citada con antelación comparado con el 0,12 % presentado en el año 2020 para el mismo periodo</t>
  </si>
  <si>
    <t>Se genera una merma de 1,86 % debido a los fallos en el tapado de la referencia 900 cc, en las cuales se deterioran un número alto de tapas que salieron a merma, adicional la merma generada por problemas de peso en el empaque de los vasos 1500 gr japón, se evidencia un incremento por la causa citada con antelación comparado con el 0,35 % presentado en el año 2020 para el mismo periodo</t>
  </si>
  <si>
    <t>Se cumple con la eficencia de producción teniendo un real de 108 % de una meta de 95 %, se evidencia una disminución comparado con el 116 % presentado en el año 2020 para el mismo periodo</t>
  </si>
  <si>
    <t>Se cumple con la eficencia de producción teniendo un real de 110 % de una meta de 95 %, se evidencia una disminución comparado con el 117 % presentado en el año 2020 para el mismo periodo</t>
  </si>
  <si>
    <t>Se cumple con el plan de producción del mes de enero teniendo un real de 105 % de una meta de 97 %, se evidencia un incremento comparado con el 108 % presentado en el año 2020 para el mismo periodo</t>
  </si>
  <si>
    <t>Se cumple con el plan de producción del mes de enero teniendo un real de 115 % de una meta de 97 %, se evidencia un incremento comparado con el 97 % presentado en el año 2020 para el mismo periodo</t>
  </si>
  <si>
    <t>Se da cumplimiento cantidad, oportunidad y calidad a todos los pedido programados para el mes de enero, se evidencia un comprtamiento igual al presentado para el mismo periodo en el mes de enero de 2020 (100 %)</t>
  </si>
  <si>
    <t>Trimestre</t>
  </si>
  <si>
    <t xml:space="preserve">Análisis </t>
  </si>
  <si>
    <t>Trim. I</t>
  </si>
  <si>
    <t>Análisis Tratamientos</t>
  </si>
  <si>
    <t>Trim. II</t>
  </si>
  <si>
    <t>Trim. III</t>
  </si>
  <si>
    <t>Trim. IV</t>
  </si>
  <si>
    <t>Se reprograma dos pedidos por Daño mecánico en el sistema del hidráulico del Filtro de la  planta de fraccionamiento F2, se despacha en marzo por la reprogramción, cumplomiento del 98 %, comparado con el periodo igual de año 2020 (94 %) mostro un incremento en el cumplimiento</t>
  </si>
  <si>
    <t>La eficiencia de la producción se ve afectada debido a la fallo en el compresor de aire equivalente al 21 % y revisión de pallet producidos 30 %</t>
  </si>
  <si>
    <t xml:space="preserve">La eficiencia de la producción se ve afectada debido a falta de espacio en cuarto frío 20%, falata de verificación de etiqueta 18 % y 25 % falta de aceite </t>
  </si>
  <si>
    <t>La eficacia de la producción se ve  afectada duarante el mes por los siguientes aspectos: 16 % falla etiqeutadoara, 15 % falta de botellas y 23 % falta de estibas en la línea de empaque de 3000 cc, en 900 cc se afecto por el 11 % falta de personal, 25 % fala de botellas y 25 % por falta de aceite debido a alta temperatura</t>
  </si>
  <si>
    <t>La eficacia de la producción se ve  afectada duarante el mes por los siguientes aspectos: 12 % falta de personal, 14 % falta de estibas y 24 % alistamiento de pallets en la línea de empaque de 3000 cc, en 900 cc se afecto por 40 % tapa defectuosa, 15 5 falta de personal y 21 5 fallo en las roscadoras</t>
  </si>
  <si>
    <t>Se da cumplimiento a la meta del 95 % en el indicador de la eficiencia de la velocidad de producción, mostrando promedio de 109 %</t>
  </si>
  <si>
    <t>Se da cumplimiento de la meta por debajo del 95 % en el indicador , mostrando promedio de 85 %</t>
  </si>
  <si>
    <t>Se da cumplimiento de la meta por encima del 95 % en el indicador , mostrando promedio de 99 %</t>
  </si>
  <si>
    <t>1. Desmonte, traslado y montaje de llenadora Virel en la Bodega #2 de TEQ
2. Ensayo de empaque de bandejas de 3000 cc Sonelo en la plante de embotellado Kosme
3. Ensayo en encartonadora Kosme de Corrugado tipo ventana par cliente.</t>
  </si>
  <si>
    <t>Se reprograma dos pedidos, debido a que el RBD no cumplio para destino Europa con el 3mcpd adem´s de retraso en la producción por causa de fallos en la banda de salida de la llenadora mackun y fallo en sensor de la misma</t>
  </si>
  <si>
    <t>Se genera una merma de 2,11 % debido a los fallos en el tapado de la referencia 900 cc, en las cuales se deterioran un número alto de tapas que salieron a merma, esta causa genero un incremento del 1,77 % en el global,  se evidencia un incremento por la causa citada con antelación comparado con el 0,65 % presentado en el año 2020 para el mismo periodo</t>
  </si>
  <si>
    <t>Se cumple con la eficencia de producción teniendo un real de 109 % de una meta de 95 %, se evidencia una disminución comparado con el 115 % presentado en el año 2020 para el mismo periodo</t>
  </si>
  <si>
    <t>Se cumple con el plan de producción del mes de enero teniendo un real de 105 % de una meta de 97 %, se evidencia una disminución comparado con el 136 % presentado en el año 2020 para el mismo periodo</t>
  </si>
  <si>
    <t>La eficacia de la producción se ve  afectada duarante el mes por los siguientes aspectos: 13,25 % falta de personal, debido a incapacidades, aislamiento, licencias, 19,57 % falta de estibas por falta de envío del cliente ARA, 20,38 % falta de botellas por daño del compresor sel proveedor in House Pet del Caribe, empaque de 3000 cc, en 900 cc se afecto 24,47 % falta de personal por las mismas causales que en 3000 cc, 13,62 % revisar pallet por fallo de codificación, 27,14 % presencia tapas defectuosas sumnistradas por el proveedor Pet del Caribe</t>
  </si>
  <si>
    <t>La eficiencia de la producción se ve afectada Fallo variador de banda  de salida de la llnadora Mackun afectando un 32,52 %, 17,87 % fallo de sensor de la llenadoara Makun, 7,7 % cortes de energía no programado, 7,98 % fallo de aire debido a compresor , 5,38 % tuberia tapada debido a los cortes de energía.</t>
  </si>
  <si>
    <t>Eficiencia de producción planta Líquidos 2021</t>
  </si>
  <si>
    <t>Eficiencia de producción planta sólidos 2021</t>
  </si>
  <si>
    <t xml:space="preserve">Durante el primer trimestre se encuentra que el EBITDA está por encima del 80 %, teniendo un promedio de 98,9 % </t>
  </si>
  <si>
    <t>Se da cumplimiento de la meta por encima del 97 % en el indicador , mostrando promedio de 108 %</t>
  </si>
  <si>
    <t>Se da cumplimiento de la meta por debajo del 95 % en el indicador , mostrando promedio de 86 %</t>
  </si>
  <si>
    <t>Se da cumplimiento de la meta por encima del 95 % en el indicador , mostrando promedio de 134 %</t>
  </si>
  <si>
    <t>Se cumple con la eficencia de producción teniendo un real de 107 % de una meta de 95 %, se evidencia una disminución comparado con el 114 % presentado en el año 2020 para el mismo periodo</t>
  </si>
  <si>
    <t>Se cumple con el plan de producción del mes de enero teniendo un real de 107 % de una meta de 97 %, se evidencia una disminución comparado con el 108 % presentado en el año 2020 para el mismo periodo</t>
  </si>
  <si>
    <t>La eficacia de la producción se ve  afectada duarante el mes por los siguientes aspectos: 33 % falta de botellas por daño del compresor sel proveedor in House Pet del Caribe, 17 % por falta de aceite por temperatura alta debido a fallo de chiller de F2 empaque de 3000 cc, en 900 cc se afecto 45 % presencia tapas defectuosas sumnistradas por el proveedor Pet del Caribe y 7 % par falta de envase.</t>
  </si>
  <si>
    <t xml:space="preserve">La eficiencia de la producción se ve afectada Fallo en el descensor de cajas afectando un 17 % y 13 % falta de estibas por escases de madera, </t>
  </si>
  <si>
    <t>PENDIENTES EN PLANTAS DE PRODUCCIÓN  DEL CLUSTER</t>
  </si>
  <si>
    <t>Se genera una merma de 3,0 % debido a los fallos en el tapado de la referencia 900 cc, en las cuales se deterioran un número alto de tapas que salieron a merma, esta causa genero un incremento del 2,54 % en el global,  se evidencia un incremento por la causa citada con antelación comparado con el 0,34 % presentado en el año 2020 para el mismo periodo, se realiza reclamo de calidad, se devuelve 90000 und y reportadas como merma</t>
  </si>
  <si>
    <t>Durante el segundo trimestre se encuentra que la merma está por encima del 1 %, mostrando un promedio de 3,00 %, debido al fallo de las tapas de 26,7 mm tapa corta suministrado por Pet del Caribe</t>
  </si>
  <si>
    <t>Durante el primer trimestre se encuentra que la merma está por encima del 1 %, mostrando un promedio de 2,00 %, debido al fallo de las tapas de 26,7 mm tapa corta suministrado por Pet del Caribe</t>
  </si>
  <si>
    <t>Se reprograma dos pedidos, debido a retraso en la producción por causa de fallos en la banda de salida de la llenadora mackun y fallo en sensor de la misma</t>
  </si>
  <si>
    <t>Se reprograma cinco pedidos, por retraso en el ingreso de IBCs, dos pediodos por no tener disponibilidad de RBD tipo Europa, cinco por fallos presentados en la planta F2</t>
  </si>
  <si>
    <t>Se cumple con el 91 % del EBITDA presupuestado para el mes de febrero del Grupo</t>
  </si>
  <si>
    <t>Se cumple con el 110 % del EBITDA presupuestado para el mes de marzoo del Grupo</t>
  </si>
  <si>
    <t>Se cumple con el 122 % del EBITDA presupuestado para el mes de abril del Grupo</t>
  </si>
  <si>
    <t>Se cumple con el 101 % del EBITDA presupuestado para el mes de mayo del Grupo</t>
  </si>
  <si>
    <t>Se cumple con la eficencia de producción teniendo un real de 106 % de una meta de 95 %, se evidencia una disminución comparado con el 115 % presentado en el año 2020 para el mismo periodo</t>
  </si>
  <si>
    <t>Se cumple con el 83 % del margen presupuestado para el mes de febrero del cluster</t>
  </si>
  <si>
    <t>Se cumple con el 95 % del margen presupuestado para el mes de marzo del cluster</t>
  </si>
  <si>
    <t>Se cumple con el 136 % del margen presupuestado para el mes de abril del cluster</t>
  </si>
  <si>
    <t>Se cumple con el 91 % del margen presupuestado para el mes de mayo del cluster</t>
  </si>
  <si>
    <t>Se cumple con el plan de producción del mes de enero teniendo un real de 98 % de una meta de 97 %, se evidencia una disminución comparado con el 102 % presentado en el año 2020 para el mismo periodo</t>
  </si>
  <si>
    <t>Se genera una merma de 0,44  % disminuyendo la generación de esta debido a corrección de calidad realizada por pet del caribe en las tapas de 26,7 mm, se evidencia disminuación comparado con el 1,02 % presentado para el mismo periodo en el año 2020</t>
  </si>
  <si>
    <t xml:space="preserve">La eficacia de la producción se ve  afectada duarante el mes por los siguientes aspectos: 83 %  por falta de aceite en la linea 3000 cc debido a temperatura alta del aceite por fallos en el chiller de enfriamiento agua - aceite, y 45 % por fallo en el sistema de la bomba de vacío de la linea de 900 cc </t>
  </si>
  <si>
    <t>La eficiencia de la producción se ve afectada por 12 % debido Fallo en la torre de enfriamiento del sistema amoniaco</t>
  </si>
  <si>
    <t>Se cumple con el 171 % del EBITDA presupuestado para el mes de junio del Grupo</t>
  </si>
  <si>
    <t>Se genera una merma de 1,02  % impacatado principalmente por las bandas termoencogibles usadas en los vasos, las etiquetas de bidon 20 lts ademas de las divisiones de vasos 1500 gr se evidencia disminuación comparado con el 1,23% presentado para el mismo periodo en el año 2020</t>
  </si>
  <si>
    <t>Se cumple con la eficencia de producción teniendo un real de 99 % de una meta de 95 %, se evidencia una disminución comparado con el 117 % presentado en el año 2020 para el mismo periodo</t>
  </si>
  <si>
    <t>Se cumple con el 161 % del margen presupuestado para el mes de mayo del cluster</t>
  </si>
  <si>
    <t>Se reprograma 26 pedidos, 1 por por retraso en el ingreso de tambores , y 25 por retrasos en el proceso productivo.</t>
  </si>
  <si>
    <t>La eficiencia de la producción se ve afectada por 16 % por falla en el compresor de aire de la planta de TEQ, 12 % por dao en el perfector y 17 % por falta de personal</t>
  </si>
  <si>
    <t>La eficacia de la producción se ve  afectada duarante el mes por los siguientes aspectos: 57 % por alta temperatura en el aceite por fallo en chiller de F1 en la línea de 3000 cc, en 900cc 17 % por fala en roscadora, 16 % por temperatura alta de aceite debido a flla del chiler de F1, y 17 % por presencia de tapas con problemas de calidad</t>
  </si>
  <si>
    <t>Se cumple con el plan de producción del mes de enero teniendo un real de 104 % de una meta de 97 %, se evidencia una disminución comparado con el 109 % presentado en el año 2020 para el mismo periodo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</si>
</sst>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b/>
      <sz val="18"/>
      <color rgb="FF000000"/>
      <name val="Calibri"/>
      <family val="2"/>
    </font>
    <font>
      <sz val="16"/>
      <color rgb="FF000000"/>
      <name val="Calibri"/>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2"/>
      <name val="Arial"/>
      <family val="2"/>
    </font>
    <font>
      <sz val="10"/>
      <name val="Arial"/>
      <family val="2"/>
    </font>
    <font>
      <b/>
      <sz val="10"/>
      <name val="Arial"/>
      <family val="2"/>
    </font>
    <font>
      <b/>
      <sz val="11"/>
      <name val="Arial"/>
      <family val="2"/>
    </font>
    <font>
      <b/>
      <sz val="14"/>
      <color rgb="FFFFFFFF"/>
      <name val="Lucida Sans Unicode"/>
      <family val="2"/>
    </font>
    <font>
      <sz val="12"/>
      <color rgb="FF000000"/>
      <name val="Lucida Sans Unicode"/>
      <family val="2"/>
    </font>
    <font>
      <b/>
      <sz val="18"/>
      <color rgb="FF000000"/>
      <name val="Lucida Sans Unicode"/>
      <family val="2"/>
    </font>
    <font>
      <sz val="14"/>
      <color rgb="FF000000"/>
      <name val="Lucida Sans Unicode"/>
      <family val="2"/>
    </font>
    <font>
      <b/>
      <i/>
      <sz val="10"/>
      <color theme="0"/>
      <name val="Arial"/>
      <family val="2"/>
    </font>
    <font>
      <b/>
      <i/>
      <sz val="10"/>
      <name val="Arial"/>
      <family val="2"/>
    </font>
    <font>
      <sz val="11"/>
      <name val="Arial"/>
      <family val="2"/>
    </font>
    <font>
      <b/>
      <sz val="11"/>
      <color rgb="FFFF0000"/>
      <name val="Calibri"/>
      <family val="2"/>
      <scheme val="minor"/>
    </font>
    <font>
      <b/>
      <sz val="11"/>
      <name val="Calibri"/>
      <family val="2"/>
      <scheme val="minor"/>
    </font>
    <font>
      <b/>
      <sz val="12"/>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4F6228"/>
        <bgColor indexed="64"/>
      </patternFill>
    </fill>
    <fill>
      <patternFill patternType="solid">
        <fgColor rgb="FFD8E4BC"/>
        <bgColor indexed="64"/>
      </patternFill>
    </fill>
    <fill>
      <patternFill patternType="solid">
        <fgColor rgb="FFFFFF00"/>
        <bgColor indexed="64"/>
      </patternFill>
    </fill>
    <fill>
      <patternFill patternType="solid">
        <fgColor rgb="FF23634F"/>
        <bgColor indexed="64"/>
      </patternFill>
    </fill>
    <fill>
      <patternFill patternType="solid">
        <fgColor rgb="FFCCD3D0"/>
        <bgColor indexed="64"/>
      </patternFill>
    </fill>
    <fill>
      <patternFill patternType="solid">
        <fgColor rgb="FFE8EA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2060"/>
        <bgColor indexed="64"/>
      </patternFill>
    </fill>
  </fills>
  <borders count="5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9" fontId="9" fillId="0" borderId="0" applyFont="0" applyFill="0" applyBorder="0" applyAlignment="0" applyProtection="0"/>
    <xf numFmtId="0" fontId="11" fillId="0" borderId="0"/>
  </cellStyleXfs>
  <cellXfs count="149">
    <xf numFmtId="0" fontId="0" fillId="0" borderId="0" xfId="0"/>
    <xf numFmtId="0" fontId="0" fillId="0" borderId="0" xfId="0"/>
    <xf numFmtId="0" fontId="0" fillId="0" borderId="0" xfId="0" applyAlignment="1">
      <alignment horizontal="center" vertical="center"/>
    </xf>
    <xf numFmtId="0" fontId="0" fillId="0" borderId="0" xfId="0" applyFill="1" applyBorder="1"/>
    <xf numFmtId="0" fontId="1" fillId="4"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3" fontId="0" fillId="0" borderId="4"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2" borderId="7" xfId="0" applyNumberFormat="1" applyFill="1" applyBorder="1" applyAlignment="1">
      <alignment horizontal="center" vertical="center"/>
    </xf>
    <xf numFmtId="3" fontId="0" fillId="2" borderId="8" xfId="0" applyNumberFormat="1" applyFill="1" applyBorder="1" applyAlignment="1">
      <alignment horizontal="center" vertical="center"/>
    </xf>
    <xf numFmtId="9" fontId="0" fillId="4" borderId="1" xfId="0" applyNumberFormat="1" applyFill="1" applyBorder="1" applyAlignment="1">
      <alignment horizontal="center" vertical="center"/>
    </xf>
    <xf numFmtId="0" fontId="1" fillId="6" borderId="2" xfId="0" applyFont="1" applyFill="1" applyBorder="1" applyAlignment="1">
      <alignment horizontal="center" vertical="center" wrapText="1"/>
    </xf>
    <xf numFmtId="0" fontId="1" fillId="8" borderId="1" xfId="0" applyFont="1" applyFill="1" applyBorder="1" applyAlignment="1">
      <alignment horizontal="left" vertical="center" wrapText="1"/>
    </xf>
    <xf numFmtId="9" fontId="0" fillId="8" borderId="1" xfId="0" applyNumberFormat="1" applyFill="1" applyBorder="1" applyAlignment="1">
      <alignment horizontal="center" vertical="center"/>
    </xf>
    <xf numFmtId="0" fontId="1" fillId="7" borderId="1" xfId="0" applyFont="1" applyFill="1" applyBorder="1" applyAlignment="1">
      <alignment horizontal="left" vertical="center" wrapText="1"/>
    </xf>
    <xf numFmtId="9" fontId="0" fillId="7" borderId="1" xfId="0" applyNumberFormat="1" applyFill="1" applyBorder="1" applyAlignment="1">
      <alignment horizontal="center" vertical="center"/>
    </xf>
    <xf numFmtId="0" fontId="1" fillId="9" borderId="2" xfId="0" applyFont="1" applyFill="1" applyBorder="1" applyAlignment="1">
      <alignment horizontal="center" vertical="center" wrapText="1"/>
    </xf>
    <xf numFmtId="0" fontId="1" fillId="2" borderId="13" xfId="0" applyFont="1" applyFill="1" applyBorder="1"/>
    <xf numFmtId="0" fontId="1" fillId="2" borderId="14" xfId="0" applyFont="1" applyFill="1" applyBorder="1"/>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xf numFmtId="0" fontId="3" fillId="10" borderId="15" xfId="0" applyFont="1" applyFill="1" applyBorder="1" applyAlignment="1">
      <alignment horizontal="center" wrapText="1" readingOrder="1"/>
    </xf>
    <xf numFmtId="0" fontId="0" fillId="0" borderId="0" xfId="0" applyAlignment="1">
      <alignment vertical="center"/>
    </xf>
    <xf numFmtId="0" fontId="3" fillId="10" borderId="21" xfId="0" applyFont="1" applyFill="1" applyBorder="1" applyAlignment="1">
      <alignment horizontal="center" wrapText="1" readingOrder="1"/>
    </xf>
    <xf numFmtId="3" fontId="5" fillId="11" borderId="21" xfId="0" applyNumberFormat="1" applyFont="1" applyFill="1" applyBorder="1" applyAlignment="1">
      <alignment horizontal="right" wrapText="1" readingOrder="1"/>
    </xf>
    <xf numFmtId="0" fontId="6" fillId="0" borderId="0" xfId="0" applyFont="1" applyFill="1" applyBorder="1"/>
    <xf numFmtId="0" fontId="6" fillId="0" borderId="0" xfId="0" applyFont="1" applyFill="1" applyBorder="1" applyAlignment="1">
      <alignment horizontal="center"/>
    </xf>
    <xf numFmtId="3" fontId="0" fillId="0" borderId="0" xfId="0" applyNumberFormat="1" applyFill="1" applyBorder="1" applyAlignment="1">
      <alignment horizontal="center" vertical="center"/>
    </xf>
    <xf numFmtId="164" fontId="0" fillId="0" borderId="7" xfId="0" applyNumberFormat="1" applyBorder="1" applyAlignment="1">
      <alignment horizontal="center"/>
    </xf>
    <xf numFmtId="164" fontId="0" fillId="0" borderId="6" xfId="0" applyNumberFormat="1" applyBorder="1" applyAlignment="1">
      <alignment horizontal="center"/>
    </xf>
    <xf numFmtId="10" fontId="0" fillId="8" borderId="1" xfId="0" applyNumberFormat="1" applyFill="1" applyBorder="1" applyAlignment="1">
      <alignment horizontal="center" vertical="center"/>
    </xf>
    <xf numFmtId="0" fontId="0" fillId="12" borderId="0" xfId="0" applyFill="1"/>
    <xf numFmtId="3" fontId="0" fillId="12" borderId="0" xfId="0" applyNumberFormat="1" applyFill="1" applyBorder="1" applyAlignment="1">
      <alignment horizontal="center" vertical="center"/>
    </xf>
    <xf numFmtId="3" fontId="0" fillId="0" borderId="4" xfId="0" applyNumberFormat="1" applyBorder="1" applyAlignment="1">
      <alignment horizontal="center"/>
    </xf>
    <xf numFmtId="3" fontId="0" fillId="0" borderId="3" xfId="0" applyNumberFormat="1" applyBorder="1" applyAlignment="1">
      <alignment horizontal="center"/>
    </xf>
    <xf numFmtId="3" fontId="0" fillId="0" borderId="9" xfId="0" applyNumberFormat="1" applyBorder="1" applyAlignment="1">
      <alignment horizontal="center"/>
    </xf>
    <xf numFmtId="0" fontId="1" fillId="0" borderId="0" xfId="0" applyFont="1" applyFill="1" applyBorder="1" applyAlignment="1">
      <alignment horizontal="center"/>
    </xf>
    <xf numFmtId="0" fontId="11" fillId="2" borderId="0" xfId="0" applyFont="1" applyFill="1"/>
    <xf numFmtId="10" fontId="11" fillId="2" borderId="22" xfId="1" applyNumberFormat="1" applyFont="1" applyFill="1" applyBorder="1" applyAlignment="1">
      <alignment horizontal="center" vertical="center"/>
    </xf>
    <xf numFmtId="9" fontId="11" fillId="2" borderId="22" xfId="0" applyNumberFormat="1" applyFont="1" applyFill="1" applyBorder="1" applyAlignment="1">
      <alignment horizontal="center" vertical="center"/>
    </xf>
    <xf numFmtId="9" fontId="11" fillId="2" borderId="22" xfId="1" applyFont="1" applyFill="1" applyBorder="1" applyAlignment="1">
      <alignment horizontal="center" vertical="center"/>
    </xf>
    <xf numFmtId="0" fontId="11" fillId="2" borderId="0" xfId="0" applyFont="1" applyFill="1" applyAlignment="1">
      <alignment horizontal="center"/>
    </xf>
    <xf numFmtId="165" fontId="11" fillId="2" borderId="0" xfId="1" applyNumberFormat="1"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left"/>
    </xf>
    <xf numFmtId="0" fontId="0" fillId="0" borderId="0" xfId="0" applyFill="1" applyAlignment="1">
      <alignment horizontal="center" vertical="center"/>
    </xf>
    <xf numFmtId="0" fontId="1" fillId="0" borderId="0" xfId="0" applyFont="1" applyFill="1" applyBorder="1" applyAlignment="1">
      <alignment horizontal="left" vertical="center" wrapText="1"/>
    </xf>
    <xf numFmtId="10" fontId="0" fillId="0" borderId="0" xfId="0" applyNumberFormat="1" applyFill="1" applyBorder="1" applyAlignment="1">
      <alignment horizontal="center" vertical="center"/>
    </xf>
    <xf numFmtId="0" fontId="0" fillId="0" borderId="0" xfId="0" applyFill="1"/>
    <xf numFmtId="0" fontId="1" fillId="8" borderId="22" xfId="0" applyFont="1" applyFill="1" applyBorder="1" applyAlignment="1">
      <alignment horizontal="left" vertical="center" wrapText="1"/>
    </xf>
    <xf numFmtId="0" fontId="1" fillId="0" borderId="0" xfId="0" applyFont="1" applyFill="1" applyBorder="1" applyAlignment="1">
      <alignment horizontal="center"/>
    </xf>
    <xf numFmtId="0" fontId="12" fillId="8" borderId="22" xfId="0" applyFont="1" applyFill="1" applyBorder="1" applyAlignment="1">
      <alignment horizontal="center" vertical="center" wrapText="1"/>
    </xf>
    <xf numFmtId="0" fontId="15" fillId="14" borderId="37" xfId="0" applyFont="1" applyFill="1" applyBorder="1" applyAlignment="1">
      <alignment horizontal="center" vertical="center" wrapText="1" readingOrder="1"/>
    </xf>
    <xf numFmtId="0" fontId="15" fillId="14" borderId="38" xfId="0" applyFont="1" applyFill="1" applyBorder="1" applyAlignment="1">
      <alignment horizontal="center" vertical="center" wrapText="1" readingOrder="1"/>
    </xf>
    <xf numFmtId="0" fontId="17" fillId="15" borderId="38" xfId="0" applyFont="1" applyFill="1" applyBorder="1" applyAlignment="1">
      <alignment horizontal="left" vertical="center" wrapText="1" readingOrder="1"/>
    </xf>
    <xf numFmtId="0" fontId="15" fillId="15" borderId="40" xfId="0" applyFont="1" applyFill="1" applyBorder="1" applyAlignment="1">
      <alignment horizontal="center" vertical="center" wrapText="1" readingOrder="1"/>
    </xf>
    <xf numFmtId="0" fontId="2" fillId="15" borderId="40" xfId="0" applyFont="1" applyFill="1" applyBorder="1" applyAlignment="1">
      <alignment horizontal="center" vertical="top" wrapText="1"/>
    </xf>
    <xf numFmtId="0" fontId="17" fillId="14" borderId="40" xfId="0" applyFont="1" applyFill="1" applyBorder="1" applyAlignment="1">
      <alignment horizontal="left" vertical="center" wrapText="1" readingOrder="1"/>
    </xf>
    <xf numFmtId="0" fontId="15" fillId="14" borderId="40" xfId="0" applyFont="1" applyFill="1" applyBorder="1" applyAlignment="1">
      <alignment horizontal="center" vertical="center" wrapText="1" readingOrder="1"/>
    </xf>
    <xf numFmtId="0" fontId="17" fillId="15" borderId="40" xfId="0" applyFont="1" applyFill="1" applyBorder="1" applyAlignment="1">
      <alignment horizontal="left" vertical="center" wrapText="1" readingOrder="1"/>
    </xf>
    <xf numFmtId="0" fontId="16" fillId="15" borderId="40" xfId="0" applyFont="1" applyFill="1" applyBorder="1" applyAlignment="1">
      <alignment horizontal="center" vertical="center" wrapText="1" readingOrder="1"/>
    </xf>
    <xf numFmtId="0" fontId="2" fillId="14" borderId="40" xfId="0" applyFont="1" applyFill="1" applyBorder="1" applyAlignment="1">
      <alignment horizontal="center" vertical="top" wrapText="1"/>
    </xf>
    <xf numFmtId="0" fontId="16" fillId="14" borderId="40" xfId="0" applyFont="1" applyFill="1" applyBorder="1" applyAlignment="1">
      <alignment horizontal="center" vertical="center" wrapText="1" readingOrder="1"/>
    </xf>
    <xf numFmtId="0" fontId="17" fillId="16" borderId="38" xfId="0" applyFont="1" applyFill="1" applyBorder="1" applyAlignment="1">
      <alignment horizontal="left" vertical="center" wrapText="1" readingOrder="1"/>
    </xf>
    <xf numFmtId="0" fontId="15" fillId="16" borderId="40"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164" fontId="0" fillId="0" borderId="10" xfId="0" applyNumberFormat="1" applyBorder="1" applyAlignment="1">
      <alignment horizontal="center"/>
    </xf>
    <xf numFmtId="0" fontId="11" fillId="2" borderId="0" xfId="0" applyFont="1" applyFill="1" applyAlignment="1">
      <alignment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 fillId="0" borderId="0" xfId="0" applyFont="1"/>
    <xf numFmtId="0" fontId="12" fillId="8" borderId="22" xfId="0" applyFont="1" applyFill="1" applyBorder="1" applyAlignment="1">
      <alignment horizontal="center" vertical="center" wrapText="1"/>
    </xf>
    <xf numFmtId="9" fontId="0" fillId="0" borderId="0" xfId="0" applyNumberFormat="1" applyFill="1" applyBorder="1" applyAlignment="1">
      <alignment horizontal="center" vertical="center"/>
    </xf>
    <xf numFmtId="0" fontId="1" fillId="2" borderId="13" xfId="0" applyFont="1" applyFill="1" applyBorder="1" applyAlignment="1">
      <alignment wrapText="1"/>
    </xf>
    <xf numFmtId="0" fontId="16" fillId="15" borderId="39" xfId="0" applyFont="1" applyFill="1" applyBorder="1" applyAlignment="1">
      <alignment horizontal="center" vertical="center" wrapText="1" readingOrder="1"/>
    </xf>
    <xf numFmtId="165" fontId="11" fillId="2" borderId="22" xfId="1" applyNumberFormat="1" applyFont="1" applyFill="1" applyBorder="1" applyAlignment="1">
      <alignment horizontal="center" vertical="center"/>
    </xf>
    <xf numFmtId="0" fontId="12" fillId="8" borderId="22" xfId="0" applyFont="1" applyFill="1" applyBorder="1" applyAlignment="1">
      <alignment horizontal="center" vertical="center"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0" fillId="0" borderId="54" xfId="0" applyFill="1" applyBorder="1" applyAlignment="1">
      <alignment horizontal="center"/>
    </xf>
    <xf numFmtId="3" fontId="0" fillId="2" borderId="0" xfId="0" applyNumberFormat="1" applyFill="1" applyBorder="1" applyAlignment="1">
      <alignment horizontal="center" vertical="center"/>
    </xf>
    <xf numFmtId="0" fontId="1" fillId="17" borderId="0" xfId="0" applyFont="1" applyFill="1" applyBorder="1" applyAlignment="1">
      <alignment horizont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21" fillId="17" borderId="0" xfId="0" applyFont="1" applyFill="1" applyBorder="1" applyAlignment="1">
      <alignment horizont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22" fillId="17" borderId="0" xfId="0" applyFont="1" applyFill="1" applyBorder="1" applyAlignment="1">
      <alignment horizont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1" fillId="0" borderId="0" xfId="0" applyFont="1" applyFill="1" applyBorder="1" applyAlignment="1">
      <alignment horizontal="center"/>
    </xf>
    <xf numFmtId="0" fontId="22" fillId="0" borderId="0" xfId="0" applyFont="1" applyFill="1" applyBorder="1" applyAlignment="1">
      <alignment horizontal="center"/>
    </xf>
    <xf numFmtId="0" fontId="12" fillId="8" borderId="24"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1" fillId="2" borderId="16" xfId="0" applyFont="1" applyFill="1" applyBorder="1" applyAlignment="1">
      <alignment horizontal="justify" vertical="center" wrapText="1"/>
    </xf>
    <xf numFmtId="0" fontId="11" fillId="2" borderId="17" xfId="0" applyFont="1" applyFill="1" applyBorder="1" applyAlignment="1">
      <alignment horizontal="justify" vertical="center" wrapText="1"/>
    </xf>
    <xf numFmtId="0" fontId="11" fillId="2" borderId="25" xfId="0" applyFont="1" applyFill="1" applyBorder="1" applyAlignment="1">
      <alignment horizontal="justify" vertical="center" wrapText="1"/>
    </xf>
    <xf numFmtId="0" fontId="12" fillId="8" borderId="2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5" xfId="0" applyFont="1" applyFill="1" applyBorder="1" applyAlignment="1">
      <alignment horizontal="center" vertical="center"/>
    </xf>
    <xf numFmtId="0" fontId="23" fillId="8" borderId="22" xfId="0" applyFont="1" applyFill="1" applyBorder="1" applyAlignment="1">
      <alignment horizontal="center" vertical="center" wrapText="1"/>
    </xf>
    <xf numFmtId="0" fontId="23" fillId="8" borderId="22" xfId="0" applyFont="1" applyFill="1" applyBorder="1" applyAlignment="1">
      <alignment horizontal="center" vertical="center"/>
    </xf>
    <xf numFmtId="0" fontId="11" fillId="2" borderId="18" xfId="0" applyFont="1" applyFill="1" applyBorder="1" applyAlignment="1">
      <alignment horizontal="justify" vertical="center" wrapText="1"/>
    </xf>
    <xf numFmtId="0" fontId="11" fillId="2" borderId="27" xfId="0" applyFont="1" applyFill="1" applyBorder="1" applyAlignment="1">
      <alignment horizontal="justify" vertical="center" wrapText="1"/>
    </xf>
    <xf numFmtId="0" fontId="11" fillId="2" borderId="28" xfId="0" applyFont="1" applyFill="1" applyBorder="1" applyAlignment="1">
      <alignment horizontal="justify" vertical="center" wrapText="1"/>
    </xf>
    <xf numFmtId="0" fontId="11" fillId="2" borderId="8" xfId="0" applyFont="1" applyFill="1" applyBorder="1" applyAlignment="1">
      <alignment horizontal="justify" vertical="center" wrapText="1"/>
    </xf>
    <xf numFmtId="0" fontId="18" fillId="18" borderId="43" xfId="2" applyFont="1" applyFill="1" applyBorder="1" applyAlignment="1">
      <alignment horizontal="center" vertical="center"/>
    </xf>
    <xf numFmtId="0" fontId="18" fillId="18" borderId="44" xfId="2" applyFont="1" applyFill="1" applyBorder="1" applyAlignment="1">
      <alignment horizontal="center" vertical="center"/>
    </xf>
    <xf numFmtId="0" fontId="18" fillId="18" borderId="45" xfId="0" applyFont="1" applyFill="1" applyBorder="1" applyAlignment="1">
      <alignment horizontal="center"/>
    </xf>
    <xf numFmtId="0" fontId="18" fillId="18" borderId="46" xfId="0" applyFont="1" applyFill="1" applyBorder="1" applyAlignment="1">
      <alignment horizontal="center"/>
    </xf>
    <xf numFmtId="0" fontId="18" fillId="18" borderId="47" xfId="0" applyFont="1" applyFill="1" applyBorder="1" applyAlignment="1">
      <alignment horizontal="center"/>
    </xf>
    <xf numFmtId="0" fontId="19" fillId="3" borderId="48" xfId="2" applyFont="1" applyFill="1" applyBorder="1" applyAlignment="1">
      <alignment horizontal="center" vertical="center"/>
    </xf>
    <xf numFmtId="0" fontId="19" fillId="3" borderId="49" xfId="2" applyFont="1" applyFill="1" applyBorder="1" applyAlignment="1">
      <alignment horizontal="center" vertical="center"/>
    </xf>
    <xf numFmtId="0" fontId="19" fillId="3" borderId="51" xfId="2" applyFont="1" applyFill="1" applyBorder="1" applyAlignment="1">
      <alignment horizontal="center" vertical="center"/>
    </xf>
    <xf numFmtId="0" fontId="19" fillId="3" borderId="53" xfId="2" applyFont="1" applyFill="1" applyBorder="1" applyAlignment="1">
      <alignment horizontal="center" vertical="center"/>
    </xf>
    <xf numFmtId="0" fontId="20" fillId="0" borderId="43"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0" xfId="0" applyFont="1" applyAlignment="1">
      <alignment horizontal="center" vertical="center" wrapText="1"/>
    </xf>
    <xf numFmtId="0" fontId="20" fillId="0" borderId="49"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0" xfId="0" applyFont="1" applyBorder="1" applyAlignment="1">
      <alignment horizontal="center" vertical="center" wrapText="1"/>
    </xf>
    <xf numFmtId="0" fontId="4" fillId="0" borderId="16" xfId="0" applyFont="1" applyBorder="1" applyAlignment="1">
      <alignment horizontal="center" vertical="center" wrapText="1" readingOrder="1"/>
    </xf>
    <xf numFmtId="0" fontId="4" fillId="0" borderId="17"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0" fontId="2" fillId="0" borderId="19" xfId="0" applyFont="1" applyBorder="1" applyAlignment="1">
      <alignment wrapText="1"/>
    </xf>
    <xf numFmtId="0" fontId="2" fillId="0" borderId="20" xfId="0" applyFont="1" applyBorder="1" applyAlignment="1">
      <alignment wrapText="1"/>
    </xf>
    <xf numFmtId="0" fontId="16" fillId="14" borderId="31" xfId="0" applyFont="1" applyFill="1" applyBorder="1" applyAlignment="1">
      <alignment horizontal="center" vertical="center" wrapText="1" readingOrder="1"/>
    </xf>
    <xf numFmtId="0" fontId="16" fillId="14" borderId="41" xfId="0" applyFont="1" applyFill="1" applyBorder="1" applyAlignment="1">
      <alignment horizontal="center" vertical="center" wrapText="1" readingOrder="1"/>
    </xf>
    <xf numFmtId="0" fontId="14" fillId="13" borderId="31" xfId="0" applyFont="1" applyFill="1" applyBorder="1" applyAlignment="1">
      <alignment horizontal="center" vertical="center" wrapText="1" readingOrder="1"/>
    </xf>
    <xf numFmtId="0" fontId="14" fillId="13" borderId="35" xfId="0" applyFont="1" applyFill="1" applyBorder="1" applyAlignment="1">
      <alignment horizontal="center" vertical="center" wrapText="1" readingOrder="1"/>
    </xf>
    <xf numFmtId="0" fontId="14" fillId="13" borderId="32" xfId="0" applyFont="1" applyFill="1" applyBorder="1" applyAlignment="1">
      <alignment horizontal="center" vertical="center" wrapText="1" readingOrder="1"/>
    </xf>
    <xf numFmtId="0" fontId="14" fillId="13" borderId="36" xfId="0" applyFont="1" applyFill="1" applyBorder="1" applyAlignment="1">
      <alignment horizontal="center" vertical="center" wrapText="1" readingOrder="1"/>
    </xf>
    <xf numFmtId="0" fontId="14" fillId="13" borderId="33" xfId="0" applyFont="1" applyFill="1" applyBorder="1" applyAlignment="1">
      <alignment horizontal="center" vertical="center" wrapText="1" readingOrder="1"/>
    </xf>
    <xf numFmtId="0" fontId="14" fillId="13" borderId="34"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6" fillId="15" borderId="41" xfId="0" applyFont="1" applyFill="1" applyBorder="1" applyAlignment="1">
      <alignment horizontal="center" vertical="center" wrapText="1" readingOrder="1"/>
    </xf>
    <xf numFmtId="0" fontId="16" fillId="15" borderId="31" xfId="0" applyFont="1" applyFill="1" applyBorder="1" applyAlignment="1">
      <alignment horizontal="center" vertical="center" wrapText="1" readingOrder="1"/>
    </xf>
    <xf numFmtId="0" fontId="16" fillId="15" borderId="42" xfId="0" applyFont="1" applyFill="1" applyBorder="1" applyAlignment="1">
      <alignment horizontal="center" vertical="center" wrapText="1" readingOrder="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AE-48B2-9E74-19A94ECAAA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AE-48B2-9E74-19A94ECAA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Flexible'!$P$5:$AB$5</c:f>
              <c:numCache>
                <c:formatCode>0.00%</c:formatCode>
                <c:ptCount val="13"/>
                <c:pt idx="0">
                  <c:v>2.0261648785252079E-2</c:v>
                </c:pt>
                <c:pt idx="1">
                  <c:v>1.8590865242701902E-2</c:v>
                </c:pt>
                <c:pt idx="2">
                  <c:v>2.1061022908881958E-2</c:v>
                </c:pt>
                <c:pt idx="3">
                  <c:v>3.0026800124520421E-2</c:v>
                </c:pt>
                <c:pt idx="4">
                  <c:v>4.4261046135406603E-3</c:v>
                </c:pt>
                <c:pt idx="5">
                  <c:v>1.0241087143383407E-2</c:v>
                </c:pt>
                <c:pt idx="6">
                  <c:v>0</c:v>
                </c:pt>
                <c:pt idx="7">
                  <c:v>0</c:v>
                </c:pt>
                <c:pt idx="8">
                  <c:v>0</c:v>
                </c:pt>
                <c:pt idx="9">
                  <c:v>0</c:v>
                </c:pt>
                <c:pt idx="10">
                  <c:v>0</c:v>
                </c:pt>
                <c:pt idx="11">
                  <c:v>0</c:v>
                </c:pt>
                <c:pt idx="12" formatCode="0%">
                  <c:v>0.01</c:v>
                </c:pt>
              </c:numCache>
            </c:numRef>
          </c:val>
          <c:extLst>
            <c:ext xmlns:c16="http://schemas.microsoft.com/office/drawing/2014/chart" uri="{C3380CC4-5D6E-409C-BE32-E72D297353CC}">
              <c16:uniqueId val="{00000004-95AE-48B2-9E74-19A94ECAAAED}"/>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Emb'!$C$5:$N$5</c:f>
              <c:numCache>
                <c:formatCode>#,##0</c:formatCode>
                <c:ptCount val="12"/>
                <c:pt idx="0">
                  <c:v>2278.7783999999997</c:v>
                </c:pt>
                <c:pt idx="1">
                  <c:v>2910.4509600000001</c:v>
                </c:pt>
                <c:pt idx="2">
                  <c:v>2888.1494400000001</c:v>
                </c:pt>
                <c:pt idx="3">
                  <c:v>1732.300064</c:v>
                </c:pt>
                <c:pt idx="4">
                  <c:v>3241.0353599999999</c:v>
                </c:pt>
                <c:pt idx="5">
                  <c:v>2265.0998810000001</c:v>
                </c:pt>
                <c:pt idx="6">
                  <c:v>1855.68336</c:v>
                </c:pt>
                <c:pt idx="7">
                  <c:v>1729.4059999999999</c:v>
                </c:pt>
                <c:pt idx="8">
                  <c:v>2904.75648</c:v>
                </c:pt>
                <c:pt idx="9">
                  <c:v>2931.0912799999996</c:v>
                </c:pt>
                <c:pt idx="10">
                  <c:v>2839.86636</c:v>
                </c:pt>
                <c:pt idx="11">
                  <c:v>2931.8446079999999</c:v>
                </c:pt>
              </c:numCache>
            </c:numRef>
          </c:val>
          <c:extLst>
            <c:ext xmlns:c16="http://schemas.microsoft.com/office/drawing/2014/chart" uri="{C3380CC4-5D6E-409C-BE32-E72D297353CC}">
              <c16:uniqueId val="{00000001-15D8-4FD6-BFE6-4C93CE0E9268}"/>
            </c:ext>
          </c:extLst>
        </c:ser>
        <c:ser>
          <c:idx val="3"/>
          <c:order val="1"/>
          <c:tx>
            <c:strRef>
              <c:f>'Grafico Emb'!$B$6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Emb'!$C$6:$N$6</c:f>
              <c:numCache>
                <c:formatCode>#,##0</c:formatCode>
                <c:ptCount val="12"/>
                <c:pt idx="0">
                  <c:v>3407.1833999999999</c:v>
                </c:pt>
                <c:pt idx="1">
                  <c:v>3201.3691200000003</c:v>
                </c:pt>
                <c:pt idx="2">
                  <c:v>3070.788</c:v>
                </c:pt>
                <c:pt idx="3">
                  <c:v>3792.3025200000002</c:v>
                </c:pt>
                <c:pt idx="4">
                  <c:v>2351.3320809999996</c:v>
                </c:pt>
                <c:pt idx="5">
                  <c:v>1861.4960330000001</c:v>
                </c:pt>
                <c:pt idx="6">
                  <c:v>1750.480127</c:v>
                </c:pt>
                <c:pt idx="7">
                  <c:v>1482.2774399999998</c:v>
                </c:pt>
                <c:pt idx="8">
                  <c:v>1978.8335199999999</c:v>
                </c:pt>
                <c:pt idx="9">
                  <c:v>1567.75287</c:v>
                </c:pt>
                <c:pt idx="10">
                  <c:v>1946.5920000000001</c:v>
                </c:pt>
                <c:pt idx="11">
                  <c:v>1365.4190000000001</c:v>
                </c:pt>
              </c:numCache>
            </c:numRef>
          </c:val>
          <c:extLst>
            <c:ext xmlns:c16="http://schemas.microsoft.com/office/drawing/2014/chart" uri="{C3380CC4-5D6E-409C-BE32-E72D297353CC}">
              <c16:uniqueId val="{00000003-15D8-4FD6-BFE6-4C93CE0E9268}"/>
            </c:ext>
          </c:extLst>
        </c:ser>
        <c:ser>
          <c:idx val="0"/>
          <c:order val="2"/>
          <c:tx>
            <c:strRef>
              <c:f>'Grafico Emb'!$B$7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Emb'!$C$7:$N$7</c:f>
              <c:numCache>
                <c:formatCode>#,##0</c:formatCode>
                <c:ptCount val="12"/>
                <c:pt idx="0">
                  <c:v>1294.0060000000001</c:v>
                </c:pt>
                <c:pt idx="1">
                  <c:v>1724.5519999999999</c:v>
                </c:pt>
                <c:pt idx="2">
                  <c:v>2327.2280000000001</c:v>
                </c:pt>
                <c:pt idx="3">
                  <c:v>1321.9559999999999</c:v>
                </c:pt>
                <c:pt idx="4">
                  <c:v>336.28699999999998</c:v>
                </c:pt>
                <c:pt idx="5">
                  <c:v>529.77700000000004</c:v>
                </c:pt>
              </c:numCache>
            </c:numRef>
          </c:val>
          <c:extLst>
            <c:ext xmlns:c16="http://schemas.microsoft.com/office/drawing/2014/chart" uri="{C3380CC4-5D6E-409C-BE32-E72D297353CC}">
              <c16:uniqueId val="{00000001-62C8-4B19-81D5-79C11A9C9EB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SOLIDOS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Soli'!$B$5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Soli'!$C$5:$N$5</c:f>
              <c:numCache>
                <c:formatCode>#,##0</c:formatCode>
                <c:ptCount val="12"/>
                <c:pt idx="0">
                  <c:v>430.904</c:v>
                </c:pt>
                <c:pt idx="1">
                  <c:v>629.60719999999992</c:v>
                </c:pt>
                <c:pt idx="2">
                  <c:v>1002.5462</c:v>
                </c:pt>
                <c:pt idx="3">
                  <c:v>596.61159999999995</c:v>
                </c:pt>
                <c:pt idx="4">
                  <c:v>817.80799999999999</c:v>
                </c:pt>
                <c:pt idx="5">
                  <c:v>765.30160000000001</c:v>
                </c:pt>
                <c:pt idx="6">
                  <c:v>829.10199999999998</c:v>
                </c:pt>
                <c:pt idx="7">
                  <c:v>876.29680000000008</c:v>
                </c:pt>
                <c:pt idx="8">
                  <c:v>900.26599999999996</c:v>
                </c:pt>
                <c:pt idx="9">
                  <c:v>677.63119999999992</c:v>
                </c:pt>
                <c:pt idx="10">
                  <c:v>640.02880000000005</c:v>
                </c:pt>
                <c:pt idx="11">
                  <c:v>533.99040000000002</c:v>
                </c:pt>
              </c:numCache>
            </c:numRef>
          </c:val>
          <c:extLst>
            <c:ext xmlns:c16="http://schemas.microsoft.com/office/drawing/2014/chart" uri="{C3380CC4-5D6E-409C-BE32-E72D297353CC}">
              <c16:uniqueId val="{00000000-C75F-4856-9862-C8B8691C17D8}"/>
            </c:ext>
          </c:extLst>
        </c:ser>
        <c:ser>
          <c:idx val="3"/>
          <c:order val="1"/>
          <c:tx>
            <c:strRef>
              <c:f>'Grafico Emp Soli'!$B$6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Soli'!$C$6:$N$6</c:f>
              <c:numCache>
                <c:formatCode>#,##0</c:formatCode>
                <c:ptCount val="12"/>
                <c:pt idx="0">
                  <c:v>499.94540000000001</c:v>
                </c:pt>
                <c:pt idx="1">
                  <c:v>945.53300000000002</c:v>
                </c:pt>
                <c:pt idx="2">
                  <c:v>1165.5962</c:v>
                </c:pt>
                <c:pt idx="3">
                  <c:v>888.74752000000001</c:v>
                </c:pt>
                <c:pt idx="4">
                  <c:v>911.27</c:v>
                </c:pt>
                <c:pt idx="5">
                  <c:v>355.00912</c:v>
                </c:pt>
                <c:pt idx="6">
                  <c:v>1103.9487199999999</c:v>
                </c:pt>
                <c:pt idx="7">
                  <c:v>571.36800000000005</c:v>
                </c:pt>
                <c:pt idx="8">
                  <c:v>1045.6120000000001</c:v>
                </c:pt>
                <c:pt idx="9">
                  <c:v>735.43700000000001</c:v>
                </c:pt>
                <c:pt idx="10">
                  <c:v>878.48500000000001</c:v>
                </c:pt>
                <c:pt idx="11">
                  <c:v>899.81700000000001</c:v>
                </c:pt>
              </c:numCache>
            </c:numRef>
          </c:val>
          <c:extLst>
            <c:ext xmlns:c16="http://schemas.microsoft.com/office/drawing/2014/chart" uri="{C3380CC4-5D6E-409C-BE32-E72D297353CC}">
              <c16:uniqueId val="{00000001-C75F-4856-9862-C8B8691C17D8}"/>
            </c:ext>
          </c:extLst>
        </c:ser>
        <c:ser>
          <c:idx val="0"/>
          <c:order val="2"/>
          <c:tx>
            <c:strRef>
              <c:f>'Grafico Emp Soli'!$B$7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Soli'!$C$7:$N$7</c:f>
              <c:numCache>
                <c:formatCode>#,##0</c:formatCode>
                <c:ptCount val="12"/>
                <c:pt idx="0">
                  <c:v>679.34799999999996</c:v>
                </c:pt>
                <c:pt idx="1">
                  <c:v>635.9</c:v>
                </c:pt>
                <c:pt idx="2">
                  <c:v>679.25300000000004</c:v>
                </c:pt>
                <c:pt idx="3">
                  <c:v>679.62599999999998</c:v>
                </c:pt>
                <c:pt idx="4">
                  <c:v>1035.779</c:v>
                </c:pt>
                <c:pt idx="5">
                  <c:v>1084.1379999999999</c:v>
                </c:pt>
              </c:numCache>
            </c:numRef>
          </c:val>
          <c:extLst>
            <c:ext xmlns:c16="http://schemas.microsoft.com/office/drawing/2014/chart" uri="{C3380CC4-5D6E-409C-BE32-E72D297353CC}">
              <c16:uniqueId val="{00000001-B7A5-4D75-85C4-1C7B8275B44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LIQUIDOS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Liq'!$B$5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Liq'!$C$5:$N$5</c:f>
              <c:numCache>
                <c:formatCode>#,##0</c:formatCode>
                <c:ptCount val="12"/>
                <c:pt idx="0">
                  <c:v>500.72</c:v>
                </c:pt>
                <c:pt idx="1">
                  <c:v>597.89</c:v>
                </c:pt>
                <c:pt idx="2">
                  <c:v>776.62</c:v>
                </c:pt>
                <c:pt idx="3">
                  <c:v>1125.8599999999999</c:v>
                </c:pt>
                <c:pt idx="4">
                  <c:v>644.30039999999997</c:v>
                </c:pt>
                <c:pt idx="5">
                  <c:v>767.32</c:v>
                </c:pt>
                <c:pt idx="6">
                  <c:v>883.74900000000002</c:v>
                </c:pt>
                <c:pt idx="7">
                  <c:v>740.63400000000001</c:v>
                </c:pt>
                <c:pt idx="8">
                  <c:v>509.13099999999997</c:v>
                </c:pt>
                <c:pt idx="9">
                  <c:v>898.38599999999997</c:v>
                </c:pt>
                <c:pt idx="10">
                  <c:v>563.88199999999995</c:v>
                </c:pt>
                <c:pt idx="11">
                  <c:v>925.53899999999999</c:v>
                </c:pt>
              </c:numCache>
            </c:numRef>
          </c:val>
          <c:extLst>
            <c:ext xmlns:c16="http://schemas.microsoft.com/office/drawing/2014/chart" uri="{C3380CC4-5D6E-409C-BE32-E72D297353CC}">
              <c16:uniqueId val="{00000000-3CAB-424F-99EB-1F8BB500E1AA}"/>
            </c:ext>
          </c:extLst>
        </c:ser>
        <c:ser>
          <c:idx val="3"/>
          <c:order val="1"/>
          <c:tx>
            <c:strRef>
              <c:f>'Grafico Emp Liq'!$B$6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Liq'!$C$6:$N$6</c:f>
              <c:numCache>
                <c:formatCode>#,##0</c:formatCode>
                <c:ptCount val="12"/>
                <c:pt idx="0">
                  <c:v>479.23699999999997</c:v>
                </c:pt>
                <c:pt idx="1">
                  <c:v>455.03999999999996</c:v>
                </c:pt>
                <c:pt idx="2">
                  <c:v>473.86999999999995</c:v>
                </c:pt>
                <c:pt idx="3">
                  <c:v>938.06</c:v>
                </c:pt>
                <c:pt idx="4">
                  <c:v>838.26</c:v>
                </c:pt>
                <c:pt idx="5">
                  <c:v>787.97</c:v>
                </c:pt>
                <c:pt idx="6">
                  <c:v>849.16200000000003</c:v>
                </c:pt>
                <c:pt idx="7">
                  <c:v>597.70799999999997</c:v>
                </c:pt>
                <c:pt idx="8">
                  <c:v>1726.23</c:v>
                </c:pt>
                <c:pt idx="9">
                  <c:v>989.98839999999996</c:v>
                </c:pt>
                <c:pt idx="10">
                  <c:v>1526.21</c:v>
                </c:pt>
                <c:pt idx="11">
                  <c:v>619.04999999999995</c:v>
                </c:pt>
              </c:numCache>
            </c:numRef>
          </c:val>
          <c:extLst>
            <c:ext xmlns:c16="http://schemas.microsoft.com/office/drawing/2014/chart" uri="{C3380CC4-5D6E-409C-BE32-E72D297353CC}">
              <c16:uniqueId val="{00000001-3CAB-424F-99EB-1F8BB500E1AA}"/>
            </c:ext>
          </c:extLst>
        </c:ser>
        <c:ser>
          <c:idx val="0"/>
          <c:order val="2"/>
          <c:tx>
            <c:strRef>
              <c:f>'Grafico Emp Liq'!$B$7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Liq'!$C$7:$N$7</c:f>
              <c:numCache>
                <c:formatCode>#,##0</c:formatCode>
                <c:ptCount val="12"/>
                <c:pt idx="0">
                  <c:v>1506.2280000000001</c:v>
                </c:pt>
                <c:pt idx="1">
                  <c:v>1188.962</c:v>
                </c:pt>
                <c:pt idx="2">
                  <c:v>1804.95</c:v>
                </c:pt>
                <c:pt idx="3">
                  <c:v>1411.806</c:v>
                </c:pt>
                <c:pt idx="4">
                  <c:v>1552.04</c:v>
                </c:pt>
                <c:pt idx="5">
                  <c:v>1382.396</c:v>
                </c:pt>
              </c:numCache>
            </c:numRef>
          </c:val>
          <c:extLst>
            <c:ext xmlns:c16="http://schemas.microsoft.com/office/drawing/2014/chart" uri="{C3380CC4-5D6E-409C-BE32-E72D297353CC}">
              <c16:uniqueId val="{00000001-9FA4-4F0F-BB9D-88A9C74426EF}"/>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VELOCIDAD DE PRODUCCION</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2C5-47AC-8526-291269F7A18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2C5-47AC-8526-291269F7A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Flexible'!$AD$5:$AP$5</c:f>
              <c:numCache>
                <c:formatCode>0%</c:formatCode>
                <c:ptCount val="13"/>
                <c:pt idx="0">
                  <c:v>1.0834556939947895</c:v>
                </c:pt>
                <c:pt idx="1">
                  <c:v>1.0955651316796133</c:v>
                </c:pt>
                <c:pt idx="2">
                  <c:v>1.0908611078565225</c:v>
                </c:pt>
                <c:pt idx="3">
                  <c:v>1.0730847318556633</c:v>
                </c:pt>
                <c:pt idx="4">
                  <c:v>1.0625162329682967</c:v>
                </c:pt>
                <c:pt idx="5">
                  <c:v>0.98691071274373232</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12C5-47AC-8526-291269F7A181}"/>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DE LA PRODUCCIÓN PLANEADA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62-4D12-98C4-75B28B68C4AF}"/>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62-4D12-98C4-75B28B68C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Flexible'!$BT$5:$CF$5</c:f>
              <c:numCache>
                <c:formatCode>0%</c:formatCode>
                <c:ptCount val="13"/>
                <c:pt idx="0">
                  <c:v>1.0519774481142437</c:v>
                </c:pt>
                <c:pt idx="1">
                  <c:v>1.1451017223204047</c:v>
                </c:pt>
                <c:pt idx="2">
                  <c:v>1.0468886509449566</c:v>
                </c:pt>
                <c:pt idx="3">
                  <c:v>1.0743864734299515</c:v>
                </c:pt>
                <c:pt idx="4">
                  <c:v>0.9782862276473776</c:v>
                </c:pt>
                <c:pt idx="5">
                  <c:v>1.0414469347396176</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5C62-4D12-98C4-75B28B68C4AF}"/>
            </c:ext>
          </c:extLst>
        </c:ser>
        <c:dLbls>
          <c:dLblPos val="outEnd"/>
          <c:showLegendKey val="0"/>
          <c:showVal val="1"/>
          <c:showCatName val="0"/>
          <c:showSerName val="0"/>
          <c:showPercent val="0"/>
          <c:showBubbleSize val="0"/>
        </c:dLbls>
        <c:gapWidth val="100"/>
        <c:overlap val="-24"/>
        <c:axId val="247236096"/>
        <c:axId val="247256192"/>
      </c:barChart>
      <c:catAx>
        <c:axId val="24723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56192"/>
        <c:crosses val="autoZero"/>
        <c:auto val="1"/>
        <c:lblAlgn val="ctr"/>
        <c:lblOffset val="100"/>
        <c:noMultiLvlLbl val="0"/>
      </c:catAx>
      <c:valAx>
        <c:axId val="247256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COSTOS POR PROCESOS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E7-4EB6-AB22-7396BCA10BD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E7-4EB6-AB22-7396BCA10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Flexible'!$CH$5:$CT$5</c:f>
              <c:numCache>
                <c:formatCode>0%</c:formatCode>
                <c:ptCount val="13"/>
                <c:pt idx="0">
                  <c:v>0.88611111111111107</c:v>
                </c:pt>
                <c:pt idx="1">
                  <c:v>0.93002915451895041</c:v>
                </c:pt>
                <c:pt idx="2">
                  <c:v>1.0126984126984127</c:v>
                </c:pt>
                <c:pt idx="3">
                  <c:v>0.90112994350282483</c:v>
                </c:pt>
                <c:pt idx="4">
                  <c:v>0.6205450733752621</c:v>
                </c:pt>
                <c:pt idx="5">
                  <c:v>0.91640866873065019</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4-36E7-4EB6-AB22-7396BCA10BD9}"/>
            </c:ext>
          </c:extLst>
        </c:ser>
        <c:dLbls>
          <c:dLblPos val="outEnd"/>
          <c:showLegendKey val="0"/>
          <c:showVal val="1"/>
          <c:showCatName val="0"/>
          <c:showSerName val="0"/>
          <c:showPercent val="0"/>
          <c:showBubbleSize val="0"/>
        </c:dLbls>
        <c:gapWidth val="100"/>
        <c:overlap val="-24"/>
        <c:axId val="247276288"/>
        <c:axId val="247288192"/>
      </c:barChart>
      <c:catAx>
        <c:axId val="24727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88192"/>
        <c:crosses val="autoZero"/>
        <c:auto val="1"/>
        <c:lblAlgn val="ctr"/>
        <c:lblOffset val="100"/>
        <c:noMultiLvlLbl val="0"/>
      </c:catAx>
      <c:valAx>
        <c:axId val="24728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MARGEN BRUTO CLUSTER</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18-4ACA-B341-F6610AAD30A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18-4ACA-B341-F6610AAD3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Flexible'!$AR$5:$BD$5</c:f>
              <c:numCache>
                <c:formatCode>0%</c:formatCode>
                <c:ptCount val="13"/>
                <c:pt idx="0">
                  <c:v>0.75956003200023048</c:v>
                </c:pt>
                <c:pt idx="1">
                  <c:v>0.83406264265392693</c:v>
                </c:pt>
                <c:pt idx="2">
                  <c:v>0.95391508454517338</c:v>
                </c:pt>
                <c:pt idx="3">
                  <c:v>1.3569874857957873</c:v>
                </c:pt>
                <c:pt idx="4">
                  <c:v>0.912932617844748</c:v>
                </c:pt>
                <c:pt idx="5">
                  <c:v>1.6050406213378212</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4718-4ACA-B341-F6610AAD30A7}"/>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OTIF </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0-4BDC-8D09-DE9F339BAC32}"/>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0-4BDC-8D09-DE9F339BA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Flexible'!$BF$5:$BR$5</c:f>
              <c:numCache>
                <c:formatCode>0%</c:formatCode>
                <c:ptCount val="13"/>
                <c:pt idx="0">
                  <c:v>1</c:v>
                </c:pt>
                <c:pt idx="1">
                  <c:v>0.97959183673469385</c:v>
                </c:pt>
                <c:pt idx="2">
                  <c:v>0.9850746268656716</c:v>
                </c:pt>
                <c:pt idx="3">
                  <c:v>0.98290598290598286</c:v>
                </c:pt>
                <c:pt idx="4">
                  <c:v>0.92258064516129035</c:v>
                </c:pt>
                <c:pt idx="5">
                  <c:v>0.80882352941176472</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5640-4BDC-8D09-DE9F339BAC32}"/>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EBITDA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3D-4189-895C-DF5AC65E313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3D-4189-895C-DF5AC65E3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Flexible'!$B$5:$N$5</c:f>
              <c:numCache>
                <c:formatCode>0.0%</c:formatCode>
                <c:ptCount val="13"/>
                <c:pt idx="0">
                  <c:v>0.95517087806450551</c:v>
                </c:pt>
                <c:pt idx="1">
                  <c:v>0.91012600438888991</c:v>
                </c:pt>
                <c:pt idx="2">
                  <c:v>1.1008084318269975</c:v>
                </c:pt>
                <c:pt idx="3">
                  <c:v>1.2277952183232139</c:v>
                </c:pt>
                <c:pt idx="4">
                  <c:v>1.014280084600711</c:v>
                </c:pt>
                <c:pt idx="5">
                  <c:v>1.7090275356427556</c:v>
                </c:pt>
                <c:pt idx="6">
                  <c:v>0</c:v>
                </c:pt>
                <c:pt idx="7">
                  <c:v>0</c:v>
                </c:pt>
                <c:pt idx="8">
                  <c:v>0</c:v>
                </c:pt>
                <c:pt idx="9">
                  <c:v>0</c:v>
                </c:pt>
                <c:pt idx="10">
                  <c:v>0</c:v>
                </c:pt>
                <c:pt idx="11">
                  <c:v>0</c:v>
                </c:pt>
                <c:pt idx="12" formatCode="0%">
                  <c:v>0.8</c:v>
                </c:pt>
              </c:numCache>
            </c:numRef>
          </c:val>
          <c:extLst>
            <c:ext xmlns:c16="http://schemas.microsoft.com/office/drawing/2014/chart" uri="{C3380CC4-5D6E-409C-BE32-E72D297353CC}">
              <c16:uniqueId val="{00000004-7D3D-4189-895C-DF5AC65E3131}"/>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LIQUIDOS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588-4645-A9F5-B4262C41A98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588-4645-A9F5-B4262C41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Flexible'!$CX$5:$DJ$5</c:f>
              <c:numCache>
                <c:formatCode>0%</c:formatCode>
                <c:ptCount val="13"/>
                <c:pt idx="0">
                  <c:v>0.98252427184466018</c:v>
                </c:pt>
                <c:pt idx="1">
                  <c:v>1.0572815533980582</c:v>
                </c:pt>
                <c:pt idx="2">
                  <c:v>1.0572815533980584</c:v>
                </c:pt>
                <c:pt idx="3">
                  <c:v>1.0173410404624277</c:v>
                </c:pt>
                <c:pt idx="4">
                  <c:v>1.0231067961165048</c:v>
                </c:pt>
                <c:pt idx="5">
                  <c:v>0.91631067961165047</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6588-4645-A9F5-B4262C41A98A}"/>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SÓLIDOS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97-4C08-BA46-F24EB64FBC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97-4C08-BA46-F24EB64FBC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Flexible'!$DL$5:$DX$5</c:f>
              <c:numCache>
                <c:formatCode>0%</c:formatCode>
                <c:ptCount val="13"/>
                <c:pt idx="0">
                  <c:v>1.5375561508345352</c:v>
                </c:pt>
                <c:pt idx="1">
                  <c:v>1.2388178320734342</c:v>
                </c:pt>
                <c:pt idx="2">
                  <c:v>1.2346403429077959</c:v>
                </c:pt>
                <c:pt idx="3">
                  <c:v>1.2810675241157556</c:v>
                </c:pt>
                <c:pt idx="4">
                  <c:v>1.2174303086997191</c:v>
                </c:pt>
                <c:pt idx="5">
                  <c:v>1.2783092592592591</c:v>
                </c:pt>
                <c:pt idx="6">
                  <c:v>0</c:v>
                </c:pt>
                <c:pt idx="7">
                  <c:v>0</c:v>
                </c:pt>
                <c:pt idx="8">
                  <c:v>0</c:v>
                </c:pt>
                <c:pt idx="9">
                  <c:v>0</c:v>
                </c:pt>
                <c:pt idx="10">
                  <c:v>0</c:v>
                </c:pt>
                <c:pt idx="11">
                  <c:v>0</c:v>
                </c:pt>
                <c:pt idx="12">
                  <c:v>0.95</c:v>
                </c:pt>
              </c:numCache>
            </c:numRef>
          </c:val>
          <c:extLst>
            <c:ext xmlns:c16="http://schemas.microsoft.com/office/drawing/2014/chart" uri="{C3380CC4-5D6E-409C-BE32-E72D297353CC}">
              <c16:uniqueId val="{00000004-5297-4C08-BA46-F24EB64FBCB9}"/>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697439</xdr:colOff>
      <xdr:row>5</xdr:row>
      <xdr:rowOff>168274</xdr:rowOff>
    </xdr:from>
    <xdr:to>
      <xdr:col>28</xdr:col>
      <xdr:colOff>0</xdr:colOff>
      <xdr:row>18</xdr:row>
      <xdr:rowOff>63500</xdr:rowOff>
    </xdr:to>
    <xdr:graphicFrame macro="">
      <xdr:nvGraphicFramePr>
        <xdr:cNvPr id="2" name="Gráfico 1">
          <a:extLst>
            <a:ext uri="{FF2B5EF4-FFF2-40B4-BE49-F238E27FC236}">
              <a16:creationId xmlns:a16="http://schemas.microsoft.com/office/drawing/2014/main" id="{3B847214-1DE7-4902-93D3-45A914A4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3" name="Gráfico 2">
          <a:extLst>
            <a:ext uri="{FF2B5EF4-FFF2-40B4-BE49-F238E27FC236}">
              <a16:creationId xmlns:a16="http://schemas.microsoft.com/office/drawing/2014/main" id="{8D73A672-0BC9-430C-AF45-B5972ED34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5</xdr:row>
      <xdr:rowOff>168274</xdr:rowOff>
    </xdr:from>
    <xdr:to>
      <xdr:col>84</xdr:col>
      <xdr:colOff>0</xdr:colOff>
      <xdr:row>18</xdr:row>
      <xdr:rowOff>63500</xdr:rowOff>
    </xdr:to>
    <xdr:graphicFrame macro="">
      <xdr:nvGraphicFramePr>
        <xdr:cNvPr id="5" name="Gráfico 2">
          <a:extLst>
            <a:ext uri="{FF2B5EF4-FFF2-40B4-BE49-F238E27FC236}">
              <a16:creationId xmlns:a16="http://schemas.microsoft.com/office/drawing/2014/main" id="{8678A342-D6C4-4F16-A675-0F94734A4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6" name="Gráfico 2">
          <a:extLst>
            <a:ext uri="{FF2B5EF4-FFF2-40B4-BE49-F238E27FC236}">
              <a16:creationId xmlns:a16="http://schemas.microsoft.com/office/drawing/2014/main" id="{DB7F3EBA-ECBD-4BB5-A371-589D4D1C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7" name="Gráfico 6">
          <a:extLst>
            <a:ext uri="{FF2B5EF4-FFF2-40B4-BE49-F238E27FC236}">
              <a16:creationId xmlns:a16="http://schemas.microsoft.com/office/drawing/2014/main" id="{7292CDFE-5453-45B7-8E45-6DE81E9B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8" name="Gráfico 7">
          <a:extLst>
            <a:ext uri="{FF2B5EF4-FFF2-40B4-BE49-F238E27FC236}">
              <a16:creationId xmlns:a16="http://schemas.microsoft.com/office/drawing/2014/main" id="{25C1E343-72BC-46D8-9EB0-992FDC07E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697439</xdr:colOff>
      <xdr:row>5</xdr:row>
      <xdr:rowOff>168274</xdr:rowOff>
    </xdr:from>
    <xdr:to>
      <xdr:col>14</xdr:col>
      <xdr:colOff>0</xdr:colOff>
      <xdr:row>18</xdr:row>
      <xdr:rowOff>63500</xdr:rowOff>
    </xdr:to>
    <xdr:graphicFrame macro="">
      <xdr:nvGraphicFramePr>
        <xdr:cNvPr id="9" name="Gráfico 8">
          <a:extLst>
            <a:ext uri="{FF2B5EF4-FFF2-40B4-BE49-F238E27FC236}">
              <a16:creationId xmlns:a16="http://schemas.microsoft.com/office/drawing/2014/main" id="{EEC0DD7C-7901-4C22-8AC8-E6BF72F9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100</xdr:col>
      <xdr:colOff>697439</xdr:colOff>
      <xdr:row>5</xdr:row>
      <xdr:rowOff>168274</xdr:rowOff>
    </xdr:from>
    <xdr:to>
      <xdr:col>114</xdr:col>
      <xdr:colOff>0</xdr:colOff>
      <xdr:row>18</xdr:row>
      <xdr:rowOff>63500</xdr:rowOff>
    </xdr:to>
    <xdr:graphicFrame macro="">
      <xdr:nvGraphicFramePr>
        <xdr:cNvPr id="10" name="Gráfico 9">
          <a:extLst>
            <a:ext uri="{FF2B5EF4-FFF2-40B4-BE49-F238E27FC236}">
              <a16:creationId xmlns:a16="http://schemas.microsoft.com/office/drawing/2014/main" id="{ADE60BEE-F61F-40BB-8557-0C0DB867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114</xdr:col>
      <xdr:colOff>697439</xdr:colOff>
      <xdr:row>5</xdr:row>
      <xdr:rowOff>168274</xdr:rowOff>
    </xdr:from>
    <xdr:to>
      <xdr:col>128</xdr:col>
      <xdr:colOff>0</xdr:colOff>
      <xdr:row>18</xdr:row>
      <xdr:rowOff>63500</xdr:rowOff>
    </xdr:to>
    <xdr:graphicFrame macro="">
      <xdr:nvGraphicFramePr>
        <xdr:cNvPr id="11" name="Gráfico 10">
          <a:extLst>
            <a:ext uri="{FF2B5EF4-FFF2-40B4-BE49-F238E27FC236}">
              <a16:creationId xmlns:a16="http://schemas.microsoft.com/office/drawing/2014/main" id="{A7627ADC-7DF5-43F4-BF18-F2437F56C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14975222-0D37-46DC-BA2F-E217FC83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781A171F-DEB8-4BB7-833E-19854858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F9B46DF-3141-4DBC-8664-FF6649DC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Indicadores%20Comp%20Flexible%20Emp%20&amp;%20Emb%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Cumplimiento%20y%20eficiencia%20%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Comp Flexible"/>
      <sheetName val="Graficos Comp Flexible"/>
      <sheetName val="Grafico Emb"/>
      <sheetName val="Grafico Emp Soli"/>
      <sheetName val="Grafico Emp Liq"/>
      <sheetName val="Proy Marzo"/>
      <sheetName val="Proy Abril"/>
      <sheetName val="Proy Junio"/>
      <sheetName val="Proy Noviembre"/>
      <sheetName val="Proy Diciembre"/>
    </sheetNames>
    <sheetDataSet>
      <sheetData sheetId="0" refreshError="1"/>
      <sheetData sheetId="1">
        <row r="4">
          <cell r="P4" t="str">
            <v>ENE</v>
          </cell>
          <cell r="Q4" t="str">
            <v>FEB</v>
          </cell>
          <cell r="R4" t="str">
            <v>MAR</v>
          </cell>
          <cell r="S4" t="str">
            <v>ABR</v>
          </cell>
          <cell r="T4" t="str">
            <v>MAY</v>
          </cell>
          <cell r="U4" t="str">
            <v>JUN</v>
          </cell>
          <cell r="V4" t="str">
            <v>JUL</v>
          </cell>
          <cell r="W4" t="str">
            <v>AGO</v>
          </cell>
          <cell r="X4" t="str">
            <v>SEP</v>
          </cell>
          <cell r="Y4" t="str">
            <v>OCT</v>
          </cell>
          <cell r="Z4" t="str">
            <v>NOV</v>
          </cell>
          <cell r="AA4" t="str">
            <v>DIC</v>
          </cell>
          <cell r="AB4" t="str">
            <v>META (Mín)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SIG"/>
      <sheetName val="Graficos Ind SIG"/>
      <sheetName val="Grafico Emb"/>
      <sheetName val="Grafico Emp Soli"/>
      <sheetName val="Grafico Emp Liq"/>
      <sheetName val="Proy Marzo"/>
      <sheetName val="Proy Abril"/>
      <sheetName val="Proy Junio"/>
      <sheetName val="Proy Julio"/>
    </sheetNames>
    <sheetDataSet>
      <sheetData sheetId="0" refreshError="1"/>
      <sheetData sheetId="1" refreshError="1"/>
      <sheetData sheetId="2">
        <row r="5">
          <cell r="C5">
            <v>2278.7783999999997</v>
          </cell>
          <cell r="D5">
            <v>2910.4509600000001</v>
          </cell>
          <cell r="E5">
            <v>2888.1494400000001</v>
          </cell>
          <cell r="F5">
            <v>1732.300064</v>
          </cell>
          <cell r="G5">
            <v>3241.0353599999999</v>
          </cell>
          <cell r="H5">
            <v>2265.0998810000001</v>
          </cell>
          <cell r="I5">
            <v>1855.68336</v>
          </cell>
          <cell r="J5">
            <v>1729.4059999999999</v>
          </cell>
          <cell r="K5">
            <v>2904.75648</v>
          </cell>
          <cell r="L5">
            <v>2931.0912799999996</v>
          </cell>
          <cell r="M5">
            <v>2839.86636</v>
          </cell>
          <cell r="N5">
            <v>2931.8446079999999</v>
          </cell>
        </row>
        <row r="6">
          <cell r="C6">
            <v>3407.1833999999999</v>
          </cell>
          <cell r="D6">
            <v>3201.3691200000003</v>
          </cell>
          <cell r="E6">
            <v>3070.788</v>
          </cell>
          <cell r="F6">
            <v>3792.3025200000002</v>
          </cell>
          <cell r="G6">
            <v>2351.3320809999996</v>
          </cell>
          <cell r="H6">
            <v>1861.4960330000001</v>
          </cell>
          <cell r="I6">
            <v>1750.480127</v>
          </cell>
          <cell r="J6">
            <v>1482.2774399999998</v>
          </cell>
          <cell r="K6">
            <v>1978.8335199999999</v>
          </cell>
          <cell r="L6">
            <v>1567.75287</v>
          </cell>
        </row>
      </sheetData>
      <sheetData sheetId="3">
        <row r="5">
          <cell r="C5">
            <v>430.904</v>
          </cell>
          <cell r="D5">
            <v>629.60719999999992</v>
          </cell>
          <cell r="E5">
            <v>1002.5462</v>
          </cell>
          <cell r="F5">
            <v>596.61159999999995</v>
          </cell>
          <cell r="G5">
            <v>817.80799999999999</v>
          </cell>
          <cell r="H5">
            <v>765.30160000000001</v>
          </cell>
          <cell r="I5">
            <v>829.10199999999998</v>
          </cell>
          <cell r="J5">
            <v>876.29680000000008</v>
          </cell>
          <cell r="K5">
            <v>900.26599999999996</v>
          </cell>
          <cell r="L5">
            <v>677.63119999999992</v>
          </cell>
          <cell r="M5">
            <v>640.02880000000005</v>
          </cell>
          <cell r="N5">
            <v>533.99040000000002</v>
          </cell>
        </row>
        <row r="6">
          <cell r="C6">
            <v>499.94540000000001</v>
          </cell>
          <cell r="D6">
            <v>945.53300000000002</v>
          </cell>
          <cell r="E6">
            <v>1165.5962</v>
          </cell>
          <cell r="F6">
            <v>888.74752000000001</v>
          </cell>
          <cell r="G6">
            <v>911.27</v>
          </cell>
          <cell r="H6">
            <v>355.00912</v>
          </cell>
          <cell r="I6">
            <v>1103.9487199999999</v>
          </cell>
          <cell r="J6">
            <v>571.36800000000005</v>
          </cell>
          <cell r="K6">
            <v>1045.6120000000001</v>
          </cell>
          <cell r="L6">
            <v>735.43700000000001</v>
          </cell>
        </row>
      </sheetData>
      <sheetData sheetId="4">
        <row r="5">
          <cell r="C5">
            <v>500.72</v>
          </cell>
          <cell r="D5">
            <v>597.89</v>
          </cell>
          <cell r="E5">
            <v>776.62</v>
          </cell>
          <cell r="F5">
            <v>1125.8599999999999</v>
          </cell>
          <cell r="G5">
            <v>644.30039999999997</v>
          </cell>
          <cell r="H5">
            <v>767.32</v>
          </cell>
          <cell r="I5">
            <v>883.74900000000002</v>
          </cell>
          <cell r="J5">
            <v>740.63400000000001</v>
          </cell>
          <cell r="K5">
            <v>509.13099999999997</v>
          </cell>
          <cell r="L5">
            <v>898.38599999999997</v>
          </cell>
          <cell r="M5">
            <v>563.88199999999995</v>
          </cell>
          <cell r="N5">
            <v>925.53899999999999</v>
          </cell>
        </row>
        <row r="6">
          <cell r="C6">
            <v>479.23699999999997</v>
          </cell>
          <cell r="D6">
            <v>455.03999999999996</v>
          </cell>
          <cell r="E6">
            <v>473.86999999999995</v>
          </cell>
          <cell r="F6">
            <v>938.06</v>
          </cell>
          <cell r="G6">
            <v>838.26</v>
          </cell>
          <cell r="H6">
            <v>787.97</v>
          </cell>
          <cell r="I6">
            <v>849.16200000000003</v>
          </cell>
          <cell r="J6">
            <v>597.70799999999997</v>
          </cell>
          <cell r="K6">
            <v>1726.23</v>
          </cell>
          <cell r="L6">
            <v>989.98839999999996</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15"/>
  <sheetViews>
    <sheetView showGridLines="0" tabSelected="1" topLeftCell="A46" zoomScale="60" zoomScaleNormal="60" workbookViewId="0">
      <selection activeCell="H14" sqref="H14"/>
    </sheetView>
  </sheetViews>
  <sheetFormatPr baseColWidth="10" defaultRowHeight="15" x14ac:dyDescent="0.25"/>
  <cols>
    <col min="1" max="1" width="36.85546875" style="1" customWidth="1"/>
    <col min="2" max="2" width="54.5703125" style="1" customWidth="1"/>
    <col min="3" max="3" width="17.7109375" style="1" customWidth="1"/>
    <col min="4" max="4" width="14.42578125" style="1" bestFit="1" customWidth="1"/>
    <col min="5" max="6" width="14.85546875" style="1" bestFit="1" customWidth="1"/>
    <col min="7" max="7" width="15.140625" style="1" bestFit="1" customWidth="1"/>
    <col min="8" max="8" width="18" style="1" customWidth="1"/>
    <col min="9" max="9" width="11.42578125" style="1"/>
    <col min="10" max="10" width="12.85546875" style="1" customWidth="1"/>
    <col min="11" max="11" width="11.7109375" style="1" customWidth="1"/>
    <col min="12" max="12" width="11.42578125" style="1"/>
    <col min="13" max="13" width="12.28515625" style="1" customWidth="1"/>
    <col min="14" max="16384" width="11.42578125" style="1"/>
  </cols>
  <sheetData>
    <row r="2" spans="1:15" x14ac:dyDescent="0.25">
      <c r="A2" s="84" t="s">
        <v>136</v>
      </c>
      <c r="B2" s="84"/>
      <c r="C2" s="84"/>
      <c r="D2" s="84"/>
      <c r="E2" s="84"/>
      <c r="F2" s="84"/>
      <c r="G2" s="84"/>
      <c r="H2" s="84"/>
      <c r="I2" s="84"/>
      <c r="J2" s="84"/>
      <c r="K2" s="84"/>
      <c r="L2" s="84"/>
      <c r="M2" s="84"/>
      <c r="N2" s="84"/>
    </row>
    <row r="3" spans="1:15" x14ac:dyDescent="0.25">
      <c r="C3" s="30"/>
      <c r="D3" s="30"/>
      <c r="E3" s="30"/>
      <c r="F3" s="30"/>
    </row>
    <row r="4" spans="1:15" ht="30.75" thickBot="1" x14ac:dyDescent="0.3">
      <c r="C4" s="5" t="s">
        <v>0</v>
      </c>
      <c r="D4" s="5" t="s">
        <v>1</v>
      </c>
      <c r="E4" s="5" t="s">
        <v>2</v>
      </c>
      <c r="F4" s="5" t="s">
        <v>3</v>
      </c>
      <c r="G4" s="5" t="s">
        <v>4</v>
      </c>
      <c r="H4" s="5" t="s">
        <v>5</v>
      </c>
      <c r="I4" s="5" t="s">
        <v>6</v>
      </c>
      <c r="J4" s="5" t="s">
        <v>7</v>
      </c>
      <c r="K4" s="5" t="s">
        <v>8</v>
      </c>
      <c r="L4" s="5" t="s">
        <v>9</v>
      </c>
      <c r="M4" s="5" t="s">
        <v>10</v>
      </c>
      <c r="N4" s="5" t="s">
        <v>11</v>
      </c>
      <c r="O4" s="5" t="s">
        <v>74</v>
      </c>
    </row>
    <row r="5" spans="1:15" x14ac:dyDescent="0.25">
      <c r="A5" s="85" t="s">
        <v>147</v>
      </c>
      <c r="B5" s="76" t="s">
        <v>138</v>
      </c>
      <c r="C5" s="7">
        <v>9382388347</v>
      </c>
      <c r="D5" s="7">
        <v>6897544126</v>
      </c>
      <c r="E5" s="7">
        <v>6514615819</v>
      </c>
      <c r="F5" s="7">
        <v>20174971586</v>
      </c>
      <c r="G5" s="7">
        <v>13417727975</v>
      </c>
      <c r="H5" s="7">
        <v>18329181692</v>
      </c>
      <c r="I5" s="7"/>
      <c r="J5" s="7"/>
      <c r="K5" s="7"/>
      <c r="L5" s="7"/>
      <c r="M5" s="7"/>
      <c r="N5" s="8"/>
      <c r="O5" s="8"/>
    </row>
    <row r="6" spans="1:15" ht="15.75" thickBot="1" x14ac:dyDescent="0.3">
      <c r="A6" s="86"/>
      <c r="B6" s="19" t="s">
        <v>137</v>
      </c>
      <c r="C6" s="9">
        <v>9822732835</v>
      </c>
      <c r="D6" s="9">
        <v>7578669429</v>
      </c>
      <c r="E6" s="9">
        <v>5918028633</v>
      </c>
      <c r="F6" s="9">
        <v>16431870140</v>
      </c>
      <c r="G6" s="9">
        <v>13228819316</v>
      </c>
      <c r="H6" s="9">
        <v>10724918885</v>
      </c>
      <c r="I6" s="9"/>
      <c r="J6" s="9"/>
      <c r="K6" s="9"/>
      <c r="L6" s="9"/>
      <c r="M6" s="9"/>
      <c r="N6" s="10"/>
      <c r="O6" s="10"/>
    </row>
    <row r="7" spans="1:15" x14ac:dyDescent="0.25">
      <c r="A7" s="2"/>
      <c r="B7" s="13" t="s">
        <v>141</v>
      </c>
      <c r="C7" s="14">
        <f>+IF(C6=0,0,C5/C6)</f>
        <v>0.95517087806450551</v>
      </c>
      <c r="D7" s="14">
        <f t="shared" ref="D7:N7" si="0">+IF(D6=0,0,D5/D6)</f>
        <v>0.91012600438888991</v>
      </c>
      <c r="E7" s="14">
        <f t="shared" si="0"/>
        <v>1.1008084318269975</v>
      </c>
      <c r="F7" s="14">
        <f t="shared" si="0"/>
        <v>1.2277952183232139</v>
      </c>
      <c r="G7" s="14">
        <f t="shared" si="0"/>
        <v>1.014280084600711</v>
      </c>
      <c r="H7" s="14">
        <f t="shared" si="0"/>
        <v>1.7090275356427556</v>
      </c>
      <c r="I7" s="14">
        <f t="shared" si="0"/>
        <v>0</v>
      </c>
      <c r="J7" s="14">
        <f t="shared" si="0"/>
        <v>0</v>
      </c>
      <c r="K7" s="14">
        <f t="shared" si="0"/>
        <v>0</v>
      </c>
      <c r="L7" s="14">
        <f t="shared" si="0"/>
        <v>0</v>
      </c>
      <c r="M7" s="14">
        <f t="shared" si="0"/>
        <v>0</v>
      </c>
      <c r="N7" s="14">
        <f t="shared" si="0"/>
        <v>0</v>
      </c>
      <c r="O7" s="14">
        <v>0.95</v>
      </c>
    </row>
    <row r="10" spans="1:15" x14ac:dyDescent="0.25">
      <c r="A10" s="87" t="s">
        <v>124</v>
      </c>
      <c r="B10" s="87"/>
      <c r="C10" s="87"/>
      <c r="D10" s="87"/>
      <c r="E10" s="87"/>
      <c r="F10" s="87"/>
      <c r="G10" s="87"/>
      <c r="H10" s="87"/>
      <c r="I10" s="87"/>
      <c r="J10" s="87"/>
      <c r="K10" s="87"/>
      <c r="L10" s="87"/>
      <c r="M10" s="87"/>
      <c r="N10" s="87"/>
    </row>
    <row r="11" spans="1:15" s="3" customFormat="1" x14ac:dyDescent="0.25">
      <c r="A11" s="28"/>
      <c r="B11" s="28"/>
      <c r="C11" s="29"/>
      <c r="D11" s="29"/>
      <c r="E11" s="29"/>
      <c r="F11" s="29"/>
      <c r="G11" s="29"/>
      <c r="H11" s="29"/>
      <c r="I11" s="29"/>
      <c r="J11" s="29"/>
      <c r="K11" s="29"/>
      <c r="L11" s="29"/>
      <c r="M11" s="29"/>
      <c r="N11" s="29"/>
    </row>
    <row r="12" spans="1:15" ht="15" customHeight="1" thickBot="1" x14ac:dyDescent="0.3">
      <c r="C12" s="5" t="s">
        <v>0</v>
      </c>
      <c r="D12" s="5" t="s">
        <v>1</v>
      </c>
      <c r="E12" s="5" t="s">
        <v>2</v>
      </c>
      <c r="F12" s="5" t="s">
        <v>3</v>
      </c>
      <c r="G12" s="5" t="s">
        <v>4</v>
      </c>
      <c r="H12" s="5" t="s">
        <v>5</v>
      </c>
      <c r="I12" s="5" t="s">
        <v>6</v>
      </c>
      <c r="J12" s="5" t="s">
        <v>7</v>
      </c>
      <c r="K12" s="5" t="s">
        <v>8</v>
      </c>
      <c r="L12" s="5" t="s">
        <v>9</v>
      </c>
      <c r="M12" s="5" t="s">
        <v>10</v>
      </c>
      <c r="N12" s="5" t="s">
        <v>11</v>
      </c>
      <c r="O12" s="5" t="s">
        <v>74</v>
      </c>
    </row>
    <row r="13" spans="1:15" x14ac:dyDescent="0.25">
      <c r="A13" s="88" t="s">
        <v>14</v>
      </c>
      <c r="B13" s="18" t="s">
        <v>13</v>
      </c>
      <c r="C13" s="6">
        <v>1294.0060000000001</v>
      </c>
      <c r="D13" s="7">
        <v>1724.5519999999999</v>
      </c>
      <c r="E13" s="7">
        <v>2327.2280000000001</v>
      </c>
      <c r="F13" s="7">
        <v>1321.9559999999999</v>
      </c>
      <c r="G13" s="7">
        <v>336.28699999999998</v>
      </c>
      <c r="H13" s="7">
        <f>495.737</f>
        <v>495.73700000000002</v>
      </c>
      <c r="I13" s="7"/>
      <c r="J13" s="7"/>
      <c r="K13" s="7"/>
      <c r="L13" s="7"/>
      <c r="M13" s="7"/>
      <c r="N13" s="8"/>
      <c r="O13" s="8"/>
    </row>
    <row r="14" spans="1:15" ht="15.75" thickBot="1" x14ac:dyDescent="0.3">
      <c r="A14" s="89"/>
      <c r="B14" s="19" t="s">
        <v>12</v>
      </c>
      <c r="C14" s="9">
        <v>1390.5519999999999</v>
      </c>
      <c r="D14" s="9">
        <v>1468.7070000000001</v>
      </c>
      <c r="E14" s="9">
        <v>2192.692</v>
      </c>
      <c r="F14" s="9">
        <v>1241</v>
      </c>
      <c r="G14" s="9">
        <v>333.52</v>
      </c>
      <c r="H14" s="9">
        <v>437</v>
      </c>
      <c r="I14" s="9"/>
      <c r="J14" s="9"/>
      <c r="K14" s="9"/>
      <c r="L14" s="9"/>
      <c r="M14" s="9"/>
      <c r="N14" s="10"/>
      <c r="O14" s="10"/>
    </row>
    <row r="15" spans="1:15" x14ac:dyDescent="0.25">
      <c r="A15" s="88" t="s">
        <v>15</v>
      </c>
      <c r="B15" s="18" t="s">
        <v>13</v>
      </c>
      <c r="C15" s="7">
        <v>679.34799999999996</v>
      </c>
      <c r="D15" s="7">
        <v>635.9</v>
      </c>
      <c r="E15" s="7">
        <v>679.25300000000004</v>
      </c>
      <c r="F15" s="7">
        <v>679.62599999999998</v>
      </c>
      <c r="G15" s="7">
        <v>1035.779</v>
      </c>
      <c r="H15" s="7">
        <v>1084.1379999999999</v>
      </c>
      <c r="I15" s="7"/>
      <c r="J15" s="7"/>
      <c r="K15" s="7"/>
      <c r="L15" s="7"/>
      <c r="M15" s="7"/>
      <c r="N15" s="8"/>
      <c r="O15" s="8"/>
    </row>
    <row r="16" spans="1:15" ht="15.75" thickBot="1" x14ac:dyDescent="0.3">
      <c r="A16" s="89"/>
      <c r="B16" s="19" t="s">
        <v>12</v>
      </c>
      <c r="C16" s="9">
        <v>485.3</v>
      </c>
      <c r="D16" s="9">
        <v>592.64</v>
      </c>
      <c r="E16" s="9">
        <v>679.13300000000004</v>
      </c>
      <c r="F16" s="9">
        <v>622</v>
      </c>
      <c r="G16" s="9">
        <v>1069</v>
      </c>
      <c r="H16" s="9">
        <v>1080</v>
      </c>
      <c r="I16" s="9"/>
      <c r="J16" s="9"/>
      <c r="K16" s="9"/>
      <c r="L16" s="9"/>
      <c r="M16" s="9"/>
      <c r="N16" s="10"/>
      <c r="O16" s="10"/>
    </row>
    <row r="17" spans="1:15" s="2" customFormat="1" ht="32.25" customHeight="1" x14ac:dyDescent="0.25">
      <c r="B17" s="13" t="s">
        <v>41</v>
      </c>
      <c r="C17" s="14">
        <f>IF((C14+C16)=0,0,((C13+C15)/(C14+C16))*100%)</f>
        <v>1.0519774481142437</v>
      </c>
      <c r="D17" s="14">
        <f>IF((D14+D16)=0,0,((D13+D15)/(D14+D16))*100%)</f>
        <v>1.1451017223204047</v>
      </c>
      <c r="E17" s="14">
        <f t="shared" ref="E17:N17" si="1">IF((E14+E16)=0,0,((E13+E15)/(E14+E16))*100%)</f>
        <v>1.0468886509449566</v>
      </c>
      <c r="F17" s="14">
        <f t="shared" si="1"/>
        <v>1.0743864734299515</v>
      </c>
      <c r="G17" s="14">
        <f t="shared" si="1"/>
        <v>0.9782862276473776</v>
      </c>
      <c r="H17" s="14">
        <f t="shared" si="1"/>
        <v>1.0414469347396176</v>
      </c>
      <c r="I17" s="14">
        <f t="shared" si="1"/>
        <v>0</v>
      </c>
      <c r="J17" s="14">
        <f t="shared" si="1"/>
        <v>0</v>
      </c>
      <c r="K17" s="14">
        <f t="shared" si="1"/>
        <v>0</v>
      </c>
      <c r="L17" s="14">
        <f t="shared" si="1"/>
        <v>0</v>
      </c>
      <c r="M17" s="14">
        <f t="shared" si="1"/>
        <v>0</v>
      </c>
      <c r="N17" s="14">
        <f t="shared" si="1"/>
        <v>0</v>
      </c>
      <c r="O17" s="14">
        <v>0.97</v>
      </c>
    </row>
    <row r="20" spans="1:15" x14ac:dyDescent="0.25">
      <c r="A20" s="84" t="s">
        <v>121</v>
      </c>
      <c r="B20" s="84"/>
      <c r="C20" s="84"/>
      <c r="D20" s="84"/>
      <c r="E20" s="84"/>
      <c r="F20" s="84"/>
      <c r="G20" s="84"/>
      <c r="H20" s="84"/>
      <c r="I20" s="84"/>
      <c r="J20" s="84"/>
      <c r="K20" s="84"/>
      <c r="L20" s="84"/>
      <c r="M20" s="84"/>
      <c r="N20" s="84"/>
    </row>
    <row r="21" spans="1:15" x14ac:dyDescent="0.25">
      <c r="C21" s="30"/>
      <c r="D21" s="30"/>
      <c r="E21" s="30"/>
      <c r="F21" s="30"/>
    </row>
    <row r="22" spans="1:15" ht="30.75" thickBot="1" x14ac:dyDescent="0.3">
      <c r="C22" s="5" t="s">
        <v>0</v>
      </c>
      <c r="D22" s="5" t="s">
        <v>1</v>
      </c>
      <c r="E22" s="5" t="s">
        <v>2</v>
      </c>
      <c r="F22" s="5" t="s">
        <v>3</v>
      </c>
      <c r="G22" s="5" t="s">
        <v>4</v>
      </c>
      <c r="H22" s="5" t="s">
        <v>5</v>
      </c>
      <c r="I22" s="5" t="s">
        <v>6</v>
      </c>
      <c r="J22" s="5" t="s">
        <v>7</v>
      </c>
      <c r="K22" s="5" t="s">
        <v>8</v>
      </c>
      <c r="L22" s="5" t="s">
        <v>9</v>
      </c>
      <c r="M22" s="5" t="s">
        <v>10</v>
      </c>
      <c r="N22" s="5" t="s">
        <v>11</v>
      </c>
      <c r="O22" s="5" t="s">
        <v>74</v>
      </c>
    </row>
    <row r="23" spans="1:15" x14ac:dyDescent="0.25">
      <c r="A23" s="88" t="s">
        <v>45</v>
      </c>
      <c r="B23" s="18" t="s">
        <v>43</v>
      </c>
      <c r="C23" s="6">
        <f t="shared" ref="C23:N23" si="2">+C84*22</f>
        <v>110</v>
      </c>
      <c r="D23" s="6">
        <f t="shared" si="2"/>
        <v>116.6</v>
      </c>
      <c r="E23" s="6">
        <f t="shared" si="2"/>
        <v>118.80000000000001</v>
      </c>
      <c r="F23" s="6">
        <f t="shared" si="2"/>
        <v>118.80000000000001</v>
      </c>
      <c r="G23" s="6">
        <f t="shared" si="2"/>
        <v>121</v>
      </c>
      <c r="H23" s="6">
        <f t="shared" si="2"/>
        <v>112.19999999999999</v>
      </c>
      <c r="I23" s="6">
        <f t="shared" si="2"/>
        <v>0</v>
      </c>
      <c r="J23" s="6">
        <f t="shared" si="2"/>
        <v>0</v>
      </c>
      <c r="K23" s="6">
        <f t="shared" si="2"/>
        <v>0</v>
      </c>
      <c r="L23" s="6">
        <f t="shared" si="2"/>
        <v>0</v>
      </c>
      <c r="M23" s="6">
        <f t="shared" si="2"/>
        <v>0</v>
      </c>
      <c r="N23" s="6">
        <f t="shared" si="2"/>
        <v>0</v>
      </c>
      <c r="O23" s="8"/>
    </row>
    <row r="24" spans="1:15" ht="15.75" thickBot="1" x14ac:dyDescent="0.3">
      <c r="A24" s="89"/>
      <c r="B24" s="19" t="s">
        <v>44</v>
      </c>
      <c r="C24" s="9">
        <f>+C100</f>
        <v>120</v>
      </c>
      <c r="D24" s="9">
        <f t="shared" ref="D24:N24" si="3">+D100</f>
        <v>120</v>
      </c>
      <c r="E24" s="9">
        <f t="shared" si="3"/>
        <v>120</v>
      </c>
      <c r="F24" s="9">
        <f t="shared" si="3"/>
        <v>120</v>
      </c>
      <c r="G24" s="9">
        <f t="shared" si="3"/>
        <v>120</v>
      </c>
      <c r="H24" s="9">
        <f t="shared" si="3"/>
        <v>120</v>
      </c>
      <c r="I24" s="9">
        <f t="shared" si="3"/>
        <v>120</v>
      </c>
      <c r="J24" s="9">
        <f t="shared" si="3"/>
        <v>120</v>
      </c>
      <c r="K24" s="9">
        <f t="shared" si="3"/>
        <v>120</v>
      </c>
      <c r="L24" s="9">
        <f t="shared" si="3"/>
        <v>120</v>
      </c>
      <c r="M24" s="9">
        <f t="shared" si="3"/>
        <v>120</v>
      </c>
      <c r="N24" s="9">
        <f t="shared" si="3"/>
        <v>120</v>
      </c>
      <c r="O24" s="10"/>
    </row>
    <row r="25" spans="1:15" x14ac:dyDescent="0.25">
      <c r="A25" s="88" t="s">
        <v>75</v>
      </c>
      <c r="B25" s="18" t="s">
        <v>43</v>
      </c>
      <c r="C25" s="6">
        <f t="shared" ref="C25:N25" si="4">+C82*22</f>
        <v>0</v>
      </c>
      <c r="D25" s="6">
        <f t="shared" si="4"/>
        <v>0</v>
      </c>
      <c r="E25" s="6">
        <f t="shared" si="4"/>
        <v>0</v>
      </c>
      <c r="F25" s="6">
        <f t="shared" si="4"/>
        <v>0</v>
      </c>
      <c r="G25" s="6">
        <f t="shared" si="4"/>
        <v>0</v>
      </c>
      <c r="H25" s="6">
        <f t="shared" si="4"/>
        <v>0</v>
      </c>
      <c r="I25" s="6">
        <f t="shared" si="4"/>
        <v>0</v>
      </c>
      <c r="J25" s="6">
        <f t="shared" si="4"/>
        <v>0</v>
      </c>
      <c r="K25" s="6">
        <f t="shared" si="4"/>
        <v>0</v>
      </c>
      <c r="L25" s="6">
        <f t="shared" si="4"/>
        <v>0</v>
      </c>
      <c r="M25" s="6">
        <f t="shared" si="4"/>
        <v>0</v>
      </c>
      <c r="N25" s="6">
        <f t="shared" si="4"/>
        <v>0</v>
      </c>
      <c r="O25" s="8"/>
    </row>
    <row r="26" spans="1:15" ht="15.75" thickBot="1" x14ac:dyDescent="0.3">
      <c r="A26" s="89"/>
      <c r="B26" s="19" t="s">
        <v>44</v>
      </c>
      <c r="C26" s="9"/>
      <c r="D26" s="9"/>
      <c r="E26" s="9"/>
      <c r="F26" s="9"/>
      <c r="G26" s="9"/>
      <c r="H26" s="9"/>
      <c r="I26" s="9"/>
      <c r="J26" s="9"/>
      <c r="K26" s="9"/>
      <c r="L26" s="21"/>
      <c r="M26" s="21"/>
      <c r="N26" s="21"/>
      <c r="O26" s="10"/>
    </row>
    <row r="27" spans="1:15" x14ac:dyDescent="0.25">
      <c r="A27" s="88" t="s">
        <v>46</v>
      </c>
      <c r="B27" s="18" t="s">
        <v>43</v>
      </c>
      <c r="C27" s="6">
        <f t="shared" ref="C27:N27" si="5">+C80*22</f>
        <v>44</v>
      </c>
      <c r="D27" s="6">
        <f t="shared" si="5"/>
        <v>41.8</v>
      </c>
      <c r="E27" s="6">
        <f t="shared" si="5"/>
        <v>41.8</v>
      </c>
      <c r="F27" s="6">
        <f t="shared" si="5"/>
        <v>44</v>
      </c>
      <c r="G27" s="6">
        <f t="shared" si="5"/>
        <v>44</v>
      </c>
      <c r="H27" s="6">
        <f t="shared" si="5"/>
        <v>28.6</v>
      </c>
      <c r="I27" s="6">
        <f t="shared" si="5"/>
        <v>0</v>
      </c>
      <c r="J27" s="6">
        <f t="shared" si="5"/>
        <v>0</v>
      </c>
      <c r="K27" s="6">
        <f t="shared" si="5"/>
        <v>0</v>
      </c>
      <c r="L27" s="6">
        <f t="shared" si="5"/>
        <v>0</v>
      </c>
      <c r="M27" s="6">
        <f t="shared" si="5"/>
        <v>0</v>
      </c>
      <c r="N27" s="6">
        <f t="shared" si="5"/>
        <v>0</v>
      </c>
      <c r="O27" s="8"/>
    </row>
    <row r="28" spans="1:15" ht="15.75" thickBot="1" x14ac:dyDescent="0.3">
      <c r="A28" s="89"/>
      <c r="B28" s="19" t="s">
        <v>44</v>
      </c>
      <c r="C28" s="9">
        <f>+C104</f>
        <v>40</v>
      </c>
      <c r="D28" s="9">
        <f t="shared" ref="D28:N28" si="6">+D104</f>
        <v>40</v>
      </c>
      <c r="E28" s="9">
        <f t="shared" si="6"/>
        <v>40</v>
      </c>
      <c r="F28" s="9">
        <f t="shared" si="6"/>
        <v>40</v>
      </c>
      <c r="G28" s="9">
        <f t="shared" si="6"/>
        <v>40</v>
      </c>
      <c r="H28" s="9">
        <f t="shared" si="6"/>
        <v>40</v>
      </c>
      <c r="I28" s="9">
        <f t="shared" si="6"/>
        <v>40</v>
      </c>
      <c r="J28" s="9">
        <f t="shared" si="6"/>
        <v>40</v>
      </c>
      <c r="K28" s="9">
        <f t="shared" si="6"/>
        <v>40</v>
      </c>
      <c r="L28" s="9">
        <f t="shared" si="6"/>
        <v>40</v>
      </c>
      <c r="M28" s="9">
        <f t="shared" si="6"/>
        <v>40</v>
      </c>
      <c r="N28" s="9">
        <f t="shared" si="6"/>
        <v>40</v>
      </c>
      <c r="O28" s="10"/>
    </row>
    <row r="29" spans="1:15" x14ac:dyDescent="0.25">
      <c r="A29" s="88" t="s">
        <v>78</v>
      </c>
      <c r="B29" s="18" t="s">
        <v>43</v>
      </c>
      <c r="C29" s="6">
        <f t="shared" ref="C29:N29" si="7">+C78*22</f>
        <v>48.400000000000006</v>
      </c>
      <c r="D29" s="6">
        <f t="shared" si="7"/>
        <v>59.400000000000006</v>
      </c>
      <c r="E29" s="6">
        <f t="shared" si="7"/>
        <v>57.2</v>
      </c>
      <c r="F29" s="6">
        <f t="shared" si="7"/>
        <v>13.2</v>
      </c>
      <c r="G29" s="6">
        <f t="shared" si="7"/>
        <v>45.760000000000005</v>
      </c>
      <c r="H29" s="6">
        <f t="shared" si="7"/>
        <v>47.96</v>
      </c>
      <c r="I29" s="6">
        <f t="shared" si="7"/>
        <v>0</v>
      </c>
      <c r="J29" s="6">
        <f t="shared" si="7"/>
        <v>0</v>
      </c>
      <c r="K29" s="6">
        <f t="shared" si="7"/>
        <v>0</v>
      </c>
      <c r="L29" s="6">
        <f t="shared" si="7"/>
        <v>0</v>
      </c>
      <c r="M29" s="6">
        <f t="shared" si="7"/>
        <v>0</v>
      </c>
      <c r="N29" s="6">
        <f t="shared" si="7"/>
        <v>0</v>
      </c>
      <c r="O29" s="8"/>
    </row>
    <row r="30" spans="1:15" ht="15.75" thickBot="1" x14ac:dyDescent="0.3">
      <c r="A30" s="89"/>
      <c r="B30" s="19" t="s">
        <v>44</v>
      </c>
      <c r="C30" s="9">
        <f>+C106</f>
        <v>46</v>
      </c>
      <c r="D30" s="9">
        <f t="shared" ref="D30:N30" si="8">+D106</f>
        <v>46</v>
      </c>
      <c r="E30" s="9">
        <f t="shared" si="8"/>
        <v>46</v>
      </c>
      <c r="F30" s="9">
        <f t="shared" si="8"/>
        <v>13</v>
      </c>
      <c r="G30" s="9">
        <f t="shared" si="8"/>
        <v>46</v>
      </c>
      <c r="H30" s="9">
        <f t="shared" si="8"/>
        <v>46</v>
      </c>
      <c r="I30" s="9">
        <f t="shared" si="8"/>
        <v>46</v>
      </c>
      <c r="J30" s="9">
        <f t="shared" si="8"/>
        <v>46</v>
      </c>
      <c r="K30" s="9">
        <f t="shared" si="8"/>
        <v>46</v>
      </c>
      <c r="L30" s="9">
        <f t="shared" si="8"/>
        <v>46</v>
      </c>
      <c r="M30" s="9">
        <f t="shared" si="8"/>
        <v>46</v>
      </c>
      <c r="N30" s="9">
        <f t="shared" si="8"/>
        <v>46</v>
      </c>
      <c r="O30" s="10"/>
    </row>
    <row r="31" spans="1:15" x14ac:dyDescent="0.25">
      <c r="A31" s="88" t="s">
        <v>15</v>
      </c>
      <c r="B31" s="18" t="s">
        <v>43</v>
      </c>
      <c r="C31" s="7">
        <f t="shared" ref="C31:N31" si="9">+C92*22</f>
        <v>70.400000000000006</v>
      </c>
      <c r="D31" s="7">
        <f t="shared" si="9"/>
        <v>68.2</v>
      </c>
      <c r="E31" s="7">
        <f t="shared" si="9"/>
        <v>59.400000000000006</v>
      </c>
      <c r="F31" s="7">
        <f t="shared" si="9"/>
        <v>59.400000000000006</v>
      </c>
      <c r="G31" s="7">
        <f t="shared" si="9"/>
        <v>63.8</v>
      </c>
      <c r="H31" s="7">
        <f t="shared" si="9"/>
        <v>63.8</v>
      </c>
      <c r="I31" s="7">
        <f t="shared" si="9"/>
        <v>0</v>
      </c>
      <c r="J31" s="7">
        <f t="shared" si="9"/>
        <v>0</v>
      </c>
      <c r="K31" s="7">
        <f t="shared" si="9"/>
        <v>0</v>
      </c>
      <c r="L31" s="7">
        <f t="shared" si="9"/>
        <v>0</v>
      </c>
      <c r="M31" s="7">
        <f t="shared" si="9"/>
        <v>0</v>
      </c>
      <c r="N31" s="7">
        <f t="shared" si="9"/>
        <v>0</v>
      </c>
      <c r="O31" s="8"/>
    </row>
    <row r="32" spans="1:15" ht="15.75" thickBot="1" x14ac:dyDescent="0.3">
      <c r="A32" s="89"/>
      <c r="B32" s="19" t="s">
        <v>44</v>
      </c>
      <c r="C32" s="9">
        <f t="shared" ref="C32:N32" si="10">+IF(C91=0,0,(C16/C91)*22)</f>
        <v>45.786945707179008</v>
      </c>
      <c r="D32" s="9">
        <f t="shared" si="10"/>
        <v>55.052484904784016</v>
      </c>
      <c r="E32" s="9">
        <f t="shared" si="10"/>
        <v>48.11117694413138</v>
      </c>
      <c r="F32" s="9">
        <f t="shared" si="10"/>
        <v>46.36757928978043</v>
      </c>
      <c r="G32" s="9">
        <f t="shared" si="10"/>
        <v>52.405463823339353</v>
      </c>
      <c r="H32" s="9">
        <f t="shared" si="10"/>
        <v>49.909675251018783</v>
      </c>
      <c r="I32" s="9">
        <f t="shared" si="10"/>
        <v>0</v>
      </c>
      <c r="J32" s="9">
        <f t="shared" si="10"/>
        <v>0</v>
      </c>
      <c r="K32" s="9">
        <f t="shared" si="10"/>
        <v>0</v>
      </c>
      <c r="L32" s="9">
        <f t="shared" si="10"/>
        <v>0</v>
      </c>
      <c r="M32" s="9">
        <f t="shared" si="10"/>
        <v>0</v>
      </c>
      <c r="N32" s="9">
        <f t="shared" si="10"/>
        <v>0</v>
      </c>
      <c r="O32" s="10"/>
    </row>
    <row r="33" spans="1:15" ht="30" customHeight="1" x14ac:dyDescent="0.25">
      <c r="A33" s="2"/>
      <c r="B33" s="13" t="s">
        <v>40</v>
      </c>
      <c r="C33" s="14">
        <f t="shared" ref="C33:I33" si="11">IF((C24+C32+C28+C26+C30)=0,0,((C23+C31+C27+C25+C29)/(C24+C32+C28+C26+C30))*100%)</f>
        <v>1.0834556939947895</v>
      </c>
      <c r="D33" s="14">
        <f t="shared" si="11"/>
        <v>1.0955651316796133</v>
      </c>
      <c r="E33" s="14">
        <f t="shared" si="11"/>
        <v>1.0908611078565225</v>
      </c>
      <c r="F33" s="14">
        <f t="shared" si="11"/>
        <v>1.0730847318556633</v>
      </c>
      <c r="G33" s="14">
        <f t="shared" si="11"/>
        <v>1.0625162329682967</v>
      </c>
      <c r="H33" s="14">
        <f t="shared" si="11"/>
        <v>0.98691071274373232</v>
      </c>
      <c r="I33" s="14">
        <f t="shared" si="11"/>
        <v>0</v>
      </c>
      <c r="J33" s="14">
        <f>IF((J24+J32+J28+J26+J30)=0,0,((J23+J31+J27+J25+J29)/(J24+J32+J28+J26+J30))*100%)</f>
        <v>0</v>
      </c>
      <c r="K33" s="14">
        <f t="shared" ref="K33:M33" si="12">IF((K24+K32+K28+K26+K30)=0,0,((K23+K31+K27+K25+K29)/(K24+K32+K28+K26+K30))*100%)</f>
        <v>0</v>
      </c>
      <c r="L33" s="14">
        <f t="shared" si="12"/>
        <v>0</v>
      </c>
      <c r="M33" s="14">
        <f t="shared" si="12"/>
        <v>0</v>
      </c>
      <c r="N33" s="14">
        <f t="shared" ref="N33" si="13">IF((N24+N32+N28+N26+N30)=0,0,((N23+N31+N27+N25+N29)/(N24+N32+N28+N26+N30))*100%)</f>
        <v>0</v>
      </c>
      <c r="O33" s="14">
        <v>0.95</v>
      </c>
    </row>
    <row r="34" spans="1:15" s="51" customFormat="1" x14ac:dyDescent="0.25">
      <c r="A34" s="48"/>
      <c r="B34" s="49"/>
      <c r="C34" s="75"/>
      <c r="D34" s="75"/>
      <c r="E34" s="75"/>
      <c r="F34" s="75"/>
      <c r="G34" s="75"/>
      <c r="H34" s="75"/>
      <c r="I34" s="75"/>
      <c r="J34" s="75"/>
      <c r="K34" s="75"/>
      <c r="L34" s="75"/>
      <c r="M34" s="75"/>
      <c r="N34" s="75"/>
      <c r="O34" s="75"/>
    </row>
    <row r="35" spans="1:15" s="51" customFormat="1" x14ac:dyDescent="0.25">
      <c r="A35" s="48"/>
      <c r="B35" s="49"/>
      <c r="C35" s="75"/>
      <c r="D35" s="75"/>
      <c r="E35" s="75"/>
      <c r="F35" s="75"/>
      <c r="G35" s="75"/>
      <c r="H35" s="75"/>
      <c r="I35" s="75"/>
      <c r="J35" s="75"/>
      <c r="K35" s="75"/>
      <c r="L35" s="75"/>
      <c r="M35" s="75"/>
      <c r="N35" s="75"/>
      <c r="O35" s="75"/>
    </row>
    <row r="36" spans="1:15" x14ac:dyDescent="0.25">
      <c r="A36" s="84" t="s">
        <v>132</v>
      </c>
      <c r="B36" s="84"/>
      <c r="C36" s="84"/>
      <c r="D36" s="84"/>
      <c r="E36" s="84"/>
      <c r="F36" s="84"/>
      <c r="G36" s="84"/>
      <c r="H36" s="84"/>
      <c r="I36" s="84"/>
      <c r="J36" s="84"/>
      <c r="K36" s="84"/>
      <c r="L36" s="84"/>
      <c r="M36" s="84"/>
      <c r="N36" s="84"/>
    </row>
    <row r="37" spans="1:15" x14ac:dyDescent="0.25">
      <c r="C37" s="30"/>
      <c r="D37" s="30"/>
      <c r="E37" s="30"/>
      <c r="F37" s="30"/>
    </row>
    <row r="38" spans="1:15" ht="30.75" thickBot="1" x14ac:dyDescent="0.3">
      <c r="C38" s="5" t="s">
        <v>0</v>
      </c>
      <c r="D38" s="5" t="s">
        <v>1</v>
      </c>
      <c r="E38" s="5" t="s">
        <v>2</v>
      </c>
      <c r="F38" s="5" t="s">
        <v>3</v>
      </c>
      <c r="G38" s="5" t="s">
        <v>4</v>
      </c>
      <c r="H38" s="5" t="s">
        <v>5</v>
      </c>
      <c r="I38" s="5" t="s">
        <v>6</v>
      </c>
      <c r="J38" s="5" t="s">
        <v>7</v>
      </c>
      <c r="K38" s="5" t="s">
        <v>8</v>
      </c>
      <c r="L38" s="5" t="s">
        <v>9</v>
      </c>
      <c r="M38" s="5" t="s">
        <v>10</v>
      </c>
      <c r="N38" s="5" t="s">
        <v>11</v>
      </c>
      <c r="O38" s="5" t="s">
        <v>74</v>
      </c>
    </row>
    <row r="39" spans="1:15" ht="15.75" thickBot="1" x14ac:dyDescent="0.3">
      <c r="A39" s="85" t="s">
        <v>133</v>
      </c>
      <c r="B39" s="76" t="s">
        <v>139</v>
      </c>
      <c r="C39" s="7">
        <v>6609281113</v>
      </c>
      <c r="D39" s="7">
        <v>7505841901</v>
      </c>
      <c r="E39" s="7">
        <v>7282580529</v>
      </c>
      <c r="F39" s="7">
        <v>12574418342</v>
      </c>
      <c r="G39" s="7">
        <v>13812482820</v>
      </c>
      <c r="H39" s="7">
        <v>20096846347</v>
      </c>
      <c r="I39" s="7"/>
      <c r="J39" s="7"/>
      <c r="K39" s="7"/>
      <c r="L39" s="7"/>
      <c r="M39" s="7"/>
      <c r="N39" s="8"/>
      <c r="O39" s="8"/>
    </row>
    <row r="40" spans="1:15" ht="15.75" thickBot="1" x14ac:dyDescent="0.3">
      <c r="A40" s="86"/>
      <c r="B40" s="76" t="s">
        <v>134</v>
      </c>
      <c r="C40" s="9">
        <v>8701459838</v>
      </c>
      <c r="D40" s="9">
        <v>8999134498</v>
      </c>
      <c r="E40" s="9">
        <v>7634411749</v>
      </c>
      <c r="F40" s="9">
        <v>9266421742</v>
      </c>
      <c r="G40" s="9">
        <v>15129794412</v>
      </c>
      <c r="H40" s="9">
        <v>12521082694</v>
      </c>
      <c r="I40" s="9"/>
      <c r="J40" s="9"/>
      <c r="K40" s="9"/>
      <c r="L40" s="9"/>
      <c r="M40" s="9"/>
      <c r="N40" s="10"/>
      <c r="O40" s="10"/>
    </row>
    <row r="41" spans="1:15" ht="30" x14ac:dyDescent="0.25">
      <c r="A41" s="2"/>
      <c r="B41" s="13" t="s">
        <v>140</v>
      </c>
      <c r="C41" s="14">
        <f>+IF(C40=0,0,C39/C40)</f>
        <v>0.75956003200023048</v>
      </c>
      <c r="D41" s="14">
        <f t="shared" ref="D41" si="14">+IF(D40=0,0,D39/D40)</f>
        <v>0.83406264265392693</v>
      </c>
      <c r="E41" s="14">
        <f t="shared" ref="E41" si="15">+IF(E40=0,0,E39/E40)</f>
        <v>0.95391508454517338</v>
      </c>
      <c r="F41" s="14">
        <f t="shared" ref="F41" si="16">+IF(F40=0,0,F39/F40)</f>
        <v>1.3569874857957873</v>
      </c>
      <c r="G41" s="14">
        <f t="shared" ref="G41" si="17">+IF(G40=0,0,G39/G40)</f>
        <v>0.912932617844748</v>
      </c>
      <c r="H41" s="14">
        <f t="shared" ref="H41" si="18">+IF(H40=0,0,H39/H40)</f>
        <v>1.6050406213378212</v>
      </c>
      <c r="I41" s="14">
        <f t="shared" ref="I41" si="19">+IF(I40=0,0,I39/I40)</f>
        <v>0</v>
      </c>
      <c r="J41" s="14">
        <f t="shared" ref="J41" si="20">+IF(J40=0,0,J39/J40)</f>
        <v>0</v>
      </c>
      <c r="K41" s="14">
        <f t="shared" ref="K41" si="21">+IF(K40=0,0,K39/K40)</f>
        <v>0</v>
      </c>
      <c r="L41" s="14">
        <f t="shared" ref="L41" si="22">+IF(L40=0,0,L39/L40)</f>
        <v>0</v>
      </c>
      <c r="M41" s="14">
        <f t="shared" ref="M41" si="23">+IF(M40=0,0,M39/M40)</f>
        <v>0</v>
      </c>
      <c r="N41" s="14">
        <f t="shared" ref="N41" si="24">+IF(N40=0,0,N39/N40)</f>
        <v>0</v>
      </c>
      <c r="O41" s="14">
        <v>0.95</v>
      </c>
    </row>
    <row r="42" spans="1:15" s="51" customFormat="1" x14ac:dyDescent="0.25">
      <c r="A42" s="48"/>
      <c r="B42" s="49"/>
      <c r="C42" s="75"/>
      <c r="D42" s="75"/>
      <c r="E42" s="75"/>
      <c r="F42" s="75"/>
      <c r="G42" s="75"/>
      <c r="H42" s="75"/>
      <c r="I42" s="75"/>
      <c r="J42" s="75"/>
      <c r="K42" s="75"/>
      <c r="L42" s="75"/>
      <c r="M42" s="75"/>
      <c r="N42" s="75"/>
      <c r="O42" s="75"/>
    </row>
    <row r="43" spans="1:15" s="51" customFormat="1" x14ac:dyDescent="0.25">
      <c r="A43" s="48"/>
      <c r="B43" s="49"/>
      <c r="C43" s="75"/>
      <c r="D43" s="75"/>
      <c r="E43" s="75"/>
      <c r="F43" s="75"/>
      <c r="G43" s="75"/>
      <c r="H43" s="75"/>
      <c r="I43" s="75"/>
      <c r="J43" s="75"/>
      <c r="K43" s="75"/>
      <c r="L43" s="75"/>
      <c r="M43" s="75"/>
      <c r="N43" s="75"/>
      <c r="O43" s="75"/>
    </row>
    <row r="44" spans="1:15" x14ac:dyDescent="0.25">
      <c r="A44" s="87" t="s">
        <v>120</v>
      </c>
      <c r="B44" s="87"/>
      <c r="C44" s="87"/>
      <c r="D44" s="87"/>
      <c r="E44" s="87"/>
      <c r="F44" s="87"/>
      <c r="G44" s="87"/>
      <c r="H44" s="87"/>
      <c r="I44" s="87"/>
      <c r="J44" s="87"/>
      <c r="K44" s="87"/>
      <c r="L44" s="87"/>
      <c r="M44" s="87"/>
      <c r="N44" s="87"/>
    </row>
    <row r="45" spans="1:15" x14ac:dyDescent="0.25">
      <c r="C45" s="30"/>
      <c r="D45" s="30"/>
      <c r="E45" s="30"/>
      <c r="F45" s="30"/>
    </row>
    <row r="46" spans="1:15" ht="30.75" thickBot="1" x14ac:dyDescent="0.3">
      <c r="C46" s="5" t="s">
        <v>0</v>
      </c>
      <c r="D46" s="5" t="s">
        <v>1</v>
      </c>
      <c r="E46" s="5" t="s">
        <v>2</v>
      </c>
      <c r="F46" s="5" t="s">
        <v>3</v>
      </c>
      <c r="G46" s="5" t="s">
        <v>4</v>
      </c>
      <c r="H46" s="5" t="s">
        <v>5</v>
      </c>
      <c r="I46" s="5" t="s">
        <v>6</v>
      </c>
      <c r="J46" s="5" t="s">
        <v>7</v>
      </c>
      <c r="K46" s="5" t="s">
        <v>8</v>
      </c>
      <c r="L46" s="5" t="s">
        <v>9</v>
      </c>
      <c r="M46" s="5" t="s">
        <v>10</v>
      </c>
      <c r="N46" s="5" t="s">
        <v>11</v>
      </c>
      <c r="O46" s="5" t="s">
        <v>74</v>
      </c>
    </row>
    <row r="47" spans="1:15" x14ac:dyDescent="0.25">
      <c r="A47" s="88" t="s">
        <v>47</v>
      </c>
      <c r="B47" s="18" t="s">
        <v>49</v>
      </c>
      <c r="C47" s="6">
        <v>34728</v>
      </c>
      <c r="D47" s="7">
        <v>61092</v>
      </c>
      <c r="E47" s="7">
        <v>88479</v>
      </c>
      <c r="F47" s="7">
        <v>123367</v>
      </c>
      <c r="G47" s="7">
        <v>5554</v>
      </c>
      <c r="H47" s="7">
        <v>16263</v>
      </c>
      <c r="I47" s="7"/>
      <c r="J47" s="7"/>
      <c r="K47" s="7"/>
      <c r="L47" s="7"/>
      <c r="M47" s="7"/>
      <c r="N47" s="8"/>
      <c r="O47" s="8"/>
    </row>
    <row r="48" spans="1:15" ht="15.75" thickBot="1" x14ac:dyDescent="0.3">
      <c r="A48" s="89"/>
      <c r="B48" s="19" t="s">
        <v>50</v>
      </c>
      <c r="C48" s="9">
        <v>1679249</v>
      </c>
      <c r="D48" s="9">
        <v>3225038</v>
      </c>
      <c r="E48" s="9">
        <v>4112599</v>
      </c>
      <c r="F48" s="9">
        <v>3985196</v>
      </c>
      <c r="G48" s="9">
        <v>1249274</v>
      </c>
      <c r="H48" s="9">
        <v>1571752</v>
      </c>
      <c r="I48" s="9"/>
      <c r="J48" s="9"/>
      <c r="K48" s="9"/>
      <c r="L48" s="9"/>
      <c r="M48" s="9"/>
      <c r="N48" s="10"/>
      <c r="O48" s="10"/>
    </row>
    <row r="49" spans="1:15" ht="36" customHeight="1" x14ac:dyDescent="0.25">
      <c r="A49" s="2"/>
      <c r="B49" s="13" t="s">
        <v>48</v>
      </c>
      <c r="C49" s="33">
        <f>IF((C48)=0,0,((C47)/(C48+C47))*100%)</f>
        <v>2.0261648785252079E-2</v>
      </c>
      <c r="D49" s="33">
        <f t="shared" ref="D49:N49" si="25">IF((D48)=0,0,((D47)/(D48+D47))*100%)</f>
        <v>1.8590865242701902E-2</v>
      </c>
      <c r="E49" s="33">
        <f t="shared" si="25"/>
        <v>2.1061022908881958E-2</v>
      </c>
      <c r="F49" s="33">
        <f t="shared" si="25"/>
        <v>3.0026800124520421E-2</v>
      </c>
      <c r="G49" s="33">
        <f t="shared" si="25"/>
        <v>4.4261046135406603E-3</v>
      </c>
      <c r="H49" s="33">
        <f t="shared" si="25"/>
        <v>1.0241087143383407E-2</v>
      </c>
      <c r="I49" s="33">
        <f t="shared" si="25"/>
        <v>0</v>
      </c>
      <c r="J49" s="33">
        <f t="shared" si="25"/>
        <v>0</v>
      </c>
      <c r="K49" s="33">
        <f t="shared" si="25"/>
        <v>0</v>
      </c>
      <c r="L49" s="33">
        <f t="shared" si="25"/>
        <v>0</v>
      </c>
      <c r="M49" s="33">
        <f t="shared" si="25"/>
        <v>0</v>
      </c>
      <c r="N49" s="33">
        <f t="shared" si="25"/>
        <v>0</v>
      </c>
      <c r="O49" s="33" t="s">
        <v>135</v>
      </c>
    </row>
    <row r="50" spans="1:15" x14ac:dyDescent="0.25">
      <c r="A50" s="2"/>
      <c r="B50" s="52" t="s">
        <v>70</v>
      </c>
      <c r="C50" s="33">
        <f t="shared" ref="C50" si="26">IF(C49=0,0,1%/C49)</f>
        <v>0.4935432504031329</v>
      </c>
      <c r="D50" s="33">
        <f>IF(D49=0,0,1%/D49)</f>
        <v>0.53789857919203821</v>
      </c>
      <c r="E50" s="33">
        <f t="shared" ref="E50:N50" si="27">IF(E49=0,0,1%/E49)</f>
        <v>0.47481074605273571</v>
      </c>
      <c r="F50" s="33">
        <f t="shared" si="27"/>
        <v>0.333035819951851</v>
      </c>
      <c r="G50" s="33">
        <f t="shared" si="27"/>
        <v>2.2593230104429241</v>
      </c>
      <c r="H50" s="33">
        <f t="shared" si="27"/>
        <v>0.97645883293365299</v>
      </c>
      <c r="I50" s="33">
        <f t="shared" si="27"/>
        <v>0</v>
      </c>
      <c r="J50" s="33">
        <f t="shared" si="27"/>
        <v>0</v>
      </c>
      <c r="K50" s="33">
        <f t="shared" si="27"/>
        <v>0</v>
      </c>
      <c r="L50" s="33">
        <f t="shared" si="27"/>
        <v>0</v>
      </c>
      <c r="M50" s="33">
        <f t="shared" si="27"/>
        <v>0</v>
      </c>
      <c r="N50" s="33">
        <f t="shared" si="27"/>
        <v>0</v>
      </c>
      <c r="O50" s="14">
        <v>0.95</v>
      </c>
    </row>
    <row r="51" spans="1:15" s="51" customFormat="1" x14ac:dyDescent="0.25">
      <c r="A51" s="48"/>
      <c r="B51" s="49"/>
      <c r="C51" s="50"/>
      <c r="D51" s="50"/>
      <c r="E51" s="50"/>
      <c r="F51" s="50"/>
      <c r="G51" s="50"/>
      <c r="H51" s="50"/>
      <c r="I51" s="50"/>
      <c r="J51" s="50"/>
      <c r="K51" s="50"/>
      <c r="L51" s="50"/>
      <c r="M51" s="50"/>
      <c r="N51" s="50"/>
    </row>
    <row r="53" spans="1:15" x14ac:dyDescent="0.25">
      <c r="A53" s="90" t="s">
        <v>131</v>
      </c>
      <c r="B53" s="90"/>
      <c r="C53" s="90"/>
      <c r="D53" s="90"/>
      <c r="E53" s="90"/>
      <c r="F53" s="90"/>
      <c r="G53" s="90"/>
      <c r="H53" s="90"/>
      <c r="I53" s="90"/>
      <c r="J53" s="90"/>
      <c r="K53" s="90"/>
      <c r="L53" s="90"/>
      <c r="M53" s="90"/>
      <c r="N53" s="90"/>
    </row>
    <row r="54" spans="1:15" x14ac:dyDescent="0.25">
      <c r="C54" s="30"/>
      <c r="D54" s="30"/>
      <c r="E54" s="30"/>
      <c r="F54" s="30"/>
    </row>
    <row r="55" spans="1:15" ht="30.75" thickBot="1" x14ac:dyDescent="0.3">
      <c r="C55" s="5" t="s">
        <v>0</v>
      </c>
      <c r="D55" s="5" t="s">
        <v>1</v>
      </c>
      <c r="E55" s="5" t="s">
        <v>2</v>
      </c>
      <c r="F55" s="5" t="s">
        <v>3</v>
      </c>
      <c r="G55" s="5" t="s">
        <v>4</v>
      </c>
      <c r="H55" s="5" t="s">
        <v>5</v>
      </c>
      <c r="I55" s="5" t="s">
        <v>6</v>
      </c>
      <c r="J55" s="5" t="s">
        <v>7</v>
      </c>
      <c r="K55" s="5" t="s">
        <v>8</v>
      </c>
      <c r="L55" s="5" t="s">
        <v>9</v>
      </c>
      <c r="M55" s="5" t="s">
        <v>10</v>
      </c>
      <c r="N55" s="5" t="s">
        <v>11</v>
      </c>
      <c r="O55" s="5" t="s">
        <v>74</v>
      </c>
    </row>
    <row r="56" spans="1:15" ht="30" customHeight="1" x14ac:dyDescent="0.25">
      <c r="A56" s="85" t="s">
        <v>127</v>
      </c>
      <c r="B56" s="76" t="s">
        <v>129</v>
      </c>
      <c r="C56" s="7">
        <v>117</v>
      </c>
      <c r="D56" s="7">
        <v>96</v>
      </c>
      <c r="E56" s="7">
        <v>132</v>
      </c>
      <c r="F56" s="7">
        <v>115</v>
      </c>
      <c r="G56" s="7">
        <v>143</v>
      </c>
      <c r="H56" s="7">
        <v>110</v>
      </c>
      <c r="I56" s="7"/>
      <c r="J56" s="7"/>
      <c r="K56" s="7"/>
      <c r="L56" s="7"/>
      <c r="M56" s="7"/>
      <c r="N56" s="8"/>
      <c r="O56" s="8"/>
    </row>
    <row r="57" spans="1:15" ht="15.75" thickBot="1" x14ac:dyDescent="0.3">
      <c r="A57" s="86"/>
      <c r="B57" s="19" t="s">
        <v>130</v>
      </c>
      <c r="C57" s="9">
        <v>117</v>
      </c>
      <c r="D57" s="9">
        <v>98</v>
      </c>
      <c r="E57" s="9">
        <v>134</v>
      </c>
      <c r="F57" s="9">
        <v>117</v>
      </c>
      <c r="G57" s="9">
        <v>155</v>
      </c>
      <c r="H57" s="9">
        <v>136</v>
      </c>
      <c r="I57" s="9"/>
      <c r="J57" s="9"/>
      <c r="K57" s="9"/>
      <c r="L57" s="9"/>
      <c r="M57" s="9"/>
      <c r="N57" s="10"/>
      <c r="O57" s="10"/>
    </row>
    <row r="58" spans="1:15" ht="54" customHeight="1" x14ac:dyDescent="0.25">
      <c r="A58" s="2"/>
      <c r="B58" s="13" t="s">
        <v>128</v>
      </c>
      <c r="C58" s="14">
        <f>+IF(C57=0,0,C56/C57)</f>
        <v>1</v>
      </c>
      <c r="D58" s="14">
        <f t="shared" ref="D58:N58" si="28">+IF(D57=0,0,D56/D57)</f>
        <v>0.97959183673469385</v>
      </c>
      <c r="E58" s="14">
        <f t="shared" si="28"/>
        <v>0.9850746268656716</v>
      </c>
      <c r="F58" s="14">
        <f t="shared" si="28"/>
        <v>0.98290598290598286</v>
      </c>
      <c r="G58" s="14">
        <f t="shared" si="28"/>
        <v>0.92258064516129035</v>
      </c>
      <c r="H58" s="14">
        <f t="shared" si="28"/>
        <v>0.80882352941176472</v>
      </c>
      <c r="I58" s="14">
        <f t="shared" si="28"/>
        <v>0</v>
      </c>
      <c r="J58" s="14">
        <f t="shared" si="28"/>
        <v>0</v>
      </c>
      <c r="K58" s="14">
        <f t="shared" si="28"/>
        <v>0</v>
      </c>
      <c r="L58" s="14">
        <f t="shared" si="28"/>
        <v>0</v>
      </c>
      <c r="M58" s="14">
        <f t="shared" si="28"/>
        <v>0</v>
      </c>
      <c r="N58" s="14">
        <f t="shared" si="28"/>
        <v>0</v>
      </c>
      <c r="O58" s="14">
        <v>0.95</v>
      </c>
    </row>
    <row r="61" spans="1:15" x14ac:dyDescent="0.25">
      <c r="C61" s="30"/>
      <c r="D61" s="30"/>
      <c r="E61" s="30"/>
      <c r="F61" s="30"/>
    </row>
    <row r="62" spans="1:15" s="34" customFormat="1" x14ac:dyDescent="0.25">
      <c r="C62" s="35"/>
      <c r="D62" s="35"/>
      <c r="E62" s="35"/>
      <c r="F62" s="35"/>
    </row>
    <row r="63" spans="1:15" x14ac:dyDescent="0.25">
      <c r="C63" s="30"/>
      <c r="D63" s="30"/>
      <c r="E63" s="30"/>
      <c r="F63" s="30"/>
    </row>
    <row r="64" spans="1:15" x14ac:dyDescent="0.25">
      <c r="A64" s="84" t="s">
        <v>125</v>
      </c>
      <c r="B64" s="84"/>
      <c r="C64" s="84"/>
      <c r="D64" s="84"/>
      <c r="E64" s="84"/>
      <c r="F64" s="84"/>
      <c r="G64" s="84"/>
      <c r="H64" s="84"/>
      <c r="I64" s="84"/>
      <c r="J64" s="84"/>
      <c r="K64" s="84"/>
      <c r="L64" s="84"/>
      <c r="M64" s="84"/>
      <c r="N64" s="84"/>
    </row>
    <row r="65" spans="1:15" x14ac:dyDescent="0.25">
      <c r="C65" s="30"/>
      <c r="D65" s="30"/>
      <c r="E65" s="30"/>
      <c r="F65" s="30"/>
    </row>
    <row r="66" spans="1:15" ht="30.75" thickBot="1" x14ac:dyDescent="0.3">
      <c r="C66" s="5" t="s">
        <v>0</v>
      </c>
      <c r="D66" s="5" t="s">
        <v>1</v>
      </c>
      <c r="E66" s="5" t="s">
        <v>2</v>
      </c>
      <c r="F66" s="5" t="s">
        <v>3</v>
      </c>
      <c r="G66" s="5" t="s">
        <v>4</v>
      </c>
      <c r="H66" s="5" t="s">
        <v>5</v>
      </c>
      <c r="I66" s="5" t="s">
        <v>6</v>
      </c>
      <c r="J66" s="5" t="s">
        <v>7</v>
      </c>
      <c r="K66" s="5" t="s">
        <v>8</v>
      </c>
      <c r="L66" s="5" t="s">
        <v>9</v>
      </c>
      <c r="M66" s="5" t="s">
        <v>10</v>
      </c>
      <c r="N66" s="5" t="s">
        <v>11</v>
      </c>
      <c r="O66" s="5" t="s">
        <v>74</v>
      </c>
    </row>
    <row r="67" spans="1:15" x14ac:dyDescent="0.25">
      <c r="A67" s="85" t="s">
        <v>53</v>
      </c>
      <c r="B67" s="18" t="s">
        <v>51</v>
      </c>
      <c r="C67" s="6">
        <v>137</v>
      </c>
      <c r="D67" s="6">
        <v>119</v>
      </c>
      <c r="E67" s="6">
        <v>97</v>
      </c>
      <c r="F67" s="6">
        <v>152</v>
      </c>
      <c r="G67" s="6">
        <v>305</v>
      </c>
      <c r="H67" s="7">
        <v>135</v>
      </c>
      <c r="I67" s="7"/>
      <c r="J67" s="7"/>
      <c r="K67" s="7"/>
      <c r="L67" s="7"/>
      <c r="M67" s="7"/>
      <c r="N67" s="8"/>
      <c r="O67" s="8"/>
    </row>
    <row r="68" spans="1:15" ht="15.75" thickBot="1" x14ac:dyDescent="0.3">
      <c r="A68" s="86"/>
      <c r="B68" s="19" t="s">
        <v>52</v>
      </c>
      <c r="C68" s="9">
        <v>95</v>
      </c>
      <c r="D68" s="9">
        <v>95</v>
      </c>
      <c r="E68" s="9">
        <v>95</v>
      </c>
      <c r="F68" s="9">
        <v>95</v>
      </c>
      <c r="G68" s="9">
        <v>72</v>
      </c>
      <c r="H68" s="9">
        <v>72</v>
      </c>
      <c r="I68" s="9"/>
      <c r="J68" s="9"/>
      <c r="K68" s="9"/>
      <c r="L68" s="9"/>
      <c r="M68" s="9"/>
      <c r="N68" s="10"/>
      <c r="O68" s="10"/>
    </row>
    <row r="69" spans="1:15" x14ac:dyDescent="0.25">
      <c r="A69" s="85" t="s">
        <v>15</v>
      </c>
      <c r="B69" s="18" t="s">
        <v>51</v>
      </c>
      <c r="C69" s="7">
        <v>223</v>
      </c>
      <c r="D69" s="7">
        <v>224</v>
      </c>
      <c r="E69" s="7">
        <v>218</v>
      </c>
      <c r="F69" s="7">
        <v>202</v>
      </c>
      <c r="G69" s="7">
        <v>172</v>
      </c>
      <c r="H69" s="7">
        <v>188</v>
      </c>
      <c r="I69" s="7"/>
      <c r="J69" s="7"/>
      <c r="K69" s="7"/>
      <c r="L69" s="7"/>
      <c r="M69" s="7"/>
      <c r="N69" s="8"/>
      <c r="O69" s="8"/>
    </row>
    <row r="70" spans="1:15" ht="15.75" thickBot="1" x14ac:dyDescent="0.3">
      <c r="A70" s="86"/>
      <c r="B70" s="19" t="s">
        <v>52</v>
      </c>
      <c r="C70" s="9">
        <v>224</v>
      </c>
      <c r="D70" s="9">
        <v>224</v>
      </c>
      <c r="E70" s="9">
        <v>224</v>
      </c>
      <c r="F70" s="9">
        <v>224</v>
      </c>
      <c r="G70" s="9">
        <v>224</v>
      </c>
      <c r="H70" s="9">
        <v>224</v>
      </c>
      <c r="I70" s="9"/>
      <c r="J70" s="9"/>
      <c r="K70" s="9"/>
      <c r="L70" s="9"/>
      <c r="M70" s="9"/>
      <c r="N70" s="10"/>
      <c r="O70" s="10"/>
    </row>
    <row r="71" spans="1:15" ht="30" x14ac:dyDescent="0.25">
      <c r="A71" s="2"/>
      <c r="B71" s="13" t="s">
        <v>54</v>
      </c>
      <c r="C71" s="14">
        <f>IF((C69+C67)=0,0,((C70+C68)/(C69+C67))*100%)</f>
        <v>0.88611111111111107</v>
      </c>
      <c r="D71" s="14">
        <f t="shared" ref="D71:N71" si="29">IF((D69+D67)=0,0,((D70+D68)/(D69+D67))*100%)</f>
        <v>0.93002915451895041</v>
      </c>
      <c r="E71" s="14">
        <f t="shared" si="29"/>
        <v>1.0126984126984127</v>
      </c>
      <c r="F71" s="14">
        <f t="shared" si="29"/>
        <v>0.90112994350282483</v>
      </c>
      <c r="G71" s="14">
        <f t="shared" si="29"/>
        <v>0.6205450733752621</v>
      </c>
      <c r="H71" s="14">
        <f t="shared" si="29"/>
        <v>0.91640866873065019</v>
      </c>
      <c r="I71" s="14">
        <f t="shared" si="29"/>
        <v>0</v>
      </c>
      <c r="J71" s="14">
        <f t="shared" si="29"/>
        <v>0</v>
      </c>
      <c r="K71" s="14">
        <f>IF((K69+K67)=0,0,((K70+K68)/(K69+K67))*100%)</f>
        <v>0</v>
      </c>
      <c r="L71" s="14">
        <f t="shared" si="29"/>
        <v>0</v>
      </c>
      <c r="M71" s="14">
        <f t="shared" si="29"/>
        <v>0</v>
      </c>
      <c r="N71" s="14">
        <f t="shared" si="29"/>
        <v>0</v>
      </c>
      <c r="O71" s="14">
        <v>1</v>
      </c>
    </row>
    <row r="72" spans="1:15" s="51" customFormat="1" x14ac:dyDescent="0.25">
      <c r="A72" s="48"/>
      <c r="B72" s="49"/>
      <c r="C72" s="75"/>
      <c r="D72" s="75"/>
      <c r="E72" s="75"/>
      <c r="F72" s="75"/>
      <c r="G72" s="75"/>
      <c r="H72" s="75"/>
      <c r="I72" s="75"/>
      <c r="J72" s="75"/>
      <c r="K72" s="75"/>
      <c r="L72" s="75"/>
      <c r="M72" s="75"/>
      <c r="N72" s="75"/>
      <c r="O72" s="75"/>
    </row>
    <row r="73" spans="1:15" s="51" customFormat="1" x14ac:dyDescent="0.25">
      <c r="A73" s="48"/>
      <c r="B73" s="49"/>
      <c r="C73" s="75"/>
      <c r="D73" s="75"/>
      <c r="E73" s="75"/>
      <c r="F73" s="75"/>
      <c r="G73" s="75"/>
      <c r="H73" s="75"/>
      <c r="I73" s="75"/>
      <c r="J73" s="75"/>
      <c r="K73" s="75"/>
      <c r="L73" s="75"/>
      <c r="M73" s="75"/>
      <c r="N73" s="75"/>
      <c r="O73" s="75"/>
    </row>
    <row r="74" spans="1:15" x14ac:dyDescent="0.25">
      <c r="A74" s="94" t="s">
        <v>22</v>
      </c>
      <c r="B74" s="94"/>
      <c r="C74" s="94"/>
      <c r="D74" s="94"/>
      <c r="E74" s="94"/>
      <c r="F74" s="94"/>
      <c r="G74" s="94"/>
      <c r="H74" s="94"/>
      <c r="I74" s="94"/>
      <c r="J74" s="94"/>
      <c r="K74" s="94"/>
      <c r="L74" s="94"/>
      <c r="M74" s="94"/>
      <c r="N74" s="94"/>
    </row>
    <row r="76" spans="1:15" ht="15" customHeight="1" thickBot="1" x14ac:dyDescent="0.3">
      <c r="C76" s="12" t="s">
        <v>0</v>
      </c>
      <c r="D76" s="12" t="s">
        <v>1</v>
      </c>
      <c r="E76" s="12" t="s">
        <v>2</v>
      </c>
      <c r="F76" s="12" t="s">
        <v>3</v>
      </c>
      <c r="G76" s="12" t="s">
        <v>4</v>
      </c>
      <c r="H76" s="12" t="s">
        <v>5</v>
      </c>
      <c r="I76" s="12" t="s">
        <v>6</v>
      </c>
      <c r="J76" s="12" t="s">
        <v>7</v>
      </c>
      <c r="K76" s="12" t="s">
        <v>8</v>
      </c>
      <c r="L76" s="12" t="s">
        <v>9</v>
      </c>
      <c r="M76" s="12" t="s">
        <v>10</v>
      </c>
      <c r="N76" s="12" t="s">
        <v>11</v>
      </c>
    </row>
    <row r="77" spans="1:15" ht="15" customHeight="1" x14ac:dyDescent="0.25">
      <c r="A77" s="91" t="s">
        <v>77</v>
      </c>
      <c r="B77" s="18" t="s">
        <v>18</v>
      </c>
      <c r="C77" s="36">
        <v>130.41999999999999</v>
      </c>
      <c r="D77" s="37">
        <v>57.92</v>
      </c>
      <c r="E77" s="37">
        <v>150.63999999999999</v>
      </c>
      <c r="F77" s="37">
        <v>12.75</v>
      </c>
      <c r="G77" s="37">
        <v>2.08</v>
      </c>
      <c r="H77" s="37">
        <v>35.15</v>
      </c>
      <c r="I77" s="37"/>
      <c r="J77" s="37"/>
      <c r="K77" s="37"/>
      <c r="L77" s="37"/>
      <c r="M77" s="37"/>
      <c r="N77" s="38"/>
    </row>
    <row r="78" spans="1:15" ht="15" customHeight="1" thickBot="1" x14ac:dyDescent="0.3">
      <c r="A78" s="92"/>
      <c r="B78" s="19" t="s">
        <v>19</v>
      </c>
      <c r="C78" s="31">
        <v>2.2000000000000002</v>
      </c>
      <c r="D78" s="32">
        <v>2.7</v>
      </c>
      <c r="E78" s="32">
        <v>2.6</v>
      </c>
      <c r="F78" s="32">
        <v>0.6</v>
      </c>
      <c r="G78" s="32">
        <v>2.08</v>
      </c>
      <c r="H78" s="21">
        <v>2.1800000000000002</v>
      </c>
      <c r="I78" s="21"/>
      <c r="J78" s="21"/>
      <c r="K78" s="21"/>
      <c r="L78" s="21"/>
      <c r="M78" s="21"/>
      <c r="N78" s="22"/>
    </row>
    <row r="79" spans="1:15" x14ac:dyDescent="0.25">
      <c r="A79" s="91" t="s">
        <v>16</v>
      </c>
      <c r="B79" s="18" t="s">
        <v>18</v>
      </c>
      <c r="C79" s="36">
        <v>112.48</v>
      </c>
      <c r="D79" s="37">
        <v>367.6</v>
      </c>
      <c r="E79" s="37">
        <v>362.23</v>
      </c>
      <c r="F79" s="37">
        <v>475.26</v>
      </c>
      <c r="G79" s="37">
        <v>145.86000000000001</v>
      </c>
      <c r="H79" s="37">
        <v>220.73</v>
      </c>
      <c r="I79" s="37"/>
      <c r="J79" s="37"/>
      <c r="K79" s="37"/>
      <c r="L79" s="37"/>
      <c r="M79" s="37"/>
      <c r="N79" s="38"/>
    </row>
    <row r="80" spans="1:15" ht="15.75" thickBot="1" x14ac:dyDescent="0.3">
      <c r="A80" s="92"/>
      <c r="B80" s="19" t="s">
        <v>19</v>
      </c>
      <c r="C80" s="31">
        <v>2</v>
      </c>
      <c r="D80" s="32">
        <v>1.9</v>
      </c>
      <c r="E80" s="32">
        <v>1.9</v>
      </c>
      <c r="F80" s="32">
        <v>2</v>
      </c>
      <c r="G80" s="32">
        <v>2</v>
      </c>
      <c r="H80" s="21">
        <v>1.3</v>
      </c>
      <c r="I80" s="21"/>
      <c r="J80" s="21"/>
      <c r="K80" s="21"/>
      <c r="L80" s="21"/>
      <c r="M80" s="21"/>
      <c r="N80" s="69"/>
    </row>
    <row r="81" spans="1:14" x14ac:dyDescent="0.25">
      <c r="A81" s="91" t="s">
        <v>76</v>
      </c>
      <c r="B81" s="18" t="s">
        <v>18</v>
      </c>
      <c r="C81" s="36"/>
      <c r="D81" s="37"/>
      <c r="E81" s="37"/>
      <c r="F81" s="37"/>
      <c r="G81" s="37"/>
      <c r="H81" s="37"/>
      <c r="I81" s="37"/>
      <c r="J81" s="37"/>
      <c r="K81" s="37"/>
      <c r="L81" s="37"/>
      <c r="M81" s="37"/>
      <c r="N81" s="38"/>
    </row>
    <row r="82" spans="1:14" ht="15.75" thickBot="1" x14ac:dyDescent="0.3">
      <c r="A82" s="92"/>
      <c r="B82" s="19" t="s">
        <v>19</v>
      </c>
      <c r="C82" s="31"/>
      <c r="D82" s="32"/>
      <c r="E82" s="32"/>
      <c r="F82" s="32"/>
      <c r="G82" s="32"/>
      <c r="H82" s="21"/>
      <c r="I82" s="21"/>
      <c r="J82" s="21"/>
      <c r="K82" s="21"/>
      <c r="L82" s="21"/>
      <c r="M82" s="21"/>
      <c r="N82" s="22"/>
    </row>
    <row r="83" spans="1:14" x14ac:dyDescent="0.25">
      <c r="A83" s="91" t="s">
        <v>17</v>
      </c>
      <c r="B83" s="18" t="s">
        <v>18</v>
      </c>
      <c r="C83" s="36">
        <v>237.93</v>
      </c>
      <c r="D83" s="37">
        <v>250.3</v>
      </c>
      <c r="E83" s="37">
        <v>417.57</v>
      </c>
      <c r="F83" s="37">
        <v>201.44</v>
      </c>
      <c r="G83" s="37">
        <v>38.67</v>
      </c>
      <c r="H83" s="37">
        <v>70.98</v>
      </c>
      <c r="I83" s="37"/>
      <c r="J83" s="37"/>
      <c r="K83" s="37"/>
      <c r="L83" s="37"/>
      <c r="M83" s="37"/>
      <c r="N83" s="38"/>
    </row>
    <row r="84" spans="1:14" ht="15.75" thickBot="1" x14ac:dyDescent="0.3">
      <c r="A84" s="92"/>
      <c r="B84" s="19" t="s">
        <v>19</v>
      </c>
      <c r="C84" s="20">
        <v>5</v>
      </c>
      <c r="D84" s="21">
        <v>5.3</v>
      </c>
      <c r="E84" s="21">
        <v>5.4</v>
      </c>
      <c r="F84" s="21">
        <v>5.4</v>
      </c>
      <c r="G84" s="21">
        <v>5.5</v>
      </c>
      <c r="H84" s="21">
        <v>5.0999999999999996</v>
      </c>
      <c r="I84" s="21"/>
      <c r="J84" s="21"/>
      <c r="K84" s="21"/>
      <c r="L84" s="21"/>
      <c r="M84" s="21"/>
      <c r="N84" s="22"/>
    </row>
    <row r="85" spans="1:14" ht="30" x14ac:dyDescent="0.25">
      <c r="B85" s="15" t="s">
        <v>42</v>
      </c>
      <c r="C85" s="16">
        <f t="shared" ref="C85:N85" si="30">+IF(((C77*C78)+(C79*C80)+(C81*C82)+(C83*C84))=0,0,C13/((C77*C78)+(C79*C80)+(C81*C80)+(C83*C84)))</f>
        <v>0.760493766213311</v>
      </c>
      <c r="D85" s="16">
        <f t="shared" si="30"/>
        <v>0.7905661190402189</v>
      </c>
      <c r="E85" s="16">
        <f t="shared" si="30"/>
        <v>0.69786573563045706</v>
      </c>
      <c r="F85" s="16">
        <f t="shared" si="30"/>
        <v>0.64613435545219666</v>
      </c>
      <c r="G85" s="16">
        <f t="shared" si="30"/>
        <v>0.66103055561343371</v>
      </c>
      <c r="H85" s="16">
        <f t="shared" si="30"/>
        <v>0.68323423937461925</v>
      </c>
      <c r="I85" s="16">
        <f t="shared" si="30"/>
        <v>0</v>
      </c>
      <c r="J85" s="16">
        <f t="shared" si="30"/>
        <v>0</v>
      </c>
      <c r="K85" s="16">
        <f t="shared" si="30"/>
        <v>0</v>
      </c>
      <c r="L85" s="16">
        <f t="shared" si="30"/>
        <v>0</v>
      </c>
      <c r="M85" s="16">
        <f t="shared" si="30"/>
        <v>0</v>
      </c>
      <c r="N85" s="16">
        <f t="shared" si="30"/>
        <v>0</v>
      </c>
    </row>
    <row r="88" spans="1:14" x14ac:dyDescent="0.25">
      <c r="A88" s="93" t="s">
        <v>21</v>
      </c>
      <c r="B88" s="93"/>
      <c r="C88" s="93"/>
      <c r="D88" s="93"/>
      <c r="E88" s="93"/>
      <c r="F88" s="93"/>
      <c r="G88" s="93"/>
      <c r="H88" s="93"/>
      <c r="I88" s="93"/>
      <c r="J88" s="93"/>
      <c r="K88" s="93"/>
      <c r="L88" s="93"/>
      <c r="M88" s="93"/>
      <c r="N88" s="93"/>
    </row>
    <row r="89" spans="1:14" x14ac:dyDescent="0.25">
      <c r="A89" s="39"/>
      <c r="B89" s="39"/>
      <c r="C89" s="39"/>
      <c r="D89" s="39"/>
      <c r="E89" s="39"/>
      <c r="F89" s="39"/>
      <c r="G89" s="39"/>
      <c r="H89" s="39"/>
      <c r="I89" s="39"/>
      <c r="J89" s="39"/>
      <c r="K89" s="39"/>
      <c r="L89" s="39"/>
      <c r="M89" s="39"/>
      <c r="N89" s="39"/>
    </row>
    <row r="90" spans="1:14" ht="15" customHeight="1" thickBot="1" x14ac:dyDescent="0.3">
      <c r="C90" s="17" t="s">
        <v>0</v>
      </c>
      <c r="D90" s="17" t="s">
        <v>1</v>
      </c>
      <c r="E90" s="17" t="s">
        <v>2</v>
      </c>
      <c r="F90" s="17" t="s">
        <v>3</v>
      </c>
      <c r="G90" s="17" t="s">
        <v>4</v>
      </c>
      <c r="H90" s="17" t="s">
        <v>5</v>
      </c>
      <c r="I90" s="17" t="s">
        <v>6</v>
      </c>
      <c r="J90" s="17" t="s">
        <v>7</v>
      </c>
      <c r="K90" s="17" t="s">
        <v>8</v>
      </c>
      <c r="L90" s="17" t="s">
        <v>9</v>
      </c>
      <c r="M90" s="17" t="s">
        <v>10</v>
      </c>
      <c r="N90" s="17" t="s">
        <v>11</v>
      </c>
    </row>
    <row r="91" spans="1:14" x14ac:dyDescent="0.25">
      <c r="A91" s="91" t="s">
        <v>15</v>
      </c>
      <c r="B91" s="18" t="s">
        <v>18</v>
      </c>
      <c r="C91" s="36">
        <v>233.18</v>
      </c>
      <c r="D91" s="37">
        <v>236.83</v>
      </c>
      <c r="E91" s="37">
        <v>310.55</v>
      </c>
      <c r="F91" s="37">
        <v>295.12</v>
      </c>
      <c r="G91" s="37">
        <v>448.77</v>
      </c>
      <c r="H91" s="37">
        <v>476.06</v>
      </c>
      <c r="I91" s="37"/>
      <c r="J91" s="37"/>
      <c r="K91" s="37"/>
      <c r="L91" s="37"/>
      <c r="M91" s="37"/>
      <c r="N91" s="38"/>
    </row>
    <row r="92" spans="1:14" ht="15.75" thickBot="1" x14ac:dyDescent="0.3">
      <c r="A92" s="92"/>
      <c r="B92" s="19" t="s">
        <v>19</v>
      </c>
      <c r="C92" s="20">
        <v>3.2</v>
      </c>
      <c r="D92" s="21">
        <v>3.1</v>
      </c>
      <c r="E92" s="21">
        <v>2.7</v>
      </c>
      <c r="F92" s="21">
        <v>2.7</v>
      </c>
      <c r="G92" s="21">
        <v>2.9</v>
      </c>
      <c r="H92" s="21">
        <v>2.9</v>
      </c>
      <c r="I92" s="21"/>
      <c r="J92" s="21"/>
      <c r="K92" s="21"/>
      <c r="L92" s="21"/>
      <c r="M92" s="21"/>
      <c r="N92" s="22"/>
    </row>
    <row r="93" spans="1:14" ht="30" x14ac:dyDescent="0.25">
      <c r="B93" s="4" t="s">
        <v>20</v>
      </c>
      <c r="C93" s="11">
        <f t="shared" ref="C93:N93" si="31">IF((C91*C92)=0,0,C15/(C91*C92))</f>
        <v>0.91043936015095628</v>
      </c>
      <c r="D93" s="11">
        <f t="shared" si="31"/>
        <v>0.86614462803726078</v>
      </c>
      <c r="E93" s="11">
        <f t="shared" si="31"/>
        <v>0.8100955890683792</v>
      </c>
      <c r="F93" s="11">
        <f t="shared" si="31"/>
        <v>0.85291858678955446</v>
      </c>
      <c r="G93" s="11">
        <f t="shared" si="31"/>
        <v>0.79587577693204337</v>
      </c>
      <c r="H93" s="11">
        <f t="shared" si="31"/>
        <v>0.78528061516441705</v>
      </c>
      <c r="I93" s="11">
        <f t="shared" si="31"/>
        <v>0</v>
      </c>
      <c r="J93" s="11">
        <f t="shared" si="31"/>
        <v>0</v>
      </c>
      <c r="K93" s="11">
        <f t="shared" si="31"/>
        <v>0</v>
      </c>
      <c r="L93" s="11">
        <f t="shared" si="31"/>
        <v>0</v>
      </c>
      <c r="M93" s="11">
        <f t="shared" si="31"/>
        <v>0</v>
      </c>
      <c r="N93" s="11">
        <f t="shared" si="31"/>
        <v>0</v>
      </c>
    </row>
    <row r="96" spans="1:14" x14ac:dyDescent="0.25">
      <c r="A96" s="87" t="s">
        <v>122</v>
      </c>
      <c r="B96" s="87"/>
      <c r="C96" s="87"/>
      <c r="D96" s="87"/>
      <c r="E96" s="87"/>
      <c r="F96" s="87"/>
      <c r="G96" s="87"/>
      <c r="H96" s="87"/>
      <c r="I96" s="87"/>
      <c r="J96" s="87"/>
      <c r="K96" s="87"/>
      <c r="L96" s="87"/>
      <c r="M96" s="87"/>
      <c r="N96" s="87"/>
    </row>
    <row r="97" spans="1:16" x14ac:dyDescent="0.25">
      <c r="C97" s="30"/>
      <c r="D97" s="30"/>
      <c r="E97" s="30"/>
      <c r="F97" s="30"/>
    </row>
    <row r="98" spans="1:16" ht="30.75" thickBot="1" x14ac:dyDescent="0.3">
      <c r="C98" s="5" t="s">
        <v>0</v>
      </c>
      <c r="D98" s="5" t="s">
        <v>1</v>
      </c>
      <c r="E98" s="5" t="s">
        <v>2</v>
      </c>
      <c r="F98" s="5" t="s">
        <v>3</v>
      </c>
      <c r="G98" s="5" t="s">
        <v>4</v>
      </c>
      <c r="H98" s="5" t="s">
        <v>5</v>
      </c>
      <c r="I98" s="5" t="s">
        <v>6</v>
      </c>
      <c r="J98" s="5" t="s">
        <v>7</v>
      </c>
      <c r="K98" s="5" t="s">
        <v>8</v>
      </c>
      <c r="L98" s="5" t="s">
        <v>9</v>
      </c>
      <c r="M98" s="5" t="s">
        <v>10</v>
      </c>
      <c r="N98" s="5" t="s">
        <v>11</v>
      </c>
      <c r="O98" s="5" t="s">
        <v>74</v>
      </c>
    </row>
    <row r="99" spans="1:16" x14ac:dyDescent="0.25">
      <c r="A99" s="88" t="s">
        <v>45</v>
      </c>
      <c r="B99" s="18" t="s">
        <v>43</v>
      </c>
      <c r="C99" s="6">
        <f t="shared" ref="C99:N99" si="32">+C23</f>
        <v>110</v>
      </c>
      <c r="D99" s="6">
        <f t="shared" si="32"/>
        <v>116.6</v>
      </c>
      <c r="E99" s="6">
        <f t="shared" si="32"/>
        <v>118.80000000000001</v>
      </c>
      <c r="F99" s="6">
        <f t="shared" si="32"/>
        <v>118.80000000000001</v>
      </c>
      <c r="G99" s="6">
        <f t="shared" si="32"/>
        <v>121</v>
      </c>
      <c r="H99" s="6">
        <f t="shared" si="32"/>
        <v>112.19999999999999</v>
      </c>
      <c r="I99" s="6">
        <f t="shared" si="32"/>
        <v>0</v>
      </c>
      <c r="J99" s="6">
        <f t="shared" si="32"/>
        <v>0</v>
      </c>
      <c r="K99" s="6">
        <f t="shared" si="32"/>
        <v>0</v>
      </c>
      <c r="L99" s="6">
        <f t="shared" si="32"/>
        <v>0</v>
      </c>
      <c r="M99" s="6">
        <f t="shared" si="32"/>
        <v>0</v>
      </c>
      <c r="N99" s="6">
        <f t="shared" si="32"/>
        <v>0</v>
      </c>
      <c r="O99" s="8"/>
    </row>
    <row r="100" spans="1:16" ht="15.75" thickBot="1" x14ac:dyDescent="0.3">
      <c r="A100" s="89"/>
      <c r="B100" s="19" t="s">
        <v>44</v>
      </c>
      <c r="C100" s="9">
        <v>120</v>
      </c>
      <c r="D100" s="9">
        <v>120</v>
      </c>
      <c r="E100" s="9">
        <v>120</v>
      </c>
      <c r="F100" s="9">
        <v>120</v>
      </c>
      <c r="G100" s="9">
        <v>120</v>
      </c>
      <c r="H100" s="9">
        <v>120</v>
      </c>
      <c r="I100" s="9">
        <v>120</v>
      </c>
      <c r="J100" s="9">
        <v>120</v>
      </c>
      <c r="K100" s="9">
        <v>120</v>
      </c>
      <c r="L100" s="21">
        <v>120</v>
      </c>
      <c r="M100" s="21">
        <v>120</v>
      </c>
      <c r="N100" s="21">
        <v>120</v>
      </c>
      <c r="O100" s="10"/>
      <c r="P100" s="82">
        <v>120</v>
      </c>
    </row>
    <row r="101" spans="1:16" x14ac:dyDescent="0.25">
      <c r="A101" s="88" t="s">
        <v>75</v>
      </c>
      <c r="B101" s="18" t="s">
        <v>43</v>
      </c>
      <c r="C101" s="6">
        <f t="shared" ref="C101:N101" si="33">+C25</f>
        <v>0</v>
      </c>
      <c r="D101" s="6">
        <f t="shared" si="33"/>
        <v>0</v>
      </c>
      <c r="E101" s="6">
        <f t="shared" si="33"/>
        <v>0</v>
      </c>
      <c r="F101" s="6">
        <f t="shared" si="33"/>
        <v>0</v>
      </c>
      <c r="G101" s="6">
        <f t="shared" si="33"/>
        <v>0</v>
      </c>
      <c r="H101" s="6">
        <f t="shared" si="33"/>
        <v>0</v>
      </c>
      <c r="I101" s="6">
        <f t="shared" si="33"/>
        <v>0</v>
      </c>
      <c r="J101" s="6">
        <f t="shared" si="33"/>
        <v>0</v>
      </c>
      <c r="K101" s="6">
        <f t="shared" si="33"/>
        <v>0</v>
      </c>
      <c r="L101" s="6">
        <f t="shared" si="33"/>
        <v>0</v>
      </c>
      <c r="M101" s="6">
        <f t="shared" si="33"/>
        <v>0</v>
      </c>
      <c r="N101" s="6">
        <f t="shared" si="33"/>
        <v>0</v>
      </c>
      <c r="O101" s="8"/>
    </row>
    <row r="102" spans="1:16" ht="15.75" thickBot="1" x14ac:dyDescent="0.3">
      <c r="A102" s="89"/>
      <c r="B102" s="19" t="s">
        <v>44</v>
      </c>
      <c r="C102" s="9">
        <v>0</v>
      </c>
      <c r="D102" s="9">
        <v>0</v>
      </c>
      <c r="E102" s="9">
        <v>0</v>
      </c>
      <c r="F102" s="9">
        <v>0</v>
      </c>
      <c r="G102" s="9">
        <v>0</v>
      </c>
      <c r="H102" s="9">
        <v>0</v>
      </c>
      <c r="I102" s="9">
        <v>0</v>
      </c>
      <c r="J102" s="9">
        <v>0</v>
      </c>
      <c r="K102" s="9">
        <v>0</v>
      </c>
      <c r="L102" s="9">
        <v>0</v>
      </c>
      <c r="M102" s="9">
        <v>0</v>
      </c>
      <c r="N102" s="9">
        <v>0</v>
      </c>
      <c r="O102" s="10"/>
      <c r="P102" s="83">
        <v>40</v>
      </c>
    </row>
    <row r="103" spans="1:16" x14ac:dyDescent="0.25">
      <c r="A103" s="88" t="s">
        <v>46</v>
      </c>
      <c r="B103" s="18" t="s">
        <v>43</v>
      </c>
      <c r="C103" s="6">
        <f t="shared" ref="C103:N103" si="34">+C27</f>
        <v>44</v>
      </c>
      <c r="D103" s="6">
        <f t="shared" si="34"/>
        <v>41.8</v>
      </c>
      <c r="E103" s="6">
        <f t="shared" si="34"/>
        <v>41.8</v>
      </c>
      <c r="F103" s="6">
        <f t="shared" si="34"/>
        <v>44</v>
      </c>
      <c r="G103" s="6">
        <f t="shared" si="34"/>
        <v>44</v>
      </c>
      <c r="H103" s="6">
        <f t="shared" si="34"/>
        <v>28.6</v>
      </c>
      <c r="I103" s="6">
        <f t="shared" si="34"/>
        <v>0</v>
      </c>
      <c r="J103" s="6">
        <f t="shared" si="34"/>
        <v>0</v>
      </c>
      <c r="K103" s="6">
        <f t="shared" si="34"/>
        <v>0</v>
      </c>
      <c r="L103" s="6">
        <f t="shared" si="34"/>
        <v>0</v>
      </c>
      <c r="M103" s="6">
        <f t="shared" si="34"/>
        <v>0</v>
      </c>
      <c r="N103" s="6">
        <f t="shared" si="34"/>
        <v>0</v>
      </c>
      <c r="O103" s="8"/>
    </row>
    <row r="104" spans="1:16" ht="15.75" thickBot="1" x14ac:dyDescent="0.3">
      <c r="A104" s="89"/>
      <c r="B104" s="19" t="s">
        <v>44</v>
      </c>
      <c r="C104" s="9">
        <v>40</v>
      </c>
      <c r="D104" s="9">
        <v>40</v>
      </c>
      <c r="E104" s="9">
        <v>40</v>
      </c>
      <c r="F104" s="9">
        <v>40</v>
      </c>
      <c r="G104" s="9">
        <v>40</v>
      </c>
      <c r="H104" s="9">
        <v>40</v>
      </c>
      <c r="I104" s="9">
        <v>40</v>
      </c>
      <c r="J104" s="9">
        <v>40</v>
      </c>
      <c r="K104" s="9">
        <v>40</v>
      </c>
      <c r="L104" s="9">
        <v>40</v>
      </c>
      <c r="M104" s="9">
        <v>40</v>
      </c>
      <c r="N104" s="9">
        <v>40</v>
      </c>
      <c r="O104" s="10"/>
      <c r="P104" s="83">
        <v>40</v>
      </c>
    </row>
    <row r="105" spans="1:16" x14ac:dyDescent="0.25">
      <c r="A105" s="88" t="s">
        <v>78</v>
      </c>
      <c r="B105" s="18" t="s">
        <v>43</v>
      </c>
      <c r="C105" s="6">
        <f t="shared" ref="C105:N105" si="35">+C29</f>
        <v>48.400000000000006</v>
      </c>
      <c r="D105" s="6">
        <f t="shared" si="35"/>
        <v>59.400000000000006</v>
      </c>
      <c r="E105" s="6">
        <f t="shared" si="35"/>
        <v>57.2</v>
      </c>
      <c r="F105" s="6">
        <f t="shared" si="35"/>
        <v>13.2</v>
      </c>
      <c r="G105" s="6">
        <f t="shared" si="35"/>
        <v>45.760000000000005</v>
      </c>
      <c r="H105" s="6">
        <f t="shared" si="35"/>
        <v>47.96</v>
      </c>
      <c r="I105" s="6">
        <f t="shared" si="35"/>
        <v>0</v>
      </c>
      <c r="J105" s="6">
        <f t="shared" si="35"/>
        <v>0</v>
      </c>
      <c r="K105" s="6">
        <f t="shared" si="35"/>
        <v>0</v>
      </c>
      <c r="L105" s="6">
        <f t="shared" si="35"/>
        <v>0</v>
      </c>
      <c r="M105" s="6">
        <f t="shared" si="35"/>
        <v>0</v>
      </c>
      <c r="N105" s="6">
        <f t="shared" si="35"/>
        <v>0</v>
      </c>
      <c r="O105" s="8"/>
    </row>
    <row r="106" spans="1:16" ht="15.75" thickBot="1" x14ac:dyDescent="0.3">
      <c r="A106" s="89"/>
      <c r="B106" s="19" t="s">
        <v>44</v>
      </c>
      <c r="C106" s="9">
        <v>46</v>
      </c>
      <c r="D106" s="9">
        <v>46</v>
      </c>
      <c r="E106" s="9">
        <v>46</v>
      </c>
      <c r="F106" s="9">
        <v>13</v>
      </c>
      <c r="G106" s="9">
        <v>46</v>
      </c>
      <c r="H106" s="9">
        <v>46</v>
      </c>
      <c r="I106" s="9">
        <v>46</v>
      </c>
      <c r="J106" s="9">
        <v>46</v>
      </c>
      <c r="K106" s="9">
        <v>46</v>
      </c>
      <c r="L106" s="9">
        <v>46</v>
      </c>
      <c r="M106" s="9">
        <v>46</v>
      </c>
      <c r="N106" s="9">
        <v>46</v>
      </c>
      <c r="O106" s="10"/>
      <c r="P106" s="83">
        <v>46</v>
      </c>
    </row>
    <row r="107" spans="1:16" ht="30" x14ac:dyDescent="0.25">
      <c r="A107" s="2"/>
      <c r="B107" s="13" t="s">
        <v>40</v>
      </c>
      <c r="C107" s="14">
        <f>IF((C100+C104+C102+C106)=0,0,((C99+C103+C101+C105)/(C100+C104+C102+C106))*100%)</f>
        <v>0.98252427184466018</v>
      </c>
      <c r="D107" s="14">
        <f t="shared" ref="D107:M107" si="36">IF((D100+D104+D102+D106)=0,0,((D99+D103+D101+D105)/(D100+D104+D102+D106))*100%)</f>
        <v>1.0572815533980582</v>
      </c>
      <c r="E107" s="14">
        <f>IF((E100+E104+E102+E106)=0,0,((E99+E103+E101+E105)/(E100+E104+E102+E106))*100%)</f>
        <v>1.0572815533980584</v>
      </c>
      <c r="F107" s="14">
        <f t="shared" si="36"/>
        <v>1.0173410404624277</v>
      </c>
      <c r="G107" s="14">
        <f t="shared" si="36"/>
        <v>1.0231067961165048</v>
      </c>
      <c r="H107" s="14">
        <f t="shared" si="36"/>
        <v>0.91631067961165047</v>
      </c>
      <c r="I107" s="14">
        <f t="shared" si="36"/>
        <v>0</v>
      </c>
      <c r="J107" s="14">
        <f t="shared" si="36"/>
        <v>0</v>
      </c>
      <c r="K107" s="14">
        <f t="shared" si="36"/>
        <v>0</v>
      </c>
      <c r="L107" s="14">
        <f t="shared" si="36"/>
        <v>0</v>
      </c>
      <c r="M107" s="14">
        <f t="shared" si="36"/>
        <v>0</v>
      </c>
      <c r="N107" s="14">
        <f t="shared" ref="N107" si="37">IF((N100+N104+N102+N106)=0,0,((N99+N103+N101+N105)/(N100+N104+N102+N106))*100%)</f>
        <v>0</v>
      </c>
      <c r="O107" s="14">
        <v>0.95</v>
      </c>
    </row>
    <row r="110" spans="1:16" x14ac:dyDescent="0.25">
      <c r="A110" s="87" t="s">
        <v>123</v>
      </c>
      <c r="B110" s="87"/>
      <c r="C110" s="87"/>
      <c r="D110" s="87"/>
      <c r="E110" s="87"/>
      <c r="F110" s="87"/>
      <c r="G110" s="87"/>
      <c r="H110" s="87"/>
      <c r="I110" s="87"/>
      <c r="J110" s="87"/>
      <c r="K110" s="87"/>
      <c r="L110" s="87"/>
      <c r="M110" s="87"/>
      <c r="N110" s="87"/>
    </row>
    <row r="111" spans="1:16" x14ac:dyDescent="0.25">
      <c r="A111" s="53"/>
      <c r="B111" s="53"/>
      <c r="C111" s="53"/>
      <c r="D111" s="53"/>
      <c r="E111" s="53"/>
      <c r="F111" s="53"/>
      <c r="G111" s="53"/>
      <c r="H111" s="53"/>
      <c r="I111" s="53"/>
      <c r="J111" s="53"/>
      <c r="K111" s="53"/>
      <c r="L111" s="53"/>
      <c r="M111" s="53"/>
      <c r="N111" s="53"/>
    </row>
    <row r="112" spans="1:16" ht="30.75" thickBot="1" x14ac:dyDescent="0.3">
      <c r="C112" s="5" t="s">
        <v>0</v>
      </c>
      <c r="D112" s="5" t="s">
        <v>1</v>
      </c>
      <c r="E112" s="5" t="s">
        <v>2</v>
      </c>
      <c r="F112" s="5" t="s">
        <v>3</v>
      </c>
      <c r="G112" s="5" t="s">
        <v>4</v>
      </c>
      <c r="H112" s="5" t="s">
        <v>5</v>
      </c>
      <c r="I112" s="5" t="s">
        <v>6</v>
      </c>
      <c r="J112" s="5" t="s">
        <v>7</v>
      </c>
      <c r="K112" s="5" t="s">
        <v>8</v>
      </c>
      <c r="L112" s="5" t="s">
        <v>9</v>
      </c>
      <c r="M112" s="5" t="s">
        <v>10</v>
      </c>
      <c r="N112" s="5" t="s">
        <v>11</v>
      </c>
      <c r="O112" s="5" t="s">
        <v>74</v>
      </c>
    </row>
    <row r="113" spans="1:15" x14ac:dyDescent="0.25">
      <c r="A113" s="88" t="s">
        <v>15</v>
      </c>
      <c r="B113" s="18" t="s">
        <v>43</v>
      </c>
      <c r="C113" s="7">
        <f t="shared" ref="C113:N113" si="38">+C31</f>
        <v>70.400000000000006</v>
      </c>
      <c r="D113" s="7">
        <f t="shared" si="38"/>
        <v>68.2</v>
      </c>
      <c r="E113" s="7">
        <f t="shared" si="38"/>
        <v>59.400000000000006</v>
      </c>
      <c r="F113" s="7">
        <f t="shared" si="38"/>
        <v>59.400000000000006</v>
      </c>
      <c r="G113" s="7">
        <f t="shared" si="38"/>
        <v>63.8</v>
      </c>
      <c r="H113" s="7">
        <f t="shared" si="38"/>
        <v>63.8</v>
      </c>
      <c r="I113" s="7">
        <f t="shared" si="38"/>
        <v>0</v>
      </c>
      <c r="J113" s="7">
        <f t="shared" si="38"/>
        <v>0</v>
      </c>
      <c r="K113" s="7">
        <f t="shared" si="38"/>
        <v>0</v>
      </c>
      <c r="L113" s="7">
        <f t="shared" si="38"/>
        <v>0</v>
      </c>
      <c r="M113" s="7">
        <f t="shared" si="38"/>
        <v>0</v>
      </c>
      <c r="N113" s="7">
        <f t="shared" si="38"/>
        <v>0</v>
      </c>
      <c r="O113" s="8"/>
    </row>
    <row r="114" spans="1:15" ht="15.75" thickBot="1" x14ac:dyDescent="0.3">
      <c r="A114" s="89"/>
      <c r="B114" s="19" t="s">
        <v>44</v>
      </c>
      <c r="C114" s="9">
        <f t="shared" ref="C114:N114" si="39">+C32</f>
        <v>45.786945707179008</v>
      </c>
      <c r="D114" s="9">
        <f t="shared" si="39"/>
        <v>55.052484904784016</v>
      </c>
      <c r="E114" s="9">
        <f t="shared" si="39"/>
        <v>48.11117694413138</v>
      </c>
      <c r="F114" s="9">
        <f t="shared" si="39"/>
        <v>46.36757928978043</v>
      </c>
      <c r="G114" s="9">
        <f t="shared" si="39"/>
        <v>52.405463823339353</v>
      </c>
      <c r="H114" s="9">
        <f t="shared" si="39"/>
        <v>49.909675251018783</v>
      </c>
      <c r="I114" s="9">
        <f t="shared" si="39"/>
        <v>0</v>
      </c>
      <c r="J114" s="9">
        <f t="shared" si="39"/>
        <v>0</v>
      </c>
      <c r="K114" s="9">
        <f t="shared" si="39"/>
        <v>0</v>
      </c>
      <c r="L114" s="9">
        <f t="shared" si="39"/>
        <v>0</v>
      </c>
      <c r="M114" s="9">
        <f t="shared" si="39"/>
        <v>0</v>
      </c>
      <c r="N114" s="9">
        <f t="shared" si="39"/>
        <v>0</v>
      </c>
      <c r="O114" s="10"/>
    </row>
    <row r="115" spans="1:15" ht="30" x14ac:dyDescent="0.25">
      <c r="A115" s="2"/>
      <c r="B115" s="13" t="s">
        <v>40</v>
      </c>
      <c r="C115" s="14">
        <f>IF((C114)=0,0,((C113)/(C114))*100%)</f>
        <v>1.5375561508345352</v>
      </c>
      <c r="D115" s="14">
        <f t="shared" ref="D115:M115" si="40">IF((D114)=0,0,((D113)/(D114))*100%)</f>
        <v>1.2388178320734342</v>
      </c>
      <c r="E115" s="14">
        <f t="shared" si="40"/>
        <v>1.2346403429077959</v>
      </c>
      <c r="F115" s="14">
        <f t="shared" si="40"/>
        <v>1.2810675241157556</v>
      </c>
      <c r="G115" s="14">
        <f t="shared" si="40"/>
        <v>1.2174303086997191</v>
      </c>
      <c r="H115" s="14">
        <f t="shared" si="40"/>
        <v>1.2783092592592591</v>
      </c>
      <c r="I115" s="14">
        <f t="shared" si="40"/>
        <v>0</v>
      </c>
      <c r="J115" s="14">
        <f t="shared" si="40"/>
        <v>0</v>
      </c>
      <c r="K115" s="14">
        <f t="shared" si="40"/>
        <v>0</v>
      </c>
      <c r="L115" s="14">
        <f t="shared" si="40"/>
        <v>0</v>
      </c>
      <c r="M115" s="14">
        <f t="shared" si="40"/>
        <v>0</v>
      </c>
      <c r="N115" s="14">
        <f t="shared" ref="N115" si="41">IF((N114)=0,0,((N113)/(N114))*100%)</f>
        <v>0</v>
      </c>
      <c r="O115" s="14">
        <v>0.95</v>
      </c>
    </row>
  </sheetData>
  <mergeCells count="34">
    <mergeCell ref="A39:A40"/>
    <mergeCell ref="A25:A26"/>
    <mergeCell ref="A81:A82"/>
    <mergeCell ref="A77:A78"/>
    <mergeCell ref="A29:A30"/>
    <mergeCell ref="A79:A80"/>
    <mergeCell ref="A27:A28"/>
    <mergeCell ref="A31:A32"/>
    <mergeCell ref="A96:N96"/>
    <mergeCell ref="A99:A100"/>
    <mergeCell ref="A101:A102"/>
    <mergeCell ref="A103:A104"/>
    <mergeCell ref="A105:A106"/>
    <mergeCell ref="A20:N20"/>
    <mergeCell ref="A23:A24"/>
    <mergeCell ref="A113:A114"/>
    <mergeCell ref="A110:N110"/>
    <mergeCell ref="A53:N53"/>
    <mergeCell ref="A56:A57"/>
    <mergeCell ref="A36:N36"/>
    <mergeCell ref="A83:A84"/>
    <mergeCell ref="A88:N88"/>
    <mergeCell ref="A91:A92"/>
    <mergeCell ref="A44:N44"/>
    <mergeCell ref="A47:A48"/>
    <mergeCell ref="A64:N64"/>
    <mergeCell ref="A67:A68"/>
    <mergeCell ref="A74:N74"/>
    <mergeCell ref="A69:A70"/>
    <mergeCell ref="A2:N2"/>
    <mergeCell ref="A5:A6"/>
    <mergeCell ref="A10:N10"/>
    <mergeCell ref="A13:A14"/>
    <mergeCell ref="A15:A16"/>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7"/>
  <sheetViews>
    <sheetView showGridLines="0" zoomScale="60" zoomScaleNormal="60" workbookViewId="0">
      <selection activeCell="I14" sqref="I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39" t="s">
        <v>79</v>
      </c>
      <c r="C4" s="141" t="s">
        <v>80</v>
      </c>
      <c r="D4" s="143" t="s">
        <v>81</v>
      </c>
      <c r="E4" s="144"/>
      <c r="H4" s="139" t="s">
        <v>79</v>
      </c>
      <c r="I4" s="141" t="s">
        <v>80</v>
      </c>
      <c r="J4" s="143" t="s">
        <v>81</v>
      </c>
      <c r="K4" s="144"/>
    </row>
    <row r="5" spans="2:11" ht="34.5" thickTop="1" thickBot="1" x14ac:dyDescent="0.3">
      <c r="B5" s="140"/>
      <c r="C5" s="142"/>
      <c r="D5" s="55" t="s">
        <v>82</v>
      </c>
      <c r="E5" s="56" t="s">
        <v>83</v>
      </c>
      <c r="H5" s="140"/>
      <c r="I5" s="142"/>
      <c r="J5" s="55" t="s">
        <v>82</v>
      </c>
      <c r="K5" s="56" t="s">
        <v>83</v>
      </c>
    </row>
    <row r="6" spans="2:11" ht="73.5" thickTop="1" thickBot="1" x14ac:dyDescent="0.3">
      <c r="B6" s="71" t="s">
        <v>106</v>
      </c>
      <c r="C6" s="66" t="s">
        <v>119</v>
      </c>
      <c r="D6" s="67"/>
      <c r="E6" s="67" t="s">
        <v>103</v>
      </c>
      <c r="H6" s="71" t="s">
        <v>106</v>
      </c>
      <c r="I6" s="66" t="s">
        <v>118</v>
      </c>
      <c r="J6" s="67"/>
      <c r="K6" s="67" t="s">
        <v>103</v>
      </c>
    </row>
    <row r="7" spans="2:11" ht="253.5" thickTop="1" thickBot="1" x14ac:dyDescent="0.3">
      <c r="B7" s="71" t="s">
        <v>111</v>
      </c>
      <c r="C7" s="66" t="s">
        <v>114</v>
      </c>
      <c r="D7" s="67" t="s">
        <v>103</v>
      </c>
      <c r="E7" s="67"/>
      <c r="H7" s="71" t="s">
        <v>111</v>
      </c>
      <c r="I7" s="66" t="s">
        <v>117</v>
      </c>
      <c r="J7" s="67" t="s">
        <v>103</v>
      </c>
      <c r="K7" s="67" t="s">
        <v>103</v>
      </c>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K7"/>
  <sheetViews>
    <sheetView showGridLines="0" zoomScale="60" zoomScaleNormal="60" workbookViewId="0">
      <selection activeCell="C30" sqref="C30"/>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39" t="s">
        <v>79</v>
      </c>
      <c r="C4" s="141" t="s">
        <v>80</v>
      </c>
      <c r="D4" s="143" t="s">
        <v>81</v>
      </c>
      <c r="E4" s="144"/>
      <c r="H4" s="139" t="s">
        <v>79</v>
      </c>
      <c r="I4" s="141" t="s">
        <v>80</v>
      </c>
      <c r="J4" s="143" t="s">
        <v>81</v>
      </c>
      <c r="K4" s="144"/>
    </row>
    <row r="5" spans="2:11" ht="34.5" thickTop="1" thickBot="1" x14ac:dyDescent="0.3">
      <c r="B5" s="140"/>
      <c r="C5" s="142"/>
      <c r="D5" s="55" t="s">
        <v>82</v>
      </c>
      <c r="E5" s="56" t="s">
        <v>83</v>
      </c>
      <c r="H5" s="140"/>
      <c r="I5" s="142"/>
      <c r="J5" s="55" t="s">
        <v>82</v>
      </c>
      <c r="K5" s="56" t="s">
        <v>83</v>
      </c>
    </row>
    <row r="6" spans="2:11" ht="55.5" thickTop="1" thickBot="1" x14ac:dyDescent="0.3">
      <c r="B6" s="72" t="s">
        <v>106</v>
      </c>
      <c r="C6" s="66" t="s">
        <v>118</v>
      </c>
      <c r="D6" s="67"/>
      <c r="E6" s="67" t="s">
        <v>103</v>
      </c>
      <c r="H6" s="72" t="s">
        <v>106</v>
      </c>
      <c r="I6" s="66"/>
      <c r="J6" s="67"/>
      <c r="K6" s="67"/>
    </row>
    <row r="7" spans="2:11" ht="73.5" thickTop="1" thickBot="1" x14ac:dyDescent="0.3">
      <c r="B7" s="72" t="s">
        <v>111</v>
      </c>
      <c r="C7" s="66" t="s">
        <v>117</v>
      </c>
      <c r="D7" s="67" t="s">
        <v>103</v>
      </c>
      <c r="E7" s="67" t="s">
        <v>103</v>
      </c>
      <c r="H7" s="72"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7"/>
  <sheetViews>
    <sheetView showGridLines="0" zoomScale="60" zoomScaleNormal="60" workbookViewId="0">
      <selection activeCell="C14" sqref="C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39" t="s">
        <v>79</v>
      </c>
      <c r="C4" s="141" t="s">
        <v>80</v>
      </c>
      <c r="D4" s="143" t="s">
        <v>81</v>
      </c>
      <c r="E4" s="144"/>
      <c r="H4" s="139" t="s">
        <v>79</v>
      </c>
      <c r="I4" s="141" t="s">
        <v>80</v>
      </c>
      <c r="J4" s="143" t="s">
        <v>81</v>
      </c>
      <c r="K4" s="144"/>
    </row>
    <row r="5" spans="2:11" ht="34.5" thickTop="1" thickBot="1" x14ac:dyDescent="0.3">
      <c r="B5" s="140"/>
      <c r="C5" s="142"/>
      <c r="D5" s="55" t="s">
        <v>82</v>
      </c>
      <c r="E5" s="56" t="s">
        <v>83</v>
      </c>
      <c r="H5" s="140"/>
      <c r="I5" s="142"/>
      <c r="J5" s="55" t="s">
        <v>82</v>
      </c>
      <c r="K5" s="56" t="s">
        <v>83</v>
      </c>
    </row>
    <row r="6" spans="2:11" ht="24" thickTop="1" thickBot="1" x14ac:dyDescent="0.3">
      <c r="B6" s="77" t="s">
        <v>106</v>
      </c>
      <c r="C6" s="66"/>
      <c r="D6" s="67"/>
      <c r="E6" s="67"/>
      <c r="H6" s="77" t="s">
        <v>106</v>
      </c>
      <c r="I6" s="66"/>
      <c r="J6" s="67"/>
      <c r="K6" s="67"/>
    </row>
    <row r="7" spans="2:11" ht="73.5" thickTop="1" thickBot="1" x14ac:dyDescent="0.3">
      <c r="B7" s="77" t="s">
        <v>111</v>
      </c>
      <c r="C7" s="66"/>
      <c r="D7" s="67"/>
      <c r="E7" s="67"/>
      <c r="H7" s="77"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70EC-4227-439D-83ED-8517D627E904}">
  <dimension ref="B2:K7"/>
  <sheetViews>
    <sheetView showGridLines="0" zoomScale="60" zoomScaleNormal="60" workbookViewId="0">
      <selection activeCell="I8" sqref="I8"/>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39" t="s">
        <v>79</v>
      </c>
      <c r="C4" s="141" t="s">
        <v>80</v>
      </c>
      <c r="D4" s="143" t="s">
        <v>81</v>
      </c>
      <c r="E4" s="144"/>
      <c r="H4" s="139" t="s">
        <v>79</v>
      </c>
      <c r="I4" s="141" t="s">
        <v>80</v>
      </c>
      <c r="J4" s="143" t="s">
        <v>81</v>
      </c>
      <c r="K4" s="144"/>
    </row>
    <row r="5" spans="2:11" ht="34.5" thickTop="1" thickBot="1" x14ac:dyDescent="0.3">
      <c r="B5" s="140"/>
      <c r="C5" s="142"/>
      <c r="D5" s="55" t="s">
        <v>82</v>
      </c>
      <c r="E5" s="56" t="s">
        <v>83</v>
      </c>
      <c r="H5" s="140"/>
      <c r="I5" s="142"/>
      <c r="J5" s="55" t="s">
        <v>82</v>
      </c>
      <c r="K5" s="56" t="s">
        <v>83</v>
      </c>
    </row>
    <row r="6" spans="2:11" ht="24" thickTop="1" thickBot="1" x14ac:dyDescent="0.3">
      <c r="B6" s="80" t="s">
        <v>106</v>
      </c>
      <c r="C6" s="66"/>
      <c r="D6" s="67"/>
      <c r="E6" s="67"/>
      <c r="H6" s="80" t="s">
        <v>106</v>
      </c>
      <c r="I6" s="66"/>
      <c r="J6" s="67"/>
      <c r="K6" s="67"/>
    </row>
    <row r="7" spans="2:11" ht="109.5" thickTop="1" thickBot="1" x14ac:dyDescent="0.3">
      <c r="B7" s="80" t="s">
        <v>111</v>
      </c>
      <c r="C7" s="66"/>
      <c r="D7" s="67"/>
      <c r="E7" s="67"/>
      <c r="H7" s="80" t="s">
        <v>111</v>
      </c>
      <c r="I7" s="66" t="s">
        <v>170</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7B9C-C4B9-4C30-905C-19C3CE33718D}">
  <dimension ref="B2:K7"/>
  <sheetViews>
    <sheetView showGridLines="0" zoomScale="60" zoomScaleNormal="60" workbookViewId="0">
      <selection activeCell="G16" sqref="G16"/>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187</v>
      </c>
    </row>
    <row r="3" spans="2:11" ht="15.75" thickBot="1" x14ac:dyDescent="0.3"/>
    <row r="4" spans="2:11" ht="18.75" thickBot="1" x14ac:dyDescent="0.3">
      <c r="B4" s="139" t="s">
        <v>79</v>
      </c>
      <c r="C4" s="141" t="s">
        <v>80</v>
      </c>
      <c r="D4" s="143" t="s">
        <v>81</v>
      </c>
      <c r="E4" s="144"/>
      <c r="H4" s="139" t="s">
        <v>79</v>
      </c>
      <c r="I4" s="141" t="s">
        <v>80</v>
      </c>
      <c r="J4" s="143" t="s">
        <v>81</v>
      </c>
      <c r="K4" s="144"/>
    </row>
    <row r="5" spans="2:11" ht="34.5" thickTop="1" thickBot="1" x14ac:dyDescent="0.3">
      <c r="B5" s="140"/>
      <c r="C5" s="142"/>
      <c r="D5" s="55" t="s">
        <v>82</v>
      </c>
      <c r="E5" s="56" t="s">
        <v>83</v>
      </c>
      <c r="H5" s="140"/>
      <c r="I5" s="142"/>
      <c r="J5" s="55" t="s">
        <v>82</v>
      </c>
      <c r="K5" s="56" t="s">
        <v>83</v>
      </c>
    </row>
    <row r="6" spans="2:11" ht="24" thickTop="1" thickBot="1" x14ac:dyDescent="0.3">
      <c r="B6" s="81" t="s">
        <v>106</v>
      </c>
      <c r="C6" s="66"/>
      <c r="D6" s="67"/>
      <c r="E6" s="67"/>
      <c r="H6" s="81" t="s">
        <v>106</v>
      </c>
      <c r="I6" s="66"/>
      <c r="J6" s="67"/>
      <c r="K6" s="67"/>
    </row>
    <row r="7" spans="2:11" ht="109.5" thickTop="1" thickBot="1" x14ac:dyDescent="0.3">
      <c r="B7" s="81" t="s">
        <v>111</v>
      </c>
      <c r="C7" s="66"/>
      <c r="D7" s="67"/>
      <c r="E7" s="67"/>
      <c r="H7" s="81" t="s">
        <v>111</v>
      </c>
      <c r="I7" s="66" t="s">
        <v>170</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X73"/>
  <sheetViews>
    <sheetView showGridLines="0" topLeftCell="AO25" zoomScale="60" zoomScaleNormal="60" workbookViewId="0">
      <selection activeCell="BV28" sqref="BV28:CF28"/>
    </sheetView>
  </sheetViews>
  <sheetFormatPr baseColWidth="10" defaultColWidth="14.85546875" defaultRowHeight="12.75" x14ac:dyDescent="0.2"/>
  <cols>
    <col min="1" max="1" width="4.42578125" style="40" customWidth="1"/>
    <col min="2" max="2" width="7.5703125" style="40" customWidth="1"/>
    <col min="3" max="3" width="8.140625" style="40" customWidth="1"/>
    <col min="4" max="4" width="8.5703125" style="40" customWidth="1"/>
    <col min="5" max="5" width="7.85546875" style="40" customWidth="1"/>
    <col min="6" max="6" width="8.42578125" style="40" customWidth="1"/>
    <col min="7" max="7" width="7.42578125" style="40" customWidth="1"/>
    <col min="8" max="8" width="9.28515625" style="40" customWidth="1"/>
    <col min="9" max="9" width="8.28515625" style="40" customWidth="1"/>
    <col min="10" max="10" width="8.42578125" style="40" customWidth="1"/>
    <col min="11" max="11" width="10.5703125" style="40" customWidth="1"/>
    <col min="12" max="12" width="9.7109375" style="40" customWidth="1"/>
    <col min="13" max="13" width="8.140625" style="40" customWidth="1"/>
    <col min="14" max="14" width="10.140625" style="40" customWidth="1"/>
    <col min="15" max="15" width="5.85546875" style="40" customWidth="1"/>
    <col min="16" max="16" width="7.85546875" style="40" customWidth="1"/>
    <col min="17" max="17" width="7.85546875" style="44" customWidth="1"/>
    <col min="18" max="18" width="7.85546875" style="47" customWidth="1"/>
    <col min="19" max="19" width="7.85546875" style="40" customWidth="1"/>
    <col min="20" max="21" width="8" style="40" customWidth="1"/>
    <col min="22" max="23" width="7.85546875" style="44" customWidth="1"/>
    <col min="24" max="24" width="7.85546875" style="46" customWidth="1"/>
    <col min="25" max="25" width="7.85546875" style="40" customWidth="1"/>
    <col min="26" max="27" width="8" style="40" customWidth="1"/>
    <col min="28" max="28" width="8.28515625" style="40" customWidth="1"/>
    <col min="29" max="29" width="5.85546875" style="40" customWidth="1"/>
    <col min="30" max="30" width="7.7109375" style="40" bestFit="1" customWidth="1"/>
    <col min="31" max="31" width="7.85546875" style="44" bestFit="1" customWidth="1"/>
    <col min="32" max="32" width="7.85546875" style="47" bestFit="1" customWidth="1"/>
    <col min="33" max="33" width="7.85546875" style="40" bestFit="1" customWidth="1"/>
    <col min="34" max="34" width="7.85546875" style="40" customWidth="1"/>
    <col min="35" max="35" width="7.28515625" style="40" customWidth="1"/>
    <col min="36" max="36" width="6.28515625" style="44" bestFit="1" customWidth="1"/>
    <col min="37" max="37" width="8" style="44" customWidth="1"/>
    <col min="38" max="38" width="6.28515625" style="46" bestFit="1" customWidth="1"/>
    <col min="39" max="39" width="6.28515625" style="40" bestFit="1" customWidth="1"/>
    <col min="40" max="40" width="7.42578125" style="40" customWidth="1"/>
    <col min="41" max="41" width="5.5703125" style="40" bestFit="1" customWidth="1"/>
    <col min="42" max="42" width="13.7109375" style="40" customWidth="1"/>
    <col min="43" max="45" width="5.85546875" style="40" customWidth="1"/>
    <col min="46" max="46" width="7.5703125" style="40" customWidth="1"/>
    <col min="47" max="47" width="8.28515625" style="40" customWidth="1"/>
    <col min="48" max="48" width="7" style="40" customWidth="1"/>
    <col min="49" max="50" width="5.85546875" style="40" customWidth="1"/>
    <col min="51" max="51" width="6.5703125" style="40" customWidth="1"/>
    <col min="52" max="52" width="5.85546875" style="40" customWidth="1"/>
    <col min="53" max="53" width="6.28515625" style="40" customWidth="1"/>
    <col min="54" max="54" width="7.28515625" style="40" customWidth="1"/>
    <col min="55" max="55" width="5.85546875" style="40" customWidth="1"/>
    <col min="56" max="56" width="10.5703125" style="40" customWidth="1"/>
    <col min="57" max="59" width="5.85546875" style="40" customWidth="1"/>
    <col min="60" max="60" width="7.7109375" style="40" customWidth="1"/>
    <col min="61" max="61" width="6.5703125" style="40" customWidth="1"/>
    <col min="62" max="62" width="7.5703125" style="40" customWidth="1"/>
    <col min="63" max="64" width="5.85546875" style="40" customWidth="1"/>
    <col min="65" max="65" width="7.28515625" style="40" customWidth="1"/>
    <col min="66" max="66" width="5.85546875" style="40" customWidth="1"/>
    <col min="67" max="67" width="7.28515625" style="40" customWidth="1"/>
    <col min="68" max="68" width="6.5703125" style="40" customWidth="1"/>
    <col min="69" max="69" width="5.85546875" style="40" customWidth="1"/>
    <col min="70" max="70" width="8.7109375" style="40" customWidth="1"/>
    <col min="71" max="71" width="5.85546875" style="40" customWidth="1"/>
    <col min="72" max="72" width="7.7109375" style="40" customWidth="1"/>
    <col min="73" max="73" width="7.85546875" style="44" bestFit="1" customWidth="1"/>
    <col min="74" max="74" width="7.85546875" style="47" bestFit="1" customWidth="1"/>
    <col min="75" max="75" width="7.85546875" style="40" bestFit="1" customWidth="1"/>
    <col min="76" max="76" width="8" style="40" customWidth="1"/>
    <col min="77" max="77" width="7" style="40" customWidth="1"/>
    <col min="78" max="78" width="6.28515625" style="44" bestFit="1" customWidth="1"/>
    <col min="79" max="79" width="7" style="44" customWidth="1"/>
    <col min="80" max="80" width="6.28515625" style="46" bestFit="1" customWidth="1"/>
    <col min="81" max="81" width="6.28515625" style="40" bestFit="1" customWidth="1"/>
    <col min="82" max="82" width="7.7109375" style="40" customWidth="1"/>
    <col min="83" max="83" width="5.5703125" style="40" bestFit="1" customWidth="1"/>
    <col min="84" max="84" width="13.7109375" style="40" customWidth="1"/>
    <col min="85" max="85" width="5.85546875" style="40" customWidth="1"/>
    <col min="86" max="86" width="7.7109375" style="40" customWidth="1"/>
    <col min="87" max="87" width="7.85546875" style="44" bestFit="1" customWidth="1"/>
    <col min="88" max="88" width="7.85546875" style="47" bestFit="1" customWidth="1"/>
    <col min="89" max="89" width="7.85546875" style="40" bestFit="1" customWidth="1"/>
    <col min="90" max="90" width="7.28515625" style="40" customWidth="1"/>
    <col min="91" max="91" width="7.7109375" style="40" customWidth="1"/>
    <col min="92" max="92" width="6.28515625" style="44" bestFit="1" customWidth="1"/>
    <col min="93" max="93" width="7.7109375" style="44" customWidth="1"/>
    <col min="94" max="94" width="6.28515625" style="46" bestFit="1" customWidth="1"/>
    <col min="95" max="95" width="6.28515625" style="40" bestFit="1" customWidth="1"/>
    <col min="96" max="96" width="6.28515625" style="40" customWidth="1"/>
    <col min="97" max="97" width="5.5703125" style="40" bestFit="1" customWidth="1"/>
    <col min="98" max="98" width="13.7109375" style="40" customWidth="1"/>
    <col min="99" max="113" width="5.85546875" style="40" customWidth="1"/>
    <col min="114" max="114" width="12.140625" style="40" customWidth="1"/>
    <col min="115" max="127" width="5.85546875" style="40" customWidth="1"/>
    <col min="128" max="128" width="13.5703125" style="40" customWidth="1"/>
    <col min="129" max="16384" width="14.85546875" style="40"/>
  </cols>
  <sheetData>
    <row r="3" spans="2:128" ht="38.25" customHeight="1" x14ac:dyDescent="0.2">
      <c r="B3" s="102" t="s">
        <v>144</v>
      </c>
      <c r="C3" s="103"/>
      <c r="D3" s="103"/>
      <c r="E3" s="103"/>
      <c r="F3" s="103"/>
      <c r="G3" s="103"/>
      <c r="H3" s="103"/>
      <c r="I3" s="103"/>
      <c r="J3" s="103"/>
      <c r="K3" s="103"/>
      <c r="L3" s="103"/>
      <c r="M3" s="103"/>
      <c r="N3" s="103"/>
      <c r="P3" s="107" t="s">
        <v>120</v>
      </c>
      <c r="Q3" s="108"/>
      <c r="R3" s="108"/>
      <c r="S3" s="108"/>
      <c r="T3" s="108"/>
      <c r="U3" s="108"/>
      <c r="V3" s="108"/>
      <c r="W3" s="108"/>
      <c r="X3" s="108"/>
      <c r="Y3" s="108"/>
      <c r="Z3" s="108"/>
      <c r="AA3" s="108"/>
      <c r="AB3" s="108"/>
      <c r="AD3" s="102" t="s">
        <v>121</v>
      </c>
      <c r="AE3" s="103"/>
      <c r="AF3" s="103"/>
      <c r="AG3" s="103"/>
      <c r="AH3" s="103"/>
      <c r="AI3" s="103"/>
      <c r="AJ3" s="103"/>
      <c r="AK3" s="103"/>
      <c r="AL3" s="103"/>
      <c r="AM3" s="103"/>
      <c r="AN3" s="103"/>
      <c r="AO3" s="103"/>
      <c r="AP3" s="103"/>
      <c r="AR3" s="102" t="s">
        <v>143</v>
      </c>
      <c r="AS3" s="103"/>
      <c r="AT3" s="103"/>
      <c r="AU3" s="103"/>
      <c r="AV3" s="103"/>
      <c r="AW3" s="103"/>
      <c r="AX3" s="103"/>
      <c r="AY3" s="103"/>
      <c r="AZ3" s="103"/>
      <c r="BA3" s="103"/>
      <c r="BB3" s="103"/>
      <c r="BC3" s="103"/>
      <c r="BD3" s="103"/>
      <c r="BF3" s="102" t="s">
        <v>131</v>
      </c>
      <c r="BG3" s="103"/>
      <c r="BH3" s="103"/>
      <c r="BI3" s="103"/>
      <c r="BJ3" s="103"/>
      <c r="BK3" s="103"/>
      <c r="BL3" s="103"/>
      <c r="BM3" s="103"/>
      <c r="BN3" s="103"/>
      <c r="BO3" s="103"/>
      <c r="BP3" s="103"/>
      <c r="BQ3" s="103"/>
      <c r="BR3" s="103"/>
      <c r="BT3" s="107" t="s">
        <v>124</v>
      </c>
      <c r="BU3" s="108"/>
      <c r="BV3" s="108"/>
      <c r="BW3" s="108"/>
      <c r="BX3" s="108"/>
      <c r="BY3" s="108"/>
      <c r="BZ3" s="108"/>
      <c r="CA3" s="108"/>
      <c r="CB3" s="108"/>
      <c r="CC3" s="108"/>
      <c r="CD3" s="108"/>
      <c r="CE3" s="108"/>
      <c r="CF3" s="108"/>
      <c r="CH3" s="102" t="s">
        <v>125</v>
      </c>
      <c r="CI3" s="103"/>
      <c r="CJ3" s="103"/>
      <c r="CK3" s="103"/>
      <c r="CL3" s="103"/>
      <c r="CM3" s="103"/>
      <c r="CN3" s="103"/>
      <c r="CO3" s="103"/>
      <c r="CP3" s="103"/>
      <c r="CQ3" s="103"/>
      <c r="CR3" s="103"/>
      <c r="CS3" s="103"/>
      <c r="CT3" s="103"/>
      <c r="CX3" s="107" t="s">
        <v>177</v>
      </c>
      <c r="CY3" s="108"/>
      <c r="CZ3" s="108"/>
      <c r="DA3" s="108"/>
      <c r="DB3" s="108"/>
      <c r="DC3" s="108"/>
      <c r="DD3" s="108"/>
      <c r="DE3" s="108"/>
      <c r="DF3" s="108"/>
      <c r="DG3" s="108"/>
      <c r="DH3" s="108"/>
      <c r="DI3" s="108"/>
      <c r="DJ3" s="108"/>
      <c r="DL3" s="107" t="s">
        <v>178</v>
      </c>
      <c r="DM3" s="108"/>
      <c r="DN3" s="108"/>
      <c r="DO3" s="108"/>
      <c r="DP3" s="108"/>
      <c r="DQ3" s="108"/>
      <c r="DR3" s="108"/>
      <c r="DS3" s="108"/>
      <c r="DT3" s="108"/>
      <c r="DU3" s="108"/>
      <c r="DV3" s="108"/>
      <c r="DW3" s="108"/>
      <c r="DX3" s="108"/>
    </row>
    <row r="4" spans="2:128" ht="38.25" customHeight="1" x14ac:dyDescent="0.2">
      <c r="B4" s="74" t="s">
        <v>24</v>
      </c>
      <c r="C4" s="74" t="s">
        <v>25</v>
      </c>
      <c r="D4" s="74" t="s">
        <v>26</v>
      </c>
      <c r="E4" s="74" t="s">
        <v>27</v>
      </c>
      <c r="F4" s="74" t="s">
        <v>28</v>
      </c>
      <c r="G4" s="74" t="s">
        <v>29</v>
      </c>
      <c r="H4" s="74" t="s">
        <v>30</v>
      </c>
      <c r="I4" s="74" t="s">
        <v>31</v>
      </c>
      <c r="J4" s="74" t="s">
        <v>32</v>
      </c>
      <c r="K4" s="74" t="s">
        <v>33</v>
      </c>
      <c r="L4" s="74" t="s">
        <v>34</v>
      </c>
      <c r="M4" s="74" t="s">
        <v>35</v>
      </c>
      <c r="N4" s="74" t="s">
        <v>145</v>
      </c>
      <c r="P4" s="54" t="s">
        <v>24</v>
      </c>
      <c r="Q4" s="54" t="s">
        <v>25</v>
      </c>
      <c r="R4" s="54" t="s">
        <v>26</v>
      </c>
      <c r="S4" s="54" t="s">
        <v>27</v>
      </c>
      <c r="T4" s="54" t="s">
        <v>28</v>
      </c>
      <c r="U4" s="54" t="s">
        <v>29</v>
      </c>
      <c r="V4" s="54" t="s">
        <v>30</v>
      </c>
      <c r="W4" s="54" t="s">
        <v>31</v>
      </c>
      <c r="X4" s="54" t="s">
        <v>32</v>
      </c>
      <c r="Y4" s="54" t="s">
        <v>33</v>
      </c>
      <c r="Z4" s="54" t="s">
        <v>34</v>
      </c>
      <c r="AA4" s="54" t="s">
        <v>35</v>
      </c>
      <c r="AB4" s="54" t="s">
        <v>55</v>
      </c>
      <c r="AC4" s="70"/>
      <c r="AD4" s="54" t="s">
        <v>24</v>
      </c>
      <c r="AE4" s="54" t="s">
        <v>25</v>
      </c>
      <c r="AF4" s="54" t="s">
        <v>26</v>
      </c>
      <c r="AG4" s="54" t="s">
        <v>27</v>
      </c>
      <c r="AH4" s="54" t="s">
        <v>28</v>
      </c>
      <c r="AI4" s="54" t="s">
        <v>29</v>
      </c>
      <c r="AJ4" s="54" t="s">
        <v>30</v>
      </c>
      <c r="AK4" s="54" t="s">
        <v>31</v>
      </c>
      <c r="AL4" s="54" t="s">
        <v>32</v>
      </c>
      <c r="AM4" s="54" t="s">
        <v>33</v>
      </c>
      <c r="AN4" s="54" t="s">
        <v>34</v>
      </c>
      <c r="AO4" s="54" t="s">
        <v>35</v>
      </c>
      <c r="AP4" s="54" t="s">
        <v>56</v>
      </c>
      <c r="AQ4" s="70"/>
      <c r="AR4" s="54" t="s">
        <v>24</v>
      </c>
      <c r="AS4" s="54" t="s">
        <v>25</v>
      </c>
      <c r="AT4" s="54" t="s">
        <v>26</v>
      </c>
      <c r="AU4" s="54" t="s">
        <v>27</v>
      </c>
      <c r="AV4" s="54" t="s">
        <v>28</v>
      </c>
      <c r="AW4" s="54" t="s">
        <v>29</v>
      </c>
      <c r="AX4" s="54" t="s">
        <v>30</v>
      </c>
      <c r="AY4" s="54" t="s">
        <v>31</v>
      </c>
      <c r="AZ4" s="54" t="s">
        <v>32</v>
      </c>
      <c r="BA4" s="54" t="s">
        <v>33</v>
      </c>
      <c r="BB4" s="54" t="s">
        <v>34</v>
      </c>
      <c r="BC4" s="54" t="s">
        <v>35</v>
      </c>
      <c r="BD4" s="54" t="s">
        <v>56</v>
      </c>
      <c r="BE4" s="70"/>
      <c r="BF4" s="54" t="s">
        <v>24</v>
      </c>
      <c r="BG4" s="54" t="s">
        <v>25</v>
      </c>
      <c r="BH4" s="54" t="s">
        <v>26</v>
      </c>
      <c r="BI4" s="54" t="s">
        <v>27</v>
      </c>
      <c r="BJ4" s="54" t="s">
        <v>28</v>
      </c>
      <c r="BK4" s="54" t="s">
        <v>29</v>
      </c>
      <c r="BL4" s="54" t="s">
        <v>30</v>
      </c>
      <c r="BM4" s="54" t="s">
        <v>31</v>
      </c>
      <c r="BN4" s="54" t="s">
        <v>32</v>
      </c>
      <c r="BO4" s="54" t="s">
        <v>33</v>
      </c>
      <c r="BP4" s="54" t="s">
        <v>34</v>
      </c>
      <c r="BQ4" s="54" t="s">
        <v>35</v>
      </c>
      <c r="BR4" s="54" t="s">
        <v>56</v>
      </c>
      <c r="BS4" s="70"/>
      <c r="BT4" s="54" t="s">
        <v>24</v>
      </c>
      <c r="BU4" s="54" t="s">
        <v>25</v>
      </c>
      <c r="BV4" s="54" t="s">
        <v>26</v>
      </c>
      <c r="BW4" s="54" t="s">
        <v>27</v>
      </c>
      <c r="BX4" s="54" t="s">
        <v>28</v>
      </c>
      <c r="BY4" s="54" t="s">
        <v>29</v>
      </c>
      <c r="BZ4" s="54" t="s">
        <v>30</v>
      </c>
      <c r="CA4" s="54" t="s">
        <v>31</v>
      </c>
      <c r="CB4" s="54" t="s">
        <v>32</v>
      </c>
      <c r="CC4" s="54" t="s">
        <v>33</v>
      </c>
      <c r="CD4" s="54" t="s">
        <v>34</v>
      </c>
      <c r="CE4" s="54" t="s">
        <v>35</v>
      </c>
      <c r="CF4" s="54" t="s">
        <v>56</v>
      </c>
      <c r="CG4" s="70"/>
      <c r="CH4" s="54" t="s">
        <v>24</v>
      </c>
      <c r="CI4" s="54" t="s">
        <v>25</v>
      </c>
      <c r="CJ4" s="54" t="s">
        <v>26</v>
      </c>
      <c r="CK4" s="54" t="s">
        <v>27</v>
      </c>
      <c r="CL4" s="54" t="s">
        <v>28</v>
      </c>
      <c r="CM4" s="54" t="s">
        <v>29</v>
      </c>
      <c r="CN4" s="54" t="s">
        <v>30</v>
      </c>
      <c r="CO4" s="54" t="s">
        <v>31</v>
      </c>
      <c r="CP4" s="54" t="s">
        <v>32</v>
      </c>
      <c r="CQ4" s="54" t="s">
        <v>33</v>
      </c>
      <c r="CR4" s="54" t="s">
        <v>34</v>
      </c>
      <c r="CS4" s="54" t="s">
        <v>35</v>
      </c>
      <c r="CT4" s="54" t="s">
        <v>56</v>
      </c>
      <c r="CX4" s="79" t="s">
        <v>24</v>
      </c>
      <c r="CY4" s="79" t="s">
        <v>25</v>
      </c>
      <c r="CZ4" s="79" t="s">
        <v>26</v>
      </c>
      <c r="DA4" s="79" t="s">
        <v>27</v>
      </c>
      <c r="DB4" s="79" t="s">
        <v>28</v>
      </c>
      <c r="DC4" s="79" t="s">
        <v>29</v>
      </c>
      <c r="DD4" s="79" t="s">
        <v>30</v>
      </c>
      <c r="DE4" s="79" t="s">
        <v>31</v>
      </c>
      <c r="DF4" s="79" t="s">
        <v>32</v>
      </c>
      <c r="DG4" s="79" t="s">
        <v>33</v>
      </c>
      <c r="DH4" s="79" t="s">
        <v>34</v>
      </c>
      <c r="DI4" s="79" t="s">
        <v>35</v>
      </c>
      <c r="DJ4" s="79" t="s">
        <v>56</v>
      </c>
      <c r="DK4" s="70"/>
      <c r="DL4" s="79" t="s">
        <v>24</v>
      </c>
      <c r="DM4" s="79" t="s">
        <v>25</v>
      </c>
      <c r="DN4" s="79" t="s">
        <v>26</v>
      </c>
      <c r="DO4" s="79" t="s">
        <v>27</v>
      </c>
      <c r="DP4" s="79" t="s">
        <v>28</v>
      </c>
      <c r="DQ4" s="79" t="s">
        <v>29</v>
      </c>
      <c r="DR4" s="79" t="s">
        <v>30</v>
      </c>
      <c r="DS4" s="79" t="s">
        <v>31</v>
      </c>
      <c r="DT4" s="79" t="s">
        <v>32</v>
      </c>
      <c r="DU4" s="79" t="s">
        <v>33</v>
      </c>
      <c r="DV4" s="79" t="s">
        <v>34</v>
      </c>
      <c r="DW4" s="79" t="s">
        <v>35</v>
      </c>
      <c r="DX4" s="79" t="s">
        <v>56</v>
      </c>
    </row>
    <row r="5" spans="2:128" ht="24.75" customHeight="1" x14ac:dyDescent="0.2">
      <c r="B5" s="78">
        <f>+'Indicadores Comp Flexible'!C7</f>
        <v>0.95517087806450551</v>
      </c>
      <c r="C5" s="78">
        <f>+'Indicadores Comp Flexible'!D7</f>
        <v>0.91012600438888991</v>
      </c>
      <c r="D5" s="78">
        <f>+'Indicadores Comp Flexible'!E7</f>
        <v>1.1008084318269975</v>
      </c>
      <c r="E5" s="78">
        <f>+'Indicadores Comp Flexible'!F7</f>
        <v>1.2277952183232139</v>
      </c>
      <c r="F5" s="78">
        <f>+'Indicadores Comp Flexible'!G7</f>
        <v>1.014280084600711</v>
      </c>
      <c r="G5" s="78">
        <f>+'Indicadores Comp Flexible'!H7</f>
        <v>1.7090275356427556</v>
      </c>
      <c r="H5" s="78">
        <f>+'Indicadores Comp Flexible'!I7</f>
        <v>0</v>
      </c>
      <c r="I5" s="78">
        <f>+'Indicadores Comp Flexible'!J7</f>
        <v>0</v>
      </c>
      <c r="J5" s="78">
        <f>+'Indicadores Comp Flexible'!K7</f>
        <v>0</v>
      </c>
      <c r="K5" s="78">
        <f>+'Indicadores Comp Flexible'!L7</f>
        <v>0</v>
      </c>
      <c r="L5" s="78">
        <f>+'Indicadores Comp Flexible'!M7</f>
        <v>0</v>
      </c>
      <c r="M5" s="78">
        <f>+'Indicadores Comp Flexible'!N7</f>
        <v>0</v>
      </c>
      <c r="N5" s="42">
        <v>0.8</v>
      </c>
      <c r="P5" s="41">
        <f>+'Indicadores Comp Flexible'!C49</f>
        <v>2.0261648785252079E-2</v>
      </c>
      <c r="Q5" s="41">
        <f>+'Indicadores Comp Flexible'!D49</f>
        <v>1.8590865242701902E-2</v>
      </c>
      <c r="R5" s="41">
        <f>+'Indicadores Comp Flexible'!E49</f>
        <v>2.1061022908881958E-2</v>
      </c>
      <c r="S5" s="41">
        <f>+'Indicadores Comp Flexible'!F49</f>
        <v>3.0026800124520421E-2</v>
      </c>
      <c r="T5" s="41">
        <f>+'Indicadores Comp Flexible'!G49</f>
        <v>4.4261046135406603E-3</v>
      </c>
      <c r="U5" s="41">
        <f>+'Indicadores Comp Flexible'!H49</f>
        <v>1.0241087143383407E-2</v>
      </c>
      <c r="V5" s="41">
        <f>+'Indicadores Comp Flexible'!I49</f>
        <v>0</v>
      </c>
      <c r="W5" s="41">
        <f>+'Indicadores Comp Flexible'!J49</f>
        <v>0</v>
      </c>
      <c r="X5" s="41">
        <f>+'Indicadores Comp Flexible'!K49</f>
        <v>0</v>
      </c>
      <c r="Y5" s="41">
        <f>+'Indicadores Comp Flexible'!L49</f>
        <v>0</v>
      </c>
      <c r="Z5" s="41">
        <f>+'Indicadores Comp Flexible'!M49</f>
        <v>0</v>
      </c>
      <c r="AA5" s="41">
        <f>+'Indicadores Comp Flexible'!N49</f>
        <v>0</v>
      </c>
      <c r="AB5" s="42">
        <v>0.01</v>
      </c>
      <c r="AD5" s="43">
        <f>+'Indicadores Comp Flexible'!C33</f>
        <v>1.0834556939947895</v>
      </c>
      <c r="AE5" s="43">
        <f>+'Indicadores Comp Flexible'!D33</f>
        <v>1.0955651316796133</v>
      </c>
      <c r="AF5" s="43">
        <f>+'Indicadores Comp Flexible'!E33</f>
        <v>1.0908611078565225</v>
      </c>
      <c r="AG5" s="43">
        <f>+'Indicadores Comp Flexible'!F33</f>
        <v>1.0730847318556633</v>
      </c>
      <c r="AH5" s="43">
        <f>+'Indicadores Comp Flexible'!G33</f>
        <v>1.0625162329682967</v>
      </c>
      <c r="AI5" s="43">
        <f>+'Indicadores Comp Flexible'!H33</f>
        <v>0.98691071274373232</v>
      </c>
      <c r="AJ5" s="43">
        <f>+'Indicadores Comp Flexible'!I33</f>
        <v>0</v>
      </c>
      <c r="AK5" s="43">
        <f>+'Indicadores Comp Flexible'!J33</f>
        <v>0</v>
      </c>
      <c r="AL5" s="43">
        <f>+'Indicadores Comp Flexible'!K33</f>
        <v>0</v>
      </c>
      <c r="AM5" s="43">
        <f>+'Indicadores Comp Flexible'!L33</f>
        <v>0</v>
      </c>
      <c r="AN5" s="43">
        <f>+'Indicadores Comp Flexible'!M33</f>
        <v>0</v>
      </c>
      <c r="AO5" s="43">
        <f>+'Indicadores Comp Flexible'!N33</f>
        <v>0</v>
      </c>
      <c r="AP5" s="42">
        <v>0.95</v>
      </c>
      <c r="AR5" s="43">
        <f>+'Indicadores Comp Flexible'!C41</f>
        <v>0.75956003200023048</v>
      </c>
      <c r="AS5" s="43">
        <f>+'Indicadores Comp Flexible'!D41</f>
        <v>0.83406264265392693</v>
      </c>
      <c r="AT5" s="43">
        <f>+'Indicadores Comp Flexible'!E41</f>
        <v>0.95391508454517338</v>
      </c>
      <c r="AU5" s="43">
        <f>+'Indicadores Comp Flexible'!F41</f>
        <v>1.3569874857957873</v>
      </c>
      <c r="AV5" s="43">
        <f>+'Indicadores Comp Flexible'!G41</f>
        <v>0.912932617844748</v>
      </c>
      <c r="AW5" s="43">
        <f>+'Indicadores Comp Flexible'!H41</f>
        <v>1.6050406213378212</v>
      </c>
      <c r="AX5" s="43">
        <f>+'Indicadores Comp Flexible'!I41</f>
        <v>0</v>
      </c>
      <c r="AY5" s="43">
        <f>+'Indicadores Comp Flexible'!J41</f>
        <v>0</v>
      </c>
      <c r="AZ5" s="43">
        <f>+'Indicadores Comp Flexible'!K41</f>
        <v>0</v>
      </c>
      <c r="BA5" s="43">
        <f>+'Indicadores Comp Flexible'!L41</f>
        <v>0</v>
      </c>
      <c r="BB5" s="43">
        <f>+'Indicadores Comp Flexible'!M41</f>
        <v>0</v>
      </c>
      <c r="BC5" s="43">
        <f>+'Indicadores Comp Flexible'!N41</f>
        <v>0</v>
      </c>
      <c r="BD5" s="43">
        <f>+'Indicadores Comp Flexible'!O41</f>
        <v>0.95</v>
      </c>
      <c r="BF5" s="43">
        <f>+'Indicadores Comp Flexible'!C58</f>
        <v>1</v>
      </c>
      <c r="BG5" s="43">
        <f>+'Indicadores Comp Flexible'!D58</f>
        <v>0.97959183673469385</v>
      </c>
      <c r="BH5" s="43">
        <f>+'Indicadores Comp Flexible'!E58</f>
        <v>0.9850746268656716</v>
      </c>
      <c r="BI5" s="43">
        <f>+'Indicadores Comp Flexible'!F58</f>
        <v>0.98290598290598286</v>
      </c>
      <c r="BJ5" s="43">
        <f>+'Indicadores Comp Flexible'!G58</f>
        <v>0.92258064516129035</v>
      </c>
      <c r="BK5" s="43">
        <f>+'Indicadores Comp Flexible'!H58</f>
        <v>0.80882352941176472</v>
      </c>
      <c r="BL5" s="43">
        <f>+'Indicadores Comp Flexible'!I58</f>
        <v>0</v>
      </c>
      <c r="BM5" s="43">
        <f>+'Indicadores Comp Flexible'!J58</f>
        <v>0</v>
      </c>
      <c r="BN5" s="43">
        <f>+'Indicadores Comp Flexible'!K58</f>
        <v>0</v>
      </c>
      <c r="BO5" s="43">
        <f>+'Indicadores Comp Flexible'!L58</f>
        <v>0</v>
      </c>
      <c r="BP5" s="43">
        <f>+'Indicadores Comp Flexible'!M58</f>
        <v>0</v>
      </c>
      <c r="BQ5" s="43">
        <f>+'Indicadores Comp Flexible'!N58</f>
        <v>0</v>
      </c>
      <c r="BR5" s="43">
        <f>+'Indicadores Comp Flexible'!O58</f>
        <v>0.95</v>
      </c>
      <c r="BT5" s="43">
        <f>+'Indicadores Comp Flexible'!C17</f>
        <v>1.0519774481142437</v>
      </c>
      <c r="BU5" s="43">
        <f>+'Indicadores Comp Flexible'!D17</f>
        <v>1.1451017223204047</v>
      </c>
      <c r="BV5" s="43">
        <f>+'Indicadores Comp Flexible'!E17</f>
        <v>1.0468886509449566</v>
      </c>
      <c r="BW5" s="43">
        <f>+'Indicadores Comp Flexible'!F17</f>
        <v>1.0743864734299515</v>
      </c>
      <c r="BX5" s="43">
        <f>+'Indicadores Comp Flexible'!G17</f>
        <v>0.9782862276473776</v>
      </c>
      <c r="BY5" s="43">
        <f>+'Indicadores Comp Flexible'!H17</f>
        <v>1.0414469347396176</v>
      </c>
      <c r="BZ5" s="43">
        <f>+'Indicadores Comp Flexible'!I17</f>
        <v>0</v>
      </c>
      <c r="CA5" s="43">
        <f>+'Indicadores Comp Flexible'!J17</f>
        <v>0</v>
      </c>
      <c r="CB5" s="43">
        <f>+'Indicadores Comp Flexible'!K17</f>
        <v>0</v>
      </c>
      <c r="CC5" s="43">
        <f>+'Indicadores Comp Flexible'!L17</f>
        <v>0</v>
      </c>
      <c r="CD5" s="43">
        <f>+'Indicadores Comp Flexible'!M17</f>
        <v>0</v>
      </c>
      <c r="CE5" s="43">
        <f>+'Indicadores Comp Flexible'!N17</f>
        <v>0</v>
      </c>
      <c r="CF5" s="42">
        <v>0.97</v>
      </c>
      <c r="CH5" s="43">
        <f>+'Indicadores Comp Flexible'!C71</f>
        <v>0.88611111111111107</v>
      </c>
      <c r="CI5" s="43">
        <f>+'Indicadores Comp Flexible'!D71</f>
        <v>0.93002915451895041</v>
      </c>
      <c r="CJ5" s="43">
        <f>+'Indicadores Comp Flexible'!E71</f>
        <v>1.0126984126984127</v>
      </c>
      <c r="CK5" s="43">
        <f>+'Indicadores Comp Flexible'!F71</f>
        <v>0.90112994350282483</v>
      </c>
      <c r="CL5" s="43">
        <f>+'Indicadores Comp Flexible'!G71</f>
        <v>0.6205450733752621</v>
      </c>
      <c r="CM5" s="43">
        <f>+'Indicadores Comp Flexible'!H71</f>
        <v>0.91640866873065019</v>
      </c>
      <c r="CN5" s="43">
        <f>+'Indicadores Comp Flexible'!I71</f>
        <v>0</v>
      </c>
      <c r="CO5" s="43">
        <f>+'Indicadores Comp Flexible'!J71</f>
        <v>0</v>
      </c>
      <c r="CP5" s="43">
        <f>+'Indicadores Comp Flexible'!K71</f>
        <v>0</v>
      </c>
      <c r="CQ5" s="43">
        <f>+'Indicadores Comp Flexible'!L71</f>
        <v>0</v>
      </c>
      <c r="CR5" s="43">
        <f>+'Indicadores Comp Flexible'!M71</f>
        <v>0</v>
      </c>
      <c r="CS5" s="43">
        <f>+'Indicadores Comp Flexible'!N71</f>
        <v>0</v>
      </c>
      <c r="CT5" s="42">
        <v>1</v>
      </c>
      <c r="CX5" s="43">
        <f>+'Indicadores Comp Flexible'!C107</f>
        <v>0.98252427184466018</v>
      </c>
      <c r="CY5" s="43">
        <f>+'Indicadores Comp Flexible'!D107</f>
        <v>1.0572815533980582</v>
      </c>
      <c r="CZ5" s="43">
        <f>+'Indicadores Comp Flexible'!E107</f>
        <v>1.0572815533980584</v>
      </c>
      <c r="DA5" s="43">
        <f>+'Indicadores Comp Flexible'!F107</f>
        <v>1.0173410404624277</v>
      </c>
      <c r="DB5" s="43">
        <f>+'Indicadores Comp Flexible'!G107</f>
        <v>1.0231067961165048</v>
      </c>
      <c r="DC5" s="43">
        <f>+'Indicadores Comp Flexible'!H107</f>
        <v>0.91631067961165047</v>
      </c>
      <c r="DD5" s="43">
        <f>+'Indicadores Comp Flexible'!I107</f>
        <v>0</v>
      </c>
      <c r="DE5" s="43">
        <f>+'Indicadores Comp Flexible'!J107</f>
        <v>0</v>
      </c>
      <c r="DF5" s="43">
        <f>+'Indicadores Comp Flexible'!K107</f>
        <v>0</v>
      </c>
      <c r="DG5" s="43">
        <f>+'Indicadores Comp Flexible'!L107</f>
        <v>0</v>
      </c>
      <c r="DH5" s="43">
        <f>+'Indicadores Comp Flexible'!M107</f>
        <v>0</v>
      </c>
      <c r="DI5" s="43">
        <f>+'Indicadores Comp Flexible'!N107</f>
        <v>0</v>
      </c>
      <c r="DJ5" s="42">
        <v>0.95</v>
      </c>
      <c r="DL5" s="43">
        <f>+'Indicadores Comp Flexible'!C115</f>
        <v>1.5375561508345352</v>
      </c>
      <c r="DM5" s="43">
        <f>+'Indicadores Comp Flexible'!D115</f>
        <v>1.2388178320734342</v>
      </c>
      <c r="DN5" s="43">
        <f>+'Indicadores Comp Flexible'!E115</f>
        <v>1.2346403429077959</v>
      </c>
      <c r="DO5" s="43">
        <f>+'Indicadores Comp Flexible'!F115</f>
        <v>1.2810675241157556</v>
      </c>
      <c r="DP5" s="43">
        <f>+'Indicadores Comp Flexible'!G115</f>
        <v>1.2174303086997191</v>
      </c>
      <c r="DQ5" s="43">
        <f>+'Indicadores Comp Flexible'!H115</f>
        <v>1.2783092592592591</v>
      </c>
      <c r="DR5" s="43">
        <f>+'Indicadores Comp Flexible'!I115</f>
        <v>0</v>
      </c>
      <c r="DS5" s="43">
        <f>+'Indicadores Comp Flexible'!J115</f>
        <v>0</v>
      </c>
      <c r="DT5" s="43">
        <f>+'Indicadores Comp Flexible'!K115</f>
        <v>0</v>
      </c>
      <c r="DU5" s="43">
        <f>+'Indicadores Comp Flexible'!L115</f>
        <v>0</v>
      </c>
      <c r="DV5" s="43">
        <f>+'Indicadores Comp Flexible'!M115</f>
        <v>0</v>
      </c>
      <c r="DW5" s="43">
        <f>+'Indicadores Comp Flexible'!N115</f>
        <v>0</v>
      </c>
      <c r="DX5" s="42">
        <v>0.95</v>
      </c>
    </row>
    <row r="6" spans="2:128" x14ac:dyDescent="0.2">
      <c r="D6" s="44"/>
      <c r="Q6" s="40"/>
      <c r="R6" s="44"/>
      <c r="V6" s="40"/>
      <c r="W6" s="40"/>
      <c r="X6" s="40"/>
      <c r="AE6" s="40"/>
      <c r="AF6" s="44"/>
      <c r="AJ6" s="40"/>
      <c r="AK6" s="40"/>
      <c r="AL6" s="40"/>
      <c r="AT6" s="44"/>
      <c r="BH6" s="44"/>
      <c r="BU6" s="40"/>
      <c r="BV6" s="44"/>
      <c r="BZ6" s="40"/>
      <c r="CA6" s="40"/>
      <c r="CB6" s="40"/>
      <c r="CI6" s="40"/>
      <c r="CJ6" s="44"/>
      <c r="CN6" s="40"/>
      <c r="CO6" s="40"/>
      <c r="CP6" s="40"/>
      <c r="CZ6" s="44"/>
      <c r="DN6" s="44"/>
    </row>
    <row r="7" spans="2:128" x14ac:dyDescent="0.2">
      <c r="D7" s="44"/>
      <c r="Q7" s="40"/>
      <c r="R7" s="44"/>
      <c r="V7" s="40"/>
      <c r="W7" s="40"/>
      <c r="X7" s="40"/>
      <c r="AE7" s="40"/>
      <c r="AF7" s="44"/>
      <c r="AJ7" s="40"/>
      <c r="AK7" s="40"/>
      <c r="AL7" s="40"/>
      <c r="AT7" s="44"/>
      <c r="BH7" s="44"/>
      <c r="BU7" s="40"/>
      <c r="BV7" s="44"/>
      <c r="BZ7" s="40"/>
      <c r="CA7" s="40"/>
      <c r="CB7" s="40"/>
      <c r="CI7" s="40"/>
      <c r="CJ7" s="44"/>
      <c r="CN7" s="40"/>
      <c r="CO7" s="40"/>
      <c r="CP7" s="40"/>
      <c r="CZ7" s="44"/>
      <c r="DN7" s="44"/>
    </row>
    <row r="8" spans="2:128" x14ac:dyDescent="0.2">
      <c r="D8" s="44"/>
      <c r="Q8" s="40"/>
      <c r="R8" s="44"/>
      <c r="V8" s="40"/>
      <c r="W8" s="40"/>
      <c r="X8" s="40"/>
      <c r="AE8" s="40"/>
      <c r="AF8" s="44"/>
      <c r="AJ8" s="40"/>
      <c r="AK8" s="40"/>
      <c r="AL8" s="40"/>
      <c r="AT8" s="44"/>
      <c r="BH8" s="44"/>
      <c r="BU8" s="40"/>
      <c r="BV8" s="44"/>
      <c r="BZ8" s="40"/>
      <c r="CA8" s="40"/>
      <c r="CB8" s="40"/>
      <c r="CI8" s="40"/>
      <c r="CJ8" s="44"/>
      <c r="CN8" s="40"/>
      <c r="CO8" s="40"/>
      <c r="CP8" s="40"/>
      <c r="CZ8" s="44"/>
      <c r="DN8" s="44"/>
    </row>
    <row r="9" spans="2:128" x14ac:dyDescent="0.2">
      <c r="D9" s="44"/>
      <c r="E9" s="45"/>
      <c r="F9" s="45"/>
      <c r="G9" s="45"/>
      <c r="H9" s="45"/>
      <c r="I9" s="45"/>
      <c r="J9" s="45"/>
      <c r="K9" s="45"/>
      <c r="L9" s="45"/>
      <c r="M9" s="45"/>
      <c r="N9" s="45"/>
      <c r="Q9" s="40"/>
      <c r="R9" s="44"/>
      <c r="S9" s="45"/>
      <c r="T9" s="45"/>
      <c r="U9" s="45"/>
      <c r="V9" s="45"/>
      <c r="W9" s="45"/>
      <c r="X9" s="45"/>
      <c r="Y9" s="45"/>
      <c r="Z9" s="45"/>
      <c r="AA9" s="45"/>
      <c r="AB9" s="45"/>
      <c r="AE9" s="40"/>
      <c r="AF9" s="44"/>
      <c r="AG9" s="45"/>
      <c r="AH9" s="45"/>
      <c r="AI9" s="45"/>
      <c r="AJ9" s="45"/>
      <c r="AK9" s="45"/>
      <c r="AL9" s="45"/>
      <c r="AM9" s="45"/>
      <c r="AN9" s="45"/>
      <c r="AO9" s="45"/>
      <c r="AP9" s="45"/>
      <c r="AT9" s="44"/>
      <c r="AU9" s="45"/>
      <c r="AV9" s="45"/>
      <c r="AW9" s="45"/>
      <c r="AX9" s="45"/>
      <c r="AY9" s="45"/>
      <c r="AZ9" s="45"/>
      <c r="BA9" s="45"/>
      <c r="BB9" s="45"/>
      <c r="BC9" s="45"/>
      <c r="BD9" s="45"/>
      <c r="BH9" s="44"/>
      <c r="BI9" s="45"/>
      <c r="BJ9" s="45"/>
      <c r="BK9" s="45"/>
      <c r="BL9" s="45"/>
      <c r="BM9" s="45"/>
      <c r="BN9" s="45"/>
      <c r="BO9" s="45"/>
      <c r="BP9" s="45"/>
      <c r="BQ9" s="45"/>
      <c r="BR9" s="45"/>
      <c r="BU9" s="40"/>
      <c r="BV9" s="44"/>
      <c r="BW9" s="45"/>
      <c r="BX9" s="45"/>
      <c r="BY9" s="45"/>
      <c r="BZ9" s="45"/>
      <c r="CA9" s="45"/>
      <c r="CB9" s="45"/>
      <c r="CC9" s="45"/>
      <c r="CD9" s="45"/>
      <c r="CE9" s="45"/>
      <c r="CF9" s="45"/>
      <c r="CI9" s="40"/>
      <c r="CJ9" s="44"/>
      <c r="CK9" s="45"/>
      <c r="CL9" s="45"/>
      <c r="CM9" s="45"/>
      <c r="CN9" s="45"/>
      <c r="CO9" s="45"/>
      <c r="CP9" s="45"/>
      <c r="CQ9" s="45"/>
      <c r="CR9" s="45"/>
      <c r="CS9" s="45"/>
      <c r="CT9" s="45"/>
      <c r="CZ9" s="44"/>
      <c r="DA9" s="45"/>
      <c r="DB9" s="45"/>
      <c r="DC9" s="45"/>
      <c r="DD9" s="45"/>
      <c r="DE9" s="45"/>
      <c r="DF9" s="45"/>
      <c r="DG9" s="45"/>
      <c r="DH9" s="45"/>
      <c r="DI9" s="45"/>
      <c r="DJ9" s="45"/>
      <c r="DN9" s="44"/>
      <c r="DO9" s="45"/>
      <c r="DP9" s="45"/>
      <c r="DQ9" s="45"/>
      <c r="DR9" s="45"/>
      <c r="DS9" s="45"/>
      <c r="DT9" s="45"/>
      <c r="DU9" s="45"/>
      <c r="DV9" s="45"/>
      <c r="DW9" s="45"/>
      <c r="DX9" s="45"/>
    </row>
    <row r="10" spans="2:128" x14ac:dyDescent="0.2">
      <c r="D10" s="44"/>
      <c r="Q10" s="40"/>
      <c r="R10" s="44"/>
      <c r="V10" s="40"/>
      <c r="W10" s="40"/>
      <c r="X10" s="40"/>
      <c r="AE10" s="40"/>
      <c r="AF10" s="44"/>
      <c r="AJ10" s="40"/>
      <c r="AK10" s="40"/>
      <c r="AL10" s="40"/>
      <c r="AT10" s="44"/>
      <c r="BH10" s="44"/>
      <c r="BU10" s="40"/>
      <c r="BV10" s="44"/>
      <c r="BZ10" s="40"/>
      <c r="CA10" s="40"/>
      <c r="CB10" s="40"/>
      <c r="CI10" s="40"/>
      <c r="CJ10" s="44"/>
      <c r="CN10" s="40"/>
      <c r="CO10" s="40"/>
      <c r="CP10" s="40"/>
      <c r="CZ10" s="44"/>
      <c r="DN10" s="44"/>
    </row>
    <row r="11" spans="2:128" x14ac:dyDescent="0.2">
      <c r="D11" s="44"/>
      <c r="Q11" s="40"/>
      <c r="R11" s="44"/>
      <c r="V11" s="40"/>
      <c r="W11" s="40"/>
      <c r="X11" s="40"/>
      <c r="AE11" s="40"/>
      <c r="AF11" s="44"/>
      <c r="AJ11" s="40"/>
      <c r="AK11" s="40"/>
      <c r="AL11" s="40"/>
      <c r="AT11" s="44"/>
      <c r="BH11" s="44"/>
      <c r="BU11" s="40"/>
      <c r="BV11" s="44"/>
      <c r="BZ11" s="40"/>
      <c r="CA11" s="40"/>
      <c r="CB11" s="40"/>
      <c r="CI11" s="40"/>
      <c r="CJ11" s="44"/>
      <c r="CN11" s="40"/>
      <c r="CO11" s="40"/>
      <c r="CP11" s="40"/>
      <c r="CZ11" s="44"/>
      <c r="DN11" s="44"/>
    </row>
    <row r="12" spans="2:128" x14ac:dyDescent="0.2">
      <c r="D12" s="44"/>
      <c r="Q12" s="40"/>
      <c r="R12" s="44"/>
      <c r="V12" s="40"/>
      <c r="W12" s="40"/>
      <c r="X12" s="40"/>
      <c r="AE12" s="40"/>
      <c r="AF12" s="44"/>
      <c r="AJ12" s="40"/>
      <c r="AK12" s="40"/>
      <c r="AL12" s="40"/>
      <c r="AT12" s="44"/>
      <c r="BH12" s="44"/>
      <c r="BU12" s="40"/>
      <c r="BV12" s="44"/>
      <c r="BZ12" s="40"/>
      <c r="CA12" s="40"/>
      <c r="CB12" s="40"/>
      <c r="CI12" s="40"/>
      <c r="CJ12" s="44"/>
      <c r="CN12" s="40"/>
      <c r="CO12" s="40"/>
      <c r="CP12" s="40"/>
      <c r="CZ12" s="44"/>
      <c r="DN12" s="44"/>
    </row>
    <row r="13" spans="2:128" x14ac:dyDescent="0.2">
      <c r="D13" s="44"/>
      <c r="E13" s="44"/>
      <c r="F13" s="46"/>
      <c r="Q13" s="40"/>
      <c r="R13" s="44"/>
      <c r="S13" s="44"/>
      <c r="T13" s="46"/>
      <c r="V13" s="40"/>
      <c r="W13" s="40"/>
      <c r="X13" s="40"/>
      <c r="AE13" s="40"/>
      <c r="AF13" s="44"/>
      <c r="AG13" s="44"/>
      <c r="AH13" s="46"/>
      <c r="AJ13" s="40"/>
      <c r="AK13" s="40"/>
      <c r="AL13" s="40"/>
      <c r="AT13" s="44"/>
      <c r="AU13" s="44"/>
      <c r="AV13" s="46"/>
      <c r="BH13" s="44"/>
      <c r="BI13" s="44"/>
      <c r="BJ13" s="46"/>
      <c r="BU13" s="40"/>
      <c r="BV13" s="44"/>
      <c r="BW13" s="44"/>
      <c r="BX13" s="46"/>
      <c r="BZ13" s="40"/>
      <c r="CA13" s="40"/>
      <c r="CB13" s="40"/>
      <c r="CI13" s="40"/>
      <c r="CJ13" s="44"/>
      <c r="CK13" s="44"/>
      <c r="CL13" s="46"/>
      <c r="CN13" s="40"/>
      <c r="CO13" s="40"/>
      <c r="CP13" s="40"/>
      <c r="CZ13" s="44"/>
      <c r="DA13" s="44"/>
      <c r="DB13" s="46"/>
      <c r="DN13" s="44"/>
      <c r="DO13" s="44"/>
      <c r="DP13" s="46"/>
    </row>
    <row r="14" spans="2:128" x14ac:dyDescent="0.2">
      <c r="D14" s="44"/>
      <c r="E14" s="44"/>
      <c r="F14" s="46"/>
      <c r="Q14" s="40"/>
      <c r="R14" s="44"/>
      <c r="S14" s="44"/>
      <c r="T14" s="46"/>
      <c r="V14" s="40"/>
      <c r="W14" s="40"/>
      <c r="X14" s="40"/>
      <c r="AE14" s="40"/>
      <c r="AF14" s="44"/>
      <c r="AG14" s="44"/>
      <c r="AH14" s="46"/>
      <c r="AJ14" s="40"/>
      <c r="AK14" s="40"/>
      <c r="AL14" s="40"/>
      <c r="AT14" s="44"/>
      <c r="AU14" s="44"/>
      <c r="AV14" s="46"/>
      <c r="BH14" s="44"/>
      <c r="BI14" s="44"/>
      <c r="BJ14" s="46"/>
      <c r="BU14" s="40"/>
      <c r="BV14" s="44"/>
      <c r="BW14" s="44"/>
      <c r="BX14" s="46"/>
      <c r="BZ14" s="40"/>
      <c r="CA14" s="40"/>
      <c r="CB14" s="40"/>
      <c r="CI14" s="40"/>
      <c r="CJ14" s="44"/>
      <c r="CK14" s="44"/>
      <c r="CL14" s="46"/>
      <c r="CN14" s="40"/>
      <c r="CO14" s="40"/>
      <c r="CP14" s="40"/>
      <c r="CZ14" s="44"/>
      <c r="DA14" s="44"/>
      <c r="DB14" s="46"/>
      <c r="DN14" s="44"/>
      <c r="DO14" s="44"/>
      <c r="DP14" s="46"/>
    </row>
    <row r="15" spans="2:128" x14ac:dyDescent="0.2">
      <c r="D15" s="44"/>
      <c r="E15" s="44"/>
      <c r="F15" s="46"/>
      <c r="Q15" s="40"/>
      <c r="R15" s="44"/>
      <c r="S15" s="44"/>
      <c r="T15" s="46"/>
      <c r="V15" s="40"/>
      <c r="W15" s="40"/>
      <c r="X15" s="40"/>
      <c r="AE15" s="40"/>
      <c r="AF15" s="44"/>
      <c r="AG15" s="44"/>
      <c r="AH15" s="46"/>
      <c r="AJ15" s="40"/>
      <c r="AK15" s="40"/>
      <c r="AL15" s="40"/>
      <c r="AT15" s="44"/>
      <c r="AU15" s="44"/>
      <c r="AV15" s="46"/>
      <c r="BH15" s="44"/>
      <c r="BI15" s="44"/>
      <c r="BJ15" s="46"/>
      <c r="BU15" s="40"/>
      <c r="BV15" s="44"/>
      <c r="BW15" s="44"/>
      <c r="BX15" s="46"/>
      <c r="BZ15" s="40"/>
      <c r="CA15" s="40"/>
      <c r="CB15" s="40"/>
      <c r="CI15" s="40"/>
      <c r="CJ15" s="44"/>
      <c r="CK15" s="44"/>
      <c r="CL15" s="46"/>
      <c r="CN15" s="40"/>
      <c r="CO15" s="40"/>
      <c r="CP15" s="40"/>
      <c r="CZ15" s="44"/>
      <c r="DA15" s="44"/>
      <c r="DB15" s="46"/>
      <c r="DN15" s="44"/>
      <c r="DO15" s="44"/>
      <c r="DP15" s="46"/>
    </row>
    <row r="16" spans="2:128" x14ac:dyDescent="0.2">
      <c r="D16" s="44"/>
      <c r="E16" s="44"/>
      <c r="F16" s="46"/>
      <c r="Q16" s="40"/>
      <c r="R16" s="44"/>
      <c r="S16" s="44"/>
      <c r="T16" s="46"/>
      <c r="V16" s="40"/>
      <c r="W16" s="40"/>
      <c r="X16" s="40"/>
      <c r="AE16" s="40"/>
      <c r="AF16" s="44"/>
      <c r="AG16" s="44"/>
      <c r="AH16" s="46"/>
      <c r="AJ16" s="40"/>
      <c r="AK16" s="40"/>
      <c r="AL16" s="40"/>
      <c r="AT16" s="44"/>
      <c r="AU16" s="44"/>
      <c r="AV16" s="46"/>
      <c r="BH16" s="44"/>
      <c r="BI16" s="44"/>
      <c r="BJ16" s="46"/>
      <c r="BU16" s="40"/>
      <c r="BV16" s="44"/>
      <c r="BW16" s="44"/>
      <c r="BX16" s="46"/>
      <c r="BZ16" s="40"/>
      <c r="CA16" s="40"/>
      <c r="CB16" s="40"/>
      <c r="CI16" s="40"/>
      <c r="CJ16" s="44"/>
      <c r="CK16" s="44"/>
      <c r="CL16" s="46"/>
      <c r="CN16" s="40"/>
      <c r="CO16" s="40"/>
      <c r="CP16" s="40"/>
      <c r="CZ16" s="44"/>
      <c r="DA16" s="44"/>
      <c r="DB16" s="46"/>
      <c r="DN16" s="44"/>
      <c r="DO16" s="44"/>
      <c r="DP16" s="46"/>
    </row>
    <row r="17" spans="2:128" x14ac:dyDescent="0.2">
      <c r="D17" s="44"/>
      <c r="E17" s="44"/>
      <c r="F17" s="46"/>
      <c r="Q17" s="40"/>
      <c r="R17" s="44"/>
      <c r="S17" s="44"/>
      <c r="T17" s="46"/>
      <c r="V17" s="40"/>
      <c r="W17" s="40"/>
      <c r="X17" s="40"/>
      <c r="AE17" s="40"/>
      <c r="AF17" s="44"/>
      <c r="AG17" s="44"/>
      <c r="AH17" s="46"/>
      <c r="AJ17" s="40"/>
      <c r="AK17" s="40"/>
      <c r="AL17" s="40"/>
      <c r="AT17" s="44"/>
      <c r="AU17" s="44"/>
      <c r="AV17" s="46"/>
      <c r="BH17" s="44"/>
      <c r="BI17" s="44"/>
      <c r="BJ17" s="46"/>
      <c r="BU17" s="40"/>
      <c r="BV17" s="44"/>
      <c r="BW17" s="44"/>
      <c r="BX17" s="46"/>
      <c r="BZ17" s="40"/>
      <c r="CA17" s="40"/>
      <c r="CB17" s="40"/>
      <c r="CI17" s="40"/>
      <c r="CJ17" s="44"/>
      <c r="CK17" s="44"/>
      <c r="CL17" s="46"/>
      <c r="CN17" s="40"/>
      <c r="CO17" s="40"/>
      <c r="CP17" s="40"/>
      <c r="CZ17" s="44"/>
      <c r="DA17" s="44"/>
      <c r="DB17" s="46"/>
      <c r="DN17" s="44"/>
      <c r="DO17" s="44"/>
      <c r="DP17" s="46"/>
    </row>
    <row r="18" spans="2:128" x14ac:dyDescent="0.2">
      <c r="D18" s="44"/>
      <c r="E18" s="44"/>
      <c r="F18" s="46"/>
      <c r="Q18" s="40"/>
      <c r="R18" s="44"/>
      <c r="S18" s="44"/>
      <c r="T18" s="46"/>
      <c r="V18" s="40"/>
      <c r="W18" s="40"/>
      <c r="X18" s="40"/>
      <c r="AE18" s="40"/>
      <c r="AF18" s="44"/>
      <c r="AG18" s="44"/>
      <c r="AH18" s="46"/>
      <c r="AJ18" s="40"/>
      <c r="AK18" s="40"/>
      <c r="AL18" s="40"/>
      <c r="AT18" s="44"/>
      <c r="AU18" s="44"/>
      <c r="AV18" s="46"/>
      <c r="BH18" s="44"/>
      <c r="BI18" s="44"/>
      <c r="BJ18" s="46"/>
      <c r="BU18" s="40"/>
      <c r="BV18" s="44"/>
      <c r="BW18" s="44"/>
      <c r="BX18" s="46"/>
      <c r="BZ18" s="40"/>
      <c r="CA18" s="40"/>
      <c r="CB18" s="40"/>
      <c r="CI18" s="40"/>
      <c r="CJ18" s="44"/>
      <c r="CK18" s="44"/>
      <c r="CL18" s="46"/>
      <c r="CN18" s="40"/>
      <c r="CO18" s="40"/>
      <c r="CP18" s="40"/>
      <c r="CZ18" s="44"/>
      <c r="DA18" s="44"/>
      <c r="DB18" s="46"/>
      <c r="DN18" s="44"/>
      <c r="DO18" s="44"/>
      <c r="DP18" s="46"/>
    </row>
    <row r="19" spans="2:128" x14ac:dyDescent="0.2">
      <c r="D19" s="44"/>
      <c r="E19" s="44"/>
      <c r="F19" s="46"/>
      <c r="Q19" s="40"/>
      <c r="R19" s="44"/>
      <c r="S19" s="44"/>
      <c r="T19" s="46"/>
      <c r="V19" s="40"/>
      <c r="W19" s="40"/>
      <c r="X19" s="40"/>
      <c r="AE19" s="40"/>
      <c r="AF19" s="44"/>
      <c r="AG19" s="44"/>
      <c r="AH19" s="46"/>
      <c r="AJ19" s="40"/>
      <c r="AK19" s="40"/>
      <c r="AL19" s="40"/>
      <c r="AT19" s="44"/>
      <c r="AU19" s="44"/>
      <c r="AV19" s="46"/>
      <c r="BH19" s="44"/>
      <c r="BI19" s="44"/>
      <c r="BJ19" s="46"/>
      <c r="BU19" s="40"/>
      <c r="BV19" s="44"/>
      <c r="BW19" s="44"/>
      <c r="BX19" s="46"/>
      <c r="BZ19" s="40"/>
      <c r="CA19" s="40"/>
      <c r="CB19" s="40"/>
      <c r="CI19" s="40"/>
      <c r="CJ19" s="44"/>
      <c r="CK19" s="44"/>
      <c r="CL19" s="46"/>
      <c r="CN19" s="40"/>
      <c r="CO19" s="40"/>
      <c r="CP19" s="40"/>
      <c r="CZ19" s="44"/>
      <c r="DA19" s="44"/>
      <c r="DB19" s="46"/>
      <c r="DN19" s="44"/>
      <c r="DO19" s="44"/>
      <c r="DP19" s="46"/>
    </row>
    <row r="20" spans="2:128" ht="13.5" thickBot="1" x14ac:dyDescent="0.25">
      <c r="D20" s="44"/>
      <c r="E20" s="44"/>
      <c r="F20" s="46"/>
      <c r="Q20" s="40"/>
      <c r="R20" s="44"/>
      <c r="S20" s="44"/>
      <c r="T20" s="46"/>
      <c r="V20" s="40"/>
      <c r="W20" s="40"/>
      <c r="X20" s="40"/>
      <c r="AE20" s="40"/>
      <c r="AF20" s="44"/>
      <c r="AG20" s="44"/>
      <c r="AH20" s="46"/>
      <c r="AJ20" s="40"/>
      <c r="AK20" s="40"/>
      <c r="AL20" s="40"/>
      <c r="AT20" s="44"/>
      <c r="AU20" s="44"/>
      <c r="AV20" s="46"/>
      <c r="BH20" s="44"/>
      <c r="BI20" s="44"/>
      <c r="BJ20" s="46"/>
      <c r="BU20" s="40"/>
      <c r="BV20" s="44"/>
      <c r="BW20" s="44"/>
      <c r="BX20" s="46"/>
      <c r="BZ20" s="40"/>
      <c r="CA20" s="40"/>
      <c r="CB20" s="40"/>
      <c r="CI20" s="40"/>
      <c r="CJ20" s="44"/>
      <c r="CK20" s="44"/>
      <c r="CL20" s="46"/>
      <c r="CN20" s="40"/>
      <c r="CO20" s="40"/>
      <c r="CP20" s="40"/>
      <c r="CZ20" s="44"/>
      <c r="DA20" s="44"/>
      <c r="DB20" s="46"/>
      <c r="DN20" s="44"/>
      <c r="DO20" s="44"/>
      <c r="DP20" s="46"/>
    </row>
    <row r="21" spans="2:128" ht="24.75" customHeight="1" x14ac:dyDescent="0.2">
      <c r="B21" s="104" t="s">
        <v>57</v>
      </c>
      <c r="C21" s="105"/>
      <c r="D21" s="105"/>
      <c r="E21" s="105"/>
      <c r="F21" s="105"/>
      <c r="G21" s="105"/>
      <c r="H21" s="105"/>
      <c r="I21" s="105"/>
      <c r="J21" s="105"/>
      <c r="K21" s="105"/>
      <c r="L21" s="105"/>
      <c r="M21" s="105"/>
      <c r="N21" s="106"/>
      <c r="P21" s="104" t="s">
        <v>57</v>
      </c>
      <c r="Q21" s="105"/>
      <c r="R21" s="105"/>
      <c r="S21" s="105"/>
      <c r="T21" s="105"/>
      <c r="U21" s="105"/>
      <c r="V21" s="105"/>
      <c r="W21" s="105"/>
      <c r="X21" s="105"/>
      <c r="Y21" s="105"/>
      <c r="Z21" s="105"/>
      <c r="AA21" s="105"/>
      <c r="AB21" s="106"/>
      <c r="AD21" s="104" t="s">
        <v>57</v>
      </c>
      <c r="AE21" s="105"/>
      <c r="AF21" s="105"/>
      <c r="AG21" s="105"/>
      <c r="AH21" s="105"/>
      <c r="AI21" s="105"/>
      <c r="AJ21" s="105"/>
      <c r="AK21" s="105"/>
      <c r="AL21" s="105"/>
      <c r="AM21" s="105"/>
      <c r="AN21" s="105"/>
      <c r="AO21" s="105"/>
      <c r="AP21" s="106"/>
      <c r="AR21" s="104" t="s">
        <v>57</v>
      </c>
      <c r="AS21" s="105"/>
      <c r="AT21" s="105"/>
      <c r="AU21" s="105"/>
      <c r="AV21" s="105"/>
      <c r="AW21" s="105"/>
      <c r="AX21" s="105"/>
      <c r="AY21" s="105"/>
      <c r="AZ21" s="105"/>
      <c r="BA21" s="105"/>
      <c r="BB21" s="105"/>
      <c r="BC21" s="105"/>
      <c r="BD21" s="106"/>
      <c r="BF21" s="104" t="s">
        <v>57</v>
      </c>
      <c r="BG21" s="105"/>
      <c r="BH21" s="105"/>
      <c r="BI21" s="105"/>
      <c r="BJ21" s="105"/>
      <c r="BK21" s="105"/>
      <c r="BL21" s="105"/>
      <c r="BM21" s="105"/>
      <c r="BN21" s="105"/>
      <c r="BO21" s="105"/>
      <c r="BP21" s="105"/>
      <c r="BQ21" s="105"/>
      <c r="BR21" s="106"/>
      <c r="BT21" s="104" t="s">
        <v>57</v>
      </c>
      <c r="BU21" s="105"/>
      <c r="BV21" s="105"/>
      <c r="BW21" s="105"/>
      <c r="BX21" s="105"/>
      <c r="BY21" s="105"/>
      <c r="BZ21" s="105"/>
      <c r="CA21" s="105"/>
      <c r="CB21" s="105"/>
      <c r="CC21" s="105"/>
      <c r="CD21" s="105"/>
      <c r="CE21" s="105"/>
      <c r="CF21" s="106"/>
      <c r="CH21" s="104" t="s">
        <v>57</v>
      </c>
      <c r="CI21" s="105"/>
      <c r="CJ21" s="105"/>
      <c r="CK21" s="105"/>
      <c r="CL21" s="105"/>
      <c r="CM21" s="105"/>
      <c r="CN21" s="105"/>
      <c r="CO21" s="105"/>
      <c r="CP21" s="105"/>
      <c r="CQ21" s="105"/>
      <c r="CR21" s="105"/>
      <c r="CS21" s="105"/>
      <c r="CT21" s="106"/>
      <c r="CX21" s="104" t="s">
        <v>57</v>
      </c>
      <c r="CY21" s="105"/>
      <c r="CZ21" s="105"/>
      <c r="DA21" s="105"/>
      <c r="DB21" s="105"/>
      <c r="DC21" s="105"/>
      <c r="DD21" s="105"/>
      <c r="DE21" s="105"/>
      <c r="DF21" s="105"/>
      <c r="DG21" s="105"/>
      <c r="DH21" s="105"/>
      <c r="DI21" s="105"/>
      <c r="DJ21" s="106"/>
      <c r="DL21" s="104" t="s">
        <v>57</v>
      </c>
      <c r="DM21" s="105"/>
      <c r="DN21" s="105"/>
      <c r="DO21" s="105"/>
      <c r="DP21" s="105"/>
      <c r="DQ21" s="105"/>
      <c r="DR21" s="105"/>
      <c r="DS21" s="105"/>
      <c r="DT21" s="105"/>
      <c r="DU21" s="105"/>
      <c r="DV21" s="105"/>
      <c r="DW21" s="105"/>
      <c r="DX21" s="106"/>
    </row>
    <row r="22" spans="2:128" ht="84" customHeight="1" x14ac:dyDescent="0.2">
      <c r="B22" s="95" t="s">
        <v>58</v>
      </c>
      <c r="C22" s="96"/>
      <c r="D22" s="97" t="s">
        <v>146</v>
      </c>
      <c r="E22" s="98"/>
      <c r="F22" s="98"/>
      <c r="G22" s="98"/>
      <c r="H22" s="98"/>
      <c r="I22" s="98"/>
      <c r="J22" s="98"/>
      <c r="K22" s="98"/>
      <c r="L22" s="98"/>
      <c r="M22" s="98"/>
      <c r="N22" s="99"/>
      <c r="P22" s="95" t="s">
        <v>58</v>
      </c>
      <c r="Q22" s="96"/>
      <c r="R22" s="97" t="s">
        <v>148</v>
      </c>
      <c r="S22" s="98"/>
      <c r="T22" s="98"/>
      <c r="U22" s="98"/>
      <c r="V22" s="98"/>
      <c r="W22" s="98"/>
      <c r="X22" s="98"/>
      <c r="Y22" s="98"/>
      <c r="Z22" s="98"/>
      <c r="AA22" s="98"/>
      <c r="AB22" s="99"/>
      <c r="AD22" s="95" t="s">
        <v>58</v>
      </c>
      <c r="AE22" s="96"/>
      <c r="AF22" s="97" t="s">
        <v>150</v>
      </c>
      <c r="AG22" s="98"/>
      <c r="AH22" s="98"/>
      <c r="AI22" s="98"/>
      <c r="AJ22" s="98"/>
      <c r="AK22" s="98"/>
      <c r="AL22" s="98"/>
      <c r="AM22" s="98"/>
      <c r="AN22" s="98"/>
      <c r="AO22" s="98"/>
      <c r="AP22" s="99"/>
      <c r="AR22" s="95" t="s">
        <v>58</v>
      </c>
      <c r="AS22" s="96"/>
      <c r="AT22" s="97" t="s">
        <v>142</v>
      </c>
      <c r="AU22" s="98"/>
      <c r="AV22" s="98"/>
      <c r="AW22" s="98"/>
      <c r="AX22" s="98"/>
      <c r="AY22" s="98"/>
      <c r="AZ22" s="98"/>
      <c r="BA22" s="98"/>
      <c r="BB22" s="98"/>
      <c r="BC22" s="98"/>
      <c r="BD22" s="99"/>
      <c r="BF22" s="95" t="s">
        <v>58</v>
      </c>
      <c r="BG22" s="96"/>
      <c r="BH22" s="97" t="s">
        <v>154</v>
      </c>
      <c r="BI22" s="98"/>
      <c r="BJ22" s="98"/>
      <c r="BK22" s="98"/>
      <c r="BL22" s="98"/>
      <c r="BM22" s="98"/>
      <c r="BN22" s="98"/>
      <c r="BO22" s="98"/>
      <c r="BP22" s="98"/>
      <c r="BQ22" s="98"/>
      <c r="BR22" s="109"/>
      <c r="BT22" s="95" t="s">
        <v>58</v>
      </c>
      <c r="BU22" s="96"/>
      <c r="BV22" s="97" t="s">
        <v>152</v>
      </c>
      <c r="BW22" s="98"/>
      <c r="BX22" s="98"/>
      <c r="BY22" s="98"/>
      <c r="BZ22" s="98"/>
      <c r="CA22" s="98"/>
      <c r="CB22" s="98"/>
      <c r="CC22" s="98"/>
      <c r="CD22" s="98"/>
      <c r="CE22" s="98"/>
      <c r="CF22" s="99"/>
      <c r="CH22" s="95" t="s">
        <v>58</v>
      </c>
      <c r="CI22" s="96"/>
      <c r="CJ22" s="97"/>
      <c r="CK22" s="98"/>
      <c r="CL22" s="98"/>
      <c r="CM22" s="98"/>
      <c r="CN22" s="98"/>
      <c r="CO22" s="98"/>
      <c r="CP22" s="98"/>
      <c r="CQ22" s="98"/>
      <c r="CR22" s="98"/>
      <c r="CS22" s="98"/>
      <c r="CT22" s="99"/>
      <c r="CX22" s="95" t="s">
        <v>58</v>
      </c>
      <c r="CY22" s="96"/>
      <c r="CZ22" s="97" t="s">
        <v>166</v>
      </c>
      <c r="DA22" s="98"/>
      <c r="DB22" s="98"/>
      <c r="DC22" s="98"/>
      <c r="DD22" s="98"/>
      <c r="DE22" s="98"/>
      <c r="DF22" s="98"/>
      <c r="DG22" s="98"/>
      <c r="DH22" s="98"/>
      <c r="DI22" s="98"/>
      <c r="DJ22" s="99"/>
      <c r="DL22" s="95" t="s">
        <v>58</v>
      </c>
      <c r="DM22" s="96"/>
      <c r="DN22" s="97" t="s">
        <v>164</v>
      </c>
      <c r="DO22" s="98"/>
      <c r="DP22" s="98"/>
      <c r="DQ22" s="98"/>
      <c r="DR22" s="98"/>
      <c r="DS22" s="98"/>
      <c r="DT22" s="98"/>
      <c r="DU22" s="98"/>
      <c r="DV22" s="98"/>
      <c r="DW22" s="98"/>
      <c r="DX22" s="99"/>
    </row>
    <row r="23" spans="2:128" ht="66.75" customHeight="1" x14ac:dyDescent="0.2">
      <c r="B23" s="95" t="s">
        <v>59</v>
      </c>
      <c r="C23" s="96"/>
      <c r="D23" s="97" t="s">
        <v>193</v>
      </c>
      <c r="E23" s="98"/>
      <c r="F23" s="98"/>
      <c r="G23" s="98"/>
      <c r="H23" s="98"/>
      <c r="I23" s="98"/>
      <c r="J23" s="98"/>
      <c r="K23" s="98"/>
      <c r="L23" s="98"/>
      <c r="M23" s="98"/>
      <c r="N23" s="99"/>
      <c r="P23" s="95" t="s">
        <v>59</v>
      </c>
      <c r="Q23" s="96"/>
      <c r="R23" s="97" t="s">
        <v>149</v>
      </c>
      <c r="S23" s="98"/>
      <c r="T23" s="98"/>
      <c r="U23" s="98"/>
      <c r="V23" s="98"/>
      <c r="W23" s="98"/>
      <c r="X23" s="98"/>
      <c r="Y23" s="98"/>
      <c r="Z23" s="98"/>
      <c r="AA23" s="98"/>
      <c r="AB23" s="99"/>
      <c r="AD23" s="95" t="s">
        <v>59</v>
      </c>
      <c r="AE23" s="96"/>
      <c r="AF23" s="97" t="s">
        <v>151</v>
      </c>
      <c r="AG23" s="98"/>
      <c r="AH23" s="98"/>
      <c r="AI23" s="98"/>
      <c r="AJ23" s="98"/>
      <c r="AK23" s="98"/>
      <c r="AL23" s="98"/>
      <c r="AM23" s="98"/>
      <c r="AN23" s="98"/>
      <c r="AO23" s="98"/>
      <c r="AP23" s="99"/>
      <c r="AR23" s="95" t="s">
        <v>59</v>
      </c>
      <c r="AS23" s="96"/>
      <c r="AT23" s="97" t="s">
        <v>198</v>
      </c>
      <c r="AU23" s="98"/>
      <c r="AV23" s="98"/>
      <c r="AW23" s="98"/>
      <c r="AX23" s="98"/>
      <c r="AY23" s="98"/>
      <c r="AZ23" s="98"/>
      <c r="BA23" s="98"/>
      <c r="BB23" s="98"/>
      <c r="BC23" s="98"/>
      <c r="BD23" s="99"/>
      <c r="BF23" s="95" t="s">
        <v>59</v>
      </c>
      <c r="BG23" s="96"/>
      <c r="BH23" s="97" t="s">
        <v>162</v>
      </c>
      <c r="BI23" s="98"/>
      <c r="BJ23" s="98"/>
      <c r="BK23" s="98"/>
      <c r="BL23" s="98"/>
      <c r="BM23" s="98"/>
      <c r="BN23" s="98"/>
      <c r="BO23" s="98"/>
      <c r="BP23" s="98"/>
      <c r="BQ23" s="98"/>
      <c r="BR23" s="109"/>
      <c r="BT23" s="95" t="s">
        <v>59</v>
      </c>
      <c r="BU23" s="96"/>
      <c r="BV23" s="97" t="s">
        <v>153</v>
      </c>
      <c r="BW23" s="98"/>
      <c r="BX23" s="98"/>
      <c r="BY23" s="98"/>
      <c r="BZ23" s="98"/>
      <c r="CA23" s="98"/>
      <c r="CB23" s="98"/>
      <c r="CC23" s="98"/>
      <c r="CD23" s="98"/>
      <c r="CE23" s="98"/>
      <c r="CF23" s="99"/>
      <c r="CH23" s="95" t="s">
        <v>59</v>
      </c>
      <c r="CI23" s="96"/>
      <c r="CJ23" s="97"/>
      <c r="CK23" s="98"/>
      <c r="CL23" s="98"/>
      <c r="CM23" s="98"/>
      <c r="CN23" s="98"/>
      <c r="CO23" s="98"/>
      <c r="CP23" s="98"/>
      <c r="CQ23" s="98"/>
      <c r="CR23" s="98"/>
      <c r="CS23" s="98"/>
      <c r="CT23" s="99"/>
      <c r="CX23" s="95" t="s">
        <v>59</v>
      </c>
      <c r="CY23" s="96"/>
      <c r="CZ23" s="97" t="s">
        <v>165</v>
      </c>
      <c r="DA23" s="98"/>
      <c r="DB23" s="98"/>
      <c r="DC23" s="98"/>
      <c r="DD23" s="98"/>
      <c r="DE23" s="98"/>
      <c r="DF23" s="98"/>
      <c r="DG23" s="98"/>
      <c r="DH23" s="98"/>
      <c r="DI23" s="98"/>
      <c r="DJ23" s="99"/>
      <c r="DL23" s="95" t="s">
        <v>59</v>
      </c>
      <c r="DM23" s="96"/>
      <c r="DN23" s="97" t="s">
        <v>163</v>
      </c>
      <c r="DO23" s="98"/>
      <c r="DP23" s="98"/>
      <c r="DQ23" s="98"/>
      <c r="DR23" s="98"/>
      <c r="DS23" s="98"/>
      <c r="DT23" s="98"/>
      <c r="DU23" s="98"/>
      <c r="DV23" s="98"/>
      <c r="DW23" s="98"/>
      <c r="DX23" s="99"/>
    </row>
    <row r="24" spans="2:128" ht="106.5" customHeight="1" x14ac:dyDescent="0.2">
      <c r="B24" s="95" t="s">
        <v>60</v>
      </c>
      <c r="C24" s="96"/>
      <c r="D24" s="97" t="s">
        <v>194</v>
      </c>
      <c r="E24" s="98"/>
      <c r="F24" s="98"/>
      <c r="G24" s="98"/>
      <c r="H24" s="98"/>
      <c r="I24" s="98"/>
      <c r="J24" s="98"/>
      <c r="K24" s="98"/>
      <c r="L24" s="98"/>
      <c r="M24" s="98"/>
      <c r="N24" s="99"/>
      <c r="P24" s="95" t="s">
        <v>60</v>
      </c>
      <c r="Q24" s="96"/>
      <c r="R24" s="97" t="s">
        <v>172</v>
      </c>
      <c r="S24" s="98"/>
      <c r="T24" s="98"/>
      <c r="U24" s="98"/>
      <c r="V24" s="98"/>
      <c r="W24" s="98"/>
      <c r="X24" s="98"/>
      <c r="Y24" s="98"/>
      <c r="Z24" s="98"/>
      <c r="AA24" s="98"/>
      <c r="AB24" s="99"/>
      <c r="AD24" s="95" t="s">
        <v>60</v>
      </c>
      <c r="AE24" s="96"/>
      <c r="AF24" s="97" t="s">
        <v>173</v>
      </c>
      <c r="AG24" s="98"/>
      <c r="AH24" s="98"/>
      <c r="AI24" s="98"/>
      <c r="AJ24" s="98"/>
      <c r="AK24" s="98"/>
      <c r="AL24" s="98"/>
      <c r="AM24" s="98"/>
      <c r="AN24" s="98"/>
      <c r="AO24" s="98"/>
      <c r="AP24" s="99"/>
      <c r="AR24" s="95" t="s">
        <v>60</v>
      </c>
      <c r="AS24" s="96"/>
      <c r="AT24" s="97" t="s">
        <v>199</v>
      </c>
      <c r="AU24" s="98"/>
      <c r="AV24" s="98"/>
      <c r="AW24" s="98"/>
      <c r="AX24" s="98"/>
      <c r="AY24" s="98"/>
      <c r="AZ24" s="98"/>
      <c r="BA24" s="98"/>
      <c r="BB24" s="98"/>
      <c r="BC24" s="98"/>
      <c r="BD24" s="99"/>
      <c r="BF24" s="95" t="s">
        <v>60</v>
      </c>
      <c r="BG24" s="96"/>
      <c r="BH24" s="97" t="s">
        <v>171</v>
      </c>
      <c r="BI24" s="98"/>
      <c r="BJ24" s="98"/>
      <c r="BK24" s="98"/>
      <c r="BL24" s="98"/>
      <c r="BM24" s="98"/>
      <c r="BN24" s="98"/>
      <c r="BO24" s="98"/>
      <c r="BP24" s="98"/>
      <c r="BQ24" s="98"/>
      <c r="BR24" s="99"/>
      <c r="BT24" s="95" t="s">
        <v>60</v>
      </c>
      <c r="BU24" s="96"/>
      <c r="BV24" s="97" t="s">
        <v>174</v>
      </c>
      <c r="BW24" s="98"/>
      <c r="BX24" s="98"/>
      <c r="BY24" s="98"/>
      <c r="BZ24" s="98"/>
      <c r="CA24" s="98"/>
      <c r="CB24" s="98"/>
      <c r="CC24" s="98"/>
      <c r="CD24" s="98"/>
      <c r="CE24" s="98"/>
      <c r="CF24" s="99"/>
      <c r="CH24" s="95" t="s">
        <v>60</v>
      </c>
      <c r="CI24" s="96"/>
      <c r="CJ24" s="97"/>
      <c r="CK24" s="98"/>
      <c r="CL24" s="98"/>
      <c r="CM24" s="98"/>
      <c r="CN24" s="98"/>
      <c r="CO24" s="98"/>
      <c r="CP24" s="98"/>
      <c r="CQ24" s="98"/>
      <c r="CR24" s="98"/>
      <c r="CS24" s="98"/>
      <c r="CT24" s="99"/>
      <c r="CX24" s="95" t="s">
        <v>60</v>
      </c>
      <c r="CY24" s="96"/>
      <c r="CZ24" s="97" t="s">
        <v>175</v>
      </c>
      <c r="DA24" s="98"/>
      <c r="DB24" s="98"/>
      <c r="DC24" s="98"/>
      <c r="DD24" s="98"/>
      <c r="DE24" s="98"/>
      <c r="DF24" s="98"/>
      <c r="DG24" s="98"/>
      <c r="DH24" s="98"/>
      <c r="DI24" s="98"/>
      <c r="DJ24" s="99"/>
      <c r="DL24" s="95" t="s">
        <v>60</v>
      </c>
      <c r="DM24" s="96"/>
      <c r="DN24" s="97" t="s">
        <v>176</v>
      </c>
      <c r="DO24" s="98"/>
      <c r="DP24" s="98"/>
      <c r="DQ24" s="98"/>
      <c r="DR24" s="98"/>
      <c r="DS24" s="98"/>
      <c r="DT24" s="98"/>
      <c r="DU24" s="98"/>
      <c r="DV24" s="98"/>
      <c r="DW24" s="98"/>
      <c r="DX24" s="99"/>
    </row>
    <row r="25" spans="2:128" ht="96.75" customHeight="1" x14ac:dyDescent="0.2">
      <c r="B25" s="95" t="s">
        <v>61</v>
      </c>
      <c r="C25" s="96"/>
      <c r="D25" s="97" t="s">
        <v>195</v>
      </c>
      <c r="E25" s="98"/>
      <c r="F25" s="98"/>
      <c r="G25" s="98"/>
      <c r="H25" s="98"/>
      <c r="I25" s="98"/>
      <c r="J25" s="98"/>
      <c r="K25" s="98"/>
      <c r="L25" s="98"/>
      <c r="M25" s="98"/>
      <c r="N25" s="99"/>
      <c r="P25" s="95" t="s">
        <v>61</v>
      </c>
      <c r="Q25" s="96"/>
      <c r="R25" s="97" t="s">
        <v>188</v>
      </c>
      <c r="S25" s="98"/>
      <c r="T25" s="98"/>
      <c r="U25" s="98"/>
      <c r="V25" s="98"/>
      <c r="W25" s="98"/>
      <c r="X25" s="98"/>
      <c r="Y25" s="98"/>
      <c r="Z25" s="98"/>
      <c r="AA25" s="98"/>
      <c r="AB25" s="99"/>
      <c r="AD25" s="95" t="s">
        <v>61</v>
      </c>
      <c r="AE25" s="96"/>
      <c r="AF25" s="97" t="s">
        <v>183</v>
      </c>
      <c r="AG25" s="98"/>
      <c r="AH25" s="98"/>
      <c r="AI25" s="98"/>
      <c r="AJ25" s="98"/>
      <c r="AK25" s="98"/>
      <c r="AL25" s="98"/>
      <c r="AM25" s="98"/>
      <c r="AN25" s="98"/>
      <c r="AO25" s="98"/>
      <c r="AP25" s="99"/>
      <c r="AR25" s="95" t="s">
        <v>61</v>
      </c>
      <c r="AS25" s="96"/>
      <c r="AT25" s="97" t="s">
        <v>200</v>
      </c>
      <c r="AU25" s="98"/>
      <c r="AV25" s="98"/>
      <c r="AW25" s="98"/>
      <c r="AX25" s="98"/>
      <c r="AY25" s="98"/>
      <c r="AZ25" s="98"/>
      <c r="BA25" s="98"/>
      <c r="BB25" s="98"/>
      <c r="BC25" s="98"/>
      <c r="BD25" s="99"/>
      <c r="BF25" s="95" t="s">
        <v>61</v>
      </c>
      <c r="BG25" s="96"/>
      <c r="BH25" s="97" t="s">
        <v>191</v>
      </c>
      <c r="BI25" s="98"/>
      <c r="BJ25" s="98"/>
      <c r="BK25" s="98"/>
      <c r="BL25" s="98"/>
      <c r="BM25" s="98"/>
      <c r="BN25" s="98"/>
      <c r="BO25" s="98"/>
      <c r="BP25" s="98"/>
      <c r="BQ25" s="98"/>
      <c r="BR25" s="109"/>
      <c r="BT25" s="95" t="s">
        <v>61</v>
      </c>
      <c r="BU25" s="96"/>
      <c r="BV25" s="97" t="s">
        <v>184</v>
      </c>
      <c r="BW25" s="98"/>
      <c r="BX25" s="98"/>
      <c r="BY25" s="98"/>
      <c r="BZ25" s="98"/>
      <c r="CA25" s="98"/>
      <c r="CB25" s="98"/>
      <c r="CC25" s="98"/>
      <c r="CD25" s="98"/>
      <c r="CE25" s="98"/>
      <c r="CF25" s="99"/>
      <c r="CH25" s="95" t="s">
        <v>61</v>
      </c>
      <c r="CI25" s="96"/>
      <c r="CJ25" s="97"/>
      <c r="CK25" s="98"/>
      <c r="CL25" s="98"/>
      <c r="CM25" s="98"/>
      <c r="CN25" s="98"/>
      <c r="CO25" s="98"/>
      <c r="CP25" s="98"/>
      <c r="CQ25" s="98"/>
      <c r="CR25" s="98"/>
      <c r="CS25" s="98"/>
      <c r="CT25" s="99"/>
      <c r="CX25" s="95" t="s">
        <v>61</v>
      </c>
      <c r="CY25" s="96"/>
      <c r="CZ25" s="97" t="s">
        <v>185</v>
      </c>
      <c r="DA25" s="98"/>
      <c r="DB25" s="98"/>
      <c r="DC25" s="98"/>
      <c r="DD25" s="98"/>
      <c r="DE25" s="98"/>
      <c r="DF25" s="98"/>
      <c r="DG25" s="98"/>
      <c r="DH25" s="98"/>
      <c r="DI25" s="98"/>
      <c r="DJ25" s="99"/>
      <c r="DL25" s="95" t="s">
        <v>61</v>
      </c>
      <c r="DM25" s="96"/>
      <c r="DN25" s="97" t="s">
        <v>186</v>
      </c>
      <c r="DO25" s="98"/>
      <c r="DP25" s="98"/>
      <c r="DQ25" s="98"/>
      <c r="DR25" s="98"/>
      <c r="DS25" s="98"/>
      <c r="DT25" s="98"/>
      <c r="DU25" s="98"/>
      <c r="DV25" s="98"/>
      <c r="DW25" s="98"/>
      <c r="DX25" s="99"/>
    </row>
    <row r="26" spans="2:128" ht="94.5" customHeight="1" x14ac:dyDescent="0.2">
      <c r="B26" s="95" t="s">
        <v>62</v>
      </c>
      <c r="C26" s="96"/>
      <c r="D26" s="97" t="s">
        <v>196</v>
      </c>
      <c r="E26" s="98"/>
      <c r="F26" s="98"/>
      <c r="G26" s="98"/>
      <c r="H26" s="98"/>
      <c r="I26" s="98"/>
      <c r="J26" s="98"/>
      <c r="K26" s="98"/>
      <c r="L26" s="98"/>
      <c r="M26" s="98"/>
      <c r="N26" s="99"/>
      <c r="P26" s="95" t="s">
        <v>62</v>
      </c>
      <c r="Q26" s="96"/>
      <c r="R26" s="97" t="s">
        <v>203</v>
      </c>
      <c r="S26" s="98"/>
      <c r="T26" s="98"/>
      <c r="U26" s="98"/>
      <c r="V26" s="98"/>
      <c r="W26" s="98"/>
      <c r="X26" s="98"/>
      <c r="Y26" s="98"/>
      <c r="Z26" s="98"/>
      <c r="AA26" s="98"/>
      <c r="AB26" s="99"/>
      <c r="AD26" s="95" t="s">
        <v>62</v>
      </c>
      <c r="AE26" s="96"/>
      <c r="AF26" s="97" t="s">
        <v>197</v>
      </c>
      <c r="AG26" s="98"/>
      <c r="AH26" s="98"/>
      <c r="AI26" s="98"/>
      <c r="AJ26" s="98"/>
      <c r="AK26" s="98"/>
      <c r="AL26" s="98"/>
      <c r="AM26" s="98"/>
      <c r="AN26" s="98"/>
      <c r="AO26" s="98"/>
      <c r="AP26" s="99"/>
      <c r="AR26" s="95" t="s">
        <v>62</v>
      </c>
      <c r="AS26" s="96"/>
      <c r="AT26" s="97" t="s">
        <v>201</v>
      </c>
      <c r="AU26" s="98"/>
      <c r="AV26" s="98"/>
      <c r="AW26" s="98"/>
      <c r="AX26" s="98"/>
      <c r="AY26" s="98"/>
      <c r="AZ26" s="98"/>
      <c r="BA26" s="98"/>
      <c r="BB26" s="98"/>
      <c r="BC26" s="98"/>
      <c r="BD26" s="99"/>
      <c r="BF26" s="95" t="s">
        <v>62</v>
      </c>
      <c r="BG26" s="96"/>
      <c r="BH26" s="97" t="s">
        <v>192</v>
      </c>
      <c r="BI26" s="98"/>
      <c r="BJ26" s="98"/>
      <c r="BK26" s="98"/>
      <c r="BL26" s="98"/>
      <c r="BM26" s="98"/>
      <c r="BN26" s="98"/>
      <c r="BO26" s="98"/>
      <c r="BP26" s="98"/>
      <c r="BQ26" s="98"/>
      <c r="BR26" s="99"/>
      <c r="BT26" s="95" t="s">
        <v>62</v>
      </c>
      <c r="BU26" s="96"/>
      <c r="BV26" s="97" t="s">
        <v>202</v>
      </c>
      <c r="BW26" s="98"/>
      <c r="BX26" s="98"/>
      <c r="BY26" s="98"/>
      <c r="BZ26" s="98"/>
      <c r="CA26" s="98"/>
      <c r="CB26" s="98"/>
      <c r="CC26" s="98"/>
      <c r="CD26" s="98"/>
      <c r="CE26" s="98"/>
      <c r="CF26" s="99"/>
      <c r="CH26" s="95" t="s">
        <v>62</v>
      </c>
      <c r="CI26" s="96"/>
      <c r="CJ26" s="97"/>
      <c r="CK26" s="98"/>
      <c r="CL26" s="98"/>
      <c r="CM26" s="98"/>
      <c r="CN26" s="98"/>
      <c r="CO26" s="98"/>
      <c r="CP26" s="98"/>
      <c r="CQ26" s="98"/>
      <c r="CR26" s="98"/>
      <c r="CS26" s="98"/>
      <c r="CT26" s="99"/>
      <c r="CX26" s="95" t="s">
        <v>62</v>
      </c>
      <c r="CY26" s="96"/>
      <c r="CZ26" s="97" t="s">
        <v>204</v>
      </c>
      <c r="DA26" s="98"/>
      <c r="DB26" s="98"/>
      <c r="DC26" s="98"/>
      <c r="DD26" s="98"/>
      <c r="DE26" s="98"/>
      <c r="DF26" s="98"/>
      <c r="DG26" s="98"/>
      <c r="DH26" s="98"/>
      <c r="DI26" s="98"/>
      <c r="DJ26" s="99"/>
      <c r="DL26" s="95" t="s">
        <v>62</v>
      </c>
      <c r="DM26" s="96"/>
      <c r="DN26" s="97" t="s">
        <v>205</v>
      </c>
      <c r="DO26" s="98"/>
      <c r="DP26" s="98"/>
      <c r="DQ26" s="98"/>
      <c r="DR26" s="98"/>
      <c r="DS26" s="98"/>
      <c r="DT26" s="98"/>
      <c r="DU26" s="98"/>
      <c r="DV26" s="98"/>
      <c r="DW26" s="98"/>
      <c r="DX26" s="99"/>
    </row>
    <row r="27" spans="2:128" ht="105.75" customHeight="1" x14ac:dyDescent="0.2">
      <c r="B27" s="95" t="s">
        <v>63</v>
      </c>
      <c r="C27" s="96"/>
      <c r="D27" s="97" t="s">
        <v>206</v>
      </c>
      <c r="E27" s="98"/>
      <c r="F27" s="98"/>
      <c r="G27" s="98"/>
      <c r="H27" s="98"/>
      <c r="I27" s="98"/>
      <c r="J27" s="98"/>
      <c r="K27" s="98"/>
      <c r="L27" s="98"/>
      <c r="M27" s="98"/>
      <c r="N27" s="99"/>
      <c r="P27" s="95" t="s">
        <v>63</v>
      </c>
      <c r="Q27" s="96"/>
      <c r="R27" s="97" t="s">
        <v>207</v>
      </c>
      <c r="S27" s="98"/>
      <c r="T27" s="98"/>
      <c r="U27" s="98"/>
      <c r="V27" s="98"/>
      <c r="W27" s="98"/>
      <c r="X27" s="98"/>
      <c r="Y27" s="98"/>
      <c r="Z27" s="98"/>
      <c r="AA27" s="98"/>
      <c r="AB27" s="99"/>
      <c r="AD27" s="95" t="s">
        <v>63</v>
      </c>
      <c r="AE27" s="96"/>
      <c r="AF27" s="97" t="s">
        <v>208</v>
      </c>
      <c r="AG27" s="98"/>
      <c r="AH27" s="98"/>
      <c r="AI27" s="98"/>
      <c r="AJ27" s="98"/>
      <c r="AK27" s="98"/>
      <c r="AL27" s="98"/>
      <c r="AM27" s="98"/>
      <c r="AN27" s="98"/>
      <c r="AO27" s="98"/>
      <c r="AP27" s="99"/>
      <c r="AR27" s="95" t="s">
        <v>63</v>
      </c>
      <c r="AS27" s="96"/>
      <c r="AT27" s="97" t="s">
        <v>209</v>
      </c>
      <c r="AU27" s="98"/>
      <c r="AV27" s="98"/>
      <c r="AW27" s="98"/>
      <c r="AX27" s="98"/>
      <c r="AY27" s="98"/>
      <c r="AZ27" s="98"/>
      <c r="BA27" s="98"/>
      <c r="BB27" s="98"/>
      <c r="BC27" s="98"/>
      <c r="BD27" s="99"/>
      <c r="BF27" s="95" t="s">
        <v>63</v>
      </c>
      <c r="BG27" s="96"/>
      <c r="BH27" s="97" t="s">
        <v>210</v>
      </c>
      <c r="BI27" s="98"/>
      <c r="BJ27" s="98"/>
      <c r="BK27" s="98"/>
      <c r="BL27" s="98"/>
      <c r="BM27" s="98"/>
      <c r="BN27" s="98"/>
      <c r="BO27" s="98"/>
      <c r="BP27" s="98"/>
      <c r="BQ27" s="98"/>
      <c r="BR27" s="99"/>
      <c r="BT27" s="95" t="s">
        <v>63</v>
      </c>
      <c r="BU27" s="96"/>
      <c r="BV27" s="97" t="s">
        <v>213</v>
      </c>
      <c r="BW27" s="98"/>
      <c r="BX27" s="98"/>
      <c r="BY27" s="98"/>
      <c r="BZ27" s="98"/>
      <c r="CA27" s="98"/>
      <c r="CB27" s="98"/>
      <c r="CC27" s="98"/>
      <c r="CD27" s="98"/>
      <c r="CE27" s="98"/>
      <c r="CF27" s="99"/>
      <c r="CH27" s="95" t="s">
        <v>63</v>
      </c>
      <c r="CI27" s="96"/>
      <c r="CJ27" s="97"/>
      <c r="CK27" s="98"/>
      <c r="CL27" s="98"/>
      <c r="CM27" s="98"/>
      <c r="CN27" s="98"/>
      <c r="CO27" s="98"/>
      <c r="CP27" s="98"/>
      <c r="CQ27" s="98"/>
      <c r="CR27" s="98"/>
      <c r="CS27" s="98"/>
      <c r="CT27" s="99"/>
      <c r="CX27" s="95" t="s">
        <v>63</v>
      </c>
      <c r="CY27" s="96"/>
      <c r="CZ27" s="97" t="s">
        <v>212</v>
      </c>
      <c r="DA27" s="98"/>
      <c r="DB27" s="98"/>
      <c r="DC27" s="98"/>
      <c r="DD27" s="98"/>
      <c r="DE27" s="98"/>
      <c r="DF27" s="98"/>
      <c r="DG27" s="98"/>
      <c r="DH27" s="98"/>
      <c r="DI27" s="98"/>
      <c r="DJ27" s="99"/>
      <c r="DL27" s="95" t="s">
        <v>63</v>
      </c>
      <c r="DM27" s="96"/>
      <c r="DN27" s="97" t="s">
        <v>211</v>
      </c>
      <c r="DO27" s="98"/>
      <c r="DP27" s="98"/>
      <c r="DQ27" s="98"/>
      <c r="DR27" s="98"/>
      <c r="DS27" s="98"/>
      <c r="DT27" s="98"/>
      <c r="DU27" s="98"/>
      <c r="DV27" s="98"/>
      <c r="DW27" s="98"/>
      <c r="DX27" s="99"/>
    </row>
    <row r="28" spans="2:128" ht="93" customHeight="1" x14ac:dyDescent="0.2">
      <c r="B28" s="95" t="s">
        <v>64</v>
      </c>
      <c r="C28" s="96"/>
      <c r="D28" s="97"/>
      <c r="E28" s="98"/>
      <c r="F28" s="98"/>
      <c r="G28" s="98"/>
      <c r="H28" s="98"/>
      <c r="I28" s="98"/>
      <c r="J28" s="98"/>
      <c r="K28" s="98"/>
      <c r="L28" s="98"/>
      <c r="M28" s="98"/>
      <c r="N28" s="99"/>
      <c r="P28" s="95" t="s">
        <v>64</v>
      </c>
      <c r="Q28" s="96"/>
      <c r="R28" s="97"/>
      <c r="S28" s="98"/>
      <c r="T28" s="98"/>
      <c r="U28" s="98"/>
      <c r="V28" s="98"/>
      <c r="W28" s="98"/>
      <c r="X28" s="98"/>
      <c r="Y28" s="98"/>
      <c r="Z28" s="98"/>
      <c r="AA28" s="98"/>
      <c r="AB28" s="99"/>
      <c r="AD28" s="95" t="s">
        <v>64</v>
      </c>
      <c r="AE28" s="96"/>
      <c r="AF28" s="97"/>
      <c r="AG28" s="98"/>
      <c r="AH28" s="98"/>
      <c r="AI28" s="98"/>
      <c r="AJ28" s="98"/>
      <c r="AK28" s="98"/>
      <c r="AL28" s="98"/>
      <c r="AM28" s="98"/>
      <c r="AN28" s="98"/>
      <c r="AO28" s="98"/>
      <c r="AP28" s="99"/>
      <c r="AR28" s="95" t="s">
        <v>64</v>
      </c>
      <c r="AS28" s="96"/>
      <c r="AT28" s="97"/>
      <c r="AU28" s="98"/>
      <c r="AV28" s="98"/>
      <c r="AW28" s="98"/>
      <c r="AX28" s="98"/>
      <c r="AY28" s="98"/>
      <c r="AZ28" s="98"/>
      <c r="BA28" s="98"/>
      <c r="BB28" s="98"/>
      <c r="BC28" s="98"/>
      <c r="BD28" s="99"/>
      <c r="BF28" s="95" t="s">
        <v>64</v>
      </c>
      <c r="BG28" s="96"/>
      <c r="BH28" s="97"/>
      <c r="BI28" s="98"/>
      <c r="BJ28" s="98"/>
      <c r="BK28" s="98"/>
      <c r="BL28" s="98"/>
      <c r="BM28" s="98"/>
      <c r="BN28" s="98"/>
      <c r="BO28" s="98"/>
      <c r="BP28" s="98"/>
      <c r="BQ28" s="98"/>
      <c r="BR28" s="99"/>
      <c r="BT28" s="95" t="s">
        <v>64</v>
      </c>
      <c r="BU28" s="96"/>
      <c r="BV28" s="97"/>
      <c r="BW28" s="98"/>
      <c r="BX28" s="98"/>
      <c r="BY28" s="98"/>
      <c r="BZ28" s="98"/>
      <c r="CA28" s="98"/>
      <c r="CB28" s="98"/>
      <c r="CC28" s="98"/>
      <c r="CD28" s="98"/>
      <c r="CE28" s="98"/>
      <c r="CF28" s="99"/>
      <c r="CH28" s="95" t="s">
        <v>64</v>
      </c>
      <c r="CI28" s="96"/>
      <c r="CJ28" s="97"/>
      <c r="CK28" s="98"/>
      <c r="CL28" s="98"/>
      <c r="CM28" s="98"/>
      <c r="CN28" s="98"/>
      <c r="CO28" s="98"/>
      <c r="CP28" s="98"/>
      <c r="CQ28" s="98"/>
      <c r="CR28" s="98"/>
      <c r="CS28" s="98"/>
      <c r="CT28" s="99"/>
      <c r="CX28" s="95" t="s">
        <v>64</v>
      </c>
      <c r="CY28" s="96"/>
      <c r="CZ28" s="97"/>
      <c r="DA28" s="98"/>
      <c r="DB28" s="98"/>
      <c r="DC28" s="98"/>
      <c r="DD28" s="98"/>
      <c r="DE28" s="98"/>
      <c r="DF28" s="98"/>
      <c r="DG28" s="98"/>
      <c r="DH28" s="98"/>
      <c r="DI28" s="98"/>
      <c r="DJ28" s="99"/>
      <c r="DL28" s="95" t="s">
        <v>64</v>
      </c>
      <c r="DM28" s="96"/>
      <c r="DN28" s="97"/>
      <c r="DO28" s="98"/>
      <c r="DP28" s="98"/>
      <c r="DQ28" s="98"/>
      <c r="DR28" s="98"/>
      <c r="DS28" s="98"/>
      <c r="DT28" s="98"/>
      <c r="DU28" s="98"/>
      <c r="DV28" s="98"/>
      <c r="DW28" s="98"/>
      <c r="DX28" s="99"/>
    </row>
    <row r="29" spans="2:128" ht="71.25" customHeight="1" x14ac:dyDescent="0.2">
      <c r="B29" s="95" t="s">
        <v>65</v>
      </c>
      <c r="C29" s="96"/>
      <c r="D29" s="97"/>
      <c r="E29" s="98"/>
      <c r="F29" s="98"/>
      <c r="G29" s="98"/>
      <c r="H29" s="98"/>
      <c r="I29" s="98"/>
      <c r="J29" s="98"/>
      <c r="K29" s="98"/>
      <c r="L29" s="98"/>
      <c r="M29" s="98"/>
      <c r="N29" s="99"/>
      <c r="P29" s="95" t="s">
        <v>65</v>
      </c>
      <c r="Q29" s="96"/>
      <c r="R29" s="97"/>
      <c r="S29" s="98"/>
      <c r="T29" s="98"/>
      <c r="U29" s="98"/>
      <c r="V29" s="98"/>
      <c r="W29" s="98"/>
      <c r="X29" s="98"/>
      <c r="Y29" s="98"/>
      <c r="Z29" s="98"/>
      <c r="AA29" s="98"/>
      <c r="AB29" s="99"/>
      <c r="AD29" s="95" t="s">
        <v>65</v>
      </c>
      <c r="AE29" s="96"/>
      <c r="AF29" s="97"/>
      <c r="AG29" s="98"/>
      <c r="AH29" s="98"/>
      <c r="AI29" s="98"/>
      <c r="AJ29" s="98"/>
      <c r="AK29" s="98"/>
      <c r="AL29" s="98"/>
      <c r="AM29" s="98"/>
      <c r="AN29" s="98"/>
      <c r="AO29" s="98"/>
      <c r="AP29" s="99"/>
      <c r="AR29" s="95" t="s">
        <v>65</v>
      </c>
      <c r="AS29" s="96"/>
      <c r="AT29" s="97"/>
      <c r="AU29" s="98"/>
      <c r="AV29" s="98"/>
      <c r="AW29" s="98"/>
      <c r="AX29" s="98"/>
      <c r="AY29" s="98"/>
      <c r="AZ29" s="98"/>
      <c r="BA29" s="98"/>
      <c r="BB29" s="98"/>
      <c r="BC29" s="98"/>
      <c r="BD29" s="99"/>
      <c r="BF29" s="95" t="s">
        <v>65</v>
      </c>
      <c r="BG29" s="96"/>
      <c r="BH29" s="97"/>
      <c r="BI29" s="98"/>
      <c r="BJ29" s="98"/>
      <c r="BK29" s="98"/>
      <c r="BL29" s="98"/>
      <c r="BM29" s="98"/>
      <c r="BN29" s="98"/>
      <c r="BO29" s="98"/>
      <c r="BP29" s="98"/>
      <c r="BQ29" s="98"/>
      <c r="BR29" s="99"/>
      <c r="BT29" s="95" t="s">
        <v>65</v>
      </c>
      <c r="BU29" s="96"/>
      <c r="BV29" s="97"/>
      <c r="BW29" s="98"/>
      <c r="BX29" s="98"/>
      <c r="BY29" s="98"/>
      <c r="BZ29" s="98"/>
      <c r="CA29" s="98"/>
      <c r="CB29" s="98"/>
      <c r="CC29" s="98"/>
      <c r="CD29" s="98"/>
      <c r="CE29" s="98"/>
      <c r="CF29" s="99"/>
      <c r="CH29" s="95" t="s">
        <v>65</v>
      </c>
      <c r="CI29" s="96"/>
      <c r="CJ29" s="97"/>
      <c r="CK29" s="98"/>
      <c r="CL29" s="98"/>
      <c r="CM29" s="98"/>
      <c r="CN29" s="98"/>
      <c r="CO29" s="98"/>
      <c r="CP29" s="98"/>
      <c r="CQ29" s="98"/>
      <c r="CR29" s="98"/>
      <c r="CS29" s="98"/>
      <c r="CT29" s="99"/>
      <c r="CX29" s="95" t="s">
        <v>65</v>
      </c>
      <c r="CY29" s="96"/>
      <c r="CZ29" s="97"/>
      <c r="DA29" s="98"/>
      <c r="DB29" s="98"/>
      <c r="DC29" s="98"/>
      <c r="DD29" s="98"/>
      <c r="DE29" s="98"/>
      <c r="DF29" s="98"/>
      <c r="DG29" s="98"/>
      <c r="DH29" s="98"/>
      <c r="DI29" s="98"/>
      <c r="DJ29" s="99"/>
      <c r="DL29" s="95" t="s">
        <v>65</v>
      </c>
      <c r="DM29" s="96"/>
      <c r="DN29" s="97"/>
      <c r="DO29" s="98"/>
      <c r="DP29" s="98"/>
      <c r="DQ29" s="98"/>
      <c r="DR29" s="98"/>
      <c r="DS29" s="98"/>
      <c r="DT29" s="98"/>
      <c r="DU29" s="98"/>
      <c r="DV29" s="98"/>
      <c r="DW29" s="98"/>
      <c r="DX29" s="99"/>
    </row>
    <row r="30" spans="2:128" ht="82.5" customHeight="1" x14ac:dyDescent="0.2">
      <c r="B30" s="95" t="s">
        <v>66</v>
      </c>
      <c r="C30" s="96"/>
      <c r="D30" s="97"/>
      <c r="E30" s="98"/>
      <c r="F30" s="98"/>
      <c r="G30" s="98"/>
      <c r="H30" s="98"/>
      <c r="I30" s="98"/>
      <c r="J30" s="98"/>
      <c r="K30" s="98"/>
      <c r="L30" s="98"/>
      <c r="M30" s="98"/>
      <c r="N30" s="99"/>
      <c r="P30" s="95" t="s">
        <v>66</v>
      </c>
      <c r="Q30" s="96"/>
      <c r="R30" s="97"/>
      <c r="S30" s="98"/>
      <c r="T30" s="98"/>
      <c r="U30" s="98"/>
      <c r="V30" s="98"/>
      <c r="W30" s="98"/>
      <c r="X30" s="98"/>
      <c r="Y30" s="98"/>
      <c r="Z30" s="98"/>
      <c r="AA30" s="98"/>
      <c r="AB30" s="99"/>
      <c r="AD30" s="95" t="s">
        <v>66</v>
      </c>
      <c r="AE30" s="96"/>
      <c r="AF30" s="97"/>
      <c r="AG30" s="98"/>
      <c r="AH30" s="98"/>
      <c r="AI30" s="98"/>
      <c r="AJ30" s="98"/>
      <c r="AK30" s="98"/>
      <c r="AL30" s="98"/>
      <c r="AM30" s="98"/>
      <c r="AN30" s="98"/>
      <c r="AO30" s="98"/>
      <c r="AP30" s="99"/>
      <c r="AR30" s="95" t="s">
        <v>66</v>
      </c>
      <c r="AS30" s="96"/>
      <c r="AT30" s="97"/>
      <c r="AU30" s="98"/>
      <c r="AV30" s="98"/>
      <c r="AW30" s="98"/>
      <c r="AX30" s="98"/>
      <c r="AY30" s="98"/>
      <c r="AZ30" s="98"/>
      <c r="BA30" s="98"/>
      <c r="BB30" s="98"/>
      <c r="BC30" s="98"/>
      <c r="BD30" s="99"/>
      <c r="BF30" s="95" t="s">
        <v>66</v>
      </c>
      <c r="BG30" s="96"/>
      <c r="BH30" s="97"/>
      <c r="BI30" s="98"/>
      <c r="BJ30" s="98"/>
      <c r="BK30" s="98"/>
      <c r="BL30" s="98"/>
      <c r="BM30" s="98"/>
      <c r="BN30" s="98"/>
      <c r="BO30" s="98"/>
      <c r="BP30" s="98"/>
      <c r="BQ30" s="98"/>
      <c r="BR30" s="99"/>
      <c r="BT30" s="95" t="s">
        <v>66</v>
      </c>
      <c r="BU30" s="96"/>
      <c r="BV30" s="97"/>
      <c r="BW30" s="98"/>
      <c r="BX30" s="98"/>
      <c r="BY30" s="98"/>
      <c r="BZ30" s="98"/>
      <c r="CA30" s="98"/>
      <c r="CB30" s="98"/>
      <c r="CC30" s="98"/>
      <c r="CD30" s="98"/>
      <c r="CE30" s="98"/>
      <c r="CF30" s="99"/>
      <c r="CH30" s="95" t="s">
        <v>66</v>
      </c>
      <c r="CI30" s="96"/>
      <c r="CJ30" s="97"/>
      <c r="CK30" s="98"/>
      <c r="CL30" s="98"/>
      <c r="CM30" s="98"/>
      <c r="CN30" s="98"/>
      <c r="CO30" s="98"/>
      <c r="CP30" s="98"/>
      <c r="CQ30" s="98"/>
      <c r="CR30" s="98"/>
      <c r="CS30" s="98"/>
      <c r="CT30" s="99"/>
      <c r="CX30" s="95" t="s">
        <v>66</v>
      </c>
      <c r="CY30" s="96"/>
      <c r="CZ30" s="97"/>
      <c r="DA30" s="98"/>
      <c r="DB30" s="98"/>
      <c r="DC30" s="98"/>
      <c r="DD30" s="98"/>
      <c r="DE30" s="98"/>
      <c r="DF30" s="98"/>
      <c r="DG30" s="98"/>
      <c r="DH30" s="98"/>
      <c r="DI30" s="98"/>
      <c r="DJ30" s="99"/>
      <c r="DL30" s="95" t="s">
        <v>66</v>
      </c>
      <c r="DM30" s="96"/>
      <c r="DN30" s="97"/>
      <c r="DO30" s="98"/>
      <c r="DP30" s="98"/>
      <c r="DQ30" s="98"/>
      <c r="DR30" s="98"/>
      <c r="DS30" s="98"/>
      <c r="DT30" s="98"/>
      <c r="DU30" s="98"/>
      <c r="DV30" s="98"/>
      <c r="DW30" s="98"/>
      <c r="DX30" s="99"/>
    </row>
    <row r="31" spans="2:128" ht="60" customHeight="1" x14ac:dyDescent="0.2">
      <c r="B31" s="95" t="s">
        <v>67</v>
      </c>
      <c r="C31" s="96"/>
      <c r="D31" s="97"/>
      <c r="E31" s="98"/>
      <c r="F31" s="98"/>
      <c r="G31" s="98"/>
      <c r="H31" s="98"/>
      <c r="I31" s="98"/>
      <c r="J31" s="98"/>
      <c r="K31" s="98"/>
      <c r="L31" s="98"/>
      <c r="M31" s="98"/>
      <c r="N31" s="99"/>
      <c r="P31" s="95" t="s">
        <v>67</v>
      </c>
      <c r="Q31" s="96"/>
      <c r="R31" s="97"/>
      <c r="S31" s="98"/>
      <c r="T31" s="98"/>
      <c r="U31" s="98"/>
      <c r="V31" s="98"/>
      <c r="W31" s="98"/>
      <c r="X31" s="98"/>
      <c r="Y31" s="98"/>
      <c r="Z31" s="98"/>
      <c r="AA31" s="98"/>
      <c r="AB31" s="99"/>
      <c r="AD31" s="95" t="s">
        <v>67</v>
      </c>
      <c r="AE31" s="96"/>
      <c r="AF31" s="97"/>
      <c r="AG31" s="98"/>
      <c r="AH31" s="98"/>
      <c r="AI31" s="98"/>
      <c r="AJ31" s="98"/>
      <c r="AK31" s="98"/>
      <c r="AL31" s="98"/>
      <c r="AM31" s="98"/>
      <c r="AN31" s="98"/>
      <c r="AO31" s="98"/>
      <c r="AP31" s="99"/>
      <c r="AR31" s="95" t="s">
        <v>67</v>
      </c>
      <c r="AS31" s="96"/>
      <c r="AT31" s="97"/>
      <c r="AU31" s="98"/>
      <c r="AV31" s="98"/>
      <c r="AW31" s="98"/>
      <c r="AX31" s="98"/>
      <c r="AY31" s="98"/>
      <c r="AZ31" s="98"/>
      <c r="BA31" s="98"/>
      <c r="BB31" s="98"/>
      <c r="BC31" s="98"/>
      <c r="BD31" s="99"/>
      <c r="BF31" s="95" t="s">
        <v>67</v>
      </c>
      <c r="BG31" s="96"/>
      <c r="BH31" s="97"/>
      <c r="BI31" s="98"/>
      <c r="BJ31" s="98"/>
      <c r="BK31" s="98"/>
      <c r="BL31" s="98"/>
      <c r="BM31" s="98"/>
      <c r="BN31" s="98"/>
      <c r="BO31" s="98"/>
      <c r="BP31" s="98"/>
      <c r="BQ31" s="98"/>
      <c r="BR31" s="99"/>
      <c r="BT31" s="95" t="s">
        <v>67</v>
      </c>
      <c r="BU31" s="96"/>
      <c r="BV31" s="97"/>
      <c r="BW31" s="98"/>
      <c r="BX31" s="98"/>
      <c r="BY31" s="98"/>
      <c r="BZ31" s="98"/>
      <c r="CA31" s="98"/>
      <c r="CB31" s="98"/>
      <c r="CC31" s="98"/>
      <c r="CD31" s="98"/>
      <c r="CE31" s="98"/>
      <c r="CF31" s="99"/>
      <c r="CH31" s="95" t="s">
        <v>67</v>
      </c>
      <c r="CI31" s="96"/>
      <c r="CJ31" s="97"/>
      <c r="CK31" s="98"/>
      <c r="CL31" s="98"/>
      <c r="CM31" s="98"/>
      <c r="CN31" s="98"/>
      <c r="CO31" s="98"/>
      <c r="CP31" s="98"/>
      <c r="CQ31" s="98"/>
      <c r="CR31" s="98"/>
      <c r="CS31" s="98"/>
      <c r="CT31" s="99"/>
      <c r="CX31" s="95" t="s">
        <v>67</v>
      </c>
      <c r="CY31" s="96"/>
      <c r="CZ31" s="97"/>
      <c r="DA31" s="98"/>
      <c r="DB31" s="98"/>
      <c r="DC31" s="98"/>
      <c r="DD31" s="98"/>
      <c r="DE31" s="98"/>
      <c r="DF31" s="98"/>
      <c r="DG31" s="98"/>
      <c r="DH31" s="98"/>
      <c r="DI31" s="98"/>
      <c r="DJ31" s="99"/>
      <c r="DL31" s="95" t="s">
        <v>67</v>
      </c>
      <c r="DM31" s="96"/>
      <c r="DN31" s="97"/>
      <c r="DO31" s="98"/>
      <c r="DP31" s="98"/>
      <c r="DQ31" s="98"/>
      <c r="DR31" s="98"/>
      <c r="DS31" s="98"/>
      <c r="DT31" s="98"/>
      <c r="DU31" s="98"/>
      <c r="DV31" s="98"/>
      <c r="DW31" s="98"/>
      <c r="DX31" s="99"/>
    </row>
    <row r="32" spans="2:128" ht="64.5" customHeight="1" x14ac:dyDescent="0.2">
      <c r="B32" s="95" t="s">
        <v>68</v>
      </c>
      <c r="C32" s="96"/>
      <c r="D32" s="97"/>
      <c r="E32" s="98"/>
      <c r="F32" s="98"/>
      <c r="G32" s="98"/>
      <c r="H32" s="98"/>
      <c r="I32" s="98"/>
      <c r="J32" s="98"/>
      <c r="K32" s="98"/>
      <c r="L32" s="98"/>
      <c r="M32" s="98"/>
      <c r="N32" s="99"/>
      <c r="P32" s="95" t="s">
        <v>68</v>
      </c>
      <c r="Q32" s="96"/>
      <c r="R32" s="97"/>
      <c r="S32" s="98"/>
      <c r="T32" s="98"/>
      <c r="U32" s="98"/>
      <c r="V32" s="98"/>
      <c r="W32" s="98"/>
      <c r="X32" s="98"/>
      <c r="Y32" s="98"/>
      <c r="Z32" s="98"/>
      <c r="AA32" s="98"/>
      <c r="AB32" s="99"/>
      <c r="AD32" s="95" t="s">
        <v>68</v>
      </c>
      <c r="AE32" s="96"/>
      <c r="AF32" s="97"/>
      <c r="AG32" s="98"/>
      <c r="AH32" s="98"/>
      <c r="AI32" s="98"/>
      <c r="AJ32" s="98"/>
      <c r="AK32" s="98"/>
      <c r="AL32" s="98"/>
      <c r="AM32" s="98"/>
      <c r="AN32" s="98"/>
      <c r="AO32" s="98"/>
      <c r="AP32" s="99"/>
      <c r="AR32" s="95" t="s">
        <v>68</v>
      </c>
      <c r="AS32" s="96"/>
      <c r="AT32" s="97"/>
      <c r="AU32" s="98"/>
      <c r="AV32" s="98"/>
      <c r="AW32" s="98"/>
      <c r="AX32" s="98"/>
      <c r="AY32" s="98"/>
      <c r="AZ32" s="98"/>
      <c r="BA32" s="98"/>
      <c r="BB32" s="98"/>
      <c r="BC32" s="98"/>
      <c r="BD32" s="99"/>
      <c r="BF32" s="95" t="s">
        <v>68</v>
      </c>
      <c r="BG32" s="96"/>
      <c r="BH32" s="97"/>
      <c r="BI32" s="98"/>
      <c r="BJ32" s="98"/>
      <c r="BK32" s="98"/>
      <c r="BL32" s="98"/>
      <c r="BM32" s="98"/>
      <c r="BN32" s="98"/>
      <c r="BO32" s="98"/>
      <c r="BP32" s="98"/>
      <c r="BQ32" s="98"/>
      <c r="BR32" s="99"/>
      <c r="BT32" s="95" t="s">
        <v>68</v>
      </c>
      <c r="BU32" s="96"/>
      <c r="BV32" s="97"/>
      <c r="BW32" s="98"/>
      <c r="BX32" s="98"/>
      <c r="BY32" s="98"/>
      <c r="BZ32" s="98"/>
      <c r="CA32" s="98"/>
      <c r="CB32" s="98"/>
      <c r="CC32" s="98"/>
      <c r="CD32" s="98"/>
      <c r="CE32" s="98"/>
      <c r="CF32" s="99"/>
      <c r="CH32" s="95" t="s">
        <v>68</v>
      </c>
      <c r="CI32" s="96"/>
      <c r="CJ32" s="97"/>
      <c r="CK32" s="98"/>
      <c r="CL32" s="98"/>
      <c r="CM32" s="98"/>
      <c r="CN32" s="98"/>
      <c r="CO32" s="98"/>
      <c r="CP32" s="98"/>
      <c r="CQ32" s="98"/>
      <c r="CR32" s="98"/>
      <c r="CS32" s="98"/>
      <c r="CT32" s="99"/>
      <c r="CX32" s="95" t="s">
        <v>68</v>
      </c>
      <c r="CY32" s="96"/>
      <c r="CZ32" s="97"/>
      <c r="DA32" s="98"/>
      <c r="DB32" s="98"/>
      <c r="DC32" s="98"/>
      <c r="DD32" s="98"/>
      <c r="DE32" s="98"/>
      <c r="DF32" s="98"/>
      <c r="DG32" s="98"/>
      <c r="DH32" s="98"/>
      <c r="DI32" s="98"/>
      <c r="DJ32" s="99"/>
      <c r="DL32" s="95" t="s">
        <v>68</v>
      </c>
      <c r="DM32" s="96"/>
      <c r="DN32" s="97"/>
      <c r="DO32" s="98"/>
      <c r="DP32" s="98"/>
      <c r="DQ32" s="98"/>
      <c r="DR32" s="98"/>
      <c r="DS32" s="98"/>
      <c r="DT32" s="98"/>
      <c r="DU32" s="98"/>
      <c r="DV32" s="98"/>
      <c r="DW32" s="98"/>
      <c r="DX32" s="99"/>
    </row>
    <row r="33" spans="2:128" ht="59.25" customHeight="1" thickBot="1" x14ac:dyDescent="0.25">
      <c r="B33" s="100" t="s">
        <v>69</v>
      </c>
      <c r="C33" s="101"/>
      <c r="D33" s="97"/>
      <c r="E33" s="98"/>
      <c r="F33" s="98"/>
      <c r="G33" s="98"/>
      <c r="H33" s="98"/>
      <c r="I33" s="98"/>
      <c r="J33" s="98"/>
      <c r="K33" s="98"/>
      <c r="L33" s="98"/>
      <c r="M33" s="98"/>
      <c r="N33" s="99"/>
      <c r="P33" s="100" t="s">
        <v>69</v>
      </c>
      <c r="Q33" s="101"/>
      <c r="R33" s="97"/>
      <c r="S33" s="98"/>
      <c r="T33" s="98"/>
      <c r="U33" s="98"/>
      <c r="V33" s="98"/>
      <c r="W33" s="98"/>
      <c r="X33" s="98"/>
      <c r="Y33" s="98"/>
      <c r="Z33" s="98"/>
      <c r="AA33" s="98"/>
      <c r="AB33" s="99"/>
      <c r="AD33" s="100" t="s">
        <v>69</v>
      </c>
      <c r="AE33" s="101"/>
      <c r="AF33" s="97"/>
      <c r="AG33" s="98"/>
      <c r="AH33" s="98"/>
      <c r="AI33" s="98"/>
      <c r="AJ33" s="98"/>
      <c r="AK33" s="98"/>
      <c r="AL33" s="98"/>
      <c r="AM33" s="98"/>
      <c r="AN33" s="98"/>
      <c r="AO33" s="98"/>
      <c r="AP33" s="99"/>
      <c r="AR33" s="100" t="s">
        <v>69</v>
      </c>
      <c r="AS33" s="101"/>
      <c r="AT33" s="97"/>
      <c r="AU33" s="98"/>
      <c r="AV33" s="98"/>
      <c r="AW33" s="98"/>
      <c r="AX33" s="98"/>
      <c r="AY33" s="98"/>
      <c r="AZ33" s="98"/>
      <c r="BA33" s="98"/>
      <c r="BB33" s="98"/>
      <c r="BC33" s="98"/>
      <c r="BD33" s="99"/>
      <c r="BF33" s="100" t="s">
        <v>69</v>
      </c>
      <c r="BG33" s="101"/>
      <c r="BH33" s="97"/>
      <c r="BI33" s="98"/>
      <c r="BJ33" s="98"/>
      <c r="BK33" s="98"/>
      <c r="BL33" s="98"/>
      <c r="BM33" s="98"/>
      <c r="BN33" s="98"/>
      <c r="BO33" s="98"/>
      <c r="BP33" s="98"/>
      <c r="BQ33" s="98"/>
      <c r="BR33" s="99"/>
      <c r="BT33" s="100" t="s">
        <v>69</v>
      </c>
      <c r="BU33" s="101"/>
      <c r="BV33" s="97"/>
      <c r="BW33" s="98"/>
      <c r="BX33" s="98"/>
      <c r="BY33" s="98"/>
      <c r="BZ33" s="98"/>
      <c r="CA33" s="98"/>
      <c r="CB33" s="98"/>
      <c r="CC33" s="98"/>
      <c r="CD33" s="98"/>
      <c r="CE33" s="98"/>
      <c r="CF33" s="99"/>
      <c r="CH33" s="100" t="s">
        <v>69</v>
      </c>
      <c r="CI33" s="101"/>
      <c r="CJ33" s="110"/>
      <c r="CK33" s="111"/>
      <c r="CL33" s="111"/>
      <c r="CM33" s="111"/>
      <c r="CN33" s="111"/>
      <c r="CO33" s="111"/>
      <c r="CP33" s="111"/>
      <c r="CQ33" s="111"/>
      <c r="CR33" s="111"/>
      <c r="CS33" s="111"/>
      <c r="CT33" s="112"/>
      <c r="CX33" s="100" t="s">
        <v>69</v>
      </c>
      <c r="CY33" s="101"/>
      <c r="CZ33" s="97"/>
      <c r="DA33" s="98"/>
      <c r="DB33" s="98"/>
      <c r="DC33" s="98"/>
      <c r="DD33" s="98"/>
      <c r="DE33" s="98"/>
      <c r="DF33" s="98"/>
      <c r="DG33" s="98"/>
      <c r="DH33" s="98"/>
      <c r="DI33" s="98"/>
      <c r="DJ33" s="99"/>
      <c r="DL33" s="100" t="s">
        <v>69</v>
      </c>
      <c r="DM33" s="101"/>
      <c r="DN33" s="97"/>
      <c r="DO33" s="98"/>
      <c r="DP33" s="98"/>
      <c r="DQ33" s="98"/>
      <c r="DR33" s="98"/>
      <c r="DS33" s="98"/>
      <c r="DT33" s="98"/>
      <c r="DU33" s="98"/>
      <c r="DV33" s="98"/>
      <c r="DW33" s="98"/>
      <c r="DX33" s="99"/>
    </row>
    <row r="34" spans="2:128" x14ac:dyDescent="0.2">
      <c r="Q34" s="40"/>
      <c r="R34" s="44"/>
      <c r="S34" s="44"/>
      <c r="T34" s="46"/>
      <c r="V34" s="40"/>
      <c r="W34" s="40"/>
      <c r="X34" s="40"/>
      <c r="AE34" s="40"/>
      <c r="AF34" s="44"/>
      <c r="AG34" s="44"/>
      <c r="AH34" s="46"/>
      <c r="AJ34" s="40"/>
      <c r="AK34" s="40"/>
      <c r="AL34" s="40"/>
      <c r="BU34" s="40"/>
      <c r="BV34" s="44"/>
      <c r="BW34" s="44"/>
      <c r="BX34" s="46"/>
      <c r="BZ34" s="40"/>
      <c r="CA34" s="40"/>
      <c r="CB34" s="40"/>
      <c r="CI34" s="40"/>
      <c r="CJ34" s="44"/>
      <c r="CK34" s="44"/>
      <c r="CL34" s="46"/>
      <c r="CN34" s="40"/>
      <c r="CO34" s="40"/>
      <c r="CP34" s="40"/>
    </row>
    <row r="35" spans="2:128" x14ac:dyDescent="0.2">
      <c r="Q35" s="40"/>
      <c r="R35" s="44"/>
      <c r="S35" s="44"/>
      <c r="T35" s="46"/>
      <c r="V35" s="40"/>
      <c r="W35" s="40"/>
      <c r="X35" s="40"/>
      <c r="AE35" s="40"/>
      <c r="AF35" s="44"/>
      <c r="AG35" s="44"/>
      <c r="AH35" s="46"/>
      <c r="AJ35" s="40"/>
      <c r="AK35" s="40"/>
      <c r="AL35" s="40"/>
      <c r="BU35" s="40"/>
      <c r="BV35" s="44"/>
      <c r="BW35" s="44"/>
      <c r="BX35" s="46"/>
      <c r="BZ35" s="40"/>
      <c r="CA35" s="40"/>
      <c r="CB35" s="40"/>
      <c r="CI35" s="40"/>
      <c r="CJ35" s="44"/>
      <c r="CK35" s="44"/>
      <c r="CL35" s="46"/>
      <c r="CN35" s="40"/>
      <c r="CO35" s="40"/>
      <c r="CP35" s="40"/>
    </row>
    <row r="36" spans="2:128" ht="13.5" thickBot="1" x14ac:dyDescent="0.25">
      <c r="Q36" s="40"/>
      <c r="R36" s="44"/>
      <c r="S36" s="44"/>
      <c r="T36" s="46"/>
      <c r="V36" s="40"/>
      <c r="W36" s="40"/>
      <c r="X36" s="40"/>
      <c r="AE36" s="40"/>
      <c r="AF36" s="44"/>
      <c r="AG36" s="44"/>
      <c r="AH36" s="46"/>
      <c r="AJ36" s="40"/>
      <c r="AK36" s="40"/>
      <c r="AL36" s="40"/>
      <c r="BU36" s="40"/>
      <c r="BV36" s="44"/>
      <c r="BW36" s="44"/>
      <c r="BX36" s="46"/>
      <c r="BZ36" s="40"/>
      <c r="CA36" s="40"/>
      <c r="CB36" s="40"/>
      <c r="CI36" s="40"/>
      <c r="CJ36" s="44"/>
      <c r="CK36" s="44"/>
      <c r="CL36" s="46"/>
      <c r="CN36" s="40"/>
      <c r="CO36" s="40"/>
      <c r="CP36" s="40"/>
    </row>
    <row r="37" spans="2:128" ht="38.25" customHeight="1" thickBot="1" x14ac:dyDescent="0.25">
      <c r="B37" s="113" t="s">
        <v>155</v>
      </c>
      <c r="C37" s="114"/>
      <c r="D37" s="115" t="s">
        <v>156</v>
      </c>
      <c r="E37" s="116"/>
      <c r="F37" s="116"/>
      <c r="G37" s="116"/>
      <c r="H37" s="116"/>
      <c r="I37" s="116"/>
      <c r="J37" s="116"/>
      <c r="K37" s="116"/>
      <c r="L37" s="116"/>
      <c r="M37" s="116"/>
      <c r="N37" s="117"/>
      <c r="P37" s="113" t="s">
        <v>155</v>
      </c>
      <c r="Q37" s="114"/>
      <c r="R37" s="115" t="s">
        <v>156</v>
      </c>
      <c r="S37" s="116"/>
      <c r="T37" s="116"/>
      <c r="U37" s="116"/>
      <c r="V37" s="116"/>
      <c r="W37" s="116"/>
      <c r="X37" s="116"/>
      <c r="Y37" s="116"/>
      <c r="Z37" s="116"/>
      <c r="AA37" s="116"/>
      <c r="AB37" s="117"/>
      <c r="AD37" s="113" t="s">
        <v>155</v>
      </c>
      <c r="AE37" s="114"/>
      <c r="AF37" s="115" t="s">
        <v>156</v>
      </c>
      <c r="AG37" s="116"/>
      <c r="AH37" s="116"/>
      <c r="AI37" s="116"/>
      <c r="AJ37" s="116"/>
      <c r="AK37" s="116"/>
      <c r="AL37" s="116"/>
      <c r="AM37" s="116"/>
      <c r="AN37" s="116"/>
      <c r="AO37" s="116"/>
      <c r="AP37" s="117"/>
      <c r="AR37" s="113" t="s">
        <v>155</v>
      </c>
      <c r="AS37" s="114"/>
      <c r="AT37" s="115" t="s">
        <v>156</v>
      </c>
      <c r="AU37" s="116"/>
      <c r="AV37" s="116"/>
      <c r="AW37" s="116"/>
      <c r="AX37" s="116"/>
      <c r="AY37" s="116"/>
      <c r="AZ37" s="116"/>
      <c r="BA37" s="116"/>
      <c r="BB37" s="116"/>
      <c r="BC37" s="116"/>
      <c r="BD37" s="117"/>
      <c r="BF37" s="113" t="s">
        <v>155</v>
      </c>
      <c r="BG37" s="114"/>
      <c r="BH37" s="115" t="s">
        <v>156</v>
      </c>
      <c r="BI37" s="116"/>
      <c r="BJ37" s="116"/>
      <c r="BK37" s="116"/>
      <c r="BL37" s="116"/>
      <c r="BM37" s="116"/>
      <c r="BN37" s="116"/>
      <c r="BO37" s="116"/>
      <c r="BP37" s="116"/>
      <c r="BQ37" s="116"/>
      <c r="BR37" s="117"/>
      <c r="BT37" s="113" t="s">
        <v>155</v>
      </c>
      <c r="BU37" s="114"/>
      <c r="BV37" s="115" t="s">
        <v>156</v>
      </c>
      <c r="BW37" s="116"/>
      <c r="BX37" s="116"/>
      <c r="BY37" s="116"/>
      <c r="BZ37" s="116"/>
      <c r="CA37" s="116"/>
      <c r="CB37" s="116"/>
      <c r="CC37" s="116"/>
      <c r="CD37" s="116"/>
      <c r="CE37" s="116"/>
      <c r="CF37" s="117"/>
      <c r="CH37" s="113" t="s">
        <v>155</v>
      </c>
      <c r="CI37" s="114"/>
      <c r="CJ37" s="115" t="s">
        <v>156</v>
      </c>
      <c r="CK37" s="116"/>
      <c r="CL37" s="116"/>
      <c r="CM37" s="116"/>
      <c r="CN37" s="116"/>
      <c r="CO37" s="116"/>
      <c r="CP37" s="116"/>
      <c r="CQ37" s="116"/>
      <c r="CR37" s="116"/>
      <c r="CS37" s="116"/>
      <c r="CT37" s="117"/>
      <c r="CX37" s="113" t="s">
        <v>155</v>
      </c>
      <c r="CY37" s="114"/>
      <c r="CZ37" s="115" t="s">
        <v>156</v>
      </c>
      <c r="DA37" s="116"/>
      <c r="DB37" s="116"/>
      <c r="DC37" s="116"/>
      <c r="DD37" s="116"/>
      <c r="DE37" s="116"/>
      <c r="DF37" s="116"/>
      <c r="DG37" s="116"/>
      <c r="DH37" s="116"/>
      <c r="DI37" s="116"/>
      <c r="DJ37" s="117"/>
      <c r="DL37" s="113" t="s">
        <v>155</v>
      </c>
      <c r="DM37" s="114"/>
      <c r="DN37" s="115" t="s">
        <v>156</v>
      </c>
      <c r="DO37" s="116"/>
      <c r="DP37" s="116"/>
      <c r="DQ37" s="116"/>
      <c r="DR37" s="116"/>
      <c r="DS37" s="116"/>
      <c r="DT37" s="116"/>
      <c r="DU37" s="116"/>
      <c r="DV37" s="116"/>
      <c r="DW37" s="116"/>
      <c r="DX37" s="117"/>
    </row>
    <row r="38" spans="2:128" ht="24.75" customHeight="1" x14ac:dyDescent="0.2">
      <c r="B38" s="118" t="s">
        <v>157</v>
      </c>
      <c r="C38" s="119"/>
      <c r="D38" s="122" t="s">
        <v>179</v>
      </c>
      <c r="E38" s="123"/>
      <c r="F38" s="123"/>
      <c r="G38" s="123"/>
      <c r="H38" s="123"/>
      <c r="I38" s="123"/>
      <c r="J38" s="123"/>
      <c r="K38" s="123"/>
      <c r="L38" s="123"/>
      <c r="M38" s="123"/>
      <c r="N38" s="124"/>
      <c r="P38" s="118" t="s">
        <v>157</v>
      </c>
      <c r="Q38" s="119"/>
      <c r="R38" s="122" t="s">
        <v>190</v>
      </c>
      <c r="S38" s="123"/>
      <c r="T38" s="123"/>
      <c r="U38" s="123"/>
      <c r="V38" s="123"/>
      <c r="W38" s="123"/>
      <c r="X38" s="123"/>
      <c r="Y38" s="123"/>
      <c r="Z38" s="123"/>
      <c r="AA38" s="123"/>
      <c r="AB38" s="124"/>
      <c r="AD38" s="118" t="s">
        <v>157</v>
      </c>
      <c r="AE38" s="119"/>
      <c r="AF38" s="122" t="s">
        <v>167</v>
      </c>
      <c r="AG38" s="123"/>
      <c r="AH38" s="123"/>
      <c r="AI38" s="123"/>
      <c r="AJ38" s="123"/>
      <c r="AK38" s="123"/>
      <c r="AL38" s="123"/>
      <c r="AM38" s="123"/>
      <c r="AN38" s="123"/>
      <c r="AO38" s="123"/>
      <c r="AP38" s="124"/>
      <c r="AR38" s="118" t="s">
        <v>157</v>
      </c>
      <c r="AS38" s="119"/>
      <c r="AT38" s="122" t="s">
        <v>168</v>
      </c>
      <c r="AU38" s="123"/>
      <c r="AV38" s="123"/>
      <c r="AW38" s="123"/>
      <c r="AX38" s="123"/>
      <c r="AY38" s="123"/>
      <c r="AZ38" s="123"/>
      <c r="BA38" s="123"/>
      <c r="BB38" s="123"/>
      <c r="BC38" s="123"/>
      <c r="BD38" s="124"/>
      <c r="BF38" s="118" t="s">
        <v>157</v>
      </c>
      <c r="BG38" s="119"/>
      <c r="BH38" s="122" t="s">
        <v>169</v>
      </c>
      <c r="BI38" s="123"/>
      <c r="BJ38" s="123"/>
      <c r="BK38" s="123"/>
      <c r="BL38" s="123"/>
      <c r="BM38" s="123"/>
      <c r="BN38" s="123"/>
      <c r="BO38" s="123"/>
      <c r="BP38" s="123"/>
      <c r="BQ38" s="123"/>
      <c r="BR38" s="124"/>
      <c r="BT38" s="118" t="s">
        <v>157</v>
      </c>
      <c r="BU38" s="119"/>
      <c r="BV38" s="122" t="s">
        <v>180</v>
      </c>
      <c r="BW38" s="123"/>
      <c r="BX38" s="123"/>
      <c r="BY38" s="123"/>
      <c r="BZ38" s="123"/>
      <c r="CA38" s="123"/>
      <c r="CB38" s="123"/>
      <c r="CC38" s="123"/>
      <c r="CD38" s="123"/>
      <c r="CE38" s="123"/>
      <c r="CF38" s="124"/>
      <c r="CH38" s="118" t="s">
        <v>157</v>
      </c>
      <c r="CI38" s="119"/>
      <c r="CJ38" s="122"/>
      <c r="CK38" s="123"/>
      <c r="CL38" s="123"/>
      <c r="CM38" s="123"/>
      <c r="CN38" s="123"/>
      <c r="CO38" s="123"/>
      <c r="CP38" s="123"/>
      <c r="CQ38" s="123"/>
      <c r="CR38" s="123"/>
      <c r="CS38" s="123"/>
      <c r="CT38" s="124"/>
      <c r="CX38" s="118" t="s">
        <v>157</v>
      </c>
      <c r="CY38" s="119"/>
      <c r="CZ38" s="122" t="s">
        <v>181</v>
      </c>
      <c r="DA38" s="123"/>
      <c r="DB38" s="123"/>
      <c r="DC38" s="123"/>
      <c r="DD38" s="123"/>
      <c r="DE38" s="123"/>
      <c r="DF38" s="123"/>
      <c r="DG38" s="123"/>
      <c r="DH38" s="123"/>
      <c r="DI38" s="123"/>
      <c r="DJ38" s="124"/>
      <c r="DL38" s="118" t="s">
        <v>157</v>
      </c>
      <c r="DM38" s="119"/>
      <c r="DN38" s="122" t="s">
        <v>182</v>
      </c>
      <c r="DO38" s="123"/>
      <c r="DP38" s="123"/>
      <c r="DQ38" s="123"/>
      <c r="DR38" s="123"/>
      <c r="DS38" s="123"/>
      <c r="DT38" s="123"/>
      <c r="DU38" s="123"/>
      <c r="DV38" s="123"/>
      <c r="DW38" s="123"/>
      <c r="DX38" s="124"/>
    </row>
    <row r="39" spans="2:128" ht="24.75" customHeight="1" x14ac:dyDescent="0.2">
      <c r="B39" s="118"/>
      <c r="C39" s="119"/>
      <c r="D39" s="125"/>
      <c r="E39" s="126"/>
      <c r="F39" s="126"/>
      <c r="G39" s="126"/>
      <c r="H39" s="126"/>
      <c r="I39" s="126"/>
      <c r="J39" s="126"/>
      <c r="K39" s="126"/>
      <c r="L39" s="126"/>
      <c r="M39" s="126"/>
      <c r="N39" s="127"/>
      <c r="P39" s="118"/>
      <c r="Q39" s="119"/>
      <c r="R39" s="125"/>
      <c r="S39" s="126"/>
      <c r="T39" s="126"/>
      <c r="U39" s="126"/>
      <c r="V39" s="126"/>
      <c r="W39" s="126"/>
      <c r="X39" s="126"/>
      <c r="Y39" s="126"/>
      <c r="Z39" s="126"/>
      <c r="AA39" s="126"/>
      <c r="AB39" s="127"/>
      <c r="AD39" s="118"/>
      <c r="AE39" s="119"/>
      <c r="AF39" s="125"/>
      <c r="AG39" s="126"/>
      <c r="AH39" s="126"/>
      <c r="AI39" s="126"/>
      <c r="AJ39" s="126"/>
      <c r="AK39" s="126"/>
      <c r="AL39" s="126"/>
      <c r="AM39" s="126"/>
      <c r="AN39" s="126"/>
      <c r="AO39" s="126"/>
      <c r="AP39" s="127"/>
      <c r="AR39" s="118"/>
      <c r="AS39" s="119"/>
      <c r="AT39" s="125"/>
      <c r="AU39" s="126"/>
      <c r="AV39" s="126"/>
      <c r="AW39" s="126"/>
      <c r="AX39" s="126"/>
      <c r="AY39" s="126"/>
      <c r="AZ39" s="126"/>
      <c r="BA39" s="126"/>
      <c r="BB39" s="126"/>
      <c r="BC39" s="126"/>
      <c r="BD39" s="127"/>
      <c r="BF39" s="118"/>
      <c r="BG39" s="119"/>
      <c r="BH39" s="125"/>
      <c r="BI39" s="126"/>
      <c r="BJ39" s="126"/>
      <c r="BK39" s="126"/>
      <c r="BL39" s="126"/>
      <c r="BM39" s="126"/>
      <c r="BN39" s="126"/>
      <c r="BO39" s="126"/>
      <c r="BP39" s="126"/>
      <c r="BQ39" s="126"/>
      <c r="BR39" s="127"/>
      <c r="BT39" s="118"/>
      <c r="BU39" s="119"/>
      <c r="BV39" s="125"/>
      <c r="BW39" s="126"/>
      <c r="BX39" s="126"/>
      <c r="BY39" s="126"/>
      <c r="BZ39" s="126"/>
      <c r="CA39" s="126"/>
      <c r="CB39" s="126"/>
      <c r="CC39" s="126"/>
      <c r="CD39" s="126"/>
      <c r="CE39" s="126"/>
      <c r="CF39" s="127"/>
      <c r="CH39" s="118"/>
      <c r="CI39" s="119"/>
      <c r="CJ39" s="125"/>
      <c r="CK39" s="131"/>
      <c r="CL39" s="131"/>
      <c r="CM39" s="131"/>
      <c r="CN39" s="131"/>
      <c r="CO39" s="131"/>
      <c r="CP39" s="131"/>
      <c r="CQ39" s="131"/>
      <c r="CR39" s="131"/>
      <c r="CS39" s="131"/>
      <c r="CT39" s="127"/>
      <c r="CX39" s="118"/>
      <c r="CY39" s="119"/>
      <c r="CZ39" s="125"/>
      <c r="DA39" s="126"/>
      <c r="DB39" s="126"/>
      <c r="DC39" s="126"/>
      <c r="DD39" s="126"/>
      <c r="DE39" s="126"/>
      <c r="DF39" s="126"/>
      <c r="DG39" s="126"/>
      <c r="DH39" s="126"/>
      <c r="DI39" s="126"/>
      <c r="DJ39" s="127"/>
      <c r="DL39" s="118"/>
      <c r="DM39" s="119"/>
      <c r="DN39" s="125"/>
      <c r="DO39" s="126"/>
      <c r="DP39" s="126"/>
      <c r="DQ39" s="126"/>
      <c r="DR39" s="126"/>
      <c r="DS39" s="126"/>
      <c r="DT39" s="126"/>
      <c r="DU39" s="126"/>
      <c r="DV39" s="126"/>
      <c r="DW39" s="126"/>
      <c r="DX39" s="127"/>
    </row>
    <row r="40" spans="2:128" ht="13.5" customHeight="1" thickBot="1" x14ac:dyDescent="0.25">
      <c r="B40" s="118"/>
      <c r="C40" s="119"/>
      <c r="D40" s="128"/>
      <c r="E40" s="129"/>
      <c r="F40" s="129"/>
      <c r="G40" s="129"/>
      <c r="H40" s="129"/>
      <c r="I40" s="129"/>
      <c r="J40" s="129"/>
      <c r="K40" s="129"/>
      <c r="L40" s="129"/>
      <c r="M40" s="129"/>
      <c r="N40" s="130"/>
      <c r="P40" s="118"/>
      <c r="Q40" s="119"/>
      <c r="R40" s="128"/>
      <c r="S40" s="129"/>
      <c r="T40" s="129"/>
      <c r="U40" s="129"/>
      <c r="V40" s="129"/>
      <c r="W40" s="129"/>
      <c r="X40" s="129"/>
      <c r="Y40" s="129"/>
      <c r="Z40" s="129"/>
      <c r="AA40" s="129"/>
      <c r="AB40" s="130"/>
      <c r="AD40" s="118"/>
      <c r="AE40" s="119"/>
      <c r="AF40" s="128"/>
      <c r="AG40" s="129"/>
      <c r="AH40" s="129"/>
      <c r="AI40" s="129"/>
      <c r="AJ40" s="129"/>
      <c r="AK40" s="129"/>
      <c r="AL40" s="129"/>
      <c r="AM40" s="129"/>
      <c r="AN40" s="129"/>
      <c r="AO40" s="129"/>
      <c r="AP40" s="130"/>
      <c r="AR40" s="118"/>
      <c r="AS40" s="119"/>
      <c r="AT40" s="128"/>
      <c r="AU40" s="129"/>
      <c r="AV40" s="129"/>
      <c r="AW40" s="129"/>
      <c r="AX40" s="129"/>
      <c r="AY40" s="129"/>
      <c r="AZ40" s="129"/>
      <c r="BA40" s="129"/>
      <c r="BB40" s="129"/>
      <c r="BC40" s="129"/>
      <c r="BD40" s="130"/>
      <c r="BF40" s="118"/>
      <c r="BG40" s="119"/>
      <c r="BH40" s="128"/>
      <c r="BI40" s="129"/>
      <c r="BJ40" s="129"/>
      <c r="BK40" s="129"/>
      <c r="BL40" s="129"/>
      <c r="BM40" s="129"/>
      <c r="BN40" s="129"/>
      <c r="BO40" s="129"/>
      <c r="BP40" s="129"/>
      <c r="BQ40" s="129"/>
      <c r="BR40" s="130"/>
      <c r="BT40" s="118"/>
      <c r="BU40" s="119"/>
      <c r="BV40" s="128"/>
      <c r="BW40" s="129"/>
      <c r="BX40" s="129"/>
      <c r="BY40" s="129"/>
      <c r="BZ40" s="129"/>
      <c r="CA40" s="129"/>
      <c r="CB40" s="129"/>
      <c r="CC40" s="129"/>
      <c r="CD40" s="129"/>
      <c r="CE40" s="129"/>
      <c r="CF40" s="130"/>
      <c r="CH40" s="118"/>
      <c r="CI40" s="119"/>
      <c r="CJ40" s="128"/>
      <c r="CK40" s="129"/>
      <c r="CL40" s="129"/>
      <c r="CM40" s="129"/>
      <c r="CN40" s="129"/>
      <c r="CO40" s="129"/>
      <c r="CP40" s="129"/>
      <c r="CQ40" s="129"/>
      <c r="CR40" s="129"/>
      <c r="CS40" s="129"/>
      <c r="CT40" s="130"/>
      <c r="CX40" s="118"/>
      <c r="CY40" s="119"/>
      <c r="CZ40" s="128"/>
      <c r="DA40" s="129"/>
      <c r="DB40" s="129"/>
      <c r="DC40" s="129"/>
      <c r="DD40" s="129"/>
      <c r="DE40" s="129"/>
      <c r="DF40" s="129"/>
      <c r="DG40" s="129"/>
      <c r="DH40" s="129"/>
      <c r="DI40" s="129"/>
      <c r="DJ40" s="130"/>
      <c r="DL40" s="118"/>
      <c r="DM40" s="119"/>
      <c r="DN40" s="128"/>
      <c r="DO40" s="129"/>
      <c r="DP40" s="129"/>
      <c r="DQ40" s="129"/>
      <c r="DR40" s="129"/>
      <c r="DS40" s="129"/>
      <c r="DT40" s="129"/>
      <c r="DU40" s="129"/>
      <c r="DV40" s="129"/>
      <c r="DW40" s="129"/>
      <c r="DX40" s="130"/>
    </row>
    <row r="41" spans="2:128" ht="13.5" thickBot="1" x14ac:dyDescent="0.25">
      <c r="B41" s="118"/>
      <c r="C41" s="119"/>
      <c r="D41" s="115" t="s">
        <v>158</v>
      </c>
      <c r="E41" s="116"/>
      <c r="F41" s="116"/>
      <c r="G41" s="116"/>
      <c r="H41" s="116"/>
      <c r="I41" s="116"/>
      <c r="J41" s="116"/>
      <c r="K41" s="116"/>
      <c r="L41" s="116"/>
      <c r="M41" s="116"/>
      <c r="N41" s="117"/>
      <c r="P41" s="118"/>
      <c r="Q41" s="119"/>
      <c r="R41" s="115" t="s">
        <v>158</v>
      </c>
      <c r="S41" s="116"/>
      <c r="T41" s="116"/>
      <c r="U41" s="116"/>
      <c r="V41" s="116"/>
      <c r="W41" s="116"/>
      <c r="X41" s="116"/>
      <c r="Y41" s="116"/>
      <c r="Z41" s="116"/>
      <c r="AA41" s="116"/>
      <c r="AB41" s="117"/>
      <c r="AD41" s="118"/>
      <c r="AE41" s="119"/>
      <c r="AF41" s="115" t="s">
        <v>158</v>
      </c>
      <c r="AG41" s="116"/>
      <c r="AH41" s="116"/>
      <c r="AI41" s="116"/>
      <c r="AJ41" s="116"/>
      <c r="AK41" s="116"/>
      <c r="AL41" s="116"/>
      <c r="AM41" s="116"/>
      <c r="AN41" s="116"/>
      <c r="AO41" s="116"/>
      <c r="AP41" s="117"/>
      <c r="AR41" s="118"/>
      <c r="AS41" s="119"/>
      <c r="AT41" s="115" t="s">
        <v>158</v>
      </c>
      <c r="AU41" s="116"/>
      <c r="AV41" s="116"/>
      <c r="AW41" s="116"/>
      <c r="AX41" s="116"/>
      <c r="AY41" s="116"/>
      <c r="AZ41" s="116"/>
      <c r="BA41" s="116"/>
      <c r="BB41" s="116"/>
      <c r="BC41" s="116"/>
      <c r="BD41" s="117"/>
      <c r="BF41" s="118"/>
      <c r="BG41" s="119"/>
      <c r="BH41" s="115" t="s">
        <v>158</v>
      </c>
      <c r="BI41" s="116"/>
      <c r="BJ41" s="116"/>
      <c r="BK41" s="116"/>
      <c r="BL41" s="116"/>
      <c r="BM41" s="116"/>
      <c r="BN41" s="116"/>
      <c r="BO41" s="116"/>
      <c r="BP41" s="116"/>
      <c r="BQ41" s="116"/>
      <c r="BR41" s="117"/>
      <c r="BT41" s="118"/>
      <c r="BU41" s="119"/>
      <c r="BV41" s="115" t="s">
        <v>158</v>
      </c>
      <c r="BW41" s="116"/>
      <c r="BX41" s="116"/>
      <c r="BY41" s="116"/>
      <c r="BZ41" s="116"/>
      <c r="CA41" s="116"/>
      <c r="CB41" s="116"/>
      <c r="CC41" s="116"/>
      <c r="CD41" s="116"/>
      <c r="CE41" s="116"/>
      <c r="CF41" s="117"/>
      <c r="CH41" s="118"/>
      <c r="CI41" s="119"/>
      <c r="CJ41" s="115" t="s">
        <v>158</v>
      </c>
      <c r="CK41" s="116"/>
      <c r="CL41" s="116"/>
      <c r="CM41" s="116"/>
      <c r="CN41" s="116"/>
      <c r="CO41" s="116"/>
      <c r="CP41" s="116"/>
      <c r="CQ41" s="116"/>
      <c r="CR41" s="116"/>
      <c r="CS41" s="116"/>
      <c r="CT41" s="117"/>
      <c r="CX41" s="118"/>
      <c r="CY41" s="119"/>
      <c r="CZ41" s="115" t="s">
        <v>158</v>
      </c>
      <c r="DA41" s="116"/>
      <c r="DB41" s="116"/>
      <c r="DC41" s="116"/>
      <c r="DD41" s="116"/>
      <c r="DE41" s="116"/>
      <c r="DF41" s="116"/>
      <c r="DG41" s="116"/>
      <c r="DH41" s="116"/>
      <c r="DI41" s="116"/>
      <c r="DJ41" s="117"/>
      <c r="DL41" s="118"/>
      <c r="DM41" s="119"/>
      <c r="DN41" s="115" t="s">
        <v>158</v>
      </c>
      <c r="DO41" s="116"/>
      <c r="DP41" s="116"/>
      <c r="DQ41" s="116"/>
      <c r="DR41" s="116"/>
      <c r="DS41" s="116"/>
      <c r="DT41" s="116"/>
      <c r="DU41" s="116"/>
      <c r="DV41" s="116"/>
      <c r="DW41" s="116"/>
      <c r="DX41" s="117"/>
    </row>
    <row r="42" spans="2:128" x14ac:dyDescent="0.2">
      <c r="B42" s="118"/>
      <c r="C42" s="119"/>
      <c r="D42" s="122"/>
      <c r="E42" s="123"/>
      <c r="F42" s="123"/>
      <c r="G42" s="123"/>
      <c r="H42" s="123"/>
      <c r="I42" s="123"/>
      <c r="J42" s="123"/>
      <c r="K42" s="123"/>
      <c r="L42" s="123"/>
      <c r="M42" s="123"/>
      <c r="N42" s="124"/>
      <c r="P42" s="118"/>
      <c r="Q42" s="119"/>
      <c r="R42" s="122"/>
      <c r="S42" s="123"/>
      <c r="T42" s="123"/>
      <c r="U42" s="123"/>
      <c r="V42" s="123"/>
      <c r="W42" s="123"/>
      <c r="X42" s="123"/>
      <c r="Y42" s="123"/>
      <c r="Z42" s="123"/>
      <c r="AA42" s="123"/>
      <c r="AB42" s="124"/>
      <c r="AD42" s="118"/>
      <c r="AE42" s="119"/>
      <c r="AF42" s="122"/>
      <c r="AG42" s="123"/>
      <c r="AH42" s="123"/>
      <c r="AI42" s="123"/>
      <c r="AJ42" s="123"/>
      <c r="AK42" s="123"/>
      <c r="AL42" s="123"/>
      <c r="AM42" s="123"/>
      <c r="AN42" s="123"/>
      <c r="AO42" s="123"/>
      <c r="AP42" s="124"/>
      <c r="AR42" s="118"/>
      <c r="AS42" s="119"/>
      <c r="AT42" s="122"/>
      <c r="AU42" s="123"/>
      <c r="AV42" s="123"/>
      <c r="AW42" s="123"/>
      <c r="AX42" s="123"/>
      <c r="AY42" s="123"/>
      <c r="AZ42" s="123"/>
      <c r="BA42" s="123"/>
      <c r="BB42" s="123"/>
      <c r="BC42" s="123"/>
      <c r="BD42" s="124"/>
      <c r="BF42" s="118"/>
      <c r="BG42" s="119"/>
      <c r="BH42" s="122"/>
      <c r="BI42" s="123"/>
      <c r="BJ42" s="123"/>
      <c r="BK42" s="123"/>
      <c r="BL42" s="123"/>
      <c r="BM42" s="123"/>
      <c r="BN42" s="123"/>
      <c r="BO42" s="123"/>
      <c r="BP42" s="123"/>
      <c r="BQ42" s="123"/>
      <c r="BR42" s="124"/>
      <c r="BT42" s="118"/>
      <c r="BU42" s="119"/>
      <c r="BV42" s="122"/>
      <c r="BW42" s="123"/>
      <c r="BX42" s="123"/>
      <c r="BY42" s="123"/>
      <c r="BZ42" s="123"/>
      <c r="CA42" s="123"/>
      <c r="CB42" s="123"/>
      <c r="CC42" s="123"/>
      <c r="CD42" s="123"/>
      <c r="CE42" s="123"/>
      <c r="CF42" s="124"/>
      <c r="CH42" s="118"/>
      <c r="CI42" s="119"/>
      <c r="CJ42" s="122"/>
      <c r="CK42" s="123"/>
      <c r="CL42" s="123"/>
      <c r="CM42" s="123"/>
      <c r="CN42" s="123"/>
      <c r="CO42" s="123"/>
      <c r="CP42" s="123"/>
      <c r="CQ42" s="123"/>
      <c r="CR42" s="123"/>
      <c r="CS42" s="123"/>
      <c r="CT42" s="124"/>
      <c r="CX42" s="118"/>
      <c r="CY42" s="119"/>
      <c r="CZ42" s="122"/>
      <c r="DA42" s="123"/>
      <c r="DB42" s="123"/>
      <c r="DC42" s="123"/>
      <c r="DD42" s="123"/>
      <c r="DE42" s="123"/>
      <c r="DF42" s="123"/>
      <c r="DG42" s="123"/>
      <c r="DH42" s="123"/>
      <c r="DI42" s="123"/>
      <c r="DJ42" s="124"/>
      <c r="DL42" s="118"/>
      <c r="DM42" s="119"/>
      <c r="DN42" s="122"/>
      <c r="DO42" s="123"/>
      <c r="DP42" s="123"/>
      <c r="DQ42" s="123"/>
      <c r="DR42" s="123"/>
      <c r="DS42" s="123"/>
      <c r="DT42" s="123"/>
      <c r="DU42" s="123"/>
      <c r="DV42" s="123"/>
      <c r="DW42" s="123"/>
      <c r="DX42" s="124"/>
    </row>
    <row r="43" spans="2:128" x14ac:dyDescent="0.2">
      <c r="B43" s="118"/>
      <c r="C43" s="119"/>
      <c r="D43" s="125"/>
      <c r="E43" s="131"/>
      <c r="F43" s="131"/>
      <c r="G43" s="131"/>
      <c r="H43" s="131"/>
      <c r="I43" s="131"/>
      <c r="J43" s="131"/>
      <c r="K43" s="131"/>
      <c r="L43" s="131"/>
      <c r="M43" s="131"/>
      <c r="N43" s="127"/>
      <c r="P43" s="118"/>
      <c r="Q43" s="119"/>
      <c r="R43" s="125"/>
      <c r="S43" s="131"/>
      <c r="T43" s="131"/>
      <c r="U43" s="131"/>
      <c r="V43" s="131"/>
      <c r="W43" s="131"/>
      <c r="X43" s="131"/>
      <c r="Y43" s="131"/>
      <c r="Z43" s="131"/>
      <c r="AA43" s="131"/>
      <c r="AB43" s="127"/>
      <c r="AD43" s="118"/>
      <c r="AE43" s="119"/>
      <c r="AF43" s="125"/>
      <c r="AG43" s="131"/>
      <c r="AH43" s="131"/>
      <c r="AI43" s="131"/>
      <c r="AJ43" s="131"/>
      <c r="AK43" s="131"/>
      <c r="AL43" s="131"/>
      <c r="AM43" s="131"/>
      <c r="AN43" s="131"/>
      <c r="AO43" s="131"/>
      <c r="AP43" s="127"/>
      <c r="AR43" s="118"/>
      <c r="AS43" s="119"/>
      <c r="AT43" s="125"/>
      <c r="AU43" s="131"/>
      <c r="AV43" s="131"/>
      <c r="AW43" s="131"/>
      <c r="AX43" s="131"/>
      <c r="AY43" s="131"/>
      <c r="AZ43" s="131"/>
      <c r="BA43" s="131"/>
      <c r="BB43" s="131"/>
      <c r="BC43" s="131"/>
      <c r="BD43" s="127"/>
      <c r="BF43" s="118"/>
      <c r="BG43" s="119"/>
      <c r="BH43" s="125"/>
      <c r="BI43" s="131"/>
      <c r="BJ43" s="131"/>
      <c r="BK43" s="131"/>
      <c r="BL43" s="131"/>
      <c r="BM43" s="131"/>
      <c r="BN43" s="131"/>
      <c r="BO43" s="131"/>
      <c r="BP43" s="131"/>
      <c r="BQ43" s="131"/>
      <c r="BR43" s="127"/>
      <c r="BT43" s="118"/>
      <c r="BU43" s="119"/>
      <c r="BV43" s="125"/>
      <c r="BW43" s="131"/>
      <c r="BX43" s="131"/>
      <c r="BY43" s="131"/>
      <c r="BZ43" s="131"/>
      <c r="CA43" s="131"/>
      <c r="CB43" s="131"/>
      <c r="CC43" s="131"/>
      <c r="CD43" s="131"/>
      <c r="CE43" s="131"/>
      <c r="CF43" s="127"/>
      <c r="CH43" s="118"/>
      <c r="CI43" s="119"/>
      <c r="CJ43" s="125"/>
      <c r="CK43" s="131"/>
      <c r="CL43" s="131"/>
      <c r="CM43" s="131"/>
      <c r="CN43" s="131"/>
      <c r="CO43" s="131"/>
      <c r="CP43" s="131"/>
      <c r="CQ43" s="131"/>
      <c r="CR43" s="131"/>
      <c r="CS43" s="131"/>
      <c r="CT43" s="127"/>
      <c r="CX43" s="118"/>
      <c r="CY43" s="119"/>
      <c r="CZ43" s="125"/>
      <c r="DA43" s="126"/>
      <c r="DB43" s="126"/>
      <c r="DC43" s="126"/>
      <c r="DD43" s="126"/>
      <c r="DE43" s="126"/>
      <c r="DF43" s="126"/>
      <c r="DG43" s="126"/>
      <c r="DH43" s="126"/>
      <c r="DI43" s="126"/>
      <c r="DJ43" s="127"/>
      <c r="DL43" s="118"/>
      <c r="DM43" s="119"/>
      <c r="DN43" s="125"/>
      <c r="DO43" s="126"/>
      <c r="DP43" s="126"/>
      <c r="DQ43" s="126"/>
      <c r="DR43" s="126"/>
      <c r="DS43" s="126"/>
      <c r="DT43" s="126"/>
      <c r="DU43" s="126"/>
      <c r="DV43" s="126"/>
      <c r="DW43" s="126"/>
      <c r="DX43" s="127"/>
    </row>
    <row r="44" spans="2:128" ht="13.5" thickBot="1" x14ac:dyDescent="0.25">
      <c r="B44" s="120"/>
      <c r="C44" s="121"/>
      <c r="D44" s="128"/>
      <c r="E44" s="129"/>
      <c r="F44" s="129"/>
      <c r="G44" s="129"/>
      <c r="H44" s="129"/>
      <c r="I44" s="129"/>
      <c r="J44" s="129"/>
      <c r="K44" s="129"/>
      <c r="L44" s="129"/>
      <c r="M44" s="129"/>
      <c r="N44" s="130"/>
      <c r="P44" s="120"/>
      <c r="Q44" s="121"/>
      <c r="R44" s="128"/>
      <c r="S44" s="129"/>
      <c r="T44" s="129"/>
      <c r="U44" s="129"/>
      <c r="V44" s="129"/>
      <c r="W44" s="129"/>
      <c r="X44" s="129"/>
      <c r="Y44" s="129"/>
      <c r="Z44" s="129"/>
      <c r="AA44" s="129"/>
      <c r="AB44" s="130"/>
      <c r="AD44" s="120"/>
      <c r="AE44" s="121"/>
      <c r="AF44" s="128"/>
      <c r="AG44" s="129"/>
      <c r="AH44" s="129"/>
      <c r="AI44" s="129"/>
      <c r="AJ44" s="129"/>
      <c r="AK44" s="129"/>
      <c r="AL44" s="129"/>
      <c r="AM44" s="129"/>
      <c r="AN44" s="129"/>
      <c r="AO44" s="129"/>
      <c r="AP44" s="130"/>
      <c r="AR44" s="120"/>
      <c r="AS44" s="121"/>
      <c r="AT44" s="128"/>
      <c r="AU44" s="129"/>
      <c r="AV44" s="129"/>
      <c r="AW44" s="129"/>
      <c r="AX44" s="129"/>
      <c r="AY44" s="129"/>
      <c r="AZ44" s="129"/>
      <c r="BA44" s="129"/>
      <c r="BB44" s="129"/>
      <c r="BC44" s="129"/>
      <c r="BD44" s="130"/>
      <c r="BF44" s="120"/>
      <c r="BG44" s="121"/>
      <c r="BH44" s="128"/>
      <c r="BI44" s="129"/>
      <c r="BJ44" s="129"/>
      <c r="BK44" s="129"/>
      <c r="BL44" s="129"/>
      <c r="BM44" s="129"/>
      <c r="BN44" s="129"/>
      <c r="BO44" s="129"/>
      <c r="BP44" s="129"/>
      <c r="BQ44" s="129"/>
      <c r="BR44" s="130"/>
      <c r="BT44" s="120"/>
      <c r="BU44" s="121"/>
      <c r="BV44" s="128"/>
      <c r="BW44" s="129"/>
      <c r="BX44" s="129"/>
      <c r="BY44" s="129"/>
      <c r="BZ44" s="129"/>
      <c r="CA44" s="129"/>
      <c r="CB44" s="129"/>
      <c r="CC44" s="129"/>
      <c r="CD44" s="129"/>
      <c r="CE44" s="129"/>
      <c r="CF44" s="130"/>
      <c r="CH44" s="120"/>
      <c r="CI44" s="121"/>
      <c r="CJ44" s="128"/>
      <c r="CK44" s="129"/>
      <c r="CL44" s="129"/>
      <c r="CM44" s="129"/>
      <c r="CN44" s="129"/>
      <c r="CO44" s="129"/>
      <c r="CP44" s="129"/>
      <c r="CQ44" s="129"/>
      <c r="CR44" s="129"/>
      <c r="CS44" s="129"/>
      <c r="CT44" s="130"/>
      <c r="CX44" s="120"/>
      <c r="CY44" s="121"/>
      <c r="CZ44" s="128"/>
      <c r="DA44" s="129"/>
      <c r="DB44" s="129"/>
      <c r="DC44" s="129"/>
      <c r="DD44" s="129"/>
      <c r="DE44" s="129"/>
      <c r="DF44" s="129"/>
      <c r="DG44" s="129"/>
      <c r="DH44" s="129"/>
      <c r="DI44" s="129"/>
      <c r="DJ44" s="130"/>
      <c r="DL44" s="120"/>
      <c r="DM44" s="121"/>
      <c r="DN44" s="128"/>
      <c r="DO44" s="129"/>
      <c r="DP44" s="129"/>
      <c r="DQ44" s="129"/>
      <c r="DR44" s="129"/>
      <c r="DS44" s="129"/>
      <c r="DT44" s="129"/>
      <c r="DU44" s="129"/>
      <c r="DV44" s="129"/>
      <c r="DW44" s="129"/>
      <c r="DX44" s="130"/>
    </row>
    <row r="45" spans="2:128" x14ac:dyDescent="0.2">
      <c r="Q45" s="40"/>
      <c r="R45" s="40"/>
      <c r="V45" s="40"/>
      <c r="W45" s="40"/>
      <c r="X45" s="40"/>
      <c r="AE45" s="40"/>
      <c r="AF45" s="40"/>
      <c r="AJ45" s="40"/>
      <c r="AK45" s="40"/>
      <c r="AL45" s="40"/>
      <c r="BU45" s="40"/>
      <c r="BV45" s="40"/>
      <c r="BZ45" s="40"/>
      <c r="CA45" s="40"/>
      <c r="CB45" s="40"/>
      <c r="CI45" s="40"/>
      <c r="CJ45" s="40"/>
      <c r="CN45" s="40"/>
      <c r="CO45" s="40"/>
      <c r="CP45" s="40"/>
    </row>
    <row r="46" spans="2:128" ht="13.5" thickBot="1" x14ac:dyDescent="0.25">
      <c r="Q46" s="40"/>
      <c r="R46" s="40"/>
      <c r="V46" s="40"/>
      <c r="W46" s="40"/>
      <c r="X46" s="40"/>
      <c r="AE46" s="40"/>
      <c r="AF46" s="40"/>
      <c r="AJ46" s="40"/>
      <c r="AK46" s="40"/>
      <c r="AL46" s="40"/>
      <c r="BU46" s="40"/>
      <c r="BV46" s="40"/>
      <c r="BZ46" s="40"/>
      <c r="CA46" s="40"/>
      <c r="CB46" s="40"/>
      <c r="CI46" s="40"/>
      <c r="CJ46" s="40"/>
      <c r="CN46" s="40"/>
      <c r="CO46" s="40"/>
      <c r="CP46" s="40"/>
    </row>
    <row r="47" spans="2:128" ht="13.5" thickBot="1" x14ac:dyDescent="0.25">
      <c r="B47" s="113" t="s">
        <v>155</v>
      </c>
      <c r="C47" s="114"/>
      <c r="D47" s="115" t="s">
        <v>156</v>
      </c>
      <c r="E47" s="116"/>
      <c r="F47" s="116"/>
      <c r="G47" s="116"/>
      <c r="H47" s="116"/>
      <c r="I47" s="116"/>
      <c r="J47" s="116"/>
      <c r="K47" s="116"/>
      <c r="L47" s="116"/>
      <c r="M47" s="116"/>
      <c r="N47" s="117"/>
      <c r="P47" s="113" t="s">
        <v>155</v>
      </c>
      <c r="Q47" s="114"/>
      <c r="R47" s="115" t="s">
        <v>156</v>
      </c>
      <c r="S47" s="116"/>
      <c r="T47" s="116"/>
      <c r="U47" s="116"/>
      <c r="V47" s="116"/>
      <c r="W47" s="116"/>
      <c r="X47" s="116"/>
      <c r="Y47" s="116"/>
      <c r="Z47" s="116"/>
      <c r="AA47" s="116"/>
      <c r="AB47" s="117"/>
      <c r="AD47" s="113" t="s">
        <v>155</v>
      </c>
      <c r="AE47" s="114"/>
      <c r="AF47" s="115" t="s">
        <v>156</v>
      </c>
      <c r="AG47" s="116"/>
      <c r="AH47" s="116"/>
      <c r="AI47" s="116"/>
      <c r="AJ47" s="116"/>
      <c r="AK47" s="116"/>
      <c r="AL47" s="116"/>
      <c r="AM47" s="116"/>
      <c r="AN47" s="116"/>
      <c r="AO47" s="116"/>
      <c r="AP47" s="117"/>
      <c r="AR47" s="113" t="s">
        <v>155</v>
      </c>
      <c r="AS47" s="114"/>
      <c r="AT47" s="115" t="s">
        <v>156</v>
      </c>
      <c r="AU47" s="116"/>
      <c r="AV47" s="116"/>
      <c r="AW47" s="116"/>
      <c r="AX47" s="116"/>
      <c r="AY47" s="116"/>
      <c r="AZ47" s="116"/>
      <c r="BA47" s="116"/>
      <c r="BB47" s="116"/>
      <c r="BC47" s="116"/>
      <c r="BD47" s="117"/>
      <c r="BF47" s="113" t="s">
        <v>155</v>
      </c>
      <c r="BG47" s="114"/>
      <c r="BH47" s="115" t="s">
        <v>156</v>
      </c>
      <c r="BI47" s="116"/>
      <c r="BJ47" s="116"/>
      <c r="BK47" s="116"/>
      <c r="BL47" s="116"/>
      <c r="BM47" s="116"/>
      <c r="BN47" s="116"/>
      <c r="BO47" s="116"/>
      <c r="BP47" s="116"/>
      <c r="BQ47" s="116"/>
      <c r="BR47" s="117"/>
      <c r="BT47" s="113" t="s">
        <v>155</v>
      </c>
      <c r="BU47" s="114"/>
      <c r="BV47" s="115" t="s">
        <v>156</v>
      </c>
      <c r="BW47" s="116"/>
      <c r="BX47" s="116"/>
      <c r="BY47" s="116"/>
      <c r="BZ47" s="116"/>
      <c r="CA47" s="116"/>
      <c r="CB47" s="116"/>
      <c r="CC47" s="116"/>
      <c r="CD47" s="116"/>
      <c r="CE47" s="116"/>
      <c r="CF47" s="117"/>
      <c r="CH47" s="113" t="s">
        <v>155</v>
      </c>
      <c r="CI47" s="114"/>
      <c r="CJ47" s="115" t="s">
        <v>156</v>
      </c>
      <c r="CK47" s="116"/>
      <c r="CL47" s="116"/>
      <c r="CM47" s="116"/>
      <c r="CN47" s="116"/>
      <c r="CO47" s="116"/>
      <c r="CP47" s="116"/>
      <c r="CQ47" s="116"/>
      <c r="CR47" s="116"/>
      <c r="CS47" s="116"/>
      <c r="CT47" s="117"/>
      <c r="CX47" s="113" t="s">
        <v>155</v>
      </c>
      <c r="CY47" s="114"/>
      <c r="CZ47" s="115" t="s">
        <v>156</v>
      </c>
      <c r="DA47" s="116"/>
      <c r="DB47" s="116"/>
      <c r="DC47" s="116"/>
      <c r="DD47" s="116"/>
      <c r="DE47" s="116"/>
      <c r="DF47" s="116"/>
      <c r="DG47" s="116"/>
      <c r="DH47" s="116"/>
      <c r="DI47" s="116"/>
      <c r="DJ47" s="117"/>
      <c r="DL47" s="113" t="s">
        <v>155</v>
      </c>
      <c r="DM47" s="114"/>
      <c r="DN47" s="115" t="s">
        <v>156</v>
      </c>
      <c r="DO47" s="116"/>
      <c r="DP47" s="116"/>
      <c r="DQ47" s="116"/>
      <c r="DR47" s="116"/>
      <c r="DS47" s="116"/>
      <c r="DT47" s="116"/>
      <c r="DU47" s="116"/>
      <c r="DV47" s="116"/>
      <c r="DW47" s="116"/>
      <c r="DX47" s="117"/>
    </row>
    <row r="48" spans="2:128" x14ac:dyDescent="0.2">
      <c r="B48" s="118" t="s">
        <v>159</v>
      </c>
      <c r="C48" s="119"/>
      <c r="D48" s="122"/>
      <c r="E48" s="123"/>
      <c r="F48" s="123"/>
      <c r="G48" s="123"/>
      <c r="H48" s="123"/>
      <c r="I48" s="123"/>
      <c r="J48" s="123"/>
      <c r="K48" s="123"/>
      <c r="L48" s="123"/>
      <c r="M48" s="123"/>
      <c r="N48" s="124"/>
      <c r="P48" s="118" t="s">
        <v>159</v>
      </c>
      <c r="Q48" s="119"/>
      <c r="R48" s="122" t="s">
        <v>189</v>
      </c>
      <c r="S48" s="123"/>
      <c r="T48" s="123"/>
      <c r="U48" s="123"/>
      <c r="V48" s="123"/>
      <c r="W48" s="123"/>
      <c r="X48" s="123"/>
      <c r="Y48" s="123"/>
      <c r="Z48" s="123"/>
      <c r="AA48" s="123"/>
      <c r="AB48" s="124"/>
      <c r="AD48" s="118" t="s">
        <v>159</v>
      </c>
      <c r="AE48" s="119"/>
      <c r="AF48" s="122"/>
      <c r="AG48" s="123"/>
      <c r="AH48" s="123"/>
      <c r="AI48" s="123"/>
      <c r="AJ48" s="123"/>
      <c r="AK48" s="123"/>
      <c r="AL48" s="123"/>
      <c r="AM48" s="123"/>
      <c r="AN48" s="123"/>
      <c r="AO48" s="123"/>
      <c r="AP48" s="124"/>
      <c r="AR48" s="118" t="s">
        <v>159</v>
      </c>
      <c r="AS48" s="119"/>
      <c r="AT48" s="122"/>
      <c r="AU48" s="123"/>
      <c r="AV48" s="123"/>
      <c r="AW48" s="123"/>
      <c r="AX48" s="123"/>
      <c r="AY48" s="123"/>
      <c r="AZ48" s="123"/>
      <c r="BA48" s="123"/>
      <c r="BB48" s="123"/>
      <c r="BC48" s="123"/>
      <c r="BD48" s="124"/>
      <c r="BF48" s="118" t="s">
        <v>159</v>
      </c>
      <c r="BG48" s="119"/>
      <c r="BH48" s="122"/>
      <c r="BI48" s="123"/>
      <c r="BJ48" s="123"/>
      <c r="BK48" s="123"/>
      <c r="BL48" s="123"/>
      <c r="BM48" s="123"/>
      <c r="BN48" s="123"/>
      <c r="BO48" s="123"/>
      <c r="BP48" s="123"/>
      <c r="BQ48" s="123"/>
      <c r="BR48" s="124"/>
      <c r="BT48" s="118" t="s">
        <v>159</v>
      </c>
      <c r="BU48" s="119"/>
      <c r="BV48" s="122"/>
      <c r="BW48" s="123"/>
      <c r="BX48" s="123"/>
      <c r="BY48" s="123"/>
      <c r="BZ48" s="123"/>
      <c r="CA48" s="123"/>
      <c r="CB48" s="123"/>
      <c r="CC48" s="123"/>
      <c r="CD48" s="123"/>
      <c r="CE48" s="123"/>
      <c r="CF48" s="124"/>
      <c r="CH48" s="118" t="s">
        <v>159</v>
      </c>
      <c r="CI48" s="119"/>
      <c r="CJ48" s="122"/>
      <c r="CK48" s="123"/>
      <c r="CL48" s="123"/>
      <c r="CM48" s="123"/>
      <c r="CN48" s="123"/>
      <c r="CO48" s="123"/>
      <c r="CP48" s="123"/>
      <c r="CQ48" s="123"/>
      <c r="CR48" s="123"/>
      <c r="CS48" s="123"/>
      <c r="CT48" s="124"/>
      <c r="CX48" s="118" t="s">
        <v>159</v>
      </c>
      <c r="CY48" s="119"/>
      <c r="CZ48" s="122"/>
      <c r="DA48" s="123"/>
      <c r="DB48" s="123"/>
      <c r="DC48" s="123"/>
      <c r="DD48" s="123"/>
      <c r="DE48" s="123"/>
      <c r="DF48" s="123"/>
      <c r="DG48" s="123"/>
      <c r="DH48" s="123"/>
      <c r="DI48" s="123"/>
      <c r="DJ48" s="124"/>
      <c r="DL48" s="118" t="s">
        <v>159</v>
      </c>
      <c r="DM48" s="119"/>
      <c r="DN48" s="122"/>
      <c r="DO48" s="123"/>
      <c r="DP48" s="123"/>
      <c r="DQ48" s="123"/>
      <c r="DR48" s="123"/>
      <c r="DS48" s="123"/>
      <c r="DT48" s="123"/>
      <c r="DU48" s="123"/>
      <c r="DV48" s="123"/>
      <c r="DW48" s="123"/>
      <c r="DX48" s="124"/>
    </row>
    <row r="49" spans="2:128" x14ac:dyDescent="0.2">
      <c r="B49" s="118"/>
      <c r="C49" s="119"/>
      <c r="D49" s="125"/>
      <c r="E49" s="131"/>
      <c r="F49" s="131"/>
      <c r="G49" s="131"/>
      <c r="H49" s="131"/>
      <c r="I49" s="131"/>
      <c r="J49" s="131"/>
      <c r="K49" s="131"/>
      <c r="L49" s="131"/>
      <c r="M49" s="131"/>
      <c r="N49" s="127"/>
      <c r="P49" s="118"/>
      <c r="Q49" s="119"/>
      <c r="R49" s="125"/>
      <c r="S49" s="131"/>
      <c r="T49" s="131"/>
      <c r="U49" s="131"/>
      <c r="V49" s="131"/>
      <c r="W49" s="131"/>
      <c r="X49" s="131"/>
      <c r="Y49" s="131"/>
      <c r="Z49" s="131"/>
      <c r="AA49" s="131"/>
      <c r="AB49" s="127"/>
      <c r="AD49" s="118"/>
      <c r="AE49" s="119"/>
      <c r="AF49" s="125"/>
      <c r="AG49" s="131"/>
      <c r="AH49" s="131"/>
      <c r="AI49" s="131"/>
      <c r="AJ49" s="131"/>
      <c r="AK49" s="131"/>
      <c r="AL49" s="131"/>
      <c r="AM49" s="131"/>
      <c r="AN49" s="131"/>
      <c r="AO49" s="131"/>
      <c r="AP49" s="127"/>
      <c r="AR49" s="118"/>
      <c r="AS49" s="119"/>
      <c r="AT49" s="125"/>
      <c r="AU49" s="131"/>
      <c r="AV49" s="131"/>
      <c r="AW49" s="131"/>
      <c r="AX49" s="131"/>
      <c r="AY49" s="131"/>
      <c r="AZ49" s="131"/>
      <c r="BA49" s="131"/>
      <c r="BB49" s="131"/>
      <c r="BC49" s="131"/>
      <c r="BD49" s="127"/>
      <c r="BF49" s="118"/>
      <c r="BG49" s="119"/>
      <c r="BH49" s="125"/>
      <c r="BI49" s="131"/>
      <c r="BJ49" s="131"/>
      <c r="BK49" s="131"/>
      <c r="BL49" s="131"/>
      <c r="BM49" s="131"/>
      <c r="BN49" s="131"/>
      <c r="BO49" s="131"/>
      <c r="BP49" s="131"/>
      <c r="BQ49" s="131"/>
      <c r="BR49" s="127"/>
      <c r="BT49" s="118"/>
      <c r="BU49" s="119"/>
      <c r="BV49" s="125"/>
      <c r="BW49" s="131"/>
      <c r="BX49" s="131"/>
      <c r="BY49" s="131"/>
      <c r="BZ49" s="131"/>
      <c r="CA49" s="131"/>
      <c r="CB49" s="131"/>
      <c r="CC49" s="131"/>
      <c r="CD49" s="131"/>
      <c r="CE49" s="131"/>
      <c r="CF49" s="127"/>
      <c r="CH49" s="118"/>
      <c r="CI49" s="119"/>
      <c r="CJ49" s="125"/>
      <c r="CK49" s="131"/>
      <c r="CL49" s="131"/>
      <c r="CM49" s="131"/>
      <c r="CN49" s="131"/>
      <c r="CO49" s="131"/>
      <c r="CP49" s="131"/>
      <c r="CQ49" s="131"/>
      <c r="CR49" s="131"/>
      <c r="CS49" s="131"/>
      <c r="CT49" s="127"/>
      <c r="CX49" s="118"/>
      <c r="CY49" s="119"/>
      <c r="CZ49" s="125"/>
      <c r="DA49" s="126"/>
      <c r="DB49" s="126"/>
      <c r="DC49" s="126"/>
      <c r="DD49" s="126"/>
      <c r="DE49" s="126"/>
      <c r="DF49" s="126"/>
      <c r="DG49" s="126"/>
      <c r="DH49" s="126"/>
      <c r="DI49" s="126"/>
      <c r="DJ49" s="127"/>
      <c r="DL49" s="118"/>
      <c r="DM49" s="119"/>
      <c r="DN49" s="125"/>
      <c r="DO49" s="126"/>
      <c r="DP49" s="126"/>
      <c r="DQ49" s="126"/>
      <c r="DR49" s="126"/>
      <c r="DS49" s="126"/>
      <c r="DT49" s="126"/>
      <c r="DU49" s="126"/>
      <c r="DV49" s="126"/>
      <c r="DW49" s="126"/>
      <c r="DX49" s="127"/>
    </row>
    <row r="50" spans="2:128" ht="13.5" thickBot="1" x14ac:dyDescent="0.25">
      <c r="B50" s="118"/>
      <c r="C50" s="119"/>
      <c r="D50" s="128"/>
      <c r="E50" s="129"/>
      <c r="F50" s="129"/>
      <c r="G50" s="129"/>
      <c r="H50" s="129"/>
      <c r="I50" s="129"/>
      <c r="J50" s="129"/>
      <c r="K50" s="129"/>
      <c r="L50" s="129"/>
      <c r="M50" s="129"/>
      <c r="N50" s="130"/>
      <c r="P50" s="118"/>
      <c r="Q50" s="119"/>
      <c r="R50" s="128"/>
      <c r="S50" s="129"/>
      <c r="T50" s="129"/>
      <c r="U50" s="129"/>
      <c r="V50" s="129"/>
      <c r="W50" s="129"/>
      <c r="X50" s="129"/>
      <c r="Y50" s="129"/>
      <c r="Z50" s="129"/>
      <c r="AA50" s="129"/>
      <c r="AB50" s="130"/>
      <c r="AD50" s="118"/>
      <c r="AE50" s="119"/>
      <c r="AF50" s="128"/>
      <c r="AG50" s="129"/>
      <c r="AH50" s="129"/>
      <c r="AI50" s="129"/>
      <c r="AJ50" s="129"/>
      <c r="AK50" s="129"/>
      <c r="AL50" s="129"/>
      <c r="AM50" s="129"/>
      <c r="AN50" s="129"/>
      <c r="AO50" s="129"/>
      <c r="AP50" s="130"/>
      <c r="AR50" s="118"/>
      <c r="AS50" s="119"/>
      <c r="AT50" s="128"/>
      <c r="AU50" s="129"/>
      <c r="AV50" s="129"/>
      <c r="AW50" s="129"/>
      <c r="AX50" s="129"/>
      <c r="AY50" s="129"/>
      <c r="AZ50" s="129"/>
      <c r="BA50" s="129"/>
      <c r="BB50" s="129"/>
      <c r="BC50" s="129"/>
      <c r="BD50" s="130"/>
      <c r="BF50" s="118"/>
      <c r="BG50" s="119"/>
      <c r="BH50" s="128"/>
      <c r="BI50" s="129"/>
      <c r="BJ50" s="129"/>
      <c r="BK50" s="129"/>
      <c r="BL50" s="129"/>
      <c r="BM50" s="129"/>
      <c r="BN50" s="129"/>
      <c r="BO50" s="129"/>
      <c r="BP50" s="129"/>
      <c r="BQ50" s="129"/>
      <c r="BR50" s="130"/>
      <c r="BT50" s="118"/>
      <c r="BU50" s="119"/>
      <c r="BV50" s="128"/>
      <c r="BW50" s="129"/>
      <c r="BX50" s="129"/>
      <c r="BY50" s="129"/>
      <c r="BZ50" s="129"/>
      <c r="CA50" s="129"/>
      <c r="CB50" s="129"/>
      <c r="CC50" s="129"/>
      <c r="CD50" s="129"/>
      <c r="CE50" s="129"/>
      <c r="CF50" s="130"/>
      <c r="CH50" s="118"/>
      <c r="CI50" s="119"/>
      <c r="CJ50" s="128"/>
      <c r="CK50" s="129"/>
      <c r="CL50" s="129"/>
      <c r="CM50" s="129"/>
      <c r="CN50" s="129"/>
      <c r="CO50" s="129"/>
      <c r="CP50" s="129"/>
      <c r="CQ50" s="129"/>
      <c r="CR50" s="129"/>
      <c r="CS50" s="129"/>
      <c r="CT50" s="130"/>
      <c r="CX50" s="118"/>
      <c r="CY50" s="119"/>
      <c r="CZ50" s="128"/>
      <c r="DA50" s="129"/>
      <c r="DB50" s="129"/>
      <c r="DC50" s="129"/>
      <c r="DD50" s="129"/>
      <c r="DE50" s="129"/>
      <c r="DF50" s="129"/>
      <c r="DG50" s="129"/>
      <c r="DH50" s="129"/>
      <c r="DI50" s="129"/>
      <c r="DJ50" s="130"/>
      <c r="DL50" s="118"/>
      <c r="DM50" s="119"/>
      <c r="DN50" s="128"/>
      <c r="DO50" s="129"/>
      <c r="DP50" s="129"/>
      <c r="DQ50" s="129"/>
      <c r="DR50" s="129"/>
      <c r="DS50" s="129"/>
      <c r="DT50" s="129"/>
      <c r="DU50" s="129"/>
      <c r="DV50" s="129"/>
      <c r="DW50" s="129"/>
      <c r="DX50" s="130"/>
    </row>
    <row r="51" spans="2:128" ht="13.5" thickBot="1" x14ac:dyDescent="0.25">
      <c r="B51" s="118"/>
      <c r="C51" s="119"/>
      <c r="D51" s="115" t="s">
        <v>158</v>
      </c>
      <c r="E51" s="116"/>
      <c r="F51" s="116"/>
      <c r="G51" s="116"/>
      <c r="H51" s="116"/>
      <c r="I51" s="116"/>
      <c r="J51" s="116"/>
      <c r="K51" s="116"/>
      <c r="L51" s="116"/>
      <c r="M51" s="116"/>
      <c r="N51" s="117"/>
      <c r="P51" s="118"/>
      <c r="Q51" s="119"/>
      <c r="R51" s="115" t="s">
        <v>158</v>
      </c>
      <c r="S51" s="116"/>
      <c r="T51" s="116"/>
      <c r="U51" s="116"/>
      <c r="V51" s="116"/>
      <c r="W51" s="116"/>
      <c r="X51" s="116"/>
      <c r="Y51" s="116"/>
      <c r="Z51" s="116"/>
      <c r="AA51" s="116"/>
      <c r="AB51" s="117"/>
      <c r="AD51" s="118"/>
      <c r="AE51" s="119"/>
      <c r="AF51" s="115" t="s">
        <v>158</v>
      </c>
      <c r="AG51" s="116"/>
      <c r="AH51" s="116"/>
      <c r="AI51" s="116"/>
      <c r="AJ51" s="116"/>
      <c r="AK51" s="116"/>
      <c r="AL51" s="116"/>
      <c r="AM51" s="116"/>
      <c r="AN51" s="116"/>
      <c r="AO51" s="116"/>
      <c r="AP51" s="117"/>
      <c r="AR51" s="118"/>
      <c r="AS51" s="119"/>
      <c r="AT51" s="115" t="s">
        <v>158</v>
      </c>
      <c r="AU51" s="116"/>
      <c r="AV51" s="116"/>
      <c r="AW51" s="116"/>
      <c r="AX51" s="116"/>
      <c r="AY51" s="116"/>
      <c r="AZ51" s="116"/>
      <c r="BA51" s="116"/>
      <c r="BB51" s="116"/>
      <c r="BC51" s="116"/>
      <c r="BD51" s="117"/>
      <c r="BF51" s="118"/>
      <c r="BG51" s="119"/>
      <c r="BH51" s="115" t="s">
        <v>158</v>
      </c>
      <c r="BI51" s="116"/>
      <c r="BJ51" s="116"/>
      <c r="BK51" s="116"/>
      <c r="BL51" s="116"/>
      <c r="BM51" s="116"/>
      <c r="BN51" s="116"/>
      <c r="BO51" s="116"/>
      <c r="BP51" s="116"/>
      <c r="BQ51" s="116"/>
      <c r="BR51" s="117"/>
      <c r="BT51" s="118"/>
      <c r="BU51" s="119"/>
      <c r="BV51" s="115" t="s">
        <v>158</v>
      </c>
      <c r="BW51" s="116"/>
      <c r="BX51" s="116"/>
      <c r="BY51" s="116"/>
      <c r="BZ51" s="116"/>
      <c r="CA51" s="116"/>
      <c r="CB51" s="116"/>
      <c r="CC51" s="116"/>
      <c r="CD51" s="116"/>
      <c r="CE51" s="116"/>
      <c r="CF51" s="117"/>
      <c r="CH51" s="118"/>
      <c r="CI51" s="119"/>
      <c r="CJ51" s="115" t="s">
        <v>158</v>
      </c>
      <c r="CK51" s="116"/>
      <c r="CL51" s="116"/>
      <c r="CM51" s="116"/>
      <c r="CN51" s="116"/>
      <c r="CO51" s="116"/>
      <c r="CP51" s="116"/>
      <c r="CQ51" s="116"/>
      <c r="CR51" s="116"/>
      <c r="CS51" s="116"/>
      <c r="CT51" s="117"/>
      <c r="CX51" s="118"/>
      <c r="CY51" s="119"/>
      <c r="CZ51" s="115" t="s">
        <v>158</v>
      </c>
      <c r="DA51" s="116"/>
      <c r="DB51" s="116"/>
      <c r="DC51" s="116"/>
      <c r="DD51" s="116"/>
      <c r="DE51" s="116"/>
      <c r="DF51" s="116"/>
      <c r="DG51" s="116"/>
      <c r="DH51" s="116"/>
      <c r="DI51" s="116"/>
      <c r="DJ51" s="117"/>
      <c r="DL51" s="118"/>
      <c r="DM51" s="119"/>
      <c r="DN51" s="115" t="s">
        <v>158</v>
      </c>
      <c r="DO51" s="116"/>
      <c r="DP51" s="116"/>
      <c r="DQ51" s="116"/>
      <c r="DR51" s="116"/>
      <c r="DS51" s="116"/>
      <c r="DT51" s="116"/>
      <c r="DU51" s="116"/>
      <c r="DV51" s="116"/>
      <c r="DW51" s="116"/>
      <c r="DX51" s="117"/>
    </row>
    <row r="52" spans="2:128" x14ac:dyDescent="0.2">
      <c r="B52" s="118"/>
      <c r="C52" s="119"/>
      <c r="D52" s="122"/>
      <c r="E52" s="123"/>
      <c r="F52" s="123"/>
      <c r="G52" s="123"/>
      <c r="H52" s="123"/>
      <c r="I52" s="123"/>
      <c r="J52" s="123"/>
      <c r="K52" s="123"/>
      <c r="L52" s="123"/>
      <c r="M52" s="123"/>
      <c r="N52" s="124"/>
      <c r="P52" s="118"/>
      <c r="Q52" s="119"/>
      <c r="R52" s="122"/>
      <c r="S52" s="123"/>
      <c r="T52" s="123"/>
      <c r="U52" s="123"/>
      <c r="V52" s="123"/>
      <c r="W52" s="123"/>
      <c r="X52" s="123"/>
      <c r="Y52" s="123"/>
      <c r="Z52" s="123"/>
      <c r="AA52" s="123"/>
      <c r="AB52" s="124"/>
      <c r="AD52" s="118"/>
      <c r="AE52" s="119"/>
      <c r="AF52" s="122"/>
      <c r="AG52" s="123"/>
      <c r="AH52" s="123"/>
      <c r="AI52" s="123"/>
      <c r="AJ52" s="123"/>
      <c r="AK52" s="123"/>
      <c r="AL52" s="123"/>
      <c r="AM52" s="123"/>
      <c r="AN52" s="123"/>
      <c r="AO52" s="123"/>
      <c r="AP52" s="124"/>
      <c r="AR52" s="118"/>
      <c r="AS52" s="119"/>
      <c r="AT52" s="122"/>
      <c r="AU52" s="123"/>
      <c r="AV52" s="123"/>
      <c r="AW52" s="123"/>
      <c r="AX52" s="123"/>
      <c r="AY52" s="123"/>
      <c r="AZ52" s="123"/>
      <c r="BA52" s="123"/>
      <c r="BB52" s="123"/>
      <c r="BC52" s="123"/>
      <c r="BD52" s="124"/>
      <c r="BF52" s="118"/>
      <c r="BG52" s="119"/>
      <c r="BH52" s="122"/>
      <c r="BI52" s="123"/>
      <c r="BJ52" s="123"/>
      <c r="BK52" s="123"/>
      <c r="BL52" s="123"/>
      <c r="BM52" s="123"/>
      <c r="BN52" s="123"/>
      <c r="BO52" s="123"/>
      <c r="BP52" s="123"/>
      <c r="BQ52" s="123"/>
      <c r="BR52" s="124"/>
      <c r="BT52" s="118"/>
      <c r="BU52" s="119"/>
      <c r="BV52" s="122"/>
      <c r="BW52" s="123"/>
      <c r="BX52" s="123"/>
      <c r="BY52" s="123"/>
      <c r="BZ52" s="123"/>
      <c r="CA52" s="123"/>
      <c r="CB52" s="123"/>
      <c r="CC52" s="123"/>
      <c r="CD52" s="123"/>
      <c r="CE52" s="123"/>
      <c r="CF52" s="124"/>
      <c r="CH52" s="118"/>
      <c r="CI52" s="119"/>
      <c r="CJ52" s="122"/>
      <c r="CK52" s="123"/>
      <c r="CL52" s="123"/>
      <c r="CM52" s="123"/>
      <c r="CN52" s="123"/>
      <c r="CO52" s="123"/>
      <c r="CP52" s="123"/>
      <c r="CQ52" s="123"/>
      <c r="CR52" s="123"/>
      <c r="CS52" s="123"/>
      <c r="CT52" s="124"/>
      <c r="CX52" s="118"/>
      <c r="CY52" s="119"/>
      <c r="CZ52" s="122"/>
      <c r="DA52" s="123"/>
      <c r="DB52" s="123"/>
      <c r="DC52" s="123"/>
      <c r="DD52" s="123"/>
      <c r="DE52" s="123"/>
      <c r="DF52" s="123"/>
      <c r="DG52" s="123"/>
      <c r="DH52" s="123"/>
      <c r="DI52" s="123"/>
      <c r="DJ52" s="124"/>
      <c r="DL52" s="118"/>
      <c r="DM52" s="119"/>
      <c r="DN52" s="122"/>
      <c r="DO52" s="123"/>
      <c r="DP52" s="123"/>
      <c r="DQ52" s="123"/>
      <c r="DR52" s="123"/>
      <c r="DS52" s="123"/>
      <c r="DT52" s="123"/>
      <c r="DU52" s="123"/>
      <c r="DV52" s="123"/>
      <c r="DW52" s="123"/>
      <c r="DX52" s="124"/>
    </row>
    <row r="53" spans="2:128" x14ac:dyDescent="0.2">
      <c r="B53" s="118"/>
      <c r="C53" s="119"/>
      <c r="D53" s="125"/>
      <c r="E53" s="131"/>
      <c r="F53" s="131"/>
      <c r="G53" s="131"/>
      <c r="H53" s="131"/>
      <c r="I53" s="131"/>
      <c r="J53" s="131"/>
      <c r="K53" s="131"/>
      <c r="L53" s="131"/>
      <c r="M53" s="131"/>
      <c r="N53" s="127"/>
      <c r="P53" s="118"/>
      <c r="Q53" s="119"/>
      <c r="R53" s="125"/>
      <c r="S53" s="131"/>
      <c r="T53" s="131"/>
      <c r="U53" s="131"/>
      <c r="V53" s="131"/>
      <c r="W53" s="131"/>
      <c r="X53" s="131"/>
      <c r="Y53" s="131"/>
      <c r="Z53" s="131"/>
      <c r="AA53" s="131"/>
      <c r="AB53" s="127"/>
      <c r="AD53" s="118"/>
      <c r="AE53" s="119"/>
      <c r="AF53" s="125"/>
      <c r="AG53" s="131"/>
      <c r="AH53" s="131"/>
      <c r="AI53" s="131"/>
      <c r="AJ53" s="131"/>
      <c r="AK53" s="131"/>
      <c r="AL53" s="131"/>
      <c r="AM53" s="131"/>
      <c r="AN53" s="131"/>
      <c r="AO53" s="131"/>
      <c r="AP53" s="127"/>
      <c r="AR53" s="118"/>
      <c r="AS53" s="119"/>
      <c r="AT53" s="125"/>
      <c r="AU53" s="131"/>
      <c r="AV53" s="131"/>
      <c r="AW53" s="131"/>
      <c r="AX53" s="131"/>
      <c r="AY53" s="131"/>
      <c r="AZ53" s="131"/>
      <c r="BA53" s="131"/>
      <c r="BB53" s="131"/>
      <c r="BC53" s="131"/>
      <c r="BD53" s="127"/>
      <c r="BF53" s="118"/>
      <c r="BG53" s="119"/>
      <c r="BH53" s="125"/>
      <c r="BI53" s="131"/>
      <c r="BJ53" s="131"/>
      <c r="BK53" s="131"/>
      <c r="BL53" s="131"/>
      <c r="BM53" s="131"/>
      <c r="BN53" s="131"/>
      <c r="BO53" s="131"/>
      <c r="BP53" s="131"/>
      <c r="BQ53" s="131"/>
      <c r="BR53" s="127"/>
      <c r="BT53" s="118"/>
      <c r="BU53" s="119"/>
      <c r="BV53" s="125"/>
      <c r="BW53" s="131"/>
      <c r="BX53" s="131"/>
      <c r="BY53" s="131"/>
      <c r="BZ53" s="131"/>
      <c r="CA53" s="131"/>
      <c r="CB53" s="131"/>
      <c r="CC53" s="131"/>
      <c r="CD53" s="131"/>
      <c r="CE53" s="131"/>
      <c r="CF53" s="127"/>
      <c r="CH53" s="118"/>
      <c r="CI53" s="119"/>
      <c r="CJ53" s="125"/>
      <c r="CK53" s="131"/>
      <c r="CL53" s="131"/>
      <c r="CM53" s="131"/>
      <c r="CN53" s="131"/>
      <c r="CO53" s="131"/>
      <c r="CP53" s="131"/>
      <c r="CQ53" s="131"/>
      <c r="CR53" s="131"/>
      <c r="CS53" s="131"/>
      <c r="CT53" s="127"/>
      <c r="CX53" s="118"/>
      <c r="CY53" s="119"/>
      <c r="CZ53" s="125"/>
      <c r="DA53" s="126"/>
      <c r="DB53" s="126"/>
      <c r="DC53" s="126"/>
      <c r="DD53" s="126"/>
      <c r="DE53" s="126"/>
      <c r="DF53" s="126"/>
      <c r="DG53" s="126"/>
      <c r="DH53" s="126"/>
      <c r="DI53" s="126"/>
      <c r="DJ53" s="127"/>
      <c r="DL53" s="118"/>
      <c r="DM53" s="119"/>
      <c r="DN53" s="125"/>
      <c r="DO53" s="126"/>
      <c r="DP53" s="126"/>
      <c r="DQ53" s="126"/>
      <c r="DR53" s="126"/>
      <c r="DS53" s="126"/>
      <c r="DT53" s="126"/>
      <c r="DU53" s="126"/>
      <c r="DV53" s="126"/>
      <c r="DW53" s="126"/>
      <c r="DX53" s="127"/>
    </row>
    <row r="54" spans="2:128" ht="13.5" thickBot="1" x14ac:dyDescent="0.25">
      <c r="B54" s="120"/>
      <c r="C54" s="121"/>
      <c r="D54" s="128"/>
      <c r="E54" s="129"/>
      <c r="F54" s="129"/>
      <c r="G54" s="129"/>
      <c r="H54" s="129"/>
      <c r="I54" s="129"/>
      <c r="J54" s="129"/>
      <c r="K54" s="129"/>
      <c r="L54" s="129"/>
      <c r="M54" s="129"/>
      <c r="N54" s="130"/>
      <c r="P54" s="120"/>
      <c r="Q54" s="121"/>
      <c r="R54" s="128"/>
      <c r="S54" s="129"/>
      <c r="T54" s="129"/>
      <c r="U54" s="129"/>
      <c r="V54" s="129"/>
      <c r="W54" s="129"/>
      <c r="X54" s="129"/>
      <c r="Y54" s="129"/>
      <c r="Z54" s="129"/>
      <c r="AA54" s="129"/>
      <c r="AB54" s="130"/>
      <c r="AD54" s="120"/>
      <c r="AE54" s="121"/>
      <c r="AF54" s="128"/>
      <c r="AG54" s="129"/>
      <c r="AH54" s="129"/>
      <c r="AI54" s="129"/>
      <c r="AJ54" s="129"/>
      <c r="AK54" s="129"/>
      <c r="AL54" s="129"/>
      <c r="AM54" s="129"/>
      <c r="AN54" s="129"/>
      <c r="AO54" s="129"/>
      <c r="AP54" s="130"/>
      <c r="AR54" s="120"/>
      <c r="AS54" s="121"/>
      <c r="AT54" s="128"/>
      <c r="AU54" s="129"/>
      <c r="AV54" s="129"/>
      <c r="AW54" s="129"/>
      <c r="AX54" s="129"/>
      <c r="AY54" s="129"/>
      <c r="AZ54" s="129"/>
      <c r="BA54" s="129"/>
      <c r="BB54" s="129"/>
      <c r="BC54" s="129"/>
      <c r="BD54" s="130"/>
      <c r="BF54" s="120"/>
      <c r="BG54" s="121"/>
      <c r="BH54" s="128"/>
      <c r="BI54" s="129"/>
      <c r="BJ54" s="129"/>
      <c r="BK54" s="129"/>
      <c r="BL54" s="129"/>
      <c r="BM54" s="129"/>
      <c r="BN54" s="129"/>
      <c r="BO54" s="129"/>
      <c r="BP54" s="129"/>
      <c r="BQ54" s="129"/>
      <c r="BR54" s="130"/>
      <c r="BT54" s="120"/>
      <c r="BU54" s="121"/>
      <c r="BV54" s="128"/>
      <c r="BW54" s="129"/>
      <c r="BX54" s="129"/>
      <c r="BY54" s="129"/>
      <c r="BZ54" s="129"/>
      <c r="CA54" s="129"/>
      <c r="CB54" s="129"/>
      <c r="CC54" s="129"/>
      <c r="CD54" s="129"/>
      <c r="CE54" s="129"/>
      <c r="CF54" s="130"/>
      <c r="CH54" s="120"/>
      <c r="CI54" s="121"/>
      <c r="CJ54" s="128"/>
      <c r="CK54" s="129"/>
      <c r="CL54" s="129"/>
      <c r="CM54" s="129"/>
      <c r="CN54" s="129"/>
      <c r="CO54" s="129"/>
      <c r="CP54" s="129"/>
      <c r="CQ54" s="129"/>
      <c r="CR54" s="129"/>
      <c r="CS54" s="129"/>
      <c r="CT54" s="130"/>
      <c r="CX54" s="120"/>
      <c r="CY54" s="121"/>
      <c r="CZ54" s="128"/>
      <c r="DA54" s="129"/>
      <c r="DB54" s="129"/>
      <c r="DC54" s="129"/>
      <c r="DD54" s="129"/>
      <c r="DE54" s="129"/>
      <c r="DF54" s="129"/>
      <c r="DG54" s="129"/>
      <c r="DH54" s="129"/>
      <c r="DI54" s="129"/>
      <c r="DJ54" s="130"/>
      <c r="DL54" s="120"/>
      <c r="DM54" s="121"/>
      <c r="DN54" s="128"/>
      <c r="DO54" s="129"/>
      <c r="DP54" s="129"/>
      <c r="DQ54" s="129"/>
      <c r="DR54" s="129"/>
      <c r="DS54" s="129"/>
      <c r="DT54" s="129"/>
      <c r="DU54" s="129"/>
      <c r="DV54" s="129"/>
      <c r="DW54" s="129"/>
      <c r="DX54" s="130"/>
    </row>
    <row r="55" spans="2:128" ht="38.25" customHeight="1" thickBot="1" x14ac:dyDescent="0.25">
      <c r="Q55" s="40"/>
      <c r="R55" s="40"/>
      <c r="V55" s="40"/>
      <c r="W55" s="40"/>
      <c r="X55" s="40"/>
      <c r="AE55" s="40"/>
      <c r="AF55" s="40"/>
      <c r="AJ55" s="40"/>
      <c r="AK55" s="40"/>
      <c r="AL55" s="40"/>
      <c r="BU55" s="40"/>
      <c r="BV55" s="40"/>
      <c r="BZ55" s="40"/>
      <c r="CA55" s="40"/>
      <c r="CB55" s="40"/>
      <c r="CI55" s="40"/>
      <c r="CJ55" s="40"/>
      <c r="CN55" s="40"/>
      <c r="CO55" s="40"/>
      <c r="CP55" s="40"/>
    </row>
    <row r="56" spans="2:128" ht="24.75" customHeight="1" thickBot="1" x14ac:dyDescent="0.25">
      <c r="B56" s="113" t="s">
        <v>155</v>
      </c>
      <c r="C56" s="114"/>
      <c r="D56" s="115" t="s">
        <v>156</v>
      </c>
      <c r="E56" s="116"/>
      <c r="F56" s="116"/>
      <c r="G56" s="116"/>
      <c r="H56" s="116"/>
      <c r="I56" s="116"/>
      <c r="J56" s="116"/>
      <c r="K56" s="116"/>
      <c r="L56" s="116"/>
      <c r="M56" s="116"/>
      <c r="N56" s="117"/>
      <c r="P56" s="113" t="s">
        <v>155</v>
      </c>
      <c r="Q56" s="114"/>
      <c r="R56" s="115" t="s">
        <v>156</v>
      </c>
      <c r="S56" s="116"/>
      <c r="T56" s="116"/>
      <c r="U56" s="116"/>
      <c r="V56" s="116"/>
      <c r="W56" s="116"/>
      <c r="X56" s="116"/>
      <c r="Y56" s="116"/>
      <c r="Z56" s="116"/>
      <c r="AA56" s="116"/>
      <c r="AB56" s="117"/>
      <c r="AD56" s="113" t="s">
        <v>155</v>
      </c>
      <c r="AE56" s="114"/>
      <c r="AF56" s="115" t="s">
        <v>156</v>
      </c>
      <c r="AG56" s="116"/>
      <c r="AH56" s="116"/>
      <c r="AI56" s="116"/>
      <c r="AJ56" s="116"/>
      <c r="AK56" s="116"/>
      <c r="AL56" s="116"/>
      <c r="AM56" s="116"/>
      <c r="AN56" s="116"/>
      <c r="AO56" s="116"/>
      <c r="AP56" s="117"/>
      <c r="AR56" s="113" t="s">
        <v>155</v>
      </c>
      <c r="AS56" s="114"/>
      <c r="AT56" s="115" t="s">
        <v>156</v>
      </c>
      <c r="AU56" s="116"/>
      <c r="AV56" s="116"/>
      <c r="AW56" s="116"/>
      <c r="AX56" s="116"/>
      <c r="AY56" s="116"/>
      <c r="AZ56" s="116"/>
      <c r="BA56" s="116"/>
      <c r="BB56" s="116"/>
      <c r="BC56" s="116"/>
      <c r="BD56" s="117"/>
      <c r="BF56" s="113" t="s">
        <v>155</v>
      </c>
      <c r="BG56" s="114"/>
      <c r="BH56" s="115" t="s">
        <v>156</v>
      </c>
      <c r="BI56" s="116"/>
      <c r="BJ56" s="116"/>
      <c r="BK56" s="116"/>
      <c r="BL56" s="116"/>
      <c r="BM56" s="116"/>
      <c r="BN56" s="116"/>
      <c r="BO56" s="116"/>
      <c r="BP56" s="116"/>
      <c r="BQ56" s="116"/>
      <c r="BR56" s="117"/>
      <c r="BT56" s="113" t="s">
        <v>155</v>
      </c>
      <c r="BU56" s="114"/>
      <c r="BV56" s="115" t="s">
        <v>156</v>
      </c>
      <c r="BW56" s="116"/>
      <c r="BX56" s="116"/>
      <c r="BY56" s="116"/>
      <c r="BZ56" s="116"/>
      <c r="CA56" s="116"/>
      <c r="CB56" s="116"/>
      <c r="CC56" s="116"/>
      <c r="CD56" s="116"/>
      <c r="CE56" s="116"/>
      <c r="CF56" s="117"/>
      <c r="CH56" s="113" t="s">
        <v>155</v>
      </c>
      <c r="CI56" s="114"/>
      <c r="CJ56" s="115" t="s">
        <v>156</v>
      </c>
      <c r="CK56" s="116"/>
      <c r="CL56" s="116"/>
      <c r="CM56" s="116"/>
      <c r="CN56" s="116"/>
      <c r="CO56" s="116"/>
      <c r="CP56" s="116"/>
      <c r="CQ56" s="116"/>
      <c r="CR56" s="116"/>
      <c r="CS56" s="116"/>
      <c r="CT56" s="117"/>
      <c r="CX56" s="113" t="s">
        <v>155</v>
      </c>
      <c r="CY56" s="114"/>
      <c r="CZ56" s="115" t="s">
        <v>156</v>
      </c>
      <c r="DA56" s="116"/>
      <c r="DB56" s="116"/>
      <c r="DC56" s="116"/>
      <c r="DD56" s="116"/>
      <c r="DE56" s="116"/>
      <c r="DF56" s="116"/>
      <c r="DG56" s="116"/>
      <c r="DH56" s="116"/>
      <c r="DI56" s="116"/>
      <c r="DJ56" s="117"/>
      <c r="DL56" s="113" t="s">
        <v>155</v>
      </c>
      <c r="DM56" s="114"/>
      <c r="DN56" s="115" t="s">
        <v>156</v>
      </c>
      <c r="DO56" s="116"/>
      <c r="DP56" s="116"/>
      <c r="DQ56" s="116"/>
      <c r="DR56" s="116"/>
      <c r="DS56" s="116"/>
      <c r="DT56" s="116"/>
      <c r="DU56" s="116"/>
      <c r="DV56" s="116"/>
      <c r="DW56" s="116"/>
      <c r="DX56" s="117"/>
    </row>
    <row r="57" spans="2:128" ht="24.75" customHeight="1" x14ac:dyDescent="0.2">
      <c r="B57" s="118" t="s">
        <v>160</v>
      </c>
      <c r="C57" s="119"/>
      <c r="D57" s="122"/>
      <c r="E57" s="123"/>
      <c r="F57" s="123"/>
      <c r="G57" s="123"/>
      <c r="H57" s="123"/>
      <c r="I57" s="123"/>
      <c r="J57" s="123"/>
      <c r="K57" s="123"/>
      <c r="L57" s="123"/>
      <c r="M57" s="123"/>
      <c r="N57" s="124"/>
      <c r="P57" s="118" t="s">
        <v>160</v>
      </c>
      <c r="Q57" s="119"/>
      <c r="R57" s="122"/>
      <c r="S57" s="123"/>
      <c r="T57" s="123"/>
      <c r="U57" s="123"/>
      <c r="V57" s="123"/>
      <c r="W57" s="123"/>
      <c r="X57" s="123"/>
      <c r="Y57" s="123"/>
      <c r="Z57" s="123"/>
      <c r="AA57" s="123"/>
      <c r="AB57" s="124"/>
      <c r="AD57" s="118" t="s">
        <v>160</v>
      </c>
      <c r="AE57" s="119"/>
      <c r="AF57" s="122"/>
      <c r="AG57" s="123"/>
      <c r="AH57" s="123"/>
      <c r="AI57" s="123"/>
      <c r="AJ57" s="123"/>
      <c r="AK57" s="123"/>
      <c r="AL57" s="123"/>
      <c r="AM57" s="123"/>
      <c r="AN57" s="123"/>
      <c r="AO57" s="123"/>
      <c r="AP57" s="124"/>
      <c r="AR57" s="118" t="s">
        <v>160</v>
      </c>
      <c r="AS57" s="119"/>
      <c r="AT57" s="122"/>
      <c r="AU57" s="123"/>
      <c r="AV57" s="123"/>
      <c r="AW57" s="123"/>
      <c r="AX57" s="123"/>
      <c r="AY57" s="123"/>
      <c r="AZ57" s="123"/>
      <c r="BA57" s="123"/>
      <c r="BB57" s="123"/>
      <c r="BC57" s="123"/>
      <c r="BD57" s="124"/>
      <c r="BF57" s="118" t="s">
        <v>160</v>
      </c>
      <c r="BG57" s="119"/>
      <c r="BH57" s="122"/>
      <c r="BI57" s="123"/>
      <c r="BJ57" s="123"/>
      <c r="BK57" s="123"/>
      <c r="BL57" s="123"/>
      <c r="BM57" s="123"/>
      <c r="BN57" s="123"/>
      <c r="BO57" s="123"/>
      <c r="BP57" s="123"/>
      <c r="BQ57" s="123"/>
      <c r="BR57" s="124"/>
      <c r="BT57" s="118" t="s">
        <v>160</v>
      </c>
      <c r="BU57" s="119"/>
      <c r="BV57" s="122"/>
      <c r="BW57" s="123"/>
      <c r="BX57" s="123"/>
      <c r="BY57" s="123"/>
      <c r="BZ57" s="123"/>
      <c r="CA57" s="123"/>
      <c r="CB57" s="123"/>
      <c r="CC57" s="123"/>
      <c r="CD57" s="123"/>
      <c r="CE57" s="123"/>
      <c r="CF57" s="124"/>
      <c r="CH57" s="118" t="s">
        <v>160</v>
      </c>
      <c r="CI57" s="119"/>
      <c r="CJ57" s="122"/>
      <c r="CK57" s="123"/>
      <c r="CL57" s="123"/>
      <c r="CM57" s="123"/>
      <c r="CN57" s="123"/>
      <c r="CO57" s="123"/>
      <c r="CP57" s="123"/>
      <c r="CQ57" s="123"/>
      <c r="CR57" s="123"/>
      <c r="CS57" s="123"/>
      <c r="CT57" s="124"/>
      <c r="CX57" s="118" t="s">
        <v>160</v>
      </c>
      <c r="CY57" s="119"/>
      <c r="CZ57" s="122"/>
      <c r="DA57" s="123"/>
      <c r="DB57" s="123"/>
      <c r="DC57" s="123"/>
      <c r="DD57" s="123"/>
      <c r="DE57" s="123"/>
      <c r="DF57" s="123"/>
      <c r="DG57" s="123"/>
      <c r="DH57" s="123"/>
      <c r="DI57" s="123"/>
      <c r="DJ57" s="124"/>
      <c r="DL57" s="118" t="s">
        <v>160</v>
      </c>
      <c r="DM57" s="119"/>
      <c r="DN57" s="122"/>
      <c r="DO57" s="123"/>
      <c r="DP57" s="123"/>
      <c r="DQ57" s="123"/>
      <c r="DR57" s="123"/>
      <c r="DS57" s="123"/>
      <c r="DT57" s="123"/>
      <c r="DU57" s="123"/>
      <c r="DV57" s="123"/>
      <c r="DW57" s="123"/>
      <c r="DX57" s="124"/>
    </row>
    <row r="58" spans="2:128" x14ac:dyDescent="0.2">
      <c r="B58" s="118"/>
      <c r="C58" s="119"/>
      <c r="D58" s="125"/>
      <c r="E58" s="131"/>
      <c r="F58" s="131"/>
      <c r="G58" s="131"/>
      <c r="H58" s="131"/>
      <c r="I58" s="131"/>
      <c r="J58" s="131"/>
      <c r="K58" s="131"/>
      <c r="L58" s="131"/>
      <c r="M58" s="131"/>
      <c r="N58" s="127"/>
      <c r="P58" s="118"/>
      <c r="Q58" s="119"/>
      <c r="R58" s="125"/>
      <c r="S58" s="131"/>
      <c r="T58" s="131"/>
      <c r="U58" s="131"/>
      <c r="V58" s="131"/>
      <c r="W58" s="131"/>
      <c r="X58" s="131"/>
      <c r="Y58" s="131"/>
      <c r="Z58" s="131"/>
      <c r="AA58" s="131"/>
      <c r="AB58" s="127"/>
      <c r="AD58" s="118"/>
      <c r="AE58" s="119"/>
      <c r="AF58" s="125"/>
      <c r="AG58" s="131"/>
      <c r="AH58" s="131"/>
      <c r="AI58" s="131"/>
      <c r="AJ58" s="131"/>
      <c r="AK58" s="131"/>
      <c r="AL58" s="131"/>
      <c r="AM58" s="131"/>
      <c r="AN58" s="131"/>
      <c r="AO58" s="131"/>
      <c r="AP58" s="127"/>
      <c r="AR58" s="118"/>
      <c r="AS58" s="119"/>
      <c r="AT58" s="125"/>
      <c r="AU58" s="131"/>
      <c r="AV58" s="131"/>
      <c r="AW58" s="131"/>
      <c r="AX58" s="131"/>
      <c r="AY58" s="131"/>
      <c r="AZ58" s="131"/>
      <c r="BA58" s="131"/>
      <c r="BB58" s="131"/>
      <c r="BC58" s="131"/>
      <c r="BD58" s="127"/>
      <c r="BF58" s="118"/>
      <c r="BG58" s="119"/>
      <c r="BH58" s="125"/>
      <c r="BI58" s="131"/>
      <c r="BJ58" s="131"/>
      <c r="BK58" s="131"/>
      <c r="BL58" s="131"/>
      <c r="BM58" s="131"/>
      <c r="BN58" s="131"/>
      <c r="BO58" s="131"/>
      <c r="BP58" s="131"/>
      <c r="BQ58" s="131"/>
      <c r="BR58" s="127"/>
      <c r="BT58" s="118"/>
      <c r="BU58" s="119"/>
      <c r="BV58" s="125"/>
      <c r="BW58" s="131"/>
      <c r="BX58" s="131"/>
      <c r="BY58" s="131"/>
      <c r="BZ58" s="131"/>
      <c r="CA58" s="131"/>
      <c r="CB58" s="131"/>
      <c r="CC58" s="131"/>
      <c r="CD58" s="131"/>
      <c r="CE58" s="131"/>
      <c r="CF58" s="127"/>
      <c r="CH58" s="118"/>
      <c r="CI58" s="119"/>
      <c r="CJ58" s="125"/>
      <c r="CK58" s="131"/>
      <c r="CL58" s="131"/>
      <c r="CM58" s="131"/>
      <c r="CN58" s="131"/>
      <c r="CO58" s="131"/>
      <c r="CP58" s="131"/>
      <c r="CQ58" s="131"/>
      <c r="CR58" s="131"/>
      <c r="CS58" s="131"/>
      <c r="CT58" s="127"/>
      <c r="CX58" s="118"/>
      <c r="CY58" s="119"/>
      <c r="CZ58" s="125"/>
      <c r="DA58" s="126"/>
      <c r="DB58" s="126"/>
      <c r="DC58" s="126"/>
      <c r="DD58" s="126"/>
      <c r="DE58" s="126"/>
      <c r="DF58" s="126"/>
      <c r="DG58" s="126"/>
      <c r="DH58" s="126"/>
      <c r="DI58" s="126"/>
      <c r="DJ58" s="127"/>
      <c r="DL58" s="118"/>
      <c r="DM58" s="119"/>
      <c r="DN58" s="125"/>
      <c r="DO58" s="126"/>
      <c r="DP58" s="126"/>
      <c r="DQ58" s="126"/>
      <c r="DR58" s="126"/>
      <c r="DS58" s="126"/>
      <c r="DT58" s="126"/>
      <c r="DU58" s="126"/>
      <c r="DV58" s="126"/>
      <c r="DW58" s="126"/>
      <c r="DX58" s="127"/>
    </row>
    <row r="59" spans="2:128" ht="13.5" thickBot="1" x14ac:dyDescent="0.25">
      <c r="B59" s="118"/>
      <c r="C59" s="119"/>
      <c r="D59" s="128"/>
      <c r="E59" s="129"/>
      <c r="F59" s="129"/>
      <c r="G59" s="129"/>
      <c r="H59" s="129"/>
      <c r="I59" s="129"/>
      <c r="J59" s="129"/>
      <c r="K59" s="129"/>
      <c r="L59" s="129"/>
      <c r="M59" s="129"/>
      <c r="N59" s="130"/>
      <c r="P59" s="118"/>
      <c r="Q59" s="119"/>
      <c r="R59" s="128"/>
      <c r="S59" s="129"/>
      <c r="T59" s="129"/>
      <c r="U59" s="129"/>
      <c r="V59" s="129"/>
      <c r="W59" s="129"/>
      <c r="X59" s="129"/>
      <c r="Y59" s="129"/>
      <c r="Z59" s="129"/>
      <c r="AA59" s="129"/>
      <c r="AB59" s="130"/>
      <c r="AD59" s="118"/>
      <c r="AE59" s="119"/>
      <c r="AF59" s="128"/>
      <c r="AG59" s="129"/>
      <c r="AH59" s="129"/>
      <c r="AI59" s="129"/>
      <c r="AJ59" s="129"/>
      <c r="AK59" s="129"/>
      <c r="AL59" s="129"/>
      <c r="AM59" s="129"/>
      <c r="AN59" s="129"/>
      <c r="AO59" s="129"/>
      <c r="AP59" s="130"/>
      <c r="AR59" s="118"/>
      <c r="AS59" s="119"/>
      <c r="AT59" s="128"/>
      <c r="AU59" s="129"/>
      <c r="AV59" s="129"/>
      <c r="AW59" s="129"/>
      <c r="AX59" s="129"/>
      <c r="AY59" s="129"/>
      <c r="AZ59" s="129"/>
      <c r="BA59" s="129"/>
      <c r="BB59" s="129"/>
      <c r="BC59" s="129"/>
      <c r="BD59" s="130"/>
      <c r="BF59" s="118"/>
      <c r="BG59" s="119"/>
      <c r="BH59" s="128"/>
      <c r="BI59" s="129"/>
      <c r="BJ59" s="129"/>
      <c r="BK59" s="129"/>
      <c r="BL59" s="129"/>
      <c r="BM59" s="129"/>
      <c r="BN59" s="129"/>
      <c r="BO59" s="129"/>
      <c r="BP59" s="129"/>
      <c r="BQ59" s="129"/>
      <c r="BR59" s="130"/>
      <c r="BT59" s="118"/>
      <c r="BU59" s="119"/>
      <c r="BV59" s="128"/>
      <c r="BW59" s="129"/>
      <c r="BX59" s="129"/>
      <c r="BY59" s="129"/>
      <c r="BZ59" s="129"/>
      <c r="CA59" s="129"/>
      <c r="CB59" s="129"/>
      <c r="CC59" s="129"/>
      <c r="CD59" s="129"/>
      <c r="CE59" s="129"/>
      <c r="CF59" s="130"/>
      <c r="CH59" s="118"/>
      <c r="CI59" s="119"/>
      <c r="CJ59" s="128"/>
      <c r="CK59" s="129"/>
      <c r="CL59" s="129"/>
      <c r="CM59" s="129"/>
      <c r="CN59" s="129"/>
      <c r="CO59" s="129"/>
      <c r="CP59" s="129"/>
      <c r="CQ59" s="129"/>
      <c r="CR59" s="129"/>
      <c r="CS59" s="129"/>
      <c r="CT59" s="130"/>
      <c r="CX59" s="118"/>
      <c r="CY59" s="119"/>
      <c r="CZ59" s="128"/>
      <c r="DA59" s="129"/>
      <c r="DB59" s="129"/>
      <c r="DC59" s="129"/>
      <c r="DD59" s="129"/>
      <c r="DE59" s="129"/>
      <c r="DF59" s="129"/>
      <c r="DG59" s="129"/>
      <c r="DH59" s="129"/>
      <c r="DI59" s="129"/>
      <c r="DJ59" s="130"/>
      <c r="DL59" s="118"/>
      <c r="DM59" s="119"/>
      <c r="DN59" s="128"/>
      <c r="DO59" s="129"/>
      <c r="DP59" s="129"/>
      <c r="DQ59" s="129"/>
      <c r="DR59" s="129"/>
      <c r="DS59" s="129"/>
      <c r="DT59" s="129"/>
      <c r="DU59" s="129"/>
      <c r="DV59" s="129"/>
      <c r="DW59" s="129"/>
      <c r="DX59" s="130"/>
    </row>
    <row r="60" spans="2:128" ht="13.5" thickBot="1" x14ac:dyDescent="0.25">
      <c r="B60" s="118"/>
      <c r="C60" s="119"/>
      <c r="D60" s="115" t="s">
        <v>158</v>
      </c>
      <c r="E60" s="116"/>
      <c r="F60" s="116"/>
      <c r="G60" s="116"/>
      <c r="H60" s="116"/>
      <c r="I60" s="116"/>
      <c r="J60" s="116"/>
      <c r="K60" s="116"/>
      <c r="L60" s="116"/>
      <c r="M60" s="116"/>
      <c r="N60" s="117"/>
      <c r="P60" s="118"/>
      <c r="Q60" s="119"/>
      <c r="R60" s="115" t="s">
        <v>158</v>
      </c>
      <c r="S60" s="116"/>
      <c r="T60" s="116"/>
      <c r="U60" s="116"/>
      <c r="V60" s="116"/>
      <c r="W60" s="116"/>
      <c r="X60" s="116"/>
      <c r="Y60" s="116"/>
      <c r="Z60" s="116"/>
      <c r="AA60" s="116"/>
      <c r="AB60" s="117"/>
      <c r="AD60" s="118"/>
      <c r="AE60" s="119"/>
      <c r="AF60" s="115" t="s">
        <v>158</v>
      </c>
      <c r="AG60" s="116"/>
      <c r="AH60" s="116"/>
      <c r="AI60" s="116"/>
      <c r="AJ60" s="116"/>
      <c r="AK60" s="116"/>
      <c r="AL60" s="116"/>
      <c r="AM60" s="116"/>
      <c r="AN60" s="116"/>
      <c r="AO60" s="116"/>
      <c r="AP60" s="117"/>
      <c r="AR60" s="118"/>
      <c r="AS60" s="119"/>
      <c r="AT60" s="115" t="s">
        <v>158</v>
      </c>
      <c r="AU60" s="116"/>
      <c r="AV60" s="116"/>
      <c r="AW60" s="116"/>
      <c r="AX60" s="116"/>
      <c r="AY60" s="116"/>
      <c r="AZ60" s="116"/>
      <c r="BA60" s="116"/>
      <c r="BB60" s="116"/>
      <c r="BC60" s="116"/>
      <c r="BD60" s="117"/>
      <c r="BF60" s="118"/>
      <c r="BG60" s="119"/>
      <c r="BH60" s="115" t="s">
        <v>158</v>
      </c>
      <c r="BI60" s="116"/>
      <c r="BJ60" s="116"/>
      <c r="BK60" s="116"/>
      <c r="BL60" s="116"/>
      <c r="BM60" s="116"/>
      <c r="BN60" s="116"/>
      <c r="BO60" s="116"/>
      <c r="BP60" s="116"/>
      <c r="BQ60" s="116"/>
      <c r="BR60" s="117"/>
      <c r="BT60" s="118"/>
      <c r="BU60" s="119"/>
      <c r="BV60" s="115" t="s">
        <v>158</v>
      </c>
      <c r="BW60" s="116"/>
      <c r="BX60" s="116"/>
      <c r="BY60" s="116"/>
      <c r="BZ60" s="116"/>
      <c r="CA60" s="116"/>
      <c r="CB60" s="116"/>
      <c r="CC60" s="116"/>
      <c r="CD60" s="116"/>
      <c r="CE60" s="116"/>
      <c r="CF60" s="117"/>
      <c r="CH60" s="118"/>
      <c r="CI60" s="119"/>
      <c r="CJ60" s="115" t="s">
        <v>158</v>
      </c>
      <c r="CK60" s="116"/>
      <c r="CL60" s="116"/>
      <c r="CM60" s="116"/>
      <c r="CN60" s="116"/>
      <c r="CO60" s="116"/>
      <c r="CP60" s="116"/>
      <c r="CQ60" s="116"/>
      <c r="CR60" s="116"/>
      <c r="CS60" s="116"/>
      <c r="CT60" s="117"/>
      <c r="CX60" s="118"/>
      <c r="CY60" s="119"/>
      <c r="CZ60" s="115" t="s">
        <v>158</v>
      </c>
      <c r="DA60" s="116"/>
      <c r="DB60" s="116"/>
      <c r="DC60" s="116"/>
      <c r="DD60" s="116"/>
      <c r="DE60" s="116"/>
      <c r="DF60" s="116"/>
      <c r="DG60" s="116"/>
      <c r="DH60" s="116"/>
      <c r="DI60" s="116"/>
      <c r="DJ60" s="117"/>
      <c r="DL60" s="118"/>
      <c r="DM60" s="119"/>
      <c r="DN60" s="115" t="s">
        <v>158</v>
      </c>
      <c r="DO60" s="116"/>
      <c r="DP60" s="116"/>
      <c r="DQ60" s="116"/>
      <c r="DR60" s="116"/>
      <c r="DS60" s="116"/>
      <c r="DT60" s="116"/>
      <c r="DU60" s="116"/>
      <c r="DV60" s="116"/>
      <c r="DW60" s="116"/>
      <c r="DX60" s="117"/>
    </row>
    <row r="61" spans="2:128" x14ac:dyDescent="0.2">
      <c r="B61" s="118"/>
      <c r="C61" s="119"/>
      <c r="D61" s="122"/>
      <c r="E61" s="123"/>
      <c r="F61" s="123"/>
      <c r="G61" s="123"/>
      <c r="H61" s="123"/>
      <c r="I61" s="123"/>
      <c r="J61" s="123"/>
      <c r="K61" s="123"/>
      <c r="L61" s="123"/>
      <c r="M61" s="123"/>
      <c r="N61" s="124"/>
      <c r="P61" s="118"/>
      <c r="Q61" s="119"/>
      <c r="R61" s="122"/>
      <c r="S61" s="123"/>
      <c r="T61" s="123"/>
      <c r="U61" s="123"/>
      <c r="V61" s="123"/>
      <c r="W61" s="123"/>
      <c r="X61" s="123"/>
      <c r="Y61" s="123"/>
      <c r="Z61" s="123"/>
      <c r="AA61" s="123"/>
      <c r="AB61" s="124"/>
      <c r="AD61" s="118"/>
      <c r="AE61" s="119"/>
      <c r="AF61" s="122"/>
      <c r="AG61" s="123"/>
      <c r="AH61" s="123"/>
      <c r="AI61" s="123"/>
      <c r="AJ61" s="123"/>
      <c r="AK61" s="123"/>
      <c r="AL61" s="123"/>
      <c r="AM61" s="123"/>
      <c r="AN61" s="123"/>
      <c r="AO61" s="123"/>
      <c r="AP61" s="124"/>
      <c r="AR61" s="118"/>
      <c r="AS61" s="119"/>
      <c r="AT61" s="122"/>
      <c r="AU61" s="123"/>
      <c r="AV61" s="123"/>
      <c r="AW61" s="123"/>
      <c r="AX61" s="123"/>
      <c r="AY61" s="123"/>
      <c r="AZ61" s="123"/>
      <c r="BA61" s="123"/>
      <c r="BB61" s="123"/>
      <c r="BC61" s="123"/>
      <c r="BD61" s="124"/>
      <c r="BF61" s="118"/>
      <c r="BG61" s="119"/>
      <c r="BH61" s="122"/>
      <c r="BI61" s="123"/>
      <c r="BJ61" s="123"/>
      <c r="BK61" s="123"/>
      <c r="BL61" s="123"/>
      <c r="BM61" s="123"/>
      <c r="BN61" s="123"/>
      <c r="BO61" s="123"/>
      <c r="BP61" s="123"/>
      <c r="BQ61" s="123"/>
      <c r="BR61" s="124"/>
      <c r="BT61" s="118"/>
      <c r="BU61" s="119"/>
      <c r="BV61" s="122"/>
      <c r="BW61" s="123"/>
      <c r="BX61" s="123"/>
      <c r="BY61" s="123"/>
      <c r="BZ61" s="123"/>
      <c r="CA61" s="123"/>
      <c r="CB61" s="123"/>
      <c r="CC61" s="123"/>
      <c r="CD61" s="123"/>
      <c r="CE61" s="123"/>
      <c r="CF61" s="124"/>
      <c r="CH61" s="118"/>
      <c r="CI61" s="119"/>
      <c r="CJ61" s="122"/>
      <c r="CK61" s="123"/>
      <c r="CL61" s="123"/>
      <c r="CM61" s="123"/>
      <c r="CN61" s="123"/>
      <c r="CO61" s="123"/>
      <c r="CP61" s="123"/>
      <c r="CQ61" s="123"/>
      <c r="CR61" s="123"/>
      <c r="CS61" s="123"/>
      <c r="CT61" s="124"/>
      <c r="CX61" s="118"/>
      <c r="CY61" s="119"/>
      <c r="CZ61" s="122"/>
      <c r="DA61" s="123"/>
      <c r="DB61" s="123"/>
      <c r="DC61" s="123"/>
      <c r="DD61" s="123"/>
      <c r="DE61" s="123"/>
      <c r="DF61" s="123"/>
      <c r="DG61" s="123"/>
      <c r="DH61" s="123"/>
      <c r="DI61" s="123"/>
      <c r="DJ61" s="124"/>
      <c r="DL61" s="118"/>
      <c r="DM61" s="119"/>
      <c r="DN61" s="122"/>
      <c r="DO61" s="123"/>
      <c r="DP61" s="123"/>
      <c r="DQ61" s="123"/>
      <c r="DR61" s="123"/>
      <c r="DS61" s="123"/>
      <c r="DT61" s="123"/>
      <c r="DU61" s="123"/>
      <c r="DV61" s="123"/>
      <c r="DW61" s="123"/>
      <c r="DX61" s="124"/>
    </row>
    <row r="62" spans="2:128" x14ac:dyDescent="0.2">
      <c r="B62" s="118"/>
      <c r="C62" s="119"/>
      <c r="D62" s="125"/>
      <c r="E62" s="131"/>
      <c r="F62" s="131"/>
      <c r="G62" s="131"/>
      <c r="H62" s="131"/>
      <c r="I62" s="131"/>
      <c r="J62" s="131"/>
      <c r="K62" s="131"/>
      <c r="L62" s="131"/>
      <c r="M62" s="131"/>
      <c r="N62" s="127"/>
      <c r="P62" s="118"/>
      <c r="Q62" s="119"/>
      <c r="R62" s="125"/>
      <c r="S62" s="131"/>
      <c r="T62" s="131"/>
      <c r="U62" s="131"/>
      <c r="V62" s="131"/>
      <c r="W62" s="131"/>
      <c r="X62" s="131"/>
      <c r="Y62" s="131"/>
      <c r="Z62" s="131"/>
      <c r="AA62" s="131"/>
      <c r="AB62" s="127"/>
      <c r="AD62" s="118"/>
      <c r="AE62" s="119"/>
      <c r="AF62" s="125"/>
      <c r="AG62" s="131"/>
      <c r="AH62" s="131"/>
      <c r="AI62" s="131"/>
      <c r="AJ62" s="131"/>
      <c r="AK62" s="131"/>
      <c r="AL62" s="131"/>
      <c r="AM62" s="131"/>
      <c r="AN62" s="131"/>
      <c r="AO62" s="131"/>
      <c r="AP62" s="127"/>
      <c r="AR62" s="118"/>
      <c r="AS62" s="119"/>
      <c r="AT62" s="125"/>
      <c r="AU62" s="131"/>
      <c r="AV62" s="131"/>
      <c r="AW62" s="131"/>
      <c r="AX62" s="131"/>
      <c r="AY62" s="131"/>
      <c r="AZ62" s="131"/>
      <c r="BA62" s="131"/>
      <c r="BB62" s="131"/>
      <c r="BC62" s="131"/>
      <c r="BD62" s="127"/>
      <c r="BF62" s="118"/>
      <c r="BG62" s="119"/>
      <c r="BH62" s="125"/>
      <c r="BI62" s="131"/>
      <c r="BJ62" s="131"/>
      <c r="BK62" s="131"/>
      <c r="BL62" s="131"/>
      <c r="BM62" s="131"/>
      <c r="BN62" s="131"/>
      <c r="BO62" s="131"/>
      <c r="BP62" s="131"/>
      <c r="BQ62" s="131"/>
      <c r="BR62" s="127"/>
      <c r="BT62" s="118"/>
      <c r="BU62" s="119"/>
      <c r="BV62" s="125"/>
      <c r="BW62" s="131"/>
      <c r="BX62" s="131"/>
      <c r="BY62" s="131"/>
      <c r="BZ62" s="131"/>
      <c r="CA62" s="131"/>
      <c r="CB62" s="131"/>
      <c r="CC62" s="131"/>
      <c r="CD62" s="131"/>
      <c r="CE62" s="131"/>
      <c r="CF62" s="127"/>
      <c r="CH62" s="118"/>
      <c r="CI62" s="119"/>
      <c r="CJ62" s="125"/>
      <c r="CK62" s="131"/>
      <c r="CL62" s="131"/>
      <c r="CM62" s="131"/>
      <c r="CN62" s="131"/>
      <c r="CO62" s="131"/>
      <c r="CP62" s="131"/>
      <c r="CQ62" s="131"/>
      <c r="CR62" s="131"/>
      <c r="CS62" s="131"/>
      <c r="CT62" s="127"/>
      <c r="CX62" s="118"/>
      <c r="CY62" s="119"/>
      <c r="CZ62" s="125"/>
      <c r="DA62" s="126"/>
      <c r="DB62" s="126"/>
      <c r="DC62" s="126"/>
      <c r="DD62" s="126"/>
      <c r="DE62" s="126"/>
      <c r="DF62" s="126"/>
      <c r="DG62" s="126"/>
      <c r="DH62" s="126"/>
      <c r="DI62" s="126"/>
      <c r="DJ62" s="127"/>
      <c r="DL62" s="118"/>
      <c r="DM62" s="119"/>
      <c r="DN62" s="125"/>
      <c r="DO62" s="126"/>
      <c r="DP62" s="126"/>
      <c r="DQ62" s="126"/>
      <c r="DR62" s="126"/>
      <c r="DS62" s="126"/>
      <c r="DT62" s="126"/>
      <c r="DU62" s="126"/>
      <c r="DV62" s="126"/>
      <c r="DW62" s="126"/>
      <c r="DX62" s="127"/>
    </row>
    <row r="63" spans="2:128" ht="13.5" thickBot="1" x14ac:dyDescent="0.25">
      <c r="B63" s="120"/>
      <c r="C63" s="121"/>
      <c r="D63" s="128"/>
      <c r="E63" s="129"/>
      <c r="F63" s="129"/>
      <c r="G63" s="129"/>
      <c r="H63" s="129"/>
      <c r="I63" s="129"/>
      <c r="J63" s="129"/>
      <c r="K63" s="129"/>
      <c r="L63" s="129"/>
      <c r="M63" s="129"/>
      <c r="N63" s="130"/>
      <c r="P63" s="120"/>
      <c r="Q63" s="121"/>
      <c r="R63" s="128"/>
      <c r="S63" s="129"/>
      <c r="T63" s="129"/>
      <c r="U63" s="129"/>
      <c r="V63" s="129"/>
      <c r="W63" s="129"/>
      <c r="X63" s="129"/>
      <c r="Y63" s="129"/>
      <c r="Z63" s="129"/>
      <c r="AA63" s="129"/>
      <c r="AB63" s="130"/>
      <c r="AD63" s="120"/>
      <c r="AE63" s="121"/>
      <c r="AF63" s="128"/>
      <c r="AG63" s="129"/>
      <c r="AH63" s="129"/>
      <c r="AI63" s="129"/>
      <c r="AJ63" s="129"/>
      <c r="AK63" s="129"/>
      <c r="AL63" s="129"/>
      <c r="AM63" s="129"/>
      <c r="AN63" s="129"/>
      <c r="AO63" s="129"/>
      <c r="AP63" s="130"/>
      <c r="AR63" s="120"/>
      <c r="AS63" s="121"/>
      <c r="AT63" s="128"/>
      <c r="AU63" s="129"/>
      <c r="AV63" s="129"/>
      <c r="AW63" s="129"/>
      <c r="AX63" s="129"/>
      <c r="AY63" s="129"/>
      <c r="AZ63" s="129"/>
      <c r="BA63" s="129"/>
      <c r="BB63" s="129"/>
      <c r="BC63" s="129"/>
      <c r="BD63" s="130"/>
      <c r="BF63" s="120"/>
      <c r="BG63" s="121"/>
      <c r="BH63" s="128"/>
      <c r="BI63" s="129"/>
      <c r="BJ63" s="129"/>
      <c r="BK63" s="129"/>
      <c r="BL63" s="129"/>
      <c r="BM63" s="129"/>
      <c r="BN63" s="129"/>
      <c r="BO63" s="129"/>
      <c r="BP63" s="129"/>
      <c r="BQ63" s="129"/>
      <c r="BR63" s="130"/>
      <c r="BT63" s="120"/>
      <c r="BU63" s="121"/>
      <c r="BV63" s="128"/>
      <c r="BW63" s="129"/>
      <c r="BX63" s="129"/>
      <c r="BY63" s="129"/>
      <c r="BZ63" s="129"/>
      <c r="CA63" s="129"/>
      <c r="CB63" s="129"/>
      <c r="CC63" s="129"/>
      <c r="CD63" s="129"/>
      <c r="CE63" s="129"/>
      <c r="CF63" s="130"/>
      <c r="CH63" s="120"/>
      <c r="CI63" s="121"/>
      <c r="CJ63" s="128"/>
      <c r="CK63" s="129"/>
      <c r="CL63" s="129"/>
      <c r="CM63" s="129"/>
      <c r="CN63" s="129"/>
      <c r="CO63" s="129"/>
      <c r="CP63" s="129"/>
      <c r="CQ63" s="129"/>
      <c r="CR63" s="129"/>
      <c r="CS63" s="129"/>
      <c r="CT63" s="130"/>
      <c r="CX63" s="120"/>
      <c r="CY63" s="121"/>
      <c r="CZ63" s="128"/>
      <c r="DA63" s="129"/>
      <c r="DB63" s="129"/>
      <c r="DC63" s="129"/>
      <c r="DD63" s="129"/>
      <c r="DE63" s="129"/>
      <c r="DF63" s="129"/>
      <c r="DG63" s="129"/>
      <c r="DH63" s="129"/>
      <c r="DI63" s="129"/>
      <c r="DJ63" s="130"/>
      <c r="DL63" s="120"/>
      <c r="DM63" s="121"/>
      <c r="DN63" s="128"/>
      <c r="DO63" s="129"/>
      <c r="DP63" s="129"/>
      <c r="DQ63" s="129"/>
      <c r="DR63" s="129"/>
      <c r="DS63" s="129"/>
      <c r="DT63" s="129"/>
      <c r="DU63" s="129"/>
      <c r="DV63" s="129"/>
      <c r="DW63" s="129"/>
      <c r="DX63" s="130"/>
    </row>
    <row r="64" spans="2:128" x14ac:dyDescent="0.2">
      <c r="Q64" s="40"/>
      <c r="R64" s="40"/>
      <c r="V64" s="40"/>
      <c r="W64" s="40"/>
      <c r="X64" s="40"/>
      <c r="AE64" s="40"/>
      <c r="AF64" s="40"/>
      <c r="AJ64" s="40"/>
      <c r="AK64" s="40"/>
      <c r="AL64" s="40"/>
      <c r="BU64" s="40"/>
      <c r="BV64" s="40"/>
      <c r="BZ64" s="40"/>
      <c r="CA64" s="40"/>
      <c r="CB64" s="40"/>
      <c r="CI64" s="40"/>
      <c r="CJ64" s="40"/>
      <c r="CN64" s="40"/>
      <c r="CO64" s="40"/>
      <c r="CP64" s="40"/>
    </row>
    <row r="65" spans="2:128" ht="13.5" thickBot="1" x14ac:dyDescent="0.25">
      <c r="Q65" s="40"/>
      <c r="R65" s="40"/>
      <c r="V65" s="40"/>
      <c r="W65" s="40"/>
      <c r="X65" s="40"/>
      <c r="AE65" s="40"/>
      <c r="AF65" s="40"/>
      <c r="AJ65" s="40"/>
      <c r="AK65" s="40"/>
      <c r="AL65" s="40"/>
      <c r="BU65" s="40"/>
      <c r="BV65" s="40"/>
      <c r="BZ65" s="40"/>
      <c r="CA65" s="40"/>
      <c r="CB65" s="40"/>
      <c r="CI65" s="40"/>
      <c r="CJ65" s="40"/>
      <c r="CN65" s="40"/>
      <c r="CO65" s="40"/>
      <c r="CP65" s="40"/>
    </row>
    <row r="66" spans="2:128" ht="13.5" thickBot="1" x14ac:dyDescent="0.25">
      <c r="B66" s="113" t="s">
        <v>155</v>
      </c>
      <c r="C66" s="114"/>
      <c r="D66" s="115" t="s">
        <v>156</v>
      </c>
      <c r="E66" s="116"/>
      <c r="F66" s="116"/>
      <c r="G66" s="116"/>
      <c r="H66" s="116"/>
      <c r="I66" s="116"/>
      <c r="J66" s="116"/>
      <c r="K66" s="116"/>
      <c r="L66" s="116"/>
      <c r="M66" s="116"/>
      <c r="N66" s="117"/>
      <c r="P66" s="113" t="s">
        <v>155</v>
      </c>
      <c r="Q66" s="114"/>
      <c r="R66" s="115" t="s">
        <v>156</v>
      </c>
      <c r="S66" s="116"/>
      <c r="T66" s="116"/>
      <c r="U66" s="116"/>
      <c r="V66" s="116"/>
      <c r="W66" s="116"/>
      <c r="X66" s="116"/>
      <c r="Y66" s="116"/>
      <c r="Z66" s="116"/>
      <c r="AA66" s="116"/>
      <c r="AB66" s="117"/>
      <c r="AD66" s="113" t="s">
        <v>155</v>
      </c>
      <c r="AE66" s="114"/>
      <c r="AF66" s="115" t="s">
        <v>156</v>
      </c>
      <c r="AG66" s="116"/>
      <c r="AH66" s="116"/>
      <c r="AI66" s="116"/>
      <c r="AJ66" s="116"/>
      <c r="AK66" s="116"/>
      <c r="AL66" s="116"/>
      <c r="AM66" s="116"/>
      <c r="AN66" s="116"/>
      <c r="AO66" s="116"/>
      <c r="AP66" s="117"/>
      <c r="AR66" s="113" t="s">
        <v>155</v>
      </c>
      <c r="AS66" s="114"/>
      <c r="AT66" s="115" t="s">
        <v>156</v>
      </c>
      <c r="AU66" s="116"/>
      <c r="AV66" s="116"/>
      <c r="AW66" s="116"/>
      <c r="AX66" s="116"/>
      <c r="AY66" s="116"/>
      <c r="AZ66" s="116"/>
      <c r="BA66" s="116"/>
      <c r="BB66" s="116"/>
      <c r="BC66" s="116"/>
      <c r="BD66" s="117"/>
      <c r="BF66" s="113" t="s">
        <v>155</v>
      </c>
      <c r="BG66" s="114"/>
      <c r="BH66" s="115" t="s">
        <v>156</v>
      </c>
      <c r="BI66" s="116"/>
      <c r="BJ66" s="116"/>
      <c r="BK66" s="116"/>
      <c r="BL66" s="116"/>
      <c r="BM66" s="116"/>
      <c r="BN66" s="116"/>
      <c r="BO66" s="116"/>
      <c r="BP66" s="116"/>
      <c r="BQ66" s="116"/>
      <c r="BR66" s="117"/>
      <c r="BT66" s="113" t="s">
        <v>155</v>
      </c>
      <c r="BU66" s="114"/>
      <c r="BV66" s="115" t="s">
        <v>156</v>
      </c>
      <c r="BW66" s="116"/>
      <c r="BX66" s="116"/>
      <c r="BY66" s="116"/>
      <c r="BZ66" s="116"/>
      <c r="CA66" s="116"/>
      <c r="CB66" s="116"/>
      <c r="CC66" s="116"/>
      <c r="CD66" s="116"/>
      <c r="CE66" s="116"/>
      <c r="CF66" s="117"/>
      <c r="CH66" s="113" t="s">
        <v>155</v>
      </c>
      <c r="CI66" s="114"/>
      <c r="CJ66" s="115" t="s">
        <v>156</v>
      </c>
      <c r="CK66" s="116"/>
      <c r="CL66" s="116"/>
      <c r="CM66" s="116"/>
      <c r="CN66" s="116"/>
      <c r="CO66" s="116"/>
      <c r="CP66" s="116"/>
      <c r="CQ66" s="116"/>
      <c r="CR66" s="116"/>
      <c r="CS66" s="116"/>
      <c r="CT66" s="117"/>
      <c r="CX66" s="113" t="s">
        <v>155</v>
      </c>
      <c r="CY66" s="114"/>
      <c r="CZ66" s="115" t="s">
        <v>156</v>
      </c>
      <c r="DA66" s="116"/>
      <c r="DB66" s="116"/>
      <c r="DC66" s="116"/>
      <c r="DD66" s="116"/>
      <c r="DE66" s="116"/>
      <c r="DF66" s="116"/>
      <c r="DG66" s="116"/>
      <c r="DH66" s="116"/>
      <c r="DI66" s="116"/>
      <c r="DJ66" s="117"/>
      <c r="DL66" s="113" t="s">
        <v>155</v>
      </c>
      <c r="DM66" s="114"/>
      <c r="DN66" s="115" t="s">
        <v>156</v>
      </c>
      <c r="DO66" s="116"/>
      <c r="DP66" s="116"/>
      <c r="DQ66" s="116"/>
      <c r="DR66" s="116"/>
      <c r="DS66" s="116"/>
      <c r="DT66" s="116"/>
      <c r="DU66" s="116"/>
      <c r="DV66" s="116"/>
      <c r="DW66" s="116"/>
      <c r="DX66" s="117"/>
    </row>
    <row r="67" spans="2:128" x14ac:dyDescent="0.2">
      <c r="B67" s="118" t="s">
        <v>161</v>
      </c>
      <c r="C67" s="119"/>
      <c r="D67" s="122"/>
      <c r="E67" s="123"/>
      <c r="F67" s="123"/>
      <c r="G67" s="123"/>
      <c r="H67" s="123"/>
      <c r="I67" s="123"/>
      <c r="J67" s="123"/>
      <c r="K67" s="123"/>
      <c r="L67" s="123"/>
      <c r="M67" s="123"/>
      <c r="N67" s="124"/>
      <c r="P67" s="118" t="s">
        <v>161</v>
      </c>
      <c r="Q67" s="119"/>
      <c r="R67" s="122"/>
      <c r="S67" s="123"/>
      <c r="T67" s="123"/>
      <c r="U67" s="123"/>
      <c r="V67" s="123"/>
      <c r="W67" s="123"/>
      <c r="X67" s="123"/>
      <c r="Y67" s="123"/>
      <c r="Z67" s="123"/>
      <c r="AA67" s="123"/>
      <c r="AB67" s="124"/>
      <c r="AD67" s="118" t="s">
        <v>161</v>
      </c>
      <c r="AE67" s="119"/>
      <c r="AF67" s="122"/>
      <c r="AG67" s="123"/>
      <c r="AH67" s="123"/>
      <c r="AI67" s="123"/>
      <c r="AJ67" s="123"/>
      <c r="AK67" s="123"/>
      <c r="AL67" s="123"/>
      <c r="AM67" s="123"/>
      <c r="AN67" s="123"/>
      <c r="AO67" s="123"/>
      <c r="AP67" s="124"/>
      <c r="AR67" s="118" t="s">
        <v>161</v>
      </c>
      <c r="AS67" s="119"/>
      <c r="AT67" s="122"/>
      <c r="AU67" s="123"/>
      <c r="AV67" s="123"/>
      <c r="AW67" s="123"/>
      <c r="AX67" s="123"/>
      <c r="AY67" s="123"/>
      <c r="AZ67" s="123"/>
      <c r="BA67" s="123"/>
      <c r="BB67" s="123"/>
      <c r="BC67" s="123"/>
      <c r="BD67" s="124"/>
      <c r="BF67" s="118" t="s">
        <v>161</v>
      </c>
      <c r="BG67" s="119"/>
      <c r="BH67" s="122"/>
      <c r="BI67" s="123"/>
      <c r="BJ67" s="123"/>
      <c r="BK67" s="123"/>
      <c r="BL67" s="123"/>
      <c r="BM67" s="123"/>
      <c r="BN67" s="123"/>
      <c r="BO67" s="123"/>
      <c r="BP67" s="123"/>
      <c r="BQ67" s="123"/>
      <c r="BR67" s="124"/>
      <c r="BT67" s="118" t="s">
        <v>161</v>
      </c>
      <c r="BU67" s="119"/>
      <c r="BV67" s="122"/>
      <c r="BW67" s="123"/>
      <c r="BX67" s="123"/>
      <c r="BY67" s="123"/>
      <c r="BZ67" s="123"/>
      <c r="CA67" s="123"/>
      <c r="CB67" s="123"/>
      <c r="CC67" s="123"/>
      <c r="CD67" s="123"/>
      <c r="CE67" s="123"/>
      <c r="CF67" s="124"/>
      <c r="CH67" s="118" t="s">
        <v>161</v>
      </c>
      <c r="CI67" s="119"/>
      <c r="CJ67" s="122"/>
      <c r="CK67" s="123"/>
      <c r="CL67" s="123"/>
      <c r="CM67" s="123"/>
      <c r="CN67" s="123"/>
      <c r="CO67" s="123"/>
      <c r="CP67" s="123"/>
      <c r="CQ67" s="123"/>
      <c r="CR67" s="123"/>
      <c r="CS67" s="123"/>
      <c r="CT67" s="124"/>
      <c r="CX67" s="118" t="s">
        <v>161</v>
      </c>
      <c r="CY67" s="119"/>
      <c r="CZ67" s="122"/>
      <c r="DA67" s="123"/>
      <c r="DB67" s="123"/>
      <c r="DC67" s="123"/>
      <c r="DD67" s="123"/>
      <c r="DE67" s="123"/>
      <c r="DF67" s="123"/>
      <c r="DG67" s="123"/>
      <c r="DH67" s="123"/>
      <c r="DI67" s="123"/>
      <c r="DJ67" s="124"/>
      <c r="DL67" s="118" t="s">
        <v>161</v>
      </c>
      <c r="DM67" s="119"/>
      <c r="DN67" s="122"/>
      <c r="DO67" s="123"/>
      <c r="DP67" s="123"/>
      <c r="DQ67" s="123"/>
      <c r="DR67" s="123"/>
      <c r="DS67" s="123"/>
      <c r="DT67" s="123"/>
      <c r="DU67" s="123"/>
      <c r="DV67" s="123"/>
      <c r="DW67" s="123"/>
      <c r="DX67" s="124"/>
    </row>
    <row r="68" spans="2:128" x14ac:dyDescent="0.2">
      <c r="B68" s="118"/>
      <c r="C68" s="119"/>
      <c r="D68" s="125"/>
      <c r="E68" s="131"/>
      <c r="F68" s="131"/>
      <c r="G68" s="131"/>
      <c r="H68" s="131"/>
      <c r="I68" s="131"/>
      <c r="J68" s="131"/>
      <c r="K68" s="131"/>
      <c r="L68" s="131"/>
      <c r="M68" s="131"/>
      <c r="N68" s="127"/>
      <c r="P68" s="118"/>
      <c r="Q68" s="119"/>
      <c r="R68" s="125"/>
      <c r="S68" s="131"/>
      <c r="T68" s="131"/>
      <c r="U68" s="131"/>
      <c r="V68" s="131"/>
      <c r="W68" s="131"/>
      <c r="X68" s="131"/>
      <c r="Y68" s="131"/>
      <c r="Z68" s="131"/>
      <c r="AA68" s="131"/>
      <c r="AB68" s="127"/>
      <c r="AD68" s="118"/>
      <c r="AE68" s="119"/>
      <c r="AF68" s="125"/>
      <c r="AG68" s="131"/>
      <c r="AH68" s="131"/>
      <c r="AI68" s="131"/>
      <c r="AJ68" s="131"/>
      <c r="AK68" s="131"/>
      <c r="AL68" s="131"/>
      <c r="AM68" s="131"/>
      <c r="AN68" s="131"/>
      <c r="AO68" s="131"/>
      <c r="AP68" s="127"/>
      <c r="AR68" s="118"/>
      <c r="AS68" s="119"/>
      <c r="AT68" s="125"/>
      <c r="AU68" s="131"/>
      <c r="AV68" s="131"/>
      <c r="AW68" s="131"/>
      <c r="AX68" s="131"/>
      <c r="AY68" s="131"/>
      <c r="AZ68" s="131"/>
      <c r="BA68" s="131"/>
      <c r="BB68" s="131"/>
      <c r="BC68" s="131"/>
      <c r="BD68" s="127"/>
      <c r="BF68" s="118"/>
      <c r="BG68" s="119"/>
      <c r="BH68" s="125"/>
      <c r="BI68" s="131"/>
      <c r="BJ68" s="131"/>
      <c r="BK68" s="131"/>
      <c r="BL68" s="131"/>
      <c r="BM68" s="131"/>
      <c r="BN68" s="131"/>
      <c r="BO68" s="131"/>
      <c r="BP68" s="131"/>
      <c r="BQ68" s="131"/>
      <c r="BR68" s="127"/>
      <c r="BT68" s="118"/>
      <c r="BU68" s="119"/>
      <c r="BV68" s="125"/>
      <c r="BW68" s="131"/>
      <c r="BX68" s="131"/>
      <c r="BY68" s="131"/>
      <c r="BZ68" s="131"/>
      <c r="CA68" s="131"/>
      <c r="CB68" s="131"/>
      <c r="CC68" s="131"/>
      <c r="CD68" s="131"/>
      <c r="CE68" s="131"/>
      <c r="CF68" s="127"/>
      <c r="CH68" s="118"/>
      <c r="CI68" s="119"/>
      <c r="CJ68" s="125"/>
      <c r="CK68" s="131"/>
      <c r="CL68" s="131"/>
      <c r="CM68" s="131"/>
      <c r="CN68" s="131"/>
      <c r="CO68" s="131"/>
      <c r="CP68" s="131"/>
      <c r="CQ68" s="131"/>
      <c r="CR68" s="131"/>
      <c r="CS68" s="131"/>
      <c r="CT68" s="127"/>
      <c r="CX68" s="118"/>
      <c r="CY68" s="119"/>
      <c r="CZ68" s="125"/>
      <c r="DA68" s="126"/>
      <c r="DB68" s="126"/>
      <c r="DC68" s="126"/>
      <c r="DD68" s="126"/>
      <c r="DE68" s="126"/>
      <c r="DF68" s="126"/>
      <c r="DG68" s="126"/>
      <c r="DH68" s="126"/>
      <c r="DI68" s="126"/>
      <c r="DJ68" s="127"/>
      <c r="DL68" s="118"/>
      <c r="DM68" s="119"/>
      <c r="DN68" s="125"/>
      <c r="DO68" s="126"/>
      <c r="DP68" s="126"/>
      <c r="DQ68" s="126"/>
      <c r="DR68" s="126"/>
      <c r="DS68" s="126"/>
      <c r="DT68" s="126"/>
      <c r="DU68" s="126"/>
      <c r="DV68" s="126"/>
      <c r="DW68" s="126"/>
      <c r="DX68" s="127"/>
    </row>
    <row r="69" spans="2:128" ht="13.5" thickBot="1" x14ac:dyDescent="0.25">
      <c r="B69" s="118"/>
      <c r="C69" s="119"/>
      <c r="D69" s="128"/>
      <c r="E69" s="129"/>
      <c r="F69" s="129"/>
      <c r="G69" s="129"/>
      <c r="H69" s="129"/>
      <c r="I69" s="129"/>
      <c r="J69" s="129"/>
      <c r="K69" s="129"/>
      <c r="L69" s="129"/>
      <c r="M69" s="129"/>
      <c r="N69" s="130"/>
      <c r="P69" s="118"/>
      <c r="Q69" s="119"/>
      <c r="R69" s="128"/>
      <c r="S69" s="129"/>
      <c r="T69" s="129"/>
      <c r="U69" s="129"/>
      <c r="V69" s="129"/>
      <c r="W69" s="129"/>
      <c r="X69" s="129"/>
      <c r="Y69" s="129"/>
      <c r="Z69" s="129"/>
      <c r="AA69" s="129"/>
      <c r="AB69" s="130"/>
      <c r="AD69" s="118"/>
      <c r="AE69" s="119"/>
      <c r="AF69" s="128"/>
      <c r="AG69" s="129"/>
      <c r="AH69" s="129"/>
      <c r="AI69" s="129"/>
      <c r="AJ69" s="129"/>
      <c r="AK69" s="129"/>
      <c r="AL69" s="129"/>
      <c r="AM69" s="129"/>
      <c r="AN69" s="129"/>
      <c r="AO69" s="129"/>
      <c r="AP69" s="130"/>
      <c r="AR69" s="118"/>
      <c r="AS69" s="119"/>
      <c r="AT69" s="128"/>
      <c r="AU69" s="129"/>
      <c r="AV69" s="129"/>
      <c r="AW69" s="129"/>
      <c r="AX69" s="129"/>
      <c r="AY69" s="129"/>
      <c r="AZ69" s="129"/>
      <c r="BA69" s="129"/>
      <c r="BB69" s="129"/>
      <c r="BC69" s="129"/>
      <c r="BD69" s="130"/>
      <c r="BF69" s="118"/>
      <c r="BG69" s="119"/>
      <c r="BH69" s="128"/>
      <c r="BI69" s="129"/>
      <c r="BJ69" s="129"/>
      <c r="BK69" s="129"/>
      <c r="BL69" s="129"/>
      <c r="BM69" s="129"/>
      <c r="BN69" s="129"/>
      <c r="BO69" s="129"/>
      <c r="BP69" s="129"/>
      <c r="BQ69" s="129"/>
      <c r="BR69" s="130"/>
      <c r="BT69" s="118"/>
      <c r="BU69" s="119"/>
      <c r="BV69" s="128"/>
      <c r="BW69" s="129"/>
      <c r="BX69" s="129"/>
      <c r="BY69" s="129"/>
      <c r="BZ69" s="129"/>
      <c r="CA69" s="129"/>
      <c r="CB69" s="129"/>
      <c r="CC69" s="129"/>
      <c r="CD69" s="129"/>
      <c r="CE69" s="129"/>
      <c r="CF69" s="130"/>
      <c r="CH69" s="118"/>
      <c r="CI69" s="119"/>
      <c r="CJ69" s="128"/>
      <c r="CK69" s="129"/>
      <c r="CL69" s="129"/>
      <c r="CM69" s="129"/>
      <c r="CN69" s="129"/>
      <c r="CO69" s="129"/>
      <c r="CP69" s="129"/>
      <c r="CQ69" s="129"/>
      <c r="CR69" s="129"/>
      <c r="CS69" s="129"/>
      <c r="CT69" s="130"/>
      <c r="CX69" s="118"/>
      <c r="CY69" s="119"/>
      <c r="CZ69" s="128"/>
      <c r="DA69" s="129"/>
      <c r="DB69" s="129"/>
      <c r="DC69" s="129"/>
      <c r="DD69" s="129"/>
      <c r="DE69" s="129"/>
      <c r="DF69" s="129"/>
      <c r="DG69" s="129"/>
      <c r="DH69" s="129"/>
      <c r="DI69" s="129"/>
      <c r="DJ69" s="130"/>
      <c r="DL69" s="118"/>
      <c r="DM69" s="119"/>
      <c r="DN69" s="128"/>
      <c r="DO69" s="129"/>
      <c r="DP69" s="129"/>
      <c r="DQ69" s="129"/>
      <c r="DR69" s="129"/>
      <c r="DS69" s="129"/>
      <c r="DT69" s="129"/>
      <c r="DU69" s="129"/>
      <c r="DV69" s="129"/>
      <c r="DW69" s="129"/>
      <c r="DX69" s="130"/>
    </row>
    <row r="70" spans="2:128" ht="13.5" thickBot="1" x14ac:dyDescent="0.25">
      <c r="B70" s="118"/>
      <c r="C70" s="119"/>
      <c r="D70" s="115" t="s">
        <v>158</v>
      </c>
      <c r="E70" s="116"/>
      <c r="F70" s="116"/>
      <c r="G70" s="116"/>
      <c r="H70" s="116"/>
      <c r="I70" s="116"/>
      <c r="J70" s="116"/>
      <c r="K70" s="116"/>
      <c r="L70" s="116"/>
      <c r="M70" s="116"/>
      <c r="N70" s="117"/>
      <c r="P70" s="118"/>
      <c r="Q70" s="119"/>
      <c r="R70" s="115" t="s">
        <v>158</v>
      </c>
      <c r="S70" s="116"/>
      <c r="T70" s="116"/>
      <c r="U70" s="116"/>
      <c r="V70" s="116"/>
      <c r="W70" s="116"/>
      <c r="X70" s="116"/>
      <c r="Y70" s="116"/>
      <c r="Z70" s="116"/>
      <c r="AA70" s="116"/>
      <c r="AB70" s="117"/>
      <c r="AD70" s="118"/>
      <c r="AE70" s="119"/>
      <c r="AF70" s="115" t="s">
        <v>158</v>
      </c>
      <c r="AG70" s="116"/>
      <c r="AH70" s="116"/>
      <c r="AI70" s="116"/>
      <c r="AJ70" s="116"/>
      <c r="AK70" s="116"/>
      <c r="AL70" s="116"/>
      <c r="AM70" s="116"/>
      <c r="AN70" s="116"/>
      <c r="AO70" s="116"/>
      <c r="AP70" s="117"/>
      <c r="AR70" s="118"/>
      <c r="AS70" s="119"/>
      <c r="AT70" s="115" t="s">
        <v>158</v>
      </c>
      <c r="AU70" s="116"/>
      <c r="AV70" s="116"/>
      <c r="AW70" s="116"/>
      <c r="AX70" s="116"/>
      <c r="AY70" s="116"/>
      <c r="AZ70" s="116"/>
      <c r="BA70" s="116"/>
      <c r="BB70" s="116"/>
      <c r="BC70" s="116"/>
      <c r="BD70" s="117"/>
      <c r="BF70" s="118"/>
      <c r="BG70" s="119"/>
      <c r="BH70" s="115" t="s">
        <v>158</v>
      </c>
      <c r="BI70" s="116"/>
      <c r="BJ70" s="116"/>
      <c r="BK70" s="116"/>
      <c r="BL70" s="116"/>
      <c r="BM70" s="116"/>
      <c r="BN70" s="116"/>
      <c r="BO70" s="116"/>
      <c r="BP70" s="116"/>
      <c r="BQ70" s="116"/>
      <c r="BR70" s="117"/>
      <c r="BT70" s="118"/>
      <c r="BU70" s="119"/>
      <c r="BV70" s="115" t="s">
        <v>158</v>
      </c>
      <c r="BW70" s="116"/>
      <c r="BX70" s="116"/>
      <c r="BY70" s="116"/>
      <c r="BZ70" s="116"/>
      <c r="CA70" s="116"/>
      <c r="CB70" s="116"/>
      <c r="CC70" s="116"/>
      <c r="CD70" s="116"/>
      <c r="CE70" s="116"/>
      <c r="CF70" s="117"/>
      <c r="CH70" s="118"/>
      <c r="CI70" s="119"/>
      <c r="CJ70" s="115" t="s">
        <v>158</v>
      </c>
      <c r="CK70" s="116"/>
      <c r="CL70" s="116"/>
      <c r="CM70" s="116"/>
      <c r="CN70" s="116"/>
      <c r="CO70" s="116"/>
      <c r="CP70" s="116"/>
      <c r="CQ70" s="116"/>
      <c r="CR70" s="116"/>
      <c r="CS70" s="116"/>
      <c r="CT70" s="117"/>
      <c r="CX70" s="118"/>
      <c r="CY70" s="119"/>
      <c r="CZ70" s="115" t="s">
        <v>158</v>
      </c>
      <c r="DA70" s="116"/>
      <c r="DB70" s="116"/>
      <c r="DC70" s="116"/>
      <c r="DD70" s="116"/>
      <c r="DE70" s="116"/>
      <c r="DF70" s="116"/>
      <c r="DG70" s="116"/>
      <c r="DH70" s="116"/>
      <c r="DI70" s="116"/>
      <c r="DJ70" s="117"/>
      <c r="DL70" s="118"/>
      <c r="DM70" s="119"/>
      <c r="DN70" s="115" t="s">
        <v>158</v>
      </c>
      <c r="DO70" s="116"/>
      <c r="DP70" s="116"/>
      <c r="DQ70" s="116"/>
      <c r="DR70" s="116"/>
      <c r="DS70" s="116"/>
      <c r="DT70" s="116"/>
      <c r="DU70" s="116"/>
      <c r="DV70" s="116"/>
      <c r="DW70" s="116"/>
      <c r="DX70" s="117"/>
    </row>
    <row r="71" spans="2:128" x14ac:dyDescent="0.2">
      <c r="B71" s="118"/>
      <c r="C71" s="119"/>
      <c r="D71" s="122"/>
      <c r="E71" s="123"/>
      <c r="F71" s="123"/>
      <c r="G71" s="123"/>
      <c r="H71" s="123"/>
      <c r="I71" s="123"/>
      <c r="J71" s="123"/>
      <c r="K71" s="123"/>
      <c r="L71" s="123"/>
      <c r="M71" s="123"/>
      <c r="N71" s="124"/>
      <c r="P71" s="118"/>
      <c r="Q71" s="119"/>
      <c r="R71" s="122"/>
      <c r="S71" s="123"/>
      <c r="T71" s="123"/>
      <c r="U71" s="123"/>
      <c r="V71" s="123"/>
      <c r="W71" s="123"/>
      <c r="X71" s="123"/>
      <c r="Y71" s="123"/>
      <c r="Z71" s="123"/>
      <c r="AA71" s="123"/>
      <c r="AB71" s="124"/>
      <c r="AD71" s="118"/>
      <c r="AE71" s="119"/>
      <c r="AF71" s="122"/>
      <c r="AG71" s="123"/>
      <c r="AH71" s="123"/>
      <c r="AI71" s="123"/>
      <c r="AJ71" s="123"/>
      <c r="AK71" s="123"/>
      <c r="AL71" s="123"/>
      <c r="AM71" s="123"/>
      <c r="AN71" s="123"/>
      <c r="AO71" s="123"/>
      <c r="AP71" s="124"/>
      <c r="AR71" s="118"/>
      <c r="AS71" s="119"/>
      <c r="AT71" s="122"/>
      <c r="AU71" s="123"/>
      <c r="AV71" s="123"/>
      <c r="AW71" s="123"/>
      <c r="AX71" s="123"/>
      <c r="AY71" s="123"/>
      <c r="AZ71" s="123"/>
      <c r="BA71" s="123"/>
      <c r="BB71" s="123"/>
      <c r="BC71" s="123"/>
      <c r="BD71" s="124"/>
      <c r="BF71" s="118"/>
      <c r="BG71" s="119"/>
      <c r="BH71" s="122"/>
      <c r="BI71" s="123"/>
      <c r="BJ71" s="123"/>
      <c r="BK71" s="123"/>
      <c r="BL71" s="123"/>
      <c r="BM71" s="123"/>
      <c r="BN71" s="123"/>
      <c r="BO71" s="123"/>
      <c r="BP71" s="123"/>
      <c r="BQ71" s="123"/>
      <c r="BR71" s="124"/>
      <c r="BT71" s="118"/>
      <c r="BU71" s="119"/>
      <c r="BV71" s="122"/>
      <c r="BW71" s="123"/>
      <c r="BX71" s="123"/>
      <c r="BY71" s="123"/>
      <c r="BZ71" s="123"/>
      <c r="CA71" s="123"/>
      <c r="CB71" s="123"/>
      <c r="CC71" s="123"/>
      <c r="CD71" s="123"/>
      <c r="CE71" s="123"/>
      <c r="CF71" s="124"/>
      <c r="CH71" s="118"/>
      <c r="CI71" s="119"/>
      <c r="CJ71" s="122"/>
      <c r="CK71" s="123"/>
      <c r="CL71" s="123"/>
      <c r="CM71" s="123"/>
      <c r="CN71" s="123"/>
      <c r="CO71" s="123"/>
      <c r="CP71" s="123"/>
      <c r="CQ71" s="123"/>
      <c r="CR71" s="123"/>
      <c r="CS71" s="123"/>
      <c r="CT71" s="124"/>
      <c r="CX71" s="118"/>
      <c r="CY71" s="119"/>
      <c r="CZ71" s="122"/>
      <c r="DA71" s="123"/>
      <c r="DB71" s="123"/>
      <c r="DC71" s="123"/>
      <c r="DD71" s="123"/>
      <c r="DE71" s="123"/>
      <c r="DF71" s="123"/>
      <c r="DG71" s="123"/>
      <c r="DH71" s="123"/>
      <c r="DI71" s="123"/>
      <c r="DJ71" s="124"/>
      <c r="DL71" s="118"/>
      <c r="DM71" s="119"/>
      <c r="DN71" s="122"/>
      <c r="DO71" s="123"/>
      <c r="DP71" s="123"/>
      <c r="DQ71" s="123"/>
      <c r="DR71" s="123"/>
      <c r="DS71" s="123"/>
      <c r="DT71" s="123"/>
      <c r="DU71" s="123"/>
      <c r="DV71" s="123"/>
      <c r="DW71" s="123"/>
      <c r="DX71" s="124"/>
    </row>
    <row r="72" spans="2:128" ht="12.75" customHeight="1" x14ac:dyDescent="0.2">
      <c r="B72" s="118"/>
      <c r="C72" s="119"/>
      <c r="D72" s="125"/>
      <c r="E72" s="131"/>
      <c r="F72" s="131"/>
      <c r="G72" s="131"/>
      <c r="H72" s="131"/>
      <c r="I72" s="131"/>
      <c r="J72" s="131"/>
      <c r="K72" s="131"/>
      <c r="L72" s="131"/>
      <c r="M72" s="131"/>
      <c r="N72" s="127"/>
      <c r="P72" s="118"/>
      <c r="Q72" s="119"/>
      <c r="R72" s="125"/>
      <c r="S72" s="131"/>
      <c r="T72" s="131"/>
      <c r="U72" s="131"/>
      <c r="V72" s="131"/>
      <c r="W72" s="131"/>
      <c r="X72" s="131"/>
      <c r="Y72" s="131"/>
      <c r="Z72" s="131"/>
      <c r="AA72" s="131"/>
      <c r="AB72" s="127"/>
      <c r="AD72" s="118"/>
      <c r="AE72" s="119"/>
      <c r="AF72" s="125"/>
      <c r="AG72" s="131"/>
      <c r="AH72" s="131"/>
      <c r="AI72" s="131"/>
      <c r="AJ72" s="131"/>
      <c r="AK72" s="131"/>
      <c r="AL72" s="131"/>
      <c r="AM72" s="131"/>
      <c r="AN72" s="131"/>
      <c r="AO72" s="131"/>
      <c r="AP72" s="127"/>
      <c r="AR72" s="118"/>
      <c r="AS72" s="119"/>
      <c r="AT72" s="125"/>
      <c r="AU72" s="131"/>
      <c r="AV72" s="131"/>
      <c r="AW72" s="131"/>
      <c r="AX72" s="131"/>
      <c r="AY72" s="131"/>
      <c r="AZ72" s="131"/>
      <c r="BA72" s="131"/>
      <c r="BB72" s="131"/>
      <c r="BC72" s="131"/>
      <c r="BD72" s="127"/>
      <c r="BF72" s="118"/>
      <c r="BG72" s="119"/>
      <c r="BH72" s="125"/>
      <c r="BI72" s="131"/>
      <c r="BJ72" s="131"/>
      <c r="BK72" s="131"/>
      <c r="BL72" s="131"/>
      <c r="BM72" s="131"/>
      <c r="BN72" s="131"/>
      <c r="BO72" s="131"/>
      <c r="BP72" s="131"/>
      <c r="BQ72" s="131"/>
      <c r="BR72" s="127"/>
      <c r="BT72" s="118"/>
      <c r="BU72" s="119"/>
      <c r="BV72" s="125"/>
      <c r="BW72" s="131"/>
      <c r="BX72" s="131"/>
      <c r="BY72" s="131"/>
      <c r="BZ72" s="131"/>
      <c r="CA72" s="131"/>
      <c r="CB72" s="131"/>
      <c r="CC72" s="131"/>
      <c r="CD72" s="131"/>
      <c r="CE72" s="131"/>
      <c r="CF72" s="127"/>
      <c r="CH72" s="118"/>
      <c r="CI72" s="119"/>
      <c r="CJ72" s="125"/>
      <c r="CK72" s="131"/>
      <c r="CL72" s="131"/>
      <c r="CM72" s="131"/>
      <c r="CN72" s="131"/>
      <c r="CO72" s="131"/>
      <c r="CP72" s="131"/>
      <c r="CQ72" s="131"/>
      <c r="CR72" s="131"/>
      <c r="CS72" s="131"/>
      <c r="CT72" s="127"/>
      <c r="CX72" s="118"/>
      <c r="CY72" s="119"/>
      <c r="CZ72" s="125"/>
      <c r="DA72" s="126"/>
      <c r="DB72" s="126"/>
      <c r="DC72" s="126"/>
      <c r="DD72" s="126"/>
      <c r="DE72" s="126"/>
      <c r="DF72" s="126"/>
      <c r="DG72" s="126"/>
      <c r="DH72" s="126"/>
      <c r="DI72" s="126"/>
      <c r="DJ72" s="127"/>
      <c r="DL72" s="118"/>
      <c r="DM72" s="119"/>
      <c r="DN72" s="125"/>
      <c r="DO72" s="126"/>
      <c r="DP72" s="126"/>
      <c r="DQ72" s="126"/>
      <c r="DR72" s="126"/>
      <c r="DS72" s="126"/>
      <c r="DT72" s="126"/>
      <c r="DU72" s="126"/>
      <c r="DV72" s="126"/>
      <c r="DW72" s="126"/>
      <c r="DX72" s="127"/>
    </row>
    <row r="73" spans="2:128" ht="12.75" customHeight="1" thickBot="1" x14ac:dyDescent="0.25">
      <c r="B73" s="120"/>
      <c r="C73" s="121"/>
      <c r="D73" s="128"/>
      <c r="E73" s="129"/>
      <c r="F73" s="129"/>
      <c r="G73" s="129"/>
      <c r="H73" s="129"/>
      <c r="I73" s="129"/>
      <c r="J73" s="129"/>
      <c r="K73" s="129"/>
      <c r="L73" s="129"/>
      <c r="M73" s="129"/>
      <c r="N73" s="130"/>
      <c r="P73" s="120"/>
      <c r="Q73" s="121"/>
      <c r="R73" s="128"/>
      <c r="S73" s="129"/>
      <c r="T73" s="129"/>
      <c r="U73" s="129"/>
      <c r="V73" s="129"/>
      <c r="W73" s="129"/>
      <c r="X73" s="129"/>
      <c r="Y73" s="129"/>
      <c r="Z73" s="129"/>
      <c r="AA73" s="129"/>
      <c r="AB73" s="130"/>
      <c r="AD73" s="120"/>
      <c r="AE73" s="121"/>
      <c r="AF73" s="128"/>
      <c r="AG73" s="129"/>
      <c r="AH73" s="129"/>
      <c r="AI73" s="129"/>
      <c r="AJ73" s="129"/>
      <c r="AK73" s="129"/>
      <c r="AL73" s="129"/>
      <c r="AM73" s="129"/>
      <c r="AN73" s="129"/>
      <c r="AO73" s="129"/>
      <c r="AP73" s="130"/>
      <c r="AR73" s="120"/>
      <c r="AS73" s="121"/>
      <c r="AT73" s="128"/>
      <c r="AU73" s="129"/>
      <c r="AV73" s="129"/>
      <c r="AW73" s="129"/>
      <c r="AX73" s="129"/>
      <c r="AY73" s="129"/>
      <c r="AZ73" s="129"/>
      <c r="BA73" s="129"/>
      <c r="BB73" s="129"/>
      <c r="BC73" s="129"/>
      <c r="BD73" s="130"/>
      <c r="BF73" s="120"/>
      <c r="BG73" s="121"/>
      <c r="BH73" s="128"/>
      <c r="BI73" s="129"/>
      <c r="BJ73" s="129"/>
      <c r="BK73" s="129"/>
      <c r="BL73" s="129"/>
      <c r="BM73" s="129"/>
      <c r="BN73" s="129"/>
      <c r="BO73" s="129"/>
      <c r="BP73" s="129"/>
      <c r="BQ73" s="129"/>
      <c r="BR73" s="130"/>
      <c r="BT73" s="120"/>
      <c r="BU73" s="121"/>
      <c r="BV73" s="128"/>
      <c r="BW73" s="129"/>
      <c r="BX73" s="129"/>
      <c r="BY73" s="129"/>
      <c r="BZ73" s="129"/>
      <c r="CA73" s="129"/>
      <c r="CB73" s="129"/>
      <c r="CC73" s="129"/>
      <c r="CD73" s="129"/>
      <c r="CE73" s="129"/>
      <c r="CF73" s="130"/>
      <c r="CH73" s="120"/>
      <c r="CI73" s="121"/>
      <c r="CJ73" s="128"/>
      <c r="CK73" s="129"/>
      <c r="CL73" s="129"/>
      <c r="CM73" s="129"/>
      <c r="CN73" s="129"/>
      <c r="CO73" s="129"/>
      <c r="CP73" s="129"/>
      <c r="CQ73" s="129"/>
      <c r="CR73" s="129"/>
      <c r="CS73" s="129"/>
      <c r="CT73" s="130"/>
      <c r="CX73" s="120"/>
      <c r="CY73" s="121"/>
      <c r="CZ73" s="128"/>
      <c r="DA73" s="129"/>
      <c r="DB73" s="129"/>
      <c r="DC73" s="129"/>
      <c r="DD73" s="129"/>
      <c r="DE73" s="129"/>
      <c r="DF73" s="129"/>
      <c r="DG73" s="129"/>
      <c r="DH73" s="129"/>
      <c r="DI73" s="129"/>
      <c r="DJ73" s="130"/>
      <c r="DL73" s="120"/>
      <c r="DM73" s="121"/>
      <c r="DN73" s="128"/>
      <c r="DO73" s="129"/>
      <c r="DP73" s="129"/>
      <c r="DQ73" s="129"/>
      <c r="DR73" s="129"/>
      <c r="DS73" s="129"/>
      <c r="DT73" s="129"/>
      <c r="DU73" s="129"/>
      <c r="DV73" s="129"/>
      <c r="DW73" s="129"/>
      <c r="DX73" s="130"/>
    </row>
  </sheetData>
  <mergeCells count="450">
    <mergeCell ref="CX66:CY66"/>
    <mergeCell ref="CZ66:DJ66"/>
    <mergeCell ref="DL66:DM66"/>
    <mergeCell ref="DN66:DX66"/>
    <mergeCell ref="CX67:CY73"/>
    <mergeCell ref="CZ67:DJ69"/>
    <mergeCell ref="DL67:DM73"/>
    <mergeCell ref="DN67:DX69"/>
    <mergeCell ref="CZ70:DJ70"/>
    <mergeCell ref="DN70:DX70"/>
    <mergeCell ref="CZ71:DJ73"/>
    <mergeCell ref="DN71:DX73"/>
    <mergeCell ref="CX56:CY56"/>
    <mergeCell ref="CZ56:DJ56"/>
    <mergeCell ref="DL56:DM56"/>
    <mergeCell ref="DN56:DX56"/>
    <mergeCell ref="CX57:CY63"/>
    <mergeCell ref="CZ57:DJ59"/>
    <mergeCell ref="DL57:DM63"/>
    <mergeCell ref="DN57:DX59"/>
    <mergeCell ref="CZ60:DJ60"/>
    <mergeCell ref="DN60:DX60"/>
    <mergeCell ref="CZ61:DJ63"/>
    <mergeCell ref="DN61:DX63"/>
    <mergeCell ref="CX47:CY47"/>
    <mergeCell ref="CZ47:DJ47"/>
    <mergeCell ref="DL47:DM47"/>
    <mergeCell ref="DN47:DX47"/>
    <mergeCell ref="CX48:CY54"/>
    <mergeCell ref="CZ48:DJ50"/>
    <mergeCell ref="DL48:DM54"/>
    <mergeCell ref="DN48:DX50"/>
    <mergeCell ref="CZ51:DJ51"/>
    <mergeCell ref="DN51:DX51"/>
    <mergeCell ref="CZ52:DJ54"/>
    <mergeCell ref="DN52:DX54"/>
    <mergeCell ref="CX33:CY33"/>
    <mergeCell ref="CZ33:DJ33"/>
    <mergeCell ref="DL33:DM33"/>
    <mergeCell ref="DN33:DX33"/>
    <mergeCell ref="CX37:CY37"/>
    <mergeCell ref="CZ37:DJ37"/>
    <mergeCell ref="DL37:DM37"/>
    <mergeCell ref="DN37:DX37"/>
    <mergeCell ref="CX38:CY44"/>
    <mergeCell ref="CZ38:DJ40"/>
    <mergeCell ref="DL38:DM44"/>
    <mergeCell ref="DN38:DX40"/>
    <mergeCell ref="CZ41:DJ41"/>
    <mergeCell ref="DN41:DX41"/>
    <mergeCell ref="CZ42:DJ44"/>
    <mergeCell ref="DN42:DX44"/>
    <mergeCell ref="CX30:CY30"/>
    <mergeCell ref="CZ30:DJ30"/>
    <mergeCell ref="DL30:DM30"/>
    <mergeCell ref="DN30:DX30"/>
    <mergeCell ref="CX31:CY31"/>
    <mergeCell ref="CZ31:DJ31"/>
    <mergeCell ref="DL31:DM31"/>
    <mergeCell ref="DN31:DX31"/>
    <mergeCell ref="CX32:CY32"/>
    <mergeCell ref="CZ32:DJ32"/>
    <mergeCell ref="DL32:DM32"/>
    <mergeCell ref="DN32:DX32"/>
    <mergeCell ref="CX27:CY27"/>
    <mergeCell ref="CZ27:DJ27"/>
    <mergeCell ref="DL27:DM27"/>
    <mergeCell ref="DN27:DX27"/>
    <mergeCell ref="CX28:CY28"/>
    <mergeCell ref="CZ28:DJ28"/>
    <mergeCell ref="DL28:DM28"/>
    <mergeCell ref="DN28:DX28"/>
    <mergeCell ref="CX29:CY29"/>
    <mergeCell ref="CZ29:DJ29"/>
    <mergeCell ref="DL29:DM29"/>
    <mergeCell ref="DN29:DX29"/>
    <mergeCell ref="CX24:CY24"/>
    <mergeCell ref="CZ24:DJ24"/>
    <mergeCell ref="DL24:DM24"/>
    <mergeCell ref="DN24:DX24"/>
    <mergeCell ref="CX25:CY25"/>
    <mergeCell ref="CZ25:DJ25"/>
    <mergeCell ref="DL25:DM25"/>
    <mergeCell ref="DN25:DX25"/>
    <mergeCell ref="CX26:CY26"/>
    <mergeCell ref="CZ26:DJ26"/>
    <mergeCell ref="DL26:DM26"/>
    <mergeCell ref="DN26:DX26"/>
    <mergeCell ref="CX3:DJ3"/>
    <mergeCell ref="DL3:DX3"/>
    <mergeCell ref="CX21:DJ21"/>
    <mergeCell ref="DL21:DX21"/>
    <mergeCell ref="CX22:CY22"/>
    <mergeCell ref="CZ22:DJ22"/>
    <mergeCell ref="DL22:DM22"/>
    <mergeCell ref="DN22:DX22"/>
    <mergeCell ref="CX23:CY23"/>
    <mergeCell ref="CZ23:DJ23"/>
    <mergeCell ref="DL23:DM23"/>
    <mergeCell ref="DN23:DX23"/>
    <mergeCell ref="CH56:CI56"/>
    <mergeCell ref="CJ56:CT56"/>
    <mergeCell ref="CH57:CI63"/>
    <mergeCell ref="CJ57:CT59"/>
    <mergeCell ref="CJ60:CT60"/>
    <mergeCell ref="CJ61:CT63"/>
    <mergeCell ref="CH66:CI66"/>
    <mergeCell ref="CJ66:CT66"/>
    <mergeCell ref="CH67:CI73"/>
    <mergeCell ref="CJ67:CT69"/>
    <mergeCell ref="CJ70:CT70"/>
    <mergeCell ref="CJ71:CT73"/>
    <mergeCell ref="CH37:CI37"/>
    <mergeCell ref="CJ37:CT37"/>
    <mergeCell ref="CH38:CI44"/>
    <mergeCell ref="CJ38:CT40"/>
    <mergeCell ref="CJ41:CT41"/>
    <mergeCell ref="CJ42:CT44"/>
    <mergeCell ref="CH47:CI47"/>
    <mergeCell ref="CJ47:CT47"/>
    <mergeCell ref="CH48:CI54"/>
    <mergeCell ref="CJ48:CT50"/>
    <mergeCell ref="CJ51:CT51"/>
    <mergeCell ref="CJ52:CT54"/>
    <mergeCell ref="BT56:BU56"/>
    <mergeCell ref="BV56:CF56"/>
    <mergeCell ref="BT57:BU63"/>
    <mergeCell ref="BV57:CF59"/>
    <mergeCell ref="BV60:CF60"/>
    <mergeCell ref="BV61:CF63"/>
    <mergeCell ref="BT66:BU66"/>
    <mergeCell ref="BV66:CF66"/>
    <mergeCell ref="BT67:BU73"/>
    <mergeCell ref="BV67:CF69"/>
    <mergeCell ref="BV70:CF70"/>
    <mergeCell ref="BV71:CF73"/>
    <mergeCell ref="BT37:BU37"/>
    <mergeCell ref="BV37:CF37"/>
    <mergeCell ref="BT38:BU44"/>
    <mergeCell ref="BV38:CF40"/>
    <mergeCell ref="BV41:CF41"/>
    <mergeCell ref="BV42:CF44"/>
    <mergeCell ref="BT47:BU47"/>
    <mergeCell ref="BV47:CF47"/>
    <mergeCell ref="BT48:BU54"/>
    <mergeCell ref="BV48:CF50"/>
    <mergeCell ref="BV51:CF51"/>
    <mergeCell ref="BV52:CF54"/>
    <mergeCell ref="BF56:BG56"/>
    <mergeCell ref="BH56:BR56"/>
    <mergeCell ref="BF57:BG63"/>
    <mergeCell ref="BH57:BR59"/>
    <mergeCell ref="BH60:BR60"/>
    <mergeCell ref="BH61:BR63"/>
    <mergeCell ref="BF66:BG66"/>
    <mergeCell ref="BH66:BR66"/>
    <mergeCell ref="BF67:BG73"/>
    <mergeCell ref="BH67:BR69"/>
    <mergeCell ref="BH70:BR70"/>
    <mergeCell ref="BH71:BR73"/>
    <mergeCell ref="BF37:BG37"/>
    <mergeCell ref="BH37:BR37"/>
    <mergeCell ref="BF38:BG44"/>
    <mergeCell ref="BH38:BR40"/>
    <mergeCell ref="BH41:BR41"/>
    <mergeCell ref="BH42:BR44"/>
    <mergeCell ref="BF47:BG47"/>
    <mergeCell ref="BH47:BR47"/>
    <mergeCell ref="BF48:BG54"/>
    <mergeCell ref="BH48:BR50"/>
    <mergeCell ref="BH51:BR51"/>
    <mergeCell ref="BH52:BR54"/>
    <mergeCell ref="AR56:AS56"/>
    <mergeCell ref="AT56:BD56"/>
    <mergeCell ref="AR57:AS63"/>
    <mergeCell ref="AT57:BD59"/>
    <mergeCell ref="AT60:BD60"/>
    <mergeCell ref="AT61:BD63"/>
    <mergeCell ref="AR66:AS66"/>
    <mergeCell ref="AT66:BD66"/>
    <mergeCell ref="AR67:AS73"/>
    <mergeCell ref="AT67:BD69"/>
    <mergeCell ref="AT70:BD70"/>
    <mergeCell ref="AT71:BD73"/>
    <mergeCell ref="AR37:AS37"/>
    <mergeCell ref="AT37:BD37"/>
    <mergeCell ref="AR38:AS44"/>
    <mergeCell ref="AT38:BD40"/>
    <mergeCell ref="AT41:BD41"/>
    <mergeCell ref="AT42:BD44"/>
    <mergeCell ref="AR47:AS47"/>
    <mergeCell ref="AT47:BD47"/>
    <mergeCell ref="AR48:AS54"/>
    <mergeCell ref="AT48:BD50"/>
    <mergeCell ref="AT51:BD51"/>
    <mergeCell ref="AT52:BD54"/>
    <mergeCell ref="AD56:AE56"/>
    <mergeCell ref="AF56:AP56"/>
    <mergeCell ref="AD57:AE63"/>
    <mergeCell ref="AF57:AP59"/>
    <mergeCell ref="AF60:AP60"/>
    <mergeCell ref="AF61:AP63"/>
    <mergeCell ref="AD66:AE66"/>
    <mergeCell ref="AF66:AP66"/>
    <mergeCell ref="AD67:AE73"/>
    <mergeCell ref="AF67:AP69"/>
    <mergeCell ref="AF70:AP70"/>
    <mergeCell ref="AF71:AP73"/>
    <mergeCell ref="AD37:AE37"/>
    <mergeCell ref="AF37:AP37"/>
    <mergeCell ref="AD38:AE44"/>
    <mergeCell ref="AF38:AP40"/>
    <mergeCell ref="AF41:AP41"/>
    <mergeCell ref="AF42:AP44"/>
    <mergeCell ref="AD47:AE47"/>
    <mergeCell ref="AF47:AP47"/>
    <mergeCell ref="AD48:AE54"/>
    <mergeCell ref="AF48:AP50"/>
    <mergeCell ref="AF51:AP51"/>
    <mergeCell ref="AF52:AP54"/>
    <mergeCell ref="P56:Q56"/>
    <mergeCell ref="R56:AB56"/>
    <mergeCell ref="P57:Q63"/>
    <mergeCell ref="R57:AB59"/>
    <mergeCell ref="R60:AB60"/>
    <mergeCell ref="R61:AB63"/>
    <mergeCell ref="P66:Q66"/>
    <mergeCell ref="R66:AB66"/>
    <mergeCell ref="P67:Q73"/>
    <mergeCell ref="R67:AB69"/>
    <mergeCell ref="R70:AB70"/>
    <mergeCell ref="R71:AB73"/>
    <mergeCell ref="P37:Q37"/>
    <mergeCell ref="R37:AB37"/>
    <mergeCell ref="P38:Q44"/>
    <mergeCell ref="R38:AB40"/>
    <mergeCell ref="R41:AB41"/>
    <mergeCell ref="R42:AB44"/>
    <mergeCell ref="P47:Q47"/>
    <mergeCell ref="R47:AB47"/>
    <mergeCell ref="P48:Q54"/>
    <mergeCell ref="R48:AB50"/>
    <mergeCell ref="R51:AB51"/>
    <mergeCell ref="R52:AB54"/>
    <mergeCell ref="B56:C56"/>
    <mergeCell ref="D56:N56"/>
    <mergeCell ref="B57:C63"/>
    <mergeCell ref="D57:N59"/>
    <mergeCell ref="D60:N60"/>
    <mergeCell ref="D61:N63"/>
    <mergeCell ref="B66:C66"/>
    <mergeCell ref="D66:N66"/>
    <mergeCell ref="B67:C73"/>
    <mergeCell ref="D67:N69"/>
    <mergeCell ref="D70:N70"/>
    <mergeCell ref="D71:N73"/>
    <mergeCell ref="B37:C37"/>
    <mergeCell ref="D37:N37"/>
    <mergeCell ref="B38:C44"/>
    <mergeCell ref="D38:N40"/>
    <mergeCell ref="D41:N41"/>
    <mergeCell ref="D42:N44"/>
    <mergeCell ref="B47:C47"/>
    <mergeCell ref="D47:N47"/>
    <mergeCell ref="B48:C54"/>
    <mergeCell ref="D48:N50"/>
    <mergeCell ref="D51:N51"/>
    <mergeCell ref="D52:N54"/>
    <mergeCell ref="CH32:CI32"/>
    <mergeCell ref="CJ32:CT32"/>
    <mergeCell ref="P33:Q33"/>
    <mergeCell ref="R33:AB33"/>
    <mergeCell ref="AD33:AE33"/>
    <mergeCell ref="AF33:AP33"/>
    <mergeCell ref="BT33:BU33"/>
    <mergeCell ref="BV33:CF33"/>
    <mergeCell ref="CH33:CI33"/>
    <mergeCell ref="CJ33:CT33"/>
    <mergeCell ref="P32:Q32"/>
    <mergeCell ref="R32:AB32"/>
    <mergeCell ref="AD32:AE32"/>
    <mergeCell ref="AF32:AP32"/>
    <mergeCell ref="BT32:BU32"/>
    <mergeCell ref="BV32:CF32"/>
    <mergeCell ref="AR32:AS32"/>
    <mergeCell ref="AT32:BD32"/>
    <mergeCell ref="AR33:AS33"/>
    <mergeCell ref="AT33:BD33"/>
    <mergeCell ref="BF32:BG32"/>
    <mergeCell ref="BH32:BR32"/>
    <mergeCell ref="BF33:BG33"/>
    <mergeCell ref="BH33:BR33"/>
    <mergeCell ref="CH30:CI30"/>
    <mergeCell ref="CJ30:CT30"/>
    <mergeCell ref="P31:Q31"/>
    <mergeCell ref="R31:AB31"/>
    <mergeCell ref="AD31:AE31"/>
    <mergeCell ref="AF31:AP31"/>
    <mergeCell ref="BT31:BU31"/>
    <mergeCell ref="BV31:CF31"/>
    <mergeCell ref="CH31:CI31"/>
    <mergeCell ref="CJ31:CT31"/>
    <mergeCell ref="P30:Q30"/>
    <mergeCell ref="R30:AB30"/>
    <mergeCell ref="AD30:AE30"/>
    <mergeCell ref="AF30:AP30"/>
    <mergeCell ref="BT30:BU30"/>
    <mergeCell ref="BV30:CF30"/>
    <mergeCell ref="AR30:AS30"/>
    <mergeCell ref="AT30:BD30"/>
    <mergeCell ref="AR31:AS31"/>
    <mergeCell ref="AT31:BD31"/>
    <mergeCell ref="BF30:BG30"/>
    <mergeCell ref="BH30:BR30"/>
    <mergeCell ref="BF31:BG31"/>
    <mergeCell ref="BH31:BR31"/>
    <mergeCell ref="CH28:CI28"/>
    <mergeCell ref="CJ28:CT28"/>
    <mergeCell ref="P29:Q29"/>
    <mergeCell ref="R29:AB29"/>
    <mergeCell ref="AD29:AE29"/>
    <mergeCell ref="AF29:AP29"/>
    <mergeCell ref="BT29:BU29"/>
    <mergeCell ref="BV29:CF29"/>
    <mergeCell ref="CH29:CI29"/>
    <mergeCell ref="CJ29:CT29"/>
    <mergeCell ref="P28:Q28"/>
    <mergeCell ref="R28:AB28"/>
    <mergeCell ref="AD28:AE28"/>
    <mergeCell ref="AF28:AP28"/>
    <mergeCell ref="BT28:BU28"/>
    <mergeCell ref="BV28:CF28"/>
    <mergeCell ref="AR28:AS28"/>
    <mergeCell ref="AT28:BD28"/>
    <mergeCell ref="AR29:AS29"/>
    <mergeCell ref="AT29:BD29"/>
    <mergeCell ref="BF28:BG28"/>
    <mergeCell ref="BH28:BR28"/>
    <mergeCell ref="BF29:BG29"/>
    <mergeCell ref="BH29:BR29"/>
    <mergeCell ref="CH26:CI26"/>
    <mergeCell ref="CJ26:CT26"/>
    <mergeCell ref="P27:Q27"/>
    <mergeCell ref="R27:AB27"/>
    <mergeCell ref="AD27:AE27"/>
    <mergeCell ref="AF27:AP27"/>
    <mergeCell ref="BT27:BU27"/>
    <mergeCell ref="BV27:CF27"/>
    <mergeCell ref="CH27:CI27"/>
    <mergeCell ref="CJ27:CT27"/>
    <mergeCell ref="P26:Q26"/>
    <mergeCell ref="R26:AB26"/>
    <mergeCell ref="AD26:AE26"/>
    <mergeCell ref="AF26:AP26"/>
    <mergeCell ref="BT26:BU26"/>
    <mergeCell ref="BV26:CF26"/>
    <mergeCell ref="AR26:AS26"/>
    <mergeCell ref="AT26:BD26"/>
    <mergeCell ref="AR27:AS27"/>
    <mergeCell ref="AT27:BD27"/>
    <mergeCell ref="BF26:BG26"/>
    <mergeCell ref="BH26:BR26"/>
    <mergeCell ref="BF27:BG27"/>
    <mergeCell ref="BH27:BR27"/>
    <mergeCell ref="CH24:CI24"/>
    <mergeCell ref="CJ24:CT24"/>
    <mergeCell ref="P25:Q25"/>
    <mergeCell ref="R25:AB25"/>
    <mergeCell ref="AD25:AE25"/>
    <mergeCell ref="AF25:AP25"/>
    <mergeCell ref="BT25:BU25"/>
    <mergeCell ref="BV25:CF25"/>
    <mergeCell ref="CH25:CI25"/>
    <mergeCell ref="CJ25:CT25"/>
    <mergeCell ref="P24:Q24"/>
    <mergeCell ref="R24:AB24"/>
    <mergeCell ref="AD24:AE24"/>
    <mergeCell ref="AF24:AP24"/>
    <mergeCell ref="BT24:BU24"/>
    <mergeCell ref="BV24:CF24"/>
    <mergeCell ref="AR24:AS24"/>
    <mergeCell ref="AT24:BD24"/>
    <mergeCell ref="AR25:AS25"/>
    <mergeCell ref="AT25:BD25"/>
    <mergeCell ref="BF24:BG24"/>
    <mergeCell ref="BH24:BR24"/>
    <mergeCell ref="BF25:BG25"/>
    <mergeCell ref="BH25:BR25"/>
    <mergeCell ref="P23:Q23"/>
    <mergeCell ref="R23:AB23"/>
    <mergeCell ref="AD23:AE23"/>
    <mergeCell ref="AF23:AP23"/>
    <mergeCell ref="BT23:BU23"/>
    <mergeCell ref="BV23:CF23"/>
    <mergeCell ref="CH23:CI23"/>
    <mergeCell ref="CJ23:CT23"/>
    <mergeCell ref="P22:Q22"/>
    <mergeCell ref="R22:AB22"/>
    <mergeCell ref="AD22:AE22"/>
    <mergeCell ref="AF22:AP22"/>
    <mergeCell ref="BT22:BU22"/>
    <mergeCell ref="BV22:CF22"/>
    <mergeCell ref="AR23:AS23"/>
    <mergeCell ref="AT23:BD23"/>
    <mergeCell ref="BF23:BG23"/>
    <mergeCell ref="BH23:BR23"/>
    <mergeCell ref="P3:AB3"/>
    <mergeCell ref="AD3:AP3"/>
    <mergeCell ref="BT3:CF3"/>
    <mergeCell ref="CH3:CT3"/>
    <mergeCell ref="P21:AB21"/>
    <mergeCell ref="AD21:AP21"/>
    <mergeCell ref="BT21:CF21"/>
    <mergeCell ref="CH21:CT21"/>
    <mergeCell ref="CH22:CI22"/>
    <mergeCell ref="CJ22:CT22"/>
    <mergeCell ref="AR3:BD3"/>
    <mergeCell ref="AR21:BD21"/>
    <mergeCell ref="AR22:AS22"/>
    <mergeCell ref="AT22:BD22"/>
    <mergeCell ref="BF3:BR3"/>
    <mergeCell ref="BF21:BR21"/>
    <mergeCell ref="BF22:BG22"/>
    <mergeCell ref="BH22:BR22"/>
    <mergeCell ref="B3:N3"/>
    <mergeCell ref="B21:N21"/>
    <mergeCell ref="B22:C22"/>
    <mergeCell ref="D22:N22"/>
    <mergeCell ref="B23:C23"/>
    <mergeCell ref="D23:N23"/>
    <mergeCell ref="B24:C24"/>
    <mergeCell ref="D24:N24"/>
    <mergeCell ref="B25:C25"/>
    <mergeCell ref="D25:N25"/>
    <mergeCell ref="B31:C31"/>
    <mergeCell ref="D31:N31"/>
    <mergeCell ref="B32:C32"/>
    <mergeCell ref="D32:N32"/>
    <mergeCell ref="B33:C33"/>
    <mergeCell ref="D33:N33"/>
    <mergeCell ref="B26:C26"/>
    <mergeCell ref="D26:N26"/>
    <mergeCell ref="B27:C27"/>
    <mergeCell ref="D27:N27"/>
    <mergeCell ref="B28:C28"/>
    <mergeCell ref="D28:N28"/>
    <mergeCell ref="B29:C29"/>
    <mergeCell ref="D29:N29"/>
    <mergeCell ref="B30:C30"/>
    <mergeCell ref="D30:N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7"/>
  <sheetViews>
    <sheetView showGridLines="0" zoomScale="70" zoomScaleNormal="70" workbookViewId="0">
      <selection activeCell="H8" sqref="H8"/>
    </sheetView>
  </sheetViews>
  <sheetFormatPr baseColWidth="10" defaultRowHeight="15" x14ac:dyDescent="0.25"/>
  <cols>
    <col min="1" max="16384" width="11.42578125" style="23"/>
  </cols>
  <sheetData>
    <row r="1" spans="2:15" ht="15.75" thickBot="1" x14ac:dyDescent="0.3"/>
    <row r="2" spans="2:15" ht="24" thickBot="1" x14ac:dyDescent="0.4">
      <c r="B2" s="24" t="s">
        <v>37</v>
      </c>
      <c r="C2" s="132" t="s">
        <v>73</v>
      </c>
      <c r="D2" s="133"/>
      <c r="E2" s="133"/>
      <c r="F2" s="133"/>
      <c r="G2" s="133"/>
      <c r="H2" s="133"/>
      <c r="I2" s="133"/>
      <c r="J2" s="133"/>
      <c r="K2" s="133"/>
      <c r="L2" s="133"/>
      <c r="M2" s="133"/>
      <c r="N2" s="133"/>
      <c r="O2" s="134"/>
    </row>
    <row r="3" spans="2:15" ht="23.25" x14ac:dyDescent="0.35">
      <c r="B3" s="135"/>
      <c r="C3" s="136"/>
      <c r="D3" s="136"/>
      <c r="E3" s="136"/>
      <c r="F3" s="136"/>
      <c r="G3" s="136"/>
      <c r="H3" s="136"/>
      <c r="I3" s="136"/>
      <c r="J3" s="136"/>
      <c r="K3" s="136"/>
      <c r="L3" s="136"/>
      <c r="M3" s="136"/>
      <c r="N3" s="13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Emb'!C$5</f>
        <v>2278.7783999999997</v>
      </c>
      <c r="D5" s="27">
        <f>+'[2]Grafico Emb'!D$5</f>
        <v>2910.4509600000001</v>
      </c>
      <c r="E5" s="27">
        <f>+'[2]Grafico Emb'!E$5</f>
        <v>2888.1494400000001</v>
      </c>
      <c r="F5" s="27">
        <f>+'[2]Grafico Emb'!F$5</f>
        <v>1732.300064</v>
      </c>
      <c r="G5" s="27">
        <f>+'[2]Grafico Emb'!G$5</f>
        <v>3241.0353599999999</v>
      </c>
      <c r="H5" s="27">
        <f>+'[2]Grafico Emb'!H$5</f>
        <v>2265.0998810000001</v>
      </c>
      <c r="I5" s="27">
        <f>+'[2]Grafico Emb'!I$5</f>
        <v>1855.68336</v>
      </c>
      <c r="J5" s="27">
        <f>+'[2]Grafico Emb'!J$5</f>
        <v>1729.4059999999999</v>
      </c>
      <c r="K5" s="27">
        <f>+'[2]Grafico Emb'!K$5</f>
        <v>2904.75648</v>
      </c>
      <c r="L5" s="27">
        <f>+'[2]Grafico Emb'!L$5</f>
        <v>2931.0912799999996</v>
      </c>
      <c r="M5" s="27">
        <f>+'[2]Grafico Emb'!M$5</f>
        <v>2839.86636</v>
      </c>
      <c r="N5" s="27">
        <f>+'[2]Grafico Emb'!N$5</f>
        <v>2931.8446079999999</v>
      </c>
      <c r="O5" s="27">
        <f t="shared" ref="O5:O7" si="0">+SUM(C5:N5)</f>
        <v>30508.462192999999</v>
      </c>
    </row>
    <row r="6" spans="2:15" ht="23.25" x14ac:dyDescent="0.35">
      <c r="B6" s="26">
        <v>2020</v>
      </c>
      <c r="C6" s="27">
        <f>+'[2]Grafico Emb'!C$6</f>
        <v>3407.1833999999999</v>
      </c>
      <c r="D6" s="27">
        <f>+'[2]Grafico Emb'!D$6</f>
        <v>3201.3691200000003</v>
      </c>
      <c r="E6" s="27">
        <f>+'[2]Grafico Emb'!E$6</f>
        <v>3070.788</v>
      </c>
      <c r="F6" s="27">
        <f>+'[2]Grafico Emb'!F$6</f>
        <v>3792.3025200000002</v>
      </c>
      <c r="G6" s="27">
        <f>+'[2]Grafico Emb'!G$6</f>
        <v>2351.3320809999996</v>
      </c>
      <c r="H6" s="27">
        <f>+'[2]Grafico Emb'!H$6</f>
        <v>1861.4960330000001</v>
      </c>
      <c r="I6" s="27">
        <f>+'[2]Grafico Emb'!I$6</f>
        <v>1750.480127</v>
      </c>
      <c r="J6" s="27">
        <f>+'[2]Grafico Emb'!J$6</f>
        <v>1482.2774399999998</v>
      </c>
      <c r="K6" s="27">
        <f>+'[2]Grafico Emb'!K$6</f>
        <v>1978.8335199999999</v>
      </c>
      <c r="L6" s="27">
        <f>+'[2]Grafico Emb'!L$6</f>
        <v>1567.75287</v>
      </c>
      <c r="M6" s="27">
        <v>1946.5920000000001</v>
      </c>
      <c r="N6" s="27">
        <v>1365.4190000000001</v>
      </c>
      <c r="O6" s="27">
        <f t="shared" si="0"/>
        <v>27775.826111000002</v>
      </c>
    </row>
    <row r="7" spans="2:15" ht="23.25" x14ac:dyDescent="0.35">
      <c r="B7" s="26">
        <v>2021</v>
      </c>
      <c r="C7" s="27">
        <v>1294.0060000000001</v>
      </c>
      <c r="D7" s="27">
        <v>1724.5519999999999</v>
      </c>
      <c r="E7" s="27">
        <v>2327.2280000000001</v>
      </c>
      <c r="F7" s="27">
        <v>1321.9559999999999</v>
      </c>
      <c r="G7" s="27">
        <v>336.28699999999998</v>
      </c>
      <c r="H7" s="27">
        <v>529.77700000000004</v>
      </c>
      <c r="I7" s="27"/>
      <c r="J7" s="27"/>
      <c r="K7" s="27"/>
      <c r="L7" s="27"/>
      <c r="M7" s="27"/>
      <c r="N7" s="27"/>
      <c r="O7" s="27">
        <f t="shared" si="0"/>
        <v>7533.8060000000005</v>
      </c>
    </row>
  </sheetData>
  <mergeCells count="2">
    <mergeCell ref="C2:O2"/>
    <mergeCell ref="B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7"/>
  <sheetViews>
    <sheetView showGridLines="0" zoomScale="70" zoomScaleNormal="70" workbookViewId="0">
      <selection activeCell="O14" sqref="O14"/>
    </sheetView>
  </sheetViews>
  <sheetFormatPr baseColWidth="10" defaultRowHeight="15" x14ac:dyDescent="0.25"/>
  <cols>
    <col min="1" max="1" width="11.42578125" style="23"/>
    <col min="2" max="2" width="17.7109375" style="23" customWidth="1"/>
    <col min="3" max="16384" width="11.42578125" style="23"/>
  </cols>
  <sheetData>
    <row r="1" spans="2:15" ht="15.75" thickBot="1" x14ac:dyDescent="0.3"/>
    <row r="2" spans="2:15" ht="24" thickBot="1" x14ac:dyDescent="0.4">
      <c r="B2" s="24" t="s">
        <v>38</v>
      </c>
      <c r="C2" s="132" t="s">
        <v>72</v>
      </c>
      <c r="D2" s="133"/>
      <c r="E2" s="133"/>
      <c r="F2" s="133"/>
      <c r="G2" s="133"/>
      <c r="H2" s="133"/>
      <c r="I2" s="133"/>
      <c r="J2" s="133"/>
      <c r="K2" s="133"/>
      <c r="L2" s="133"/>
      <c r="M2" s="133"/>
      <c r="N2" s="133"/>
      <c r="O2" s="134"/>
    </row>
    <row r="3" spans="2:15" ht="23.25" x14ac:dyDescent="0.35">
      <c r="B3" s="135"/>
      <c r="C3" s="136"/>
      <c r="D3" s="136"/>
      <c r="E3" s="136"/>
      <c r="F3" s="136"/>
      <c r="G3" s="136"/>
      <c r="H3" s="136"/>
      <c r="I3" s="136"/>
      <c r="J3" s="136"/>
      <c r="K3" s="136"/>
      <c r="L3" s="136"/>
      <c r="M3" s="136"/>
      <c r="N3" s="13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Soli'!C$5</f>
        <v>430.904</v>
      </c>
      <c r="D5" s="27">
        <f>+'[2]Grafico Emp Soli'!D$5</f>
        <v>629.60719999999992</v>
      </c>
      <c r="E5" s="27">
        <f>+'[2]Grafico Emp Soli'!E$5</f>
        <v>1002.5462</v>
      </c>
      <c r="F5" s="27">
        <f>+'[2]Grafico Emp Soli'!F$5</f>
        <v>596.61159999999995</v>
      </c>
      <c r="G5" s="27">
        <f>+'[2]Grafico Emp Soli'!G$5</f>
        <v>817.80799999999999</v>
      </c>
      <c r="H5" s="27">
        <f>+'[2]Grafico Emp Soli'!H$5</f>
        <v>765.30160000000001</v>
      </c>
      <c r="I5" s="27">
        <f>+'[2]Grafico Emp Soli'!I$5</f>
        <v>829.10199999999998</v>
      </c>
      <c r="J5" s="27">
        <f>+'[2]Grafico Emp Soli'!J$5</f>
        <v>876.29680000000008</v>
      </c>
      <c r="K5" s="27">
        <f>+'[2]Grafico Emp Soli'!K$5</f>
        <v>900.26599999999996</v>
      </c>
      <c r="L5" s="27">
        <f>+'[2]Grafico Emp Soli'!L$5</f>
        <v>677.63119999999992</v>
      </c>
      <c r="M5" s="27">
        <f>+'[2]Grafico Emp Soli'!M$5</f>
        <v>640.02880000000005</v>
      </c>
      <c r="N5" s="27">
        <f>+'[2]Grafico Emp Soli'!N$5</f>
        <v>533.99040000000002</v>
      </c>
      <c r="O5" s="27">
        <f t="shared" ref="O5:O6" si="0">+SUM(C5:N5)</f>
        <v>8700.0937999999987</v>
      </c>
    </row>
    <row r="6" spans="2:15" ht="23.25" x14ac:dyDescent="0.35">
      <c r="B6" s="26">
        <v>2020</v>
      </c>
      <c r="C6" s="27">
        <f>+'[2]Grafico Emp Soli'!C$6</f>
        <v>499.94540000000001</v>
      </c>
      <c r="D6" s="27">
        <f>+'[2]Grafico Emp Soli'!D$6</f>
        <v>945.53300000000002</v>
      </c>
      <c r="E6" s="27">
        <f>+'[2]Grafico Emp Soli'!E$6</f>
        <v>1165.5962</v>
      </c>
      <c r="F6" s="27">
        <f>+'[2]Grafico Emp Soli'!F$6</f>
        <v>888.74752000000001</v>
      </c>
      <c r="G6" s="27">
        <f>+'[2]Grafico Emp Soli'!G$6</f>
        <v>911.27</v>
      </c>
      <c r="H6" s="27">
        <f>+'[2]Grafico Emp Soli'!H$6</f>
        <v>355.00912</v>
      </c>
      <c r="I6" s="27">
        <f>+'[2]Grafico Emp Soli'!I$6</f>
        <v>1103.9487199999999</v>
      </c>
      <c r="J6" s="27">
        <f>+'[2]Grafico Emp Soli'!J$6</f>
        <v>571.36800000000005</v>
      </c>
      <c r="K6" s="27">
        <f>+'[2]Grafico Emp Soli'!K$6</f>
        <v>1045.6120000000001</v>
      </c>
      <c r="L6" s="27">
        <f>+'[2]Grafico Emp Soli'!L$6</f>
        <v>735.43700000000001</v>
      </c>
      <c r="M6" s="27">
        <v>878.48500000000001</v>
      </c>
      <c r="N6" s="27">
        <v>899.81700000000001</v>
      </c>
      <c r="O6" s="27">
        <f t="shared" si="0"/>
        <v>10000.768960000001</v>
      </c>
    </row>
    <row r="7" spans="2:15" ht="23.25" x14ac:dyDescent="0.35">
      <c r="B7" s="26">
        <v>2021</v>
      </c>
      <c r="C7" s="27">
        <v>679.34799999999996</v>
      </c>
      <c r="D7" s="27">
        <v>635.9</v>
      </c>
      <c r="E7" s="27">
        <v>679.25300000000004</v>
      </c>
      <c r="F7" s="27">
        <v>679.62599999999998</v>
      </c>
      <c r="G7" s="27">
        <v>1035.779</v>
      </c>
      <c r="H7" s="27">
        <v>1084.1379999999999</v>
      </c>
      <c r="I7" s="27"/>
      <c r="J7" s="27"/>
      <c r="K7" s="27"/>
      <c r="L7" s="27"/>
      <c r="M7" s="27"/>
      <c r="N7" s="27"/>
      <c r="O7" s="27">
        <f t="shared" ref="O7" si="1">+SUM(C7:N7)</f>
        <v>4794.0439999999999</v>
      </c>
    </row>
  </sheetData>
  <mergeCells count="2">
    <mergeCell ref="C2:O2"/>
    <mergeCell ref="B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
  <sheetViews>
    <sheetView showGridLines="0" zoomScale="70" zoomScaleNormal="70" workbookViewId="0">
      <selection activeCell="I10" sqref="I10"/>
    </sheetView>
  </sheetViews>
  <sheetFormatPr baseColWidth="10" defaultRowHeight="15" x14ac:dyDescent="0.25"/>
  <cols>
    <col min="1" max="1" width="11.42578125" style="23"/>
    <col min="2" max="2" width="17.140625" style="23" customWidth="1"/>
    <col min="3" max="4" width="11.42578125" style="23"/>
    <col min="5" max="5" width="13.7109375" style="23" bestFit="1" customWidth="1"/>
    <col min="6" max="6" width="11.42578125" style="23"/>
    <col min="7" max="7" width="13.7109375" style="23" bestFit="1" customWidth="1"/>
    <col min="8" max="16384" width="11.42578125" style="23"/>
  </cols>
  <sheetData>
    <row r="1" spans="2:15" ht="15.75" thickBot="1" x14ac:dyDescent="0.3"/>
    <row r="2" spans="2:15" ht="24" thickBot="1" x14ac:dyDescent="0.4">
      <c r="B2" s="24" t="s">
        <v>39</v>
      </c>
      <c r="C2" s="132" t="s">
        <v>71</v>
      </c>
      <c r="D2" s="133"/>
      <c r="E2" s="133"/>
      <c r="F2" s="133"/>
      <c r="G2" s="133"/>
      <c r="H2" s="133"/>
      <c r="I2" s="133"/>
      <c r="J2" s="133"/>
      <c r="K2" s="133"/>
      <c r="L2" s="133"/>
      <c r="M2" s="133"/>
      <c r="N2" s="133"/>
      <c r="O2" s="134"/>
    </row>
    <row r="3" spans="2:15" ht="23.25" x14ac:dyDescent="0.35">
      <c r="B3" s="135"/>
      <c r="C3" s="136"/>
      <c r="D3" s="136"/>
      <c r="E3" s="136"/>
      <c r="F3" s="136"/>
      <c r="G3" s="136"/>
      <c r="H3" s="136"/>
      <c r="I3" s="136"/>
      <c r="J3" s="136"/>
      <c r="K3" s="136"/>
      <c r="L3" s="136"/>
      <c r="M3" s="136"/>
      <c r="N3" s="136"/>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Liq'!C$5</f>
        <v>500.72</v>
      </c>
      <c r="D5" s="27">
        <f>+'[2]Grafico Emp Liq'!D$5</f>
        <v>597.89</v>
      </c>
      <c r="E5" s="27">
        <f>+'[2]Grafico Emp Liq'!E$5</f>
        <v>776.62</v>
      </c>
      <c r="F5" s="27">
        <f>+'[2]Grafico Emp Liq'!F$5</f>
        <v>1125.8599999999999</v>
      </c>
      <c r="G5" s="27">
        <f>+'[2]Grafico Emp Liq'!G$5</f>
        <v>644.30039999999997</v>
      </c>
      <c r="H5" s="27">
        <f>+'[2]Grafico Emp Liq'!H$5</f>
        <v>767.32</v>
      </c>
      <c r="I5" s="27">
        <f>+'[2]Grafico Emp Liq'!I$5</f>
        <v>883.74900000000002</v>
      </c>
      <c r="J5" s="27">
        <f>+'[2]Grafico Emp Liq'!J$5</f>
        <v>740.63400000000001</v>
      </c>
      <c r="K5" s="27">
        <f>+'[2]Grafico Emp Liq'!K$5</f>
        <v>509.13099999999997</v>
      </c>
      <c r="L5" s="27">
        <f>+'[2]Grafico Emp Liq'!L$5</f>
        <v>898.38599999999997</v>
      </c>
      <c r="M5" s="27">
        <f>+'[2]Grafico Emp Liq'!M$5</f>
        <v>563.88199999999995</v>
      </c>
      <c r="N5" s="27">
        <f>+'[2]Grafico Emp Liq'!N$5</f>
        <v>925.53899999999999</v>
      </c>
      <c r="O5" s="27">
        <f t="shared" ref="O5:O6" si="0">+SUM(C5:N5)</f>
        <v>8934.0313999999998</v>
      </c>
    </row>
    <row r="6" spans="2:15" ht="23.25" x14ac:dyDescent="0.35">
      <c r="B6" s="26">
        <v>2020</v>
      </c>
      <c r="C6" s="27">
        <f>+'[2]Grafico Emp Liq'!C$6</f>
        <v>479.23699999999997</v>
      </c>
      <c r="D6" s="27">
        <f>+'[2]Grafico Emp Liq'!D$6</f>
        <v>455.03999999999996</v>
      </c>
      <c r="E6" s="27">
        <f>+'[2]Grafico Emp Liq'!E$6</f>
        <v>473.86999999999995</v>
      </c>
      <c r="F6" s="27">
        <f>+'[2]Grafico Emp Liq'!F$6</f>
        <v>938.06</v>
      </c>
      <c r="G6" s="27">
        <f>+'[2]Grafico Emp Liq'!G$6</f>
        <v>838.26</v>
      </c>
      <c r="H6" s="27">
        <f>+'[2]Grafico Emp Liq'!H$6</f>
        <v>787.97</v>
      </c>
      <c r="I6" s="27">
        <f>+'[2]Grafico Emp Liq'!I$6</f>
        <v>849.16200000000003</v>
      </c>
      <c r="J6" s="27">
        <f>+'[2]Grafico Emp Liq'!J$6</f>
        <v>597.70799999999997</v>
      </c>
      <c r="K6" s="27">
        <f>+'[2]Grafico Emp Liq'!K$6</f>
        <v>1726.23</v>
      </c>
      <c r="L6" s="27">
        <f>+'[2]Grafico Emp Liq'!L$6</f>
        <v>989.98839999999996</v>
      </c>
      <c r="M6" s="27">
        <v>1526.21</v>
      </c>
      <c r="N6" s="27">
        <v>619.04999999999995</v>
      </c>
      <c r="O6" s="27">
        <f t="shared" si="0"/>
        <v>10280.785400000001</v>
      </c>
    </row>
    <row r="7" spans="2:15" ht="23.25" x14ac:dyDescent="0.35">
      <c r="B7" s="26">
        <v>2021</v>
      </c>
      <c r="C7" s="27">
        <v>1506.2280000000001</v>
      </c>
      <c r="D7" s="27">
        <v>1188.962</v>
      </c>
      <c r="E7" s="27">
        <v>1804.95</v>
      </c>
      <c r="F7" s="27">
        <v>1411.806</v>
      </c>
      <c r="G7" s="27">
        <v>1552.04</v>
      </c>
      <c r="H7" s="27">
        <f>1260.536+121.86</f>
        <v>1382.396</v>
      </c>
      <c r="I7" s="27"/>
      <c r="J7" s="27"/>
      <c r="K7" s="27"/>
      <c r="L7" s="27"/>
      <c r="M7" s="27"/>
      <c r="N7" s="27"/>
      <c r="O7" s="27">
        <f t="shared" ref="O7" si="1">+SUM(C7:N7)</f>
        <v>8846.3819999999996</v>
      </c>
    </row>
  </sheetData>
  <mergeCells count="2">
    <mergeCell ref="C2:O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6"/>
  <sheetViews>
    <sheetView showGridLines="0" topLeftCell="A4" zoomScale="80" zoomScaleNormal="80" workbookViewId="0">
      <selection activeCell="J8" sqref="J8"/>
    </sheetView>
  </sheetViews>
  <sheetFormatPr baseColWidth="10" defaultRowHeight="15" x14ac:dyDescent="0.25"/>
  <cols>
    <col min="3" max="3" width="32.28515625" customWidth="1"/>
  </cols>
  <sheetData>
    <row r="2" spans="2:5" ht="15.75" thickBot="1" x14ac:dyDescent="0.3"/>
    <row r="3" spans="2:5" ht="18.75" thickBot="1" x14ac:dyDescent="0.3">
      <c r="B3" s="139" t="s">
        <v>79</v>
      </c>
      <c r="C3" s="141" t="s">
        <v>80</v>
      </c>
      <c r="D3" s="143" t="s">
        <v>81</v>
      </c>
      <c r="E3" s="144"/>
    </row>
    <row r="4" spans="2:5" ht="34.5" thickTop="1" thickBot="1" x14ac:dyDescent="0.3">
      <c r="B4" s="140"/>
      <c r="C4" s="142"/>
      <c r="D4" s="55" t="s">
        <v>82</v>
      </c>
      <c r="E4" s="56" t="s">
        <v>83</v>
      </c>
    </row>
    <row r="5" spans="2:5" ht="91.5" thickTop="1" thickBot="1" x14ac:dyDescent="0.3">
      <c r="B5" s="145" t="s">
        <v>84</v>
      </c>
      <c r="C5" s="57" t="s">
        <v>85</v>
      </c>
      <c r="D5" s="58" t="s">
        <v>86</v>
      </c>
      <c r="E5" s="59"/>
    </row>
    <row r="6" spans="2:5" ht="72.75" thickBot="1" x14ac:dyDescent="0.3">
      <c r="B6" s="146"/>
      <c r="C6" s="60" t="s">
        <v>87</v>
      </c>
      <c r="D6" s="61" t="s">
        <v>86</v>
      </c>
      <c r="E6" s="61" t="s">
        <v>86</v>
      </c>
    </row>
    <row r="7" spans="2:5" ht="108.75" thickBot="1" x14ac:dyDescent="0.3">
      <c r="B7" s="147" t="s">
        <v>88</v>
      </c>
      <c r="C7" s="62" t="s">
        <v>89</v>
      </c>
      <c r="D7" s="58" t="s">
        <v>86</v>
      </c>
      <c r="E7" s="59"/>
    </row>
    <row r="8" spans="2:5" ht="144.75" thickBot="1" x14ac:dyDescent="0.3">
      <c r="B8" s="146"/>
      <c r="C8" s="60" t="s">
        <v>90</v>
      </c>
      <c r="D8" s="61" t="s">
        <v>86</v>
      </c>
      <c r="E8" s="61" t="s">
        <v>86</v>
      </c>
    </row>
    <row r="9" spans="2:5" ht="90.75" thickBot="1" x14ac:dyDescent="0.3">
      <c r="B9" s="63" t="s">
        <v>91</v>
      </c>
      <c r="C9" s="62" t="s">
        <v>92</v>
      </c>
      <c r="D9" s="58" t="s">
        <v>86</v>
      </c>
      <c r="E9" s="59"/>
    </row>
    <row r="10" spans="2:5" ht="36.75" thickBot="1" x14ac:dyDescent="0.3">
      <c r="B10" s="137" t="s">
        <v>93</v>
      </c>
      <c r="C10" s="60" t="s">
        <v>94</v>
      </c>
      <c r="D10" s="61" t="s">
        <v>86</v>
      </c>
      <c r="E10" s="64"/>
    </row>
    <row r="11" spans="2:5" ht="90.75" thickBot="1" x14ac:dyDescent="0.3">
      <c r="B11" s="138"/>
      <c r="C11" s="62" t="s">
        <v>95</v>
      </c>
      <c r="D11" s="59"/>
      <c r="E11" s="58" t="s">
        <v>86</v>
      </c>
    </row>
    <row r="12" spans="2:5" ht="54.75" thickBot="1" x14ac:dyDescent="0.3">
      <c r="B12" s="137" t="s">
        <v>96</v>
      </c>
      <c r="C12" s="60" t="s">
        <v>97</v>
      </c>
      <c r="D12" s="61" t="s">
        <v>86</v>
      </c>
      <c r="E12" s="61" t="s">
        <v>86</v>
      </c>
    </row>
    <row r="13" spans="2:5" ht="36.75" thickBot="1" x14ac:dyDescent="0.3">
      <c r="B13" s="138"/>
      <c r="C13" s="62" t="s">
        <v>98</v>
      </c>
      <c r="D13" s="58" t="s">
        <v>86</v>
      </c>
      <c r="E13" s="59"/>
    </row>
    <row r="14" spans="2:5" ht="108.75" thickBot="1" x14ac:dyDescent="0.3">
      <c r="B14" s="65" t="s">
        <v>99</v>
      </c>
      <c r="C14" s="60" t="s">
        <v>100</v>
      </c>
      <c r="D14" s="61" t="s">
        <v>86</v>
      </c>
      <c r="E14" s="64"/>
    </row>
    <row r="15" spans="2:5" ht="54.75" thickBot="1" x14ac:dyDescent="0.3">
      <c r="B15" s="63" t="s">
        <v>101</v>
      </c>
      <c r="C15" s="62" t="s">
        <v>102</v>
      </c>
      <c r="D15" s="59"/>
      <c r="E15" s="58" t="s">
        <v>103</v>
      </c>
    </row>
    <row r="16" spans="2:5" ht="72.75" thickBot="1" x14ac:dyDescent="0.3">
      <c r="B16" s="65" t="s">
        <v>104</v>
      </c>
      <c r="C16" s="60" t="s">
        <v>105</v>
      </c>
      <c r="D16" s="61" t="s">
        <v>103</v>
      </c>
      <c r="E16" s="64"/>
    </row>
  </sheetData>
  <mergeCells count="7">
    <mergeCell ref="B12:B13"/>
    <mergeCell ref="B3:B4"/>
    <mergeCell ref="C3:C4"/>
    <mergeCell ref="D3:E3"/>
    <mergeCell ref="B5:B6"/>
    <mergeCell ref="B7:B8"/>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showGridLines="0" workbookViewId="0">
      <selection activeCell="D16" sqref="D16"/>
    </sheetView>
  </sheetViews>
  <sheetFormatPr baseColWidth="10" defaultRowHeight="15" x14ac:dyDescent="0.25"/>
  <cols>
    <col min="3" max="3" width="44.7109375" customWidth="1"/>
  </cols>
  <sheetData>
    <row r="2" spans="2:5" ht="15.75" thickBot="1" x14ac:dyDescent="0.3"/>
    <row r="3" spans="2:5" ht="18.75" thickBot="1" x14ac:dyDescent="0.3">
      <c r="B3" s="139" t="s">
        <v>79</v>
      </c>
      <c r="C3" s="141" t="s">
        <v>80</v>
      </c>
      <c r="D3" s="143" t="s">
        <v>81</v>
      </c>
      <c r="E3" s="144"/>
    </row>
    <row r="4" spans="2:5" ht="34.5" thickTop="1" thickBot="1" x14ac:dyDescent="0.3">
      <c r="B4" s="140"/>
      <c r="C4" s="142"/>
      <c r="D4" s="55" t="s">
        <v>82</v>
      </c>
      <c r="E4" s="56" t="s">
        <v>83</v>
      </c>
    </row>
    <row r="5" spans="2:5" ht="73.5" thickTop="1" thickBot="1" x14ac:dyDescent="0.3">
      <c r="B5" s="145" t="s">
        <v>106</v>
      </c>
      <c r="C5" s="66" t="s">
        <v>107</v>
      </c>
      <c r="D5" s="67" t="s">
        <v>86</v>
      </c>
      <c r="E5" s="67"/>
    </row>
    <row r="6" spans="2:5" ht="55.5" thickTop="1" thickBot="1" x14ac:dyDescent="0.3">
      <c r="B6" s="148"/>
      <c r="C6" s="57" t="s">
        <v>108</v>
      </c>
      <c r="D6" s="58" t="s">
        <v>86</v>
      </c>
      <c r="E6" s="58" t="s">
        <v>86</v>
      </c>
    </row>
    <row r="7" spans="2:5" ht="73.5" thickTop="1" thickBot="1" x14ac:dyDescent="0.3">
      <c r="B7" s="146"/>
      <c r="C7" s="66" t="s">
        <v>109</v>
      </c>
      <c r="D7" s="67" t="s">
        <v>86</v>
      </c>
      <c r="E7" s="67"/>
    </row>
  </sheetData>
  <mergeCells count="4">
    <mergeCell ref="B3:B4"/>
    <mergeCell ref="C3:C4"/>
    <mergeCell ref="D3:E3"/>
    <mergeCell ref="B5: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5"/>
  <sheetViews>
    <sheetView showGridLines="0" topLeftCell="A5" zoomScale="80" zoomScaleNormal="80" workbookViewId="0">
      <selection activeCell="I10" sqref="I10"/>
    </sheetView>
  </sheetViews>
  <sheetFormatPr baseColWidth="10" defaultRowHeight="15" x14ac:dyDescent="0.25"/>
  <cols>
    <col min="3" max="3" width="42.7109375" customWidth="1"/>
  </cols>
  <sheetData>
    <row r="2" spans="2:5" ht="15.75" thickBot="1" x14ac:dyDescent="0.3"/>
    <row r="3" spans="2:5" ht="18.75" thickBot="1" x14ac:dyDescent="0.3">
      <c r="B3" s="139" t="s">
        <v>79</v>
      </c>
      <c r="C3" s="141" t="s">
        <v>80</v>
      </c>
      <c r="D3" s="143" t="s">
        <v>81</v>
      </c>
      <c r="E3" s="144"/>
    </row>
    <row r="4" spans="2:5" ht="34.5" thickTop="1" thickBot="1" x14ac:dyDescent="0.3">
      <c r="B4" s="140"/>
      <c r="C4" s="142"/>
      <c r="D4" s="55" t="s">
        <v>82</v>
      </c>
      <c r="E4" s="56" t="s">
        <v>83</v>
      </c>
    </row>
    <row r="5" spans="2:5" ht="145.5" thickTop="1" thickBot="1" x14ac:dyDescent="0.3">
      <c r="B5" s="68" t="s">
        <v>106</v>
      </c>
      <c r="C5" s="66" t="s">
        <v>110</v>
      </c>
      <c r="D5" s="67"/>
      <c r="E5" s="67" t="s">
        <v>86</v>
      </c>
    </row>
  </sheetData>
  <mergeCells count="3">
    <mergeCell ref="B3:B4"/>
    <mergeCell ref="C3:C4"/>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6"/>
  <sheetViews>
    <sheetView showGridLines="0" workbookViewId="0">
      <selection activeCell="E6" sqref="E6"/>
    </sheetView>
  </sheetViews>
  <sheetFormatPr baseColWidth="10" defaultRowHeight="15" x14ac:dyDescent="0.25"/>
  <cols>
    <col min="2" max="2" width="28.5703125" customWidth="1"/>
    <col min="3" max="3" width="42.5703125" customWidth="1"/>
    <col min="4" max="4" width="22.42578125" customWidth="1"/>
    <col min="5" max="5" width="18.85546875" customWidth="1"/>
  </cols>
  <sheetData>
    <row r="2" spans="2:5" ht="15.75" thickBot="1" x14ac:dyDescent="0.3"/>
    <row r="3" spans="2:5" ht="18.75" thickBot="1" x14ac:dyDescent="0.3">
      <c r="B3" s="139" t="s">
        <v>79</v>
      </c>
      <c r="C3" s="141" t="s">
        <v>80</v>
      </c>
      <c r="D3" s="143" t="s">
        <v>81</v>
      </c>
      <c r="E3" s="144"/>
    </row>
    <row r="4" spans="2:5" ht="18" thickTop="1" thickBot="1" x14ac:dyDescent="0.3">
      <c r="B4" s="140"/>
      <c r="C4" s="142"/>
      <c r="D4" s="55" t="s">
        <v>82</v>
      </c>
      <c r="E4" s="56" t="s">
        <v>83</v>
      </c>
    </row>
    <row r="5" spans="2:5" ht="55.5" thickTop="1" thickBot="1" x14ac:dyDescent="0.3">
      <c r="B5" s="68" t="s">
        <v>106</v>
      </c>
      <c r="C5" s="66" t="s">
        <v>113</v>
      </c>
      <c r="D5" s="67"/>
      <c r="E5" s="67" t="s">
        <v>103</v>
      </c>
    </row>
    <row r="6" spans="2:5" ht="55.5" thickTop="1" thickBot="1" x14ac:dyDescent="0.3">
      <c r="B6" s="68" t="s">
        <v>111</v>
      </c>
      <c r="C6" s="66" t="s">
        <v>112</v>
      </c>
      <c r="D6" s="67" t="s">
        <v>103</v>
      </c>
      <c r="E6" s="67"/>
    </row>
  </sheetData>
  <mergeCells count="3">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Indicadores Comp Flexible</vt:lpstr>
      <vt:lpstr>Graficos Comp Flexible</vt:lpstr>
      <vt:lpstr>Grafico Emb</vt:lpstr>
      <vt:lpstr>Grafico Emp Soli</vt:lpstr>
      <vt:lpstr>Grafico Emp Liq</vt:lpstr>
      <vt:lpstr>Proy Marzo</vt:lpstr>
      <vt:lpstr>Proy Abril</vt:lpstr>
      <vt:lpstr>Proy Junio</vt:lpstr>
      <vt:lpstr>Proy Noviembre</vt:lpstr>
      <vt:lpstr>Proy Diciembre</vt:lpstr>
      <vt:lpstr>Proy Enero 21</vt:lpstr>
      <vt:lpstr>Proy Febrero 21</vt:lpstr>
      <vt:lpstr>Proy Marzo 21</vt:lpstr>
      <vt:lpstr>Proy Marzo 21 (2)</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LINNEY HERNANDEZ MOSCOSO</dc:creator>
  <cp:lastModifiedBy>Manuel Ruiz</cp:lastModifiedBy>
  <dcterms:created xsi:type="dcterms:W3CDTF">2020-04-15T16:55:38Z</dcterms:created>
  <dcterms:modified xsi:type="dcterms:W3CDTF">2021-07-21T01:45:52Z</dcterms:modified>
</cp:coreProperties>
</file>