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charris\Documents\DH\EMPRESAS\TERLICA\"/>
    </mc:Choice>
  </mc:AlternateContent>
  <xr:revisionPtr revIDLastSave="0" documentId="13_ncr:1_{CE10738D-710F-45DA-82BD-B800A9A82B76}" xr6:coauthVersionLast="46" xr6:coauthVersionMax="46" xr10:uidLastSave="{00000000-0000-0000-0000-000000000000}"/>
  <bookViews>
    <workbookView xWindow="-120" yWindow="-120" windowWidth="20730" windowHeight="11160" xr2:uid="{936C3B05-73A6-4A2D-9FD0-EA5771515FA5}"/>
  </bookViews>
  <sheets>
    <sheet name="Info y Analisis" sheetId="1" r:id="rId1"/>
    <sheet name="Datos" sheetId="3" r:id="rId2"/>
  </sheets>
  <definedNames>
    <definedName name="_xlnm._FilterDatabase" localSheetId="0" hidden="1">'Info y Analisis'!$A$1:$M$51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G7" i="3"/>
  <c r="G6" i="3"/>
  <c r="G5" i="3"/>
  <c r="G4" i="3"/>
  <c r="B18" i="3"/>
  <c r="B17" i="3"/>
  <c r="B11" i="3"/>
  <c r="B12" i="3"/>
  <c r="E11" i="3" l="1"/>
  <c r="E17" i="3"/>
  <c r="L4" i="1" l="1"/>
  <c r="L3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</calcChain>
</file>

<file path=xl/sharedStrings.xml><?xml version="1.0" encoding="utf-8"?>
<sst xmlns="http://schemas.openxmlformats.org/spreadsheetml/2006/main" count="339" uniqueCount="148">
  <si>
    <t>Formación de oficial de cumplimiento LAFT</t>
  </si>
  <si>
    <t>Varias empresas (según población)</t>
  </si>
  <si>
    <t>Oficiales de cumplimiento</t>
  </si>
  <si>
    <t>2020-11</t>
  </si>
  <si>
    <t>Primeros Auxilios Básicos.</t>
  </si>
  <si>
    <t>Brindar conocimientos básico de primeros auxilios y habilidad básica para la atención primaria de la emergencia.</t>
  </si>
  <si>
    <t>Terlica S.A.S.</t>
  </si>
  <si>
    <t>Personal Brigadista de TERLICA SAS</t>
  </si>
  <si>
    <t>2020-12</t>
  </si>
  <si>
    <t>Gestión del talento humano en los sistemas de gestión de seguridad y salud en el trabajo</t>
  </si>
  <si>
    <t>Identificar cada uno de los procesos claves de Gestión Humana como estrategias efectivas y pre-requisito para movilizar la salud y la seguridad en el trabajo.</t>
  </si>
  <si>
    <t>Supervisor senior SST</t>
  </si>
  <si>
    <t>Riesgo mecánico y control de energías peligrosas (Componente Practico)</t>
  </si>
  <si>
    <t>Divulgación de procedimientos de bloqueo y etiquetado contemplados en el programa de riesgo mecánico y control de energías peligrosas.</t>
  </si>
  <si>
    <t>Operativos, Mantenimiento</t>
  </si>
  <si>
    <t>Armado correcto de andamios certificados</t>
  </si>
  <si>
    <t>Garantizar el armado correcto de andamios para la realización de trabajos segura en alturas</t>
  </si>
  <si>
    <t>Personal que realizar trabajo seguro en alturas que se encuentra en turno</t>
  </si>
  <si>
    <t>Cadena de Custodia para la custodia de productos RSPO e ISCC</t>
  </si>
  <si>
    <t>Actualizar y reforzar los conocimientos y aplicación del estándar RSPO e ISCC en la Terminal de almacenamiento de graneles líquidos; conocer el standar y certificación ISCC.</t>
  </si>
  <si>
    <t>Personal puntos críticos</t>
  </si>
  <si>
    <t>2020-09</t>
  </si>
  <si>
    <t>Entrenamiento en trabajo seguro en espacios confinados.</t>
  </si>
  <si>
    <t>Dar a conocer al personal operativo y mantenimiento la importación de aplicar las normas y estándares seguridad para realizar trabajo seguro en espacios confinados</t>
  </si>
  <si>
    <t>Personal de operaciones y mantenimiento</t>
  </si>
  <si>
    <t>2020-10</t>
  </si>
  <si>
    <t>Re-Entrenamiento Trabajo Seguro en Alturas nivel avanzado</t>
  </si>
  <si>
    <t>Entrenar y fortaleces los conceptos básicos para la realización de trabajo seguro en alturas nivel avanzado</t>
  </si>
  <si>
    <t>Operario, auxiliares de mantenimiento, electricista</t>
  </si>
  <si>
    <t>Control de Llaves, Dispositivos y Claves de acceso.</t>
  </si>
  <si>
    <t>Sensibilizar sobre la importancia del control de llaves, dispositivos y claves de acceso a las instalaciones de la Terminal de Graneles Líquidos del Caribe.</t>
  </si>
  <si>
    <t>Personal que Administra llaves y dispositivos de acceso.</t>
  </si>
  <si>
    <t>Norma y Estándares BASC Versión 5:2017</t>
  </si>
  <si>
    <t>Conocer el funcionamiento de la organización BASC. Conocer la Norma y Estándares BASC. Conocer la metodología de planificación, ejecución, verificación y control de las auditorías correspondientes al sistema de gestión de control y seguridad BASC. Generar competencias básicas para la realización de auditorias.</t>
  </si>
  <si>
    <t>Equipo Auditor</t>
  </si>
  <si>
    <t>DHR</t>
  </si>
  <si>
    <t>Capacitar a nuevo personal sobre el uso y manejo de la herramienta WEB DHR.</t>
  </si>
  <si>
    <t>Lizeth Ospino - Coordinador SIG</t>
  </si>
  <si>
    <t>Capacitación creación de SOLPED y entrada de servicios</t>
  </si>
  <si>
    <t>Explicar uso transacciones ME51N creación de Solicitudes de Pedido y ML81N Entrada de servicios</t>
  </si>
  <si>
    <t>LIZETH OSPINO</t>
  </si>
  <si>
    <t>2020-08</t>
  </si>
  <si>
    <t>Liderazgo en seguridad y salud en el trabajo</t>
  </si>
  <si>
    <t>Conocer las diferentes teorías sobre el liderazgo, su aportación y aplicación al mundo empresarial. Analizar el impacto del liderazgo ejercido por parte de la dirección y la participación de los empleados en la seguridad, en la salud y en el bienestar laboral. Revisar las vías por las que la dirección puede implicarse en la prevención. Conocer las características y los elementos claves de una cultura preventiva. Explorar cuales son los valores clave de una cultura preventiva. Saber como funciona y se puede mejorar la cultura preventiva. Estar al tanto de como debe ser la participación de los trabajadores. Vislumbrar que es la inteligencia emocional y como se puede desarrollar.</t>
  </si>
  <si>
    <t>Primeros Auxilios Básicos</t>
  </si>
  <si>
    <t>Incrementar el grado de preparación a los trabajadores para prevenir y atender posibles emergencias de las distintas actividades que se realizan en terminal.</t>
  </si>
  <si>
    <t>Brigadistas, Supervisor Senior SST</t>
  </si>
  <si>
    <t>2020-07</t>
  </si>
  <si>
    <t>Selección de extintores en casos de emergencia, uso y manipulación, tipo de extintos, partes de un extintor, control de incendios, elementos para el control de incendio, Prueba practica de descarga de extintores</t>
  </si>
  <si>
    <t>Entrenar al personal para atención de emergencias de origen incendio, a través del uso de los extintores de fuego multiproposito y elementos de apoyo para el control de incendio.</t>
  </si>
  <si>
    <t>Brigadistas, personal operativo, personal de mantenimiento, guardas de seguridad, personal administrativo</t>
  </si>
  <si>
    <t>Curso de inglés general nivel 3.2</t>
  </si>
  <si>
    <t>Desarrollar progresivamente las habilidades orales de los participantes a través de un enfoque conversacional, lo que facilita la interacción en inglés de forma rápida y efectiva en el ambiente laboral.</t>
  </si>
  <si>
    <t>Colaboradores seleccionados</t>
  </si>
  <si>
    <t>Curso de inglés general nivel 1.2</t>
  </si>
  <si>
    <t>Norma BASC Versión 5:2017</t>
  </si>
  <si>
    <t>Actualizar al personal que cumple responsabilidades de auditores internos BASC, basados en la nueva Norma y estándares BASC V5, para la adecuada implementación y mantenimiento del SGCS en sus organizaciones</t>
  </si>
  <si>
    <t>2020-06</t>
  </si>
  <si>
    <t>Estrategias e innovación en tiempos de COVID-19</t>
  </si>
  <si>
    <t>Sensibilizar a los asistentes sobre el cambio de contexto producto de la pandemia del covid-19 y la manera de hacer ajustes estratégicos a la Gestión de Riesgos que sirvan para crear y conservar valor en la organización.</t>
  </si>
  <si>
    <t>Jefes, Coordinadores de Procesos y Auditores Internos</t>
  </si>
  <si>
    <t>2020-04</t>
  </si>
  <si>
    <t>Uso del termómetro digital para medición de temperatura corporal personal que ingresa a las instalaciones de Terlica.</t>
  </si>
  <si>
    <t>1. Uso correcto y cuidado del equipo. 2. Tolerancia máxima de temperatura corporal ( 37.5) 3. Personal a realizar medición de temperatura ( operativos, mantenimiento, temporales, contratista, visitantes, proveedores, conductores).</t>
  </si>
  <si>
    <t>Guardas de seguridad garita principal terlica</t>
  </si>
  <si>
    <t>Fortalecimiento de competencias Nivel - 1 y 2</t>
  </si>
  <si>
    <t>Dar a conocer a los trabajadores herramientas que les permita mejorar las competencias para aplicación en sus funciones.</t>
  </si>
  <si>
    <t>Personal debajo del umbral</t>
  </si>
  <si>
    <t>ANTIEXTORSION-SECUESTRO-CAPTACIÓN INDEBIDA DE DINERO</t>
  </si>
  <si>
    <t>PREVENCIÓN DE DELITOS MANEJO PSICOLÓGICO,DEFINICIONES DEL CÓDIGO PENAL COLOMBIANO</t>
  </si>
  <si>
    <t>Todo el Personal</t>
  </si>
  <si>
    <t>2020-02</t>
  </si>
  <si>
    <t>Requisitos normativos aplicables por proceso/ Calidad-BASC</t>
  </si>
  <si>
    <t>Identificar los requisitos que son aplicables al proceso y los mecanismos definidos por la organización para darles cumplimiento, con el fin de lograr la conformidad del sistema de gestión frente a las normas implementadas.</t>
  </si>
  <si>
    <t>Lideres y miembros base de procesos.</t>
  </si>
  <si>
    <t>"lo que debe saber sobre lavado de activos y financiación del terrorismo"</t>
  </si>
  <si>
    <t>Adquirir conocimientos generales asociados a las problemáticas del LA/FT para ejercer funciones en pro de la prevención de estos delitos en la organización.</t>
  </si>
  <si>
    <t>Oficiales de cumplimiento.</t>
  </si>
  <si>
    <t>CAPACITACIÓN CORRECCIÓN INCONSISTENCIAS ARL SURA</t>
  </si>
  <si>
    <t>MINIMIZAR ERRORES EN LA GESTIÓN ADMINISTRATIVA DE LA EMPRESA</t>
  </si>
  <si>
    <t>asistentes y auxiliares administrativos</t>
  </si>
  <si>
    <t>2020-01</t>
  </si>
  <si>
    <t>Requisitos aplicables Norma y Estándar BASC.</t>
  </si>
  <si>
    <t>Identificar los requisitos de la norma y estándar BASC que son aplicables al proceso y los mecanismos definidos por la organización para darles cumplimiento, con el fin de lograr la conformidad del sistema de gestión frente a las normas implementadas.</t>
  </si>
  <si>
    <t>Personal selecto</t>
  </si>
  <si>
    <t>Plan de Emergencias y contingencias - Gestión del Riesgo</t>
  </si>
  <si>
    <t>Sensibilizar al personal de los procedimientos de seguridad establecidos por la empresa para a prevención, atención, manejo y cierre de un incidente y/o emergencia.</t>
  </si>
  <si>
    <t>Personal en Turno</t>
  </si>
  <si>
    <t>Sensibilización en el uso sostenible de recursos naturales y buenas prácticas</t>
  </si>
  <si>
    <t>Sensibilizar al personal frente a la importancia de los recursos naturales y la adopción de buenas prácticas ambientales para su uso sostenible.</t>
  </si>
  <si>
    <t>Legislación ambiental</t>
  </si>
  <si>
    <t>Dar a conocer la legislación ambiental que aplica al desarrollo de las actividades ejecutadas por la Terminal</t>
  </si>
  <si>
    <t>2020-05</t>
  </si>
  <si>
    <t>Manejo integral de Residuos Sólidos</t>
  </si>
  <si>
    <t>Dar a conocer el manejo adecuado y responsable de los residuos sólidos en la Terminal</t>
  </si>
  <si>
    <t>Manejo de residuos líquidos</t>
  </si>
  <si>
    <t>Dar a conocer el manejo adecuado de los residuos líquidos generados en la terminal , tanto domésticos como no domésticos</t>
  </si>
  <si>
    <t>2020-03</t>
  </si>
  <si>
    <t>Plan de manejo ambiental TERLICA S.A.S</t>
  </si>
  <si>
    <t>socializar a los empleados frente al cumplimiento del plan de manejo ambiental en el marco de la Licencia Ambiental de Terlica S.A.S.</t>
  </si>
  <si>
    <t>Anti extorsión y Secuestro.</t>
  </si>
  <si>
    <t>Prevenir la comisión de esta modalidad delictiva en la población laboral de la empresa.</t>
  </si>
  <si>
    <t>Todo el personal de la empresa.</t>
  </si>
  <si>
    <t>Buenas prácticas por procesos. Proceso: compras.</t>
  </si>
  <si>
    <t>Discutir buenas prácticas relacionadas con los requisitos de los asociados de negocio.</t>
  </si>
  <si>
    <t>Personal de compras.</t>
  </si>
  <si>
    <t>Estrategias para los estudios de seguridad en época de pandemia</t>
  </si>
  <si>
    <t>Cumplimiento de las pruebas de Confiabilidad cargos críticos</t>
  </si>
  <si>
    <t>Director-Supervisores</t>
  </si>
  <si>
    <t>Estudiante de últimos semestres de formación profesional con Licencia vigente para prestación de prestación de servicios en seguridad y salud en el trabajo.</t>
  </si>
  <si>
    <t>JOSE LARA OSPINO</t>
  </si>
  <si>
    <t>Riesgo Químico</t>
  </si>
  <si>
    <t>programa de gestión de riesgo químico para prevenir accidentes y enfermedades producto de la manipulación de productos químicos.</t>
  </si>
  <si>
    <t>ID</t>
  </si>
  <si>
    <t>Tema</t>
  </si>
  <si>
    <t>Objetivos</t>
  </si>
  <si>
    <t>Tipo de justificacion</t>
  </si>
  <si>
    <t>Empresa</t>
  </si>
  <si>
    <t>Dirigido a</t>
  </si>
  <si>
    <t>Agendado</t>
  </si>
  <si>
    <t>Intensidad</t>
  </si>
  <si>
    <t>Cobertura</t>
  </si>
  <si>
    <t>Ejectuado</t>
  </si>
  <si>
    <t>Nro.</t>
  </si>
  <si>
    <t>Certificacion</t>
  </si>
  <si>
    <t>Certificacion y Cumplimiento legal</t>
  </si>
  <si>
    <t>Cumplimiento legal</t>
  </si>
  <si>
    <t>Otros</t>
  </si>
  <si>
    <t>Eficacia</t>
  </si>
  <si>
    <t>No se reportaron evaluaciones de eficacia durante este periodo.</t>
  </si>
  <si>
    <t>Plan de capacitacion</t>
  </si>
  <si>
    <t>Total general</t>
  </si>
  <si>
    <t>Intensidad Horaria</t>
  </si>
  <si>
    <t>Nro Personas Asistentes</t>
  </si>
  <si>
    <t>Nro personas Planificadas</t>
  </si>
  <si>
    <t>% Cobertura =</t>
  </si>
  <si>
    <t>x</t>
  </si>
  <si>
    <t>Nro. Personas Asistentes</t>
  </si>
  <si>
    <t>Nro. personas Planificadas</t>
  </si>
  <si>
    <t>0000-00-00 00:00:00</t>
  </si>
  <si>
    <t>Cumplidas</t>
  </si>
  <si>
    <t>Nro Actividades Programadas</t>
  </si>
  <si>
    <t>Nro Actividades Ejecutadas</t>
  </si>
  <si>
    <t>% Cumplimiento Plan de Capacitacion =</t>
  </si>
  <si>
    <t>% Eficacia =</t>
  </si>
  <si>
    <t>% Actividades</t>
  </si>
  <si>
    <t>En el 2020 no se logro el indicador de cobertura quedando este en 79%. A pesar de que se realizaron las actividades planeadas, alcanzar al 100% del personal no fue posible por los parametros de aforo establecidos por el gobierno nacional dada la contingencia mundial del COVID-19. Asi mismo, se aprovecharon recursos tecnologicos para llegar a toda la población sin embargo tambien se presentaron ausentimos y ordenes de aislamento por motivo de la misma contingencia.</t>
  </si>
  <si>
    <t xml:space="preserve"> En el 2020 se invirtieron 484 horas asociadas a capacitacion, formación, socializacion, entre otra. El  90% de las actividades programadas se ejecutaron por criterios de certificaciones y requisitos legales, con base a los distintos enfoques de la empresa: Compras, SST, Seguridad fisica, Inocuidad/Calidad, ambiental y DH, para lo cual se relacionan las actividades ejecutadas. Solo una de las actividades del plan no se llevó a cabo(seguridad) debido a la coyuntura del Covid 19, ya que por las medidas y cambios efectuados pro el gobierno nacional los parametros de aforo permitidos se suspedieron, se cuenta con plan de accion establecido para este año, de acuerdo a lo comentado por el sr. Hector Rua, se reunira con el sr. Luis Martinez, para  aprovechar un anuncio que tiene el Gaula y de esta manera capacitar durante 3 dias virtualmente a la mayor parte de la poblacion laboral, con el fin de abarcar el mayor personal posible.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</si>
</sst>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11"/>
      <color theme="1"/>
      <name val="Calibri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8"/>
      <name val="Tahoma"/>
      <family val="2"/>
    </font>
    <font>
      <b/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9">
    <xf numFmtId="0" fontId="0" fillId="0" borderId="0" xfId="0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/>
    <xf numFmtId="0" fontId="5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9" fontId="1" fillId="2" borderId="0" xfId="1" applyFont="1" applyFill="1"/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1" fillId="2" borderId="0" xfId="0" applyFont="1" applyFill="1"/>
    <xf numFmtId="1" fontId="1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7" fillId="4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vertical="center"/>
    </xf>
    <xf numFmtId="0" fontId="6" fillId="6" borderId="17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left"/>
    </xf>
    <xf numFmtId="22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22" fontId="3" fillId="2" borderId="1" xfId="0" applyNumberFormat="1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vertical="center"/>
    </xf>
    <xf numFmtId="0" fontId="5" fillId="2" borderId="12" xfId="0" applyNumberFormat="1" applyFont="1" applyFill="1" applyBorder="1" applyAlignment="1">
      <alignment horizontal="center" vertical="center"/>
    </xf>
    <xf numFmtId="0" fontId="5" fillId="2" borderId="13" xfId="0" applyNumberFormat="1" applyFont="1" applyFill="1" applyBorder="1" applyAlignment="1">
      <alignment horizontal="center" vertical="center"/>
    </xf>
    <xf numFmtId="0" fontId="5" fillId="2" borderId="14" xfId="0" applyNumberFormat="1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9" fontId="3" fillId="2" borderId="2" xfId="1" applyFont="1" applyFill="1" applyBorder="1" applyAlignment="1">
      <alignment horizontal="center"/>
    </xf>
    <xf numFmtId="22" fontId="3" fillId="2" borderId="2" xfId="0" applyNumberFormat="1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5" fillId="2" borderId="13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6" fillId="6" borderId="17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/>
    </xf>
    <xf numFmtId="1" fontId="6" fillId="6" borderId="16" xfId="0" applyNumberFormat="1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 wrapText="1"/>
    </xf>
    <xf numFmtId="0" fontId="5" fillId="2" borderId="25" xfId="0" applyNumberFormat="1" applyFont="1" applyFill="1" applyBorder="1" applyAlignment="1">
      <alignment horizontal="center" vertical="center"/>
    </xf>
    <xf numFmtId="0" fontId="5" fillId="2" borderId="22" xfId="0" applyNumberFormat="1" applyFont="1" applyFill="1" applyBorder="1" applyAlignment="1">
      <alignment horizontal="center" vertical="center"/>
    </xf>
    <xf numFmtId="0" fontId="6" fillId="6" borderId="26" xfId="0" applyNumberFormat="1" applyFont="1" applyFill="1" applyBorder="1" applyAlignment="1">
      <alignment horizontal="center" vertical="center"/>
    </xf>
    <xf numFmtId="9" fontId="5" fillId="2" borderId="15" xfId="1" applyFont="1" applyFill="1" applyBorder="1" applyAlignment="1">
      <alignment horizontal="center" vertical="center"/>
    </xf>
    <xf numFmtId="9" fontId="6" fillId="6" borderId="18" xfId="1" applyFont="1" applyFill="1" applyBorder="1" applyAlignment="1">
      <alignment horizontal="center" vertical="center"/>
    </xf>
    <xf numFmtId="9" fontId="5" fillId="2" borderId="27" xfId="1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9" fontId="5" fillId="3" borderId="6" xfId="1" applyFont="1" applyFill="1" applyBorder="1" applyAlignment="1">
      <alignment horizontal="center" vertical="center"/>
    </xf>
    <xf numFmtId="9" fontId="5" fillId="3" borderId="9" xfId="1" applyFont="1" applyFill="1" applyBorder="1" applyAlignment="1">
      <alignment horizontal="center" vertical="center"/>
    </xf>
    <xf numFmtId="9" fontId="5" fillId="3" borderId="7" xfId="1" applyNumberFormat="1" applyFont="1" applyFill="1" applyBorder="1" applyAlignment="1">
      <alignment horizontal="center" vertical="center"/>
    </xf>
    <xf numFmtId="9" fontId="5" fillId="3" borderId="10" xfId="1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9" fontId="5" fillId="3" borderId="7" xfId="1" applyFont="1" applyFill="1" applyBorder="1" applyAlignment="1">
      <alignment horizontal="center" vertical="center"/>
    </xf>
    <xf numFmtId="9" fontId="5" fillId="3" borderId="10" xfId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84"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wrapText="1"/>
    </dxf>
    <dxf>
      <font>
        <b/>
      </font>
    </dxf>
    <dxf>
      <fill>
        <patternFill>
          <bgColor theme="8" tint="0.39997558519241921"/>
        </patternFill>
      </fill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numFmt numFmtId="27" formatCode="d/mm/yyyy\ 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fill>
        <patternFill patternType="solid">
          <fgColor theme="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CHARRIS" refreshedDate="44307.621512500002" createdVersion="6" refreshedVersion="6" minRefreshableVersion="3" recordCount="50" xr:uid="{200C3E4D-5152-45FA-8A7F-C11345691983}">
  <cacheSource type="worksheet">
    <worksheetSource name="Tabla1"/>
  </cacheSource>
  <cacheFields count="14">
    <cacheField name="Nro." numFmtId="0">
      <sharedItems containsSemiMixedTypes="0" containsString="0" containsNumber="1" containsInteger="1" minValue="1" maxValue="50"/>
    </cacheField>
    <cacheField name="ID" numFmtId="0">
      <sharedItems containsSemiMixedTypes="0" containsString="0" containsNumber="1" containsInteger="1" minValue="9780" maxValue="12222"/>
    </cacheField>
    <cacheField name="Tema" numFmtId="0">
      <sharedItems/>
    </cacheField>
    <cacheField name="Objetivos" numFmtId="0">
      <sharedItems longText="1"/>
    </cacheField>
    <cacheField name="Tipo de justificacion" numFmtId="0">
      <sharedItems count="4">
        <s v="Certificacion"/>
        <s v="Cumplimiento legal"/>
        <s v="Certificacion y Cumplimiento legal"/>
        <s v="Otros"/>
      </sharedItems>
    </cacheField>
    <cacheField name="Empresa" numFmtId="0">
      <sharedItems/>
    </cacheField>
    <cacheField name="Dirigido a" numFmtId="0">
      <sharedItems/>
    </cacheField>
    <cacheField name="Agendado" numFmtId="0">
      <sharedItems/>
    </cacheField>
    <cacheField name="Intensidad" numFmtId="1">
      <sharedItems containsSemiMixedTypes="0" containsString="0" containsNumber="1" minValue="0.75" maxValue="48"/>
    </cacheField>
    <cacheField name="Nro Personas Asistentes" numFmtId="1">
      <sharedItems containsSemiMixedTypes="0" containsString="0" containsNumber="1" containsInteger="1" minValue="0" maxValue="64"/>
    </cacheField>
    <cacheField name="Nro personas Planificadas" numFmtId="1">
      <sharedItems containsSemiMixedTypes="0" containsString="0" containsNumber="1" containsInteger="1" minValue="1" maxValue="64"/>
    </cacheField>
    <cacheField name="Cobertura" numFmtId="9">
      <sharedItems containsSemiMixedTypes="0" containsString="0" containsNumber="1" minValue="0" maxValue="1"/>
    </cacheField>
    <cacheField name="Ejectuado" numFmtId="0">
      <sharedItems containsDate="1" containsMixedTypes="1" minDate="2019-11-07T00:00:00" maxDate="2021-03-11T00:00:00"/>
    </cacheField>
    <cacheField name="Cumplida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n v="9780"/>
    <s v="Buenas prácticas por procesos. Proceso: compras."/>
    <s v="Discutir buenas prácticas relacionadas con los requisitos de los asociados de negocio."/>
    <x v="0"/>
    <s v="Terlica S.A.S."/>
    <s v="Personal de compras."/>
    <s v="2020-01"/>
    <n v="2.5"/>
    <n v="1"/>
    <n v="1"/>
    <n v="1"/>
    <d v="2020-01-23T00:00:00"/>
    <n v="1"/>
  </r>
  <r>
    <n v="2"/>
    <n v="9808"/>
    <s v="Anti extorsión y Secuestro."/>
    <s v="Prevenir la comisión de esta modalidad delictiva en la población laboral de la empresa."/>
    <x v="1"/>
    <s v="Terlica S.A.S."/>
    <s v="Todo el personal de la empresa."/>
    <s v="2020-01"/>
    <n v="1"/>
    <n v="16"/>
    <n v="54"/>
    <n v="0.29629629629629628"/>
    <d v="2020-01-14T00:00:00"/>
    <n v="1"/>
  </r>
  <r>
    <n v="3"/>
    <n v="9809"/>
    <s v="Anti extorsión y Secuestro."/>
    <s v="Prevenir la comisión de esta modalidad delictiva en la población laboral de la empresa."/>
    <x v="1"/>
    <s v="Terlica S.A.S."/>
    <s v="Todo el personal de la empresa."/>
    <s v="2020-02"/>
    <n v="1"/>
    <n v="0"/>
    <n v="38"/>
    <n v="0"/>
    <s v="0000-00-00 00:00:00"/>
    <n v="0"/>
  </r>
  <r>
    <n v="4"/>
    <n v="9811"/>
    <s v="Plan de manejo ambiental TERLICA S.A.S"/>
    <s v="socializar a los empleados frente al cumplimiento del plan de manejo ambiental en el marco de la Licencia Ambiental de Terlica S.A.S."/>
    <x v="2"/>
    <s v="Terlica S.A.S."/>
    <s v="Personal en Turno"/>
    <s v="2020-02"/>
    <n v="1"/>
    <n v="23"/>
    <n v="23"/>
    <n v="1"/>
    <d v="2020-02-28T00:00:00"/>
    <n v="1"/>
  </r>
  <r>
    <n v="5"/>
    <n v="9812"/>
    <s v="Manejo de residuos líquidos"/>
    <s v="Dar a conocer el manejo adecuado de los residuos líquidos generados en la terminal , tanto domésticos como no domésticos"/>
    <x v="2"/>
    <s v="Terlica S.A.S."/>
    <s v="Personal en Turno"/>
    <s v="2020-03"/>
    <n v="1"/>
    <n v="23"/>
    <n v="23"/>
    <n v="1"/>
    <d v="2020-10-27T00:00:00"/>
    <n v="1"/>
  </r>
  <r>
    <n v="6"/>
    <n v="9813"/>
    <s v="Manejo integral de Residuos Sólidos"/>
    <s v="Dar a conocer el manejo adecuado y responsable de los residuos sólidos en la Terminal"/>
    <x v="2"/>
    <s v="Terlica S.A.S."/>
    <s v="Personal en Turno"/>
    <s v="2020-10"/>
    <n v="1"/>
    <n v="23"/>
    <n v="23"/>
    <n v="1"/>
    <d v="2020-10-27T00:00:00"/>
    <n v="1"/>
  </r>
  <r>
    <n v="7"/>
    <n v="9814"/>
    <s v="Legislación ambiental"/>
    <s v="Dar a conocer la legislación ambiental que aplica al desarrollo de las actividades ejecutadas por la Terminal"/>
    <x v="2"/>
    <s v="Terlica S.A.S."/>
    <s v="Personal en Turno"/>
    <s v="2020-05"/>
    <n v="1"/>
    <n v="28"/>
    <n v="28"/>
    <n v="1"/>
    <d v="2020-12-04T00:00:00"/>
    <n v="1"/>
  </r>
  <r>
    <n v="8"/>
    <n v="9815"/>
    <s v="Sensibilización en el uso sostenible de recursos naturales y buenas prácticas"/>
    <s v="Sensibilizar al personal frente a la importancia de los recursos naturales y la adopción de buenas prácticas ambientales para su uso sostenible."/>
    <x v="2"/>
    <s v="Varias empresas (según población)"/>
    <s v="Personal en Turno"/>
    <s v="2020-06"/>
    <n v="1"/>
    <n v="24"/>
    <n v="24"/>
    <n v="1"/>
    <d v="2020-06-26T00:00:00"/>
    <n v="1"/>
  </r>
  <r>
    <n v="9"/>
    <n v="9816"/>
    <s v="Plan de Emergencias y contingencias - Gestión del Riesgo"/>
    <s v="Sensibilizar al personal de los procedimientos de seguridad establecidos por la empresa para a prevención, atención, manejo y cierre de un incidente y/o emergencia."/>
    <x v="2"/>
    <s v="Terlica S.A.S."/>
    <s v="Personal en Turno"/>
    <s v="2020-07"/>
    <n v="1"/>
    <n v="16"/>
    <n v="16"/>
    <n v="1"/>
    <d v="2020-11-26T00:00:00"/>
    <n v="1"/>
  </r>
  <r>
    <n v="10"/>
    <n v="9872"/>
    <s v="Requisitos aplicables Norma y Estándar BASC."/>
    <s v="Identificar los requisitos de la norma y estándar BASC que son aplicables al proceso y los mecanismos definidos por la organización para darles cumplimiento, con el fin de lograr la conformidad del sistema de gestión frente a las normas implementadas."/>
    <x v="0"/>
    <s v="Varias empresas (según población)"/>
    <s v="Personal selecto"/>
    <s v="2020-01"/>
    <n v="1.5"/>
    <n v="8"/>
    <n v="8"/>
    <n v="1"/>
    <d v="2020-01-28T00:00:00"/>
    <n v="1"/>
  </r>
  <r>
    <n v="11"/>
    <n v="9878"/>
    <s v="Requisitos aplicables Norma y Estándar BASC."/>
    <s v="Identificar los requisitos de la norma y estándar BASC que son aplicables al proceso y los mecanismos definidos por la organización para darles cumplimiento, con el fin de lograr la conformidad del sistema de gestión frente a las normas implementadas."/>
    <x v="0"/>
    <s v="Varias empresas (según población)"/>
    <s v="Personal selecto"/>
    <s v="2020-02"/>
    <n v="1"/>
    <n v="2"/>
    <n v="2"/>
    <n v="1"/>
    <d v="2020-02-13T00:00:00"/>
    <n v="1"/>
  </r>
  <r>
    <n v="12"/>
    <n v="9899"/>
    <s v="CAPACITACIÓN CORRECCIÓN INCONSISTENCIAS ARL SURA"/>
    <s v="MINIMIZAR ERRORES EN LA GESTIÓN ADMINISTRATIVA DE LA EMPRESA"/>
    <x v="3"/>
    <s v="Varias empresas (según población)"/>
    <s v="asistentes y auxiliares administrativos"/>
    <s v="2020-01"/>
    <n v="4.5"/>
    <n v="2"/>
    <n v="2"/>
    <n v="1"/>
    <d v="2020-01-31T00:00:00"/>
    <n v="1"/>
  </r>
  <r>
    <n v="13"/>
    <n v="9902"/>
    <s v="&quot;lo que debe saber sobre lavado de activos y financiación del terrorismo&quot;"/>
    <s v="Adquirir conocimientos generales asociados a las problemáticas del LA/FT para ejercer funciones en pro de la prevención de estos delitos en la organización."/>
    <x v="2"/>
    <s v="Terlica S.A.S."/>
    <s v="Oficiales de cumplimiento."/>
    <s v="2020-02"/>
    <n v="8"/>
    <n v="1"/>
    <n v="1"/>
    <n v="1"/>
    <d v="2020-01-31T00:00:00"/>
    <n v="1"/>
  </r>
  <r>
    <n v="14"/>
    <n v="9930"/>
    <s v="Requisitos normativos aplicables por proceso/ Calidad-BASC"/>
    <s v="Identificar los requisitos que son aplicables al proceso y los mecanismos definidos por la organización para darles cumplimiento, con el fin de lograr la conformidad del sistema de gestión frente a las normas implementadas."/>
    <x v="0"/>
    <s v="Terlica S.A.S."/>
    <s v="Lideres y miembros base de procesos."/>
    <s v="2020-06"/>
    <n v="2"/>
    <n v="3"/>
    <n v="3"/>
    <n v="1"/>
    <d v="2020-05-15T00:00:00"/>
    <n v="1"/>
  </r>
  <r>
    <n v="15"/>
    <n v="10187"/>
    <s v="ANTIEXTORSION-SECUESTRO-CAPTACIÓN INDEBIDA DE DINERO"/>
    <s v="PREVENCIÓN DE DELITOS MANEJO PSICOLÓGICO,DEFINICIONES DEL CÓDIGO PENAL COLOMBIANO"/>
    <x v="1"/>
    <s v="Varias empresas (según población)"/>
    <s v="Todo el Personal"/>
    <s v="2020-02"/>
    <n v="1"/>
    <n v="64"/>
    <n v="64"/>
    <n v="1"/>
    <d v="2020-02-10T00:00:00"/>
    <n v="1"/>
  </r>
  <r>
    <n v="16"/>
    <n v="10315"/>
    <s v="Fortalecimiento de competencias Nivel - 1 y 2"/>
    <s v="Dar a conocer a los trabajadores herramientas que les permita mejorar las competencias para aplicación en sus funciones."/>
    <x v="0"/>
    <s v="Varias empresas (según población)"/>
    <s v="Personal debajo del umbral"/>
    <s v="2020-10"/>
    <n v="5"/>
    <n v="37"/>
    <n v="37"/>
    <n v="1"/>
    <d v="2020-09-16T00:00:00"/>
    <n v="1"/>
  </r>
  <r>
    <n v="17"/>
    <n v="10367"/>
    <s v="Riesgo Químico"/>
    <s v="programa de gestión de riesgo químico para prevenir accidentes y enfermedades producto de la manipulación de productos químicos."/>
    <x v="0"/>
    <s v="Terlica S.A.S."/>
    <s v="JOSE LARA OSPINO"/>
    <s v="2020-05"/>
    <n v="1"/>
    <n v="1"/>
    <n v="1"/>
    <n v="1"/>
    <d v="2021-03-10T00:00:00"/>
    <n v="1"/>
  </r>
  <r>
    <n v="18"/>
    <n v="10368"/>
    <s v="Estudiante de últimos semestres de formación profesional con Licencia vigente para prestación de prestación de servicios en seguridad y salud en el trabajo."/>
    <s v="Estudiante de últimos semestres de formación profesional con Licencia vigente para prestación de prestación de servicios en seguridad y salud en el trabajo."/>
    <x v="0"/>
    <s v="Terlica S.A.S."/>
    <s v="JOSE LARA OSPINO"/>
    <s v="2020-08"/>
    <n v="40"/>
    <n v="1"/>
    <n v="1"/>
    <n v="1"/>
    <d v="2020-12-31T00:00:00"/>
    <n v="1"/>
  </r>
  <r>
    <n v="19"/>
    <n v="10512"/>
    <s v="Uso del termómetro digital para medición de temperatura corporal personal que ingresa a las instalaciones de Terlica."/>
    <s v="1. Uso correcto y cuidado del equipo. 2. Tolerancia máxima de temperatura corporal ( 37.5) 3. Personal a realizar medición de temperatura ( operativos, mantenimiento, temporales, contratista, visitantes, proveedores, conductores)."/>
    <x v="0"/>
    <s v="Terlica S.A.S."/>
    <s v="Guardas de seguridad garita principal terlica"/>
    <s v="2020-04"/>
    <n v="1"/>
    <n v="6"/>
    <n v="6"/>
    <n v="1"/>
    <d v="2020-04-28T00:00:00"/>
    <n v="1"/>
  </r>
  <r>
    <n v="20"/>
    <n v="10523"/>
    <s v="Estrategias e innovación en tiempos de COVID-19"/>
    <s v="Sensibilizar a los asistentes sobre el cambio de contexto producto de la pandemia del covid-19 y la manera de hacer ajustes estratégicos a la Gestión de Riesgos que sirvan para crear y conservar valor en la organización."/>
    <x v="0"/>
    <s v="Terlica S.A.S."/>
    <s v="Jefes, Coordinadores de Procesos y Auditores Internos"/>
    <s v="2020-04"/>
    <n v="4"/>
    <n v="1"/>
    <n v="1"/>
    <n v="1"/>
    <d v="2020-04-16T00:00:00"/>
    <n v="1"/>
  </r>
  <r>
    <n v="21"/>
    <n v="10854"/>
    <s v="Norma BASC Versión 5:2017"/>
    <s v="Actualizar al personal que cumple responsabilidades de auditores internos BASC, basados en la nueva Norma y estándares BASC V5, para la adecuada implementación y mantenimiento del SGCS en sus organizaciones"/>
    <x v="0"/>
    <s v="Terlica S.A.S."/>
    <s v="Equipo Auditor"/>
    <s v="2020-06"/>
    <n v="16"/>
    <n v="1"/>
    <n v="1"/>
    <n v="1"/>
    <d v="2020-06-23T00:00:00"/>
    <n v="1"/>
  </r>
  <r>
    <n v="22"/>
    <n v="10859"/>
    <s v="Curso de inglés general nivel 1.2"/>
    <s v="Desarrollar progresivamente las habilidades orales de los participantes a través de un enfoque conversacional, lo que facilita la interacción en inglés de forma rápida y efectiva en el ambiente laboral."/>
    <x v="3"/>
    <s v="Varias empresas (según población)"/>
    <s v="Colaboradores seleccionados"/>
    <s v="2020-11"/>
    <n v="30"/>
    <n v="19"/>
    <n v="19"/>
    <n v="1"/>
    <d v="2019-11-07T00:00:00"/>
    <n v="1"/>
  </r>
  <r>
    <n v="23"/>
    <n v="10863"/>
    <s v="Curso de inglés general nivel 3.2"/>
    <s v="Desarrollar progresivamente las habilidades orales de los participantes a través de un enfoque conversacional, lo que facilita la interacción en inglés de forma rápida y efectiva en el ambiente laboral."/>
    <x v="3"/>
    <s v="Varias empresas (según población)"/>
    <s v="Colaboradores seleccionados"/>
    <s v="2020-11"/>
    <n v="30"/>
    <n v="15"/>
    <n v="15"/>
    <n v="1"/>
    <d v="2019-11-07T00:00:00"/>
    <n v="1"/>
  </r>
  <r>
    <n v="24"/>
    <n v="10866"/>
    <s v="Selección de extintores en casos de emergencia, uso y manipulación, tipo de extintos, partes de un extintor, control de incendios, elementos para el control de incendio, Prueba practica de descarga de extintores"/>
    <s v="Entrenar al personal para atención de emergencias de origen incendio, a través del uso de los extintores de fuego multiproposito y elementos de apoyo para el control de incendio."/>
    <x v="2"/>
    <s v="Terlica S.A.S."/>
    <s v="Brigadistas, personal operativo, personal de mantenimiento, guardas de seguridad, personal administrativo"/>
    <s v="2020-07"/>
    <n v="1.5"/>
    <n v="19"/>
    <n v="19"/>
    <n v="1"/>
    <d v="2020-07-07T00:00:00"/>
    <n v="1"/>
  </r>
  <r>
    <n v="25"/>
    <n v="10886"/>
    <s v="Estrategias para los estudios de seguridad en época de pandemia"/>
    <s v="Cumplimiento de las pruebas de Confiabilidad cargos críticos"/>
    <x v="0"/>
    <s v="Terlica S.A.S."/>
    <s v="Director-Supervisores"/>
    <s v="2020-06"/>
    <n v="1"/>
    <n v="1"/>
    <n v="1"/>
    <n v="1"/>
    <d v="2020-06-20T00:00:00"/>
    <n v="1"/>
  </r>
  <r>
    <n v="26"/>
    <n v="11091"/>
    <s v="Re-Entrenamiento Trabajo Seguro en Alturas nivel avanzado"/>
    <s v="Entrenar y fortaleces los conceptos básicos para la realización de trabajo seguro en alturas nivel avanzado"/>
    <x v="2"/>
    <s v="Terlica S.A.S."/>
    <s v="Operario, auxiliares de mantenimiento, electricista"/>
    <s v="2020-08"/>
    <n v="20"/>
    <n v="0"/>
    <n v="2"/>
    <n v="0"/>
    <d v="2020-08-03T00:00:00"/>
    <n v="1"/>
  </r>
  <r>
    <n v="27"/>
    <n v="11125"/>
    <s v="Entrenamiento en trabajo seguro en espacios confinados."/>
    <s v="Dar a conocer al personal operativo y mantenimiento la importación de aplicar las normas y estándares seguridad para realizar trabajo seguro en espacios confinados"/>
    <x v="1"/>
    <s v="Terlica S.A.S."/>
    <s v="Personal de operaciones y mantenimiento"/>
    <s v="2020-08"/>
    <n v="8"/>
    <n v="0"/>
    <n v="2"/>
    <n v="0"/>
    <d v="2020-08-04T00:00:00"/>
    <n v="1"/>
  </r>
  <r>
    <n v="28"/>
    <n v="11140"/>
    <s v="Re-Entrenamiento Trabajo Seguro en Alturas nivel avanzado"/>
    <s v="Entrenar y fortaleces los conceptos básicos para la realización de trabajo seguro en alturas nivel avanzado"/>
    <x v="2"/>
    <s v="Terlica S.A.S."/>
    <s v="Operario, auxiliares de mantenimiento, electricista"/>
    <s v="2020-08"/>
    <n v="20"/>
    <n v="0"/>
    <n v="3"/>
    <n v="0"/>
    <d v="2020-08-05T00:00:00"/>
    <n v="1"/>
  </r>
  <r>
    <n v="29"/>
    <n v="11141"/>
    <s v="Entrenamiento en trabajo seguro en espacios confinados."/>
    <s v="Dar a conocer al personal operativo y mantenimiento la importación de aplicar las normas y estándares seguridad para realizar trabajo seguro en espacios confinados"/>
    <x v="1"/>
    <s v="Terlica S.A.S."/>
    <s v="Personal de operaciones y mantenimiento"/>
    <s v="2020-08"/>
    <n v="8"/>
    <n v="0"/>
    <n v="3"/>
    <n v="0"/>
    <d v="2020-08-06T00:00:00"/>
    <n v="1"/>
  </r>
  <r>
    <n v="30"/>
    <n v="11194"/>
    <s v="Primeros Auxilios Básicos"/>
    <s v="Incrementar el grado de preparación a los trabajadores para prevenir y atender posibles emergencias de las distintas actividades que se realizan en terminal."/>
    <x v="0"/>
    <s v="Terlica S.A.S."/>
    <s v="Brigadistas, Supervisor Senior SST"/>
    <s v="2020-07"/>
    <n v="8"/>
    <n v="1"/>
    <n v="1"/>
    <n v="1"/>
    <d v="2020-07-24T00:00:00"/>
    <n v="1"/>
  </r>
  <r>
    <n v="31"/>
    <n v="11240"/>
    <s v="Entrenamiento en trabajo seguro en espacios confinados."/>
    <s v="Dar a conocer al personal operativo y mantenimiento la importación de aplicar las normas y estándares seguridad para realizar trabajo seguro en espacios confinados"/>
    <x v="1"/>
    <s v="Terlica S.A.S."/>
    <s v="Personal de operaciones y mantenimiento"/>
    <s v="2020-08"/>
    <n v="8"/>
    <n v="0"/>
    <n v="3"/>
    <n v="0"/>
    <d v="2020-08-20T00:00:00"/>
    <n v="1"/>
  </r>
  <r>
    <n v="32"/>
    <n v="11241"/>
    <s v="Re-Entrenamiento Trabajo Seguro en Alturas nivel avanzado"/>
    <s v="Entrenar y fortaleces los conceptos básicos para la realización de trabajo seguro en alturas nivel avanzado"/>
    <x v="2"/>
    <s v="Terlica S.A.S."/>
    <s v="Operario, auxiliares de mantenimiento, electricista"/>
    <s v="2020-08"/>
    <n v="20"/>
    <n v="0"/>
    <n v="3"/>
    <n v="0"/>
    <d v="2020-08-18T00:00:00"/>
    <n v="1"/>
  </r>
  <r>
    <n v="33"/>
    <n v="11266"/>
    <s v="Re-Entrenamiento Trabajo Seguro en Alturas nivel avanzado"/>
    <s v="Entrenar y fortaleces los conceptos básicos para la realización de trabajo seguro en alturas nivel avanzado"/>
    <x v="2"/>
    <s v="Terlica S.A.S."/>
    <s v="Operario, auxiliares de mantenimiento, electricista"/>
    <s v="2020-08"/>
    <n v="20"/>
    <n v="0"/>
    <n v="1"/>
    <n v="0"/>
    <d v="2020-08-28T00:00:00"/>
    <n v="1"/>
  </r>
  <r>
    <n v="34"/>
    <n v="11267"/>
    <s v="Entrenamiento en trabajo seguro en espacios confinados."/>
    <s v="Dar a conocer al personal operativo y mantenimiento la importación de aplicar las normas y estándares seguridad para realizar trabajo seguro en espacios confinados"/>
    <x v="1"/>
    <s v="Terlica S.A.S."/>
    <s v="Personal de operaciones y mantenimiento"/>
    <s v="2020-08"/>
    <n v="20"/>
    <n v="0"/>
    <n v="1"/>
    <n v="0"/>
    <d v="2020-08-29T00:00:00"/>
    <n v="1"/>
  </r>
  <r>
    <n v="35"/>
    <n v="11268"/>
    <s v="Liderazgo en seguridad y salud en el trabajo"/>
    <s v="Conocer las diferentes teorías sobre el liderazgo, su aportación y aplicación al mundo empresarial. Analizar el impacto del liderazgo ejercido por parte de la dirección y la participación de los empleados en la seguridad, en la salud y en el bienestar laboral. Revisar las vías por las que la dirección puede implicarse en la prevención. Conocer las características y los elementos claves de una cultura preventiva. Explorar cuales son los valores clave de una cultura preventiva. Saber como funciona y se puede mejorar la cultura preventiva. Estar al tanto de como debe ser la participación de los trabajadores. Vislumbrar que es la inteligencia emocional y como se puede desarrollar."/>
    <x v="0"/>
    <s v="Terlica S.A.S."/>
    <s v="Supervisor senior SST"/>
    <s v="2020-08"/>
    <n v="6"/>
    <n v="0"/>
    <n v="1"/>
    <n v="0"/>
    <d v="2020-08-27T00:00:00"/>
    <n v="1"/>
  </r>
  <r>
    <n v="36"/>
    <n v="11299"/>
    <s v="Re-Entrenamiento Trabajo Seguro en Alturas nivel avanzado"/>
    <s v="Entrenar y fortaleces los conceptos básicos para la realización de trabajo seguro en alturas nivel avanzado"/>
    <x v="2"/>
    <s v="Terlica S.A.S."/>
    <s v="Operario, auxiliares de mantenimiento, electricista"/>
    <s v="2020-08"/>
    <n v="20"/>
    <n v="0"/>
    <n v="3"/>
    <n v="0"/>
    <d v="2020-08-26T00:00:00"/>
    <n v="1"/>
  </r>
  <r>
    <n v="37"/>
    <n v="11300"/>
    <s v="Entrenamiento en trabajo seguro en espacios confinados."/>
    <s v="Dar a conocer al personal operativo y mantenimiento la importación de aplicar las normas y estándares seguridad para realizar trabajo seguro en espacios confinados"/>
    <x v="1"/>
    <s v="Terlica S.A.S."/>
    <s v="Personal de operaciones y mantenimiento"/>
    <s v="2020-08"/>
    <n v="8"/>
    <n v="3"/>
    <n v="3"/>
    <n v="1"/>
    <d v="2020-09-08T00:00:00"/>
    <n v="1"/>
  </r>
  <r>
    <n v="38"/>
    <n v="11331"/>
    <s v="Capacitación creación de SOLPED y entrada de servicios"/>
    <s v="Explicar uso transacciones ME51N creación de Solicitudes de Pedido y ML81N Entrada de servicios"/>
    <x v="3"/>
    <s v="Terlica S.A.S."/>
    <s v="LIZETH OSPINO"/>
    <s v="2020-09"/>
    <n v="1"/>
    <n v="2"/>
    <n v="2"/>
    <n v="1"/>
    <d v="2020-09-15T00:00:00"/>
    <n v="1"/>
  </r>
  <r>
    <n v="39"/>
    <n v="11342"/>
    <s v="DHR"/>
    <s v="Capacitar a nuevo personal sobre el uso y manejo de la herramienta WEB DHR."/>
    <x v="3"/>
    <s v="Terlica S.A.S."/>
    <s v="Lizeth Ospino - Coordinador SIG"/>
    <s v="2020-09"/>
    <n v="0.75"/>
    <n v="2"/>
    <n v="2"/>
    <n v="1"/>
    <d v="2020-09-17T00:00:00"/>
    <n v="1"/>
  </r>
  <r>
    <n v="40"/>
    <n v="11389"/>
    <s v="Norma y Estándares BASC Versión 5:2017"/>
    <s v="Conocer el funcionamiento de la organización BASC. Conocer la Norma y Estándares BASC. Conocer la metodología de planificación, ejecución, verificación y control de las auditorías correspondientes al sistema de gestión de control y seguridad BASC. Generar competencias básicas para la realización de auditorias."/>
    <x v="0"/>
    <s v="Terlica S.A.S."/>
    <s v="Equipo Auditor"/>
    <s v="2020-10"/>
    <n v="18"/>
    <n v="1"/>
    <n v="1"/>
    <n v="1"/>
    <d v="2020-10-30T00:00:00"/>
    <n v="1"/>
  </r>
  <r>
    <n v="41"/>
    <n v="11519"/>
    <s v="Control de Llaves, Dispositivos y Claves de acceso."/>
    <s v="Sensibilizar sobre la importancia del control de llaves, dispositivos y claves de acceso a las instalaciones de la Terminal de Graneles Líquidos del Caribe."/>
    <x v="0"/>
    <s v="Terlica S.A.S."/>
    <s v="Personal que Administra llaves y dispositivos de acceso."/>
    <s v="2020-10"/>
    <n v="15"/>
    <n v="10"/>
    <n v="10"/>
    <n v="1"/>
    <d v="2020-10-09T00:00:00"/>
    <n v="1"/>
  </r>
  <r>
    <n v="42"/>
    <n v="11591"/>
    <s v="Re-Entrenamiento Trabajo Seguro en Alturas nivel avanzado"/>
    <s v="Entrenar y fortaleces los conceptos básicos para la realización de trabajo seguro en alturas nivel avanzado"/>
    <x v="2"/>
    <s v="Terlica S.A.S."/>
    <s v="Operario, auxiliares de mantenimiento, electricista"/>
    <s v="2020-09"/>
    <n v="20"/>
    <n v="0"/>
    <n v="3"/>
    <n v="0"/>
    <d v="2020-09-29T00:00:00"/>
    <n v="1"/>
  </r>
  <r>
    <n v="43"/>
    <n v="11592"/>
    <s v="Entrenamiento en trabajo seguro en espacios confinados."/>
    <s v="Dar a conocer al personal operativo y mantenimiento la importación de aplicar las normas y estándares seguridad para realizar trabajo seguro en espacios confinados"/>
    <x v="1"/>
    <s v="Terlica S.A.S."/>
    <s v="Personal de operaciones y mantenimiento"/>
    <s v="2020-09"/>
    <n v="8"/>
    <n v="0"/>
    <n v="4"/>
    <n v="0"/>
    <d v="2020-09-30T00:00:00"/>
    <n v="1"/>
  </r>
  <r>
    <n v="44"/>
    <n v="11629"/>
    <s v="Entrenamiento en trabajo seguro en espacios confinados."/>
    <s v="Dar a conocer al personal operativo y mantenimiento la importación de aplicar las normas y estándares seguridad para realizar trabajo seguro en espacios confinados"/>
    <x v="1"/>
    <s v="Terlica S.A.S."/>
    <s v="Personal de operaciones y mantenimiento"/>
    <s v="2020-10"/>
    <n v="8"/>
    <n v="0"/>
    <n v="1"/>
    <n v="0"/>
    <d v="2020-10-23T00:00:00"/>
    <n v="1"/>
  </r>
  <r>
    <n v="45"/>
    <n v="11661"/>
    <s v="Cadena de Custodia para la custodia de productos RSPO e ISCC"/>
    <s v="Actualizar y reforzar los conocimientos y aplicación del estándar RSPO e ISCC en la Terminal de almacenamiento de graneles líquidos; conocer el standar y certificación ISCC."/>
    <x v="0"/>
    <s v="Terlica S.A.S."/>
    <s v="Personal puntos críticos"/>
    <s v="2020-09"/>
    <n v="2.5"/>
    <n v="5"/>
    <n v="6"/>
    <n v="0.83333333333333337"/>
    <d v="2020-09-16T00:00:00"/>
    <n v="1"/>
  </r>
  <r>
    <n v="46"/>
    <n v="11805"/>
    <s v="Armado correcto de andamios certificados"/>
    <s v="Garantizar el armado correcto de andamios para la realización de trabajos segura en alturas"/>
    <x v="2"/>
    <s v="Terlica S.A.S."/>
    <s v="Personal que realizar trabajo seguro en alturas que se encuentra en turno"/>
    <s v="2020-11"/>
    <n v="8"/>
    <n v="4"/>
    <n v="5"/>
    <n v="0.8"/>
    <d v="2020-11-16T00:00:00"/>
    <n v="1"/>
  </r>
  <r>
    <n v="47"/>
    <n v="11835"/>
    <s v="Riesgo mecánico y control de energías peligrosas (Componente Practico)"/>
    <s v="Divulgación de procedimientos de bloqueo y etiquetado contemplados en el programa de riesgo mecánico y control de energías peligrosas."/>
    <x v="2"/>
    <s v="Terlica S.A.S."/>
    <s v="Operativos, Mantenimiento"/>
    <s v="2020-11"/>
    <n v="2"/>
    <n v="12"/>
    <n v="12"/>
    <n v="1"/>
    <d v="2020-11-19T00:00:00"/>
    <n v="1"/>
  </r>
  <r>
    <n v="48"/>
    <n v="11863"/>
    <s v="Gestión del talento humano en los sistemas de gestión de seguridad y salud en el trabajo"/>
    <s v="Identificar cada uno de los procesos claves de Gestión Humana como estrategias efectivas y pre-requisito para movilizar la salud y la seguridad en el trabajo."/>
    <x v="0"/>
    <s v="Terlica S.A.S."/>
    <s v="Supervisor senior SST"/>
    <s v="2020-11"/>
    <n v="6"/>
    <n v="1"/>
    <n v="1"/>
    <n v="1"/>
    <d v="2020-11-20T00:00:00"/>
    <n v="1"/>
  </r>
  <r>
    <n v="49"/>
    <n v="12107"/>
    <s v="Primeros Auxilios Básicos."/>
    <s v="Brindar conocimientos básico de primeros auxilios y habilidad básica para la atención primaria de la emergencia."/>
    <x v="2"/>
    <s v="Terlica S.A.S."/>
    <s v="Personal Brigadista de TERLICA SAS"/>
    <s v="2020-12"/>
    <n v="48"/>
    <n v="12"/>
    <n v="12"/>
    <n v="1"/>
    <d v="2020-12-14T00:00:00"/>
    <n v="1"/>
  </r>
  <r>
    <n v="50"/>
    <n v="12222"/>
    <s v="Formación de oficial de cumplimiento LAFT"/>
    <s v="Formación de oficial de cumplimiento LAFT"/>
    <x v="0"/>
    <s v="Varias empresas (según población)"/>
    <s v="Oficiales de cumplimiento"/>
    <s v="2020-11"/>
    <n v="24"/>
    <n v="14"/>
    <n v="14"/>
    <n v="1"/>
    <d v="2020-11-27T00:00: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7F32D-3981-4584-82FA-BC5222F26FB2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Tipo de justificacion">
  <location ref="A3:F8" firstHeaderRow="0" firstDataRow="1" firstDataCol="1"/>
  <pivotFields count="14">
    <pivotField dataField="1" showAll="0"/>
    <pivotField showAll="0"/>
    <pivotField showAll="0"/>
    <pivotField showAll="0"/>
    <pivotField axis="axisRow" outline="0" showAll="0" sumSubtotal="1">
      <items count="5">
        <item x="0"/>
        <item x="2"/>
        <item x="1"/>
        <item x="3"/>
        <item t="sum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numFmtId="22"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Intensidad Horaria" fld="8" baseField="0" baseItem="0"/>
    <dataField name="Nro Actividades Programadas" fld="0" subtotal="count" baseField="4" baseItem="0"/>
    <dataField name="Nro Actividades Ejecutadas" fld="13" baseField="0" baseItem="0"/>
    <dataField name="Nro. Personas Asistentes" fld="9" baseField="0" baseItem="0"/>
    <dataField name="Nro. personas Planificadas" fld="10" baseField="0" baseItem="0"/>
  </dataFields>
  <formats count="66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4" type="button" dataOnly="0" labelOnly="1" outline="0" axis="axisRow" fieldPosition="0"/>
    </format>
    <format dxfId="62">
      <pivotArea dataOnly="0" labelOnly="1" grandRow="1" outline="0" fieldPosition="0"/>
    </format>
    <format dxfId="61">
      <pivotArea dataOnly="0" labelOnly="1" outline="0" axis="axisValues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4" type="button" dataOnly="0" labelOnly="1" outline="0" axis="axisRow" fieldPosition="0"/>
    </format>
    <format dxfId="57">
      <pivotArea dataOnly="0" labelOnly="1" grandRow="1" outline="0" fieldPosition="0"/>
    </format>
    <format dxfId="56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4" type="button" dataOnly="0" labelOnly="1" outline="0" axis="axisRow" fieldPosition="0"/>
    </format>
    <format dxfId="52">
      <pivotArea dataOnly="0" labelOnly="1" grandRow="1" outline="0" fieldPosition="0"/>
    </format>
    <format dxfId="51">
      <pivotArea dataOnly="0" labelOnly="1" outline="0" axis="axisValues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4" type="button" dataOnly="0" labelOnly="1" outline="0" axis="axisRow" fieldPosition="0"/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45">
      <pivotArea outline="0" collapsedLevelsAreSubtotals="1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4" type="button" dataOnly="0" labelOnly="1" outline="0" axis="axisRow" fieldPosition="0"/>
    </format>
    <format dxfId="41">
      <pivotArea dataOnly="0" labelOnly="1" grandRow="1" outline="0" fieldPosition="0"/>
    </format>
    <format dxfId="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">
      <pivotArea field="4" type="button" dataOnly="0" labelOnly="1" outline="0" axis="axisRow" fieldPosition="0"/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">
      <pivotArea field="4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4" type="button" dataOnly="0" labelOnly="1" outline="0" axis="axisRow" fieldPosition="0"/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4" type="button" dataOnly="0" labelOnly="1" outline="0" axis="axisRow" fieldPosition="0"/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4" type="button" dataOnly="0" labelOnly="1" outline="0" axis="axisRow" fieldPosition="0"/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4" type="button" dataOnly="0" labelOnly="1" outline="0" axis="axisRow" fieldPosition="0"/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outline="0" collapsedLevelsAreSubtotals="1" fieldPosition="0"/>
    </format>
    <format dxfId="14">
      <pivotArea grandRow="1" outline="0" collapsedLevelsAreSubtotals="1" fieldPosition="0"/>
    </format>
    <format dxfId="13">
      <pivotArea grandRow="1" outline="0" collapsedLevelsAreSubtotals="1" fieldPosition="0"/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dataOnly="0" outline="0" fieldPosition="0">
        <references count="1">
          <reference field="4294967294" count="1">
            <x v="2"/>
          </reference>
        </references>
      </pivotArea>
    </format>
    <format dxfId="10">
      <pivotArea dataOnly="0" outline="0" fieldPosition="0">
        <references count="1">
          <reference field="4294967294" count="1">
            <x v="2"/>
          </reference>
        </references>
      </pivotArea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dataOnly="0" labelOnly="1" outline="0" fieldPosition="0">
        <references count="1">
          <reference field="4294967294" count="2">
            <x v="3"/>
            <x v="4"/>
          </reference>
        </references>
      </pivotArea>
    </format>
    <format dxfId="7">
      <pivotArea dataOnly="0" labelOnly="1" outline="0" fieldPosition="0">
        <references count="1">
          <reference field="4294967294" count="2">
            <x v="3"/>
            <x v="4"/>
          </reference>
        </references>
      </pivotArea>
    </format>
    <format dxfId="6">
      <pivotArea field="4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32D11C-ABC4-430E-891B-4722F40D7CA5}" name="Tabla1" displayName="Tabla1" ref="A1:N51" totalsRowShown="0" headerRowDxfId="83" headerRowBorderDxfId="82" tableBorderDxfId="81" totalsRowBorderDxfId="80">
  <autoFilter ref="A1:N51" xr:uid="{D4D1FD0B-4CF0-4B28-951A-B81E4386BEE0}"/>
  <tableColumns count="14">
    <tableColumn id="1" xr3:uid="{15416B78-F729-4947-B06F-D357F3AF9012}" name="Nro." dataDxfId="79"/>
    <tableColumn id="2" xr3:uid="{DF1FD9A2-F90E-4DB8-A665-7459918F9558}" name="ID" dataDxfId="78"/>
    <tableColumn id="3" xr3:uid="{3450191A-B691-4E80-85E0-FAACBC00DE3B}" name="Tema" dataDxfId="77"/>
    <tableColumn id="4" xr3:uid="{D0F7A03E-1FF6-4F92-8F3D-1FB672F977FA}" name="Objetivos" dataDxfId="76"/>
    <tableColumn id="5" xr3:uid="{0490653D-FF92-4DA7-A52D-5D431B49CFDC}" name="Tipo de justificacion" dataDxfId="75"/>
    <tableColumn id="6" xr3:uid="{FB873368-0E2B-4AEE-A03A-010F8D0CC4DF}" name="Empresa" dataDxfId="74"/>
    <tableColumn id="7" xr3:uid="{C643B58B-B97D-4678-8593-3A5D666625DC}" name="Dirigido a" dataDxfId="73"/>
    <tableColumn id="8" xr3:uid="{2C705F6F-27B4-4343-9780-3DBC28D73214}" name="Agendado" dataDxfId="72"/>
    <tableColumn id="9" xr3:uid="{74F76F93-99AD-4ACE-A9F9-E23564D9C99C}" name="Intensidad" dataDxfId="71"/>
    <tableColumn id="10" xr3:uid="{5DDC9648-1668-4CDE-BD3B-737B5E960647}" name="Nro Personas Asistentes" dataDxfId="70"/>
    <tableColumn id="11" xr3:uid="{7B760B98-EE5B-45FD-BB80-1F5D1AEBCC38}" name="Nro personas Planificadas" dataDxfId="69"/>
    <tableColumn id="12" xr3:uid="{0819F534-6EA5-42DF-9FF6-7E2D0B2E55C0}" name="Cobertura" dataDxfId="68" dataCellStyle="Porcentaje">
      <calculatedColumnFormula>+J2/K2</calculatedColumnFormula>
    </tableColumn>
    <tableColumn id="13" xr3:uid="{37929859-FFF2-4F6A-BC4C-48EB2BC3EE7B}" name="Ejectuado" dataDxfId="67"/>
    <tableColumn id="14" xr3:uid="{16D6A644-D68F-4CEB-8B36-EAD1240688BB}" name="Cumplidas" dataDxfId="66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178C-B4BC-481D-834A-D80B0F191A65}">
  <dimension ref="A1:N57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C53" sqref="C53:E54"/>
    </sheetView>
  </sheetViews>
  <sheetFormatPr baseColWidth="10" defaultRowHeight="10.5" x14ac:dyDescent="0.15"/>
  <cols>
    <col min="1" max="1" width="6.28515625" style="6" customWidth="1"/>
    <col min="2" max="2" width="11.85546875" style="9" customWidth="1"/>
    <col min="3" max="3" width="37.42578125" style="3" customWidth="1"/>
    <col min="4" max="4" width="30" style="3" customWidth="1"/>
    <col min="5" max="5" width="19.140625" style="13" customWidth="1"/>
    <col min="6" max="6" width="14.7109375" style="3" customWidth="1"/>
    <col min="7" max="7" width="11.42578125" style="3"/>
    <col min="8" max="8" width="11.42578125" style="9"/>
    <col min="9" max="9" width="11.85546875" style="9" customWidth="1"/>
    <col min="10" max="10" width="8.140625" style="9" customWidth="1"/>
    <col min="11" max="11" width="8.5703125" style="9" customWidth="1"/>
    <col min="12" max="12" width="11.28515625" style="10" customWidth="1"/>
    <col min="13" max="13" width="16.140625" style="9" customWidth="1"/>
    <col min="14" max="14" width="8.42578125" style="9" customWidth="1"/>
    <col min="15" max="16384" width="11.42578125" style="3"/>
  </cols>
  <sheetData>
    <row r="1" spans="1:14" s="5" customFormat="1" ht="52.5" x14ac:dyDescent="0.25">
      <c r="A1" s="33" t="s">
        <v>123</v>
      </c>
      <c r="B1" s="34" t="s">
        <v>113</v>
      </c>
      <c r="C1" s="34" t="s">
        <v>114</v>
      </c>
      <c r="D1" s="34" t="s">
        <v>115</v>
      </c>
      <c r="E1" s="34" t="s">
        <v>116</v>
      </c>
      <c r="F1" s="34" t="s">
        <v>117</v>
      </c>
      <c r="G1" s="34" t="s">
        <v>118</v>
      </c>
      <c r="H1" s="34" t="s">
        <v>119</v>
      </c>
      <c r="I1" s="34" t="s">
        <v>120</v>
      </c>
      <c r="J1" s="35" t="s">
        <v>133</v>
      </c>
      <c r="K1" s="35" t="s">
        <v>134</v>
      </c>
      <c r="L1" s="35" t="s">
        <v>121</v>
      </c>
      <c r="M1" s="34" t="s">
        <v>122</v>
      </c>
      <c r="N1" s="42" t="s">
        <v>140</v>
      </c>
    </row>
    <row r="2" spans="1:14" x14ac:dyDescent="0.15">
      <c r="A2" s="36">
        <v>1</v>
      </c>
      <c r="B2" s="20">
        <v>9780</v>
      </c>
      <c r="C2" s="21" t="s">
        <v>103</v>
      </c>
      <c r="D2" s="21" t="s">
        <v>104</v>
      </c>
      <c r="E2" s="22" t="s">
        <v>124</v>
      </c>
      <c r="F2" s="21" t="s">
        <v>6</v>
      </c>
      <c r="G2" s="21" t="s">
        <v>105</v>
      </c>
      <c r="H2" s="20" t="s">
        <v>81</v>
      </c>
      <c r="I2" s="48">
        <v>2.5</v>
      </c>
      <c r="J2" s="48">
        <v>1</v>
      </c>
      <c r="K2" s="48">
        <v>1</v>
      </c>
      <c r="L2" s="27">
        <f t="shared" ref="L2:L33" si="0">+J2/K2</f>
        <v>1</v>
      </c>
      <c r="M2" s="23">
        <v>43853</v>
      </c>
      <c r="N2" s="43">
        <v>1</v>
      </c>
    </row>
    <row r="3" spans="1:14" x14ac:dyDescent="0.15">
      <c r="A3" s="36">
        <v>2</v>
      </c>
      <c r="B3" s="20">
        <v>9808</v>
      </c>
      <c r="C3" s="21" t="s">
        <v>100</v>
      </c>
      <c r="D3" s="21" t="s">
        <v>101</v>
      </c>
      <c r="E3" s="24" t="s">
        <v>126</v>
      </c>
      <c r="F3" s="21" t="s">
        <v>6</v>
      </c>
      <c r="G3" s="21" t="s">
        <v>102</v>
      </c>
      <c r="H3" s="20" t="s">
        <v>81</v>
      </c>
      <c r="I3" s="48">
        <v>1</v>
      </c>
      <c r="J3" s="48">
        <v>16</v>
      </c>
      <c r="K3" s="48">
        <v>54</v>
      </c>
      <c r="L3" s="27">
        <f t="shared" si="0"/>
        <v>0.29629629629629628</v>
      </c>
      <c r="M3" s="23">
        <v>43844</v>
      </c>
      <c r="N3" s="43">
        <v>1</v>
      </c>
    </row>
    <row r="4" spans="1:14" x14ac:dyDescent="0.15">
      <c r="A4" s="36">
        <v>3</v>
      </c>
      <c r="B4" s="20">
        <v>9809</v>
      </c>
      <c r="C4" s="21" t="s">
        <v>100</v>
      </c>
      <c r="D4" s="21" t="s">
        <v>101</v>
      </c>
      <c r="E4" s="24" t="s">
        <v>126</v>
      </c>
      <c r="F4" s="21" t="s">
        <v>6</v>
      </c>
      <c r="G4" s="21" t="s">
        <v>102</v>
      </c>
      <c r="H4" s="20" t="s">
        <v>71</v>
      </c>
      <c r="I4" s="48">
        <v>1</v>
      </c>
      <c r="J4" s="48">
        <v>0</v>
      </c>
      <c r="K4" s="51">
        <v>38</v>
      </c>
      <c r="L4" s="27">
        <f t="shared" si="0"/>
        <v>0</v>
      </c>
      <c r="M4" s="21" t="s">
        <v>139</v>
      </c>
      <c r="N4" s="43">
        <v>0</v>
      </c>
    </row>
    <row r="5" spans="1:14" x14ac:dyDescent="0.15">
      <c r="A5" s="36">
        <v>4</v>
      </c>
      <c r="B5" s="20">
        <v>9811</v>
      </c>
      <c r="C5" s="21" t="s">
        <v>98</v>
      </c>
      <c r="D5" s="21" t="s">
        <v>99</v>
      </c>
      <c r="E5" s="24" t="s">
        <v>125</v>
      </c>
      <c r="F5" s="21" t="s">
        <v>6</v>
      </c>
      <c r="G5" s="21" t="s">
        <v>87</v>
      </c>
      <c r="H5" s="20" t="s">
        <v>71</v>
      </c>
      <c r="I5" s="48">
        <v>1</v>
      </c>
      <c r="J5" s="48">
        <v>23</v>
      </c>
      <c r="K5" s="48">
        <v>23</v>
      </c>
      <c r="L5" s="27">
        <f t="shared" si="0"/>
        <v>1</v>
      </c>
      <c r="M5" s="23">
        <v>43889</v>
      </c>
      <c r="N5" s="43">
        <v>1</v>
      </c>
    </row>
    <row r="6" spans="1:14" x14ac:dyDescent="0.15">
      <c r="A6" s="36">
        <v>5</v>
      </c>
      <c r="B6" s="25">
        <v>9812</v>
      </c>
      <c r="C6" s="24" t="s">
        <v>95</v>
      </c>
      <c r="D6" s="24" t="s">
        <v>96</v>
      </c>
      <c r="E6" s="24" t="s">
        <v>125</v>
      </c>
      <c r="F6" s="24" t="s">
        <v>6</v>
      </c>
      <c r="G6" s="24" t="s">
        <v>87</v>
      </c>
      <c r="H6" s="25" t="s">
        <v>97</v>
      </c>
      <c r="I6" s="49">
        <v>1</v>
      </c>
      <c r="J6" s="49">
        <v>23</v>
      </c>
      <c r="K6" s="49">
        <v>23</v>
      </c>
      <c r="L6" s="27">
        <f t="shared" si="0"/>
        <v>1</v>
      </c>
      <c r="M6" s="26">
        <v>44131</v>
      </c>
      <c r="N6" s="43">
        <v>1</v>
      </c>
    </row>
    <row r="7" spans="1:14" x14ac:dyDescent="0.15">
      <c r="A7" s="36">
        <v>6</v>
      </c>
      <c r="B7" s="25">
        <v>9813</v>
      </c>
      <c r="C7" s="24" t="s">
        <v>93</v>
      </c>
      <c r="D7" s="24" t="s">
        <v>94</v>
      </c>
      <c r="E7" s="24" t="s">
        <v>125</v>
      </c>
      <c r="F7" s="24" t="s">
        <v>6</v>
      </c>
      <c r="G7" s="24" t="s">
        <v>87</v>
      </c>
      <c r="H7" s="25" t="s">
        <v>25</v>
      </c>
      <c r="I7" s="49">
        <v>1</v>
      </c>
      <c r="J7" s="49">
        <v>23</v>
      </c>
      <c r="K7" s="49">
        <v>23</v>
      </c>
      <c r="L7" s="27">
        <f t="shared" si="0"/>
        <v>1</v>
      </c>
      <c r="M7" s="26">
        <v>44131</v>
      </c>
      <c r="N7" s="43">
        <v>1</v>
      </c>
    </row>
    <row r="8" spans="1:14" x14ac:dyDescent="0.15">
      <c r="A8" s="36">
        <v>7</v>
      </c>
      <c r="B8" s="25">
        <v>9814</v>
      </c>
      <c r="C8" s="24" t="s">
        <v>90</v>
      </c>
      <c r="D8" s="24" t="s">
        <v>91</v>
      </c>
      <c r="E8" s="24" t="s">
        <v>125</v>
      </c>
      <c r="F8" s="24" t="s">
        <v>6</v>
      </c>
      <c r="G8" s="24" t="s">
        <v>87</v>
      </c>
      <c r="H8" s="25" t="s">
        <v>92</v>
      </c>
      <c r="I8" s="49">
        <v>1</v>
      </c>
      <c r="J8" s="49">
        <v>28</v>
      </c>
      <c r="K8" s="49">
        <v>28</v>
      </c>
      <c r="L8" s="27">
        <f t="shared" si="0"/>
        <v>1</v>
      </c>
      <c r="M8" s="26">
        <v>44169</v>
      </c>
      <c r="N8" s="43">
        <v>1</v>
      </c>
    </row>
    <row r="9" spans="1:14" x14ac:dyDescent="0.15">
      <c r="A9" s="36">
        <v>8</v>
      </c>
      <c r="B9" s="25">
        <v>9815</v>
      </c>
      <c r="C9" s="24" t="s">
        <v>88</v>
      </c>
      <c r="D9" s="24" t="s">
        <v>89</v>
      </c>
      <c r="E9" s="24" t="s">
        <v>125</v>
      </c>
      <c r="F9" s="24" t="s">
        <v>1</v>
      </c>
      <c r="G9" s="24" t="s">
        <v>87</v>
      </c>
      <c r="H9" s="25" t="s">
        <v>57</v>
      </c>
      <c r="I9" s="49">
        <v>1</v>
      </c>
      <c r="J9" s="49">
        <v>24</v>
      </c>
      <c r="K9" s="49">
        <v>24</v>
      </c>
      <c r="L9" s="27">
        <f t="shared" si="0"/>
        <v>1</v>
      </c>
      <c r="M9" s="26">
        <v>44008</v>
      </c>
      <c r="N9" s="43">
        <v>1</v>
      </c>
    </row>
    <row r="10" spans="1:14" x14ac:dyDescent="0.15">
      <c r="A10" s="36">
        <v>9</v>
      </c>
      <c r="B10" s="25">
        <v>9816</v>
      </c>
      <c r="C10" s="24" t="s">
        <v>85</v>
      </c>
      <c r="D10" s="24" t="s">
        <v>86</v>
      </c>
      <c r="E10" s="24" t="s">
        <v>125</v>
      </c>
      <c r="F10" s="24" t="s">
        <v>6</v>
      </c>
      <c r="G10" s="24" t="s">
        <v>87</v>
      </c>
      <c r="H10" s="25" t="s">
        <v>47</v>
      </c>
      <c r="I10" s="49">
        <v>1</v>
      </c>
      <c r="J10" s="49">
        <v>16</v>
      </c>
      <c r="K10" s="49">
        <v>16</v>
      </c>
      <c r="L10" s="27">
        <f t="shared" si="0"/>
        <v>1</v>
      </c>
      <c r="M10" s="26">
        <v>44161</v>
      </c>
      <c r="N10" s="43">
        <v>1</v>
      </c>
    </row>
    <row r="11" spans="1:14" x14ac:dyDescent="0.15">
      <c r="A11" s="36">
        <v>10</v>
      </c>
      <c r="B11" s="25">
        <v>9872</v>
      </c>
      <c r="C11" s="24" t="s">
        <v>82</v>
      </c>
      <c r="D11" s="24" t="s">
        <v>83</v>
      </c>
      <c r="E11" s="24" t="s">
        <v>124</v>
      </c>
      <c r="F11" s="24" t="s">
        <v>1</v>
      </c>
      <c r="G11" s="24" t="s">
        <v>84</v>
      </c>
      <c r="H11" s="25" t="s">
        <v>81</v>
      </c>
      <c r="I11" s="49">
        <v>1.5</v>
      </c>
      <c r="J11" s="49">
        <v>8</v>
      </c>
      <c r="K11" s="49">
        <v>8</v>
      </c>
      <c r="L11" s="27">
        <f t="shared" si="0"/>
        <v>1</v>
      </c>
      <c r="M11" s="26">
        <v>43858</v>
      </c>
      <c r="N11" s="43">
        <v>1</v>
      </c>
    </row>
    <row r="12" spans="1:14" x14ac:dyDescent="0.15">
      <c r="A12" s="36">
        <v>11</v>
      </c>
      <c r="B12" s="25">
        <v>9878</v>
      </c>
      <c r="C12" s="24" t="s">
        <v>82</v>
      </c>
      <c r="D12" s="24" t="s">
        <v>83</v>
      </c>
      <c r="E12" s="24" t="s">
        <v>124</v>
      </c>
      <c r="F12" s="24" t="s">
        <v>1</v>
      </c>
      <c r="G12" s="24" t="s">
        <v>84</v>
      </c>
      <c r="H12" s="25" t="s">
        <v>71</v>
      </c>
      <c r="I12" s="49">
        <v>1</v>
      </c>
      <c r="J12" s="49">
        <v>2</v>
      </c>
      <c r="K12" s="49">
        <v>2</v>
      </c>
      <c r="L12" s="27">
        <f t="shared" si="0"/>
        <v>1</v>
      </c>
      <c r="M12" s="26">
        <v>43874</v>
      </c>
      <c r="N12" s="43">
        <v>1</v>
      </c>
    </row>
    <row r="13" spans="1:14" x14ac:dyDescent="0.15">
      <c r="A13" s="36">
        <v>12</v>
      </c>
      <c r="B13" s="25">
        <v>9899</v>
      </c>
      <c r="C13" s="24" t="s">
        <v>78</v>
      </c>
      <c r="D13" s="24" t="s">
        <v>79</v>
      </c>
      <c r="E13" s="24" t="s">
        <v>127</v>
      </c>
      <c r="F13" s="24" t="s">
        <v>1</v>
      </c>
      <c r="G13" s="24" t="s">
        <v>80</v>
      </c>
      <c r="H13" s="25" t="s">
        <v>81</v>
      </c>
      <c r="I13" s="49">
        <v>4.5</v>
      </c>
      <c r="J13" s="49">
        <v>2</v>
      </c>
      <c r="K13" s="49">
        <v>2</v>
      </c>
      <c r="L13" s="27">
        <f t="shared" si="0"/>
        <v>1</v>
      </c>
      <c r="M13" s="26">
        <v>43861</v>
      </c>
      <c r="N13" s="43">
        <v>1</v>
      </c>
    </row>
    <row r="14" spans="1:14" x14ac:dyDescent="0.15">
      <c r="A14" s="36">
        <v>13</v>
      </c>
      <c r="B14" s="25">
        <v>9902</v>
      </c>
      <c r="C14" s="24" t="s">
        <v>75</v>
      </c>
      <c r="D14" s="24" t="s">
        <v>76</v>
      </c>
      <c r="E14" s="24" t="s">
        <v>125</v>
      </c>
      <c r="F14" s="24" t="s">
        <v>6</v>
      </c>
      <c r="G14" s="24" t="s">
        <v>77</v>
      </c>
      <c r="H14" s="25" t="s">
        <v>71</v>
      </c>
      <c r="I14" s="49">
        <v>8</v>
      </c>
      <c r="J14" s="49">
        <v>1</v>
      </c>
      <c r="K14" s="49">
        <v>1</v>
      </c>
      <c r="L14" s="27">
        <f t="shared" si="0"/>
        <v>1</v>
      </c>
      <c r="M14" s="26">
        <v>43861</v>
      </c>
      <c r="N14" s="43">
        <v>1</v>
      </c>
    </row>
    <row r="15" spans="1:14" x14ac:dyDescent="0.15">
      <c r="A15" s="36">
        <v>14</v>
      </c>
      <c r="B15" s="25">
        <v>9930</v>
      </c>
      <c r="C15" s="24" t="s">
        <v>72</v>
      </c>
      <c r="D15" s="24" t="s">
        <v>73</v>
      </c>
      <c r="E15" s="24" t="s">
        <v>124</v>
      </c>
      <c r="F15" s="24" t="s">
        <v>6</v>
      </c>
      <c r="G15" s="24" t="s">
        <v>74</v>
      </c>
      <c r="H15" s="25" t="s">
        <v>57</v>
      </c>
      <c r="I15" s="49">
        <v>2</v>
      </c>
      <c r="J15" s="49">
        <v>3</v>
      </c>
      <c r="K15" s="49">
        <v>3</v>
      </c>
      <c r="L15" s="27">
        <f t="shared" si="0"/>
        <v>1</v>
      </c>
      <c r="M15" s="26">
        <v>43966</v>
      </c>
      <c r="N15" s="43">
        <v>1</v>
      </c>
    </row>
    <row r="16" spans="1:14" x14ac:dyDescent="0.15">
      <c r="A16" s="36">
        <v>15</v>
      </c>
      <c r="B16" s="25">
        <v>10187</v>
      </c>
      <c r="C16" s="24" t="s">
        <v>68</v>
      </c>
      <c r="D16" s="24" t="s">
        <v>69</v>
      </c>
      <c r="E16" s="24" t="s">
        <v>126</v>
      </c>
      <c r="F16" s="24" t="s">
        <v>1</v>
      </c>
      <c r="G16" s="24" t="s">
        <v>70</v>
      </c>
      <c r="H16" s="25" t="s">
        <v>71</v>
      </c>
      <c r="I16" s="49">
        <v>1</v>
      </c>
      <c r="J16" s="49">
        <v>64</v>
      </c>
      <c r="K16" s="49">
        <v>64</v>
      </c>
      <c r="L16" s="27">
        <f t="shared" si="0"/>
        <v>1</v>
      </c>
      <c r="M16" s="26">
        <v>43871</v>
      </c>
      <c r="N16" s="43">
        <v>1</v>
      </c>
    </row>
    <row r="17" spans="1:14" x14ac:dyDescent="0.15">
      <c r="A17" s="36">
        <v>16</v>
      </c>
      <c r="B17" s="25">
        <v>10315</v>
      </c>
      <c r="C17" s="24" t="s">
        <v>65</v>
      </c>
      <c r="D17" s="24" t="s">
        <v>66</v>
      </c>
      <c r="E17" s="24" t="s">
        <v>124</v>
      </c>
      <c r="F17" s="24" t="s">
        <v>1</v>
      </c>
      <c r="G17" s="24" t="s">
        <v>67</v>
      </c>
      <c r="H17" s="25" t="s">
        <v>25</v>
      </c>
      <c r="I17" s="49">
        <v>5</v>
      </c>
      <c r="J17" s="49">
        <v>37</v>
      </c>
      <c r="K17" s="49">
        <v>37</v>
      </c>
      <c r="L17" s="27">
        <f t="shared" si="0"/>
        <v>1</v>
      </c>
      <c r="M17" s="26">
        <v>44090</v>
      </c>
      <c r="N17" s="43">
        <v>1</v>
      </c>
    </row>
    <row r="18" spans="1:14" x14ac:dyDescent="0.15">
      <c r="A18" s="36">
        <v>17</v>
      </c>
      <c r="B18" s="25">
        <v>10367</v>
      </c>
      <c r="C18" s="24" t="s">
        <v>111</v>
      </c>
      <c r="D18" s="24" t="s">
        <v>112</v>
      </c>
      <c r="E18" s="24" t="s">
        <v>124</v>
      </c>
      <c r="F18" s="24" t="s">
        <v>6</v>
      </c>
      <c r="G18" s="24" t="s">
        <v>110</v>
      </c>
      <c r="H18" s="25" t="s">
        <v>92</v>
      </c>
      <c r="I18" s="49">
        <v>1</v>
      </c>
      <c r="J18" s="49">
        <v>1</v>
      </c>
      <c r="K18" s="49">
        <v>1</v>
      </c>
      <c r="L18" s="27">
        <f t="shared" si="0"/>
        <v>1</v>
      </c>
      <c r="M18" s="26">
        <v>44265</v>
      </c>
      <c r="N18" s="43">
        <v>1</v>
      </c>
    </row>
    <row r="19" spans="1:14" x14ac:dyDescent="0.15">
      <c r="A19" s="36">
        <v>18</v>
      </c>
      <c r="B19" s="25">
        <v>10368</v>
      </c>
      <c r="C19" s="24" t="s">
        <v>109</v>
      </c>
      <c r="D19" s="24" t="s">
        <v>109</v>
      </c>
      <c r="E19" s="24" t="s">
        <v>124</v>
      </c>
      <c r="F19" s="24" t="s">
        <v>6</v>
      </c>
      <c r="G19" s="24" t="s">
        <v>110</v>
      </c>
      <c r="H19" s="25" t="s">
        <v>41</v>
      </c>
      <c r="I19" s="49">
        <v>40</v>
      </c>
      <c r="J19" s="49">
        <v>1</v>
      </c>
      <c r="K19" s="49">
        <v>1</v>
      </c>
      <c r="L19" s="27">
        <f t="shared" si="0"/>
        <v>1</v>
      </c>
      <c r="M19" s="26">
        <v>44196</v>
      </c>
      <c r="N19" s="43">
        <v>1</v>
      </c>
    </row>
    <row r="20" spans="1:14" x14ac:dyDescent="0.15">
      <c r="A20" s="36">
        <v>19</v>
      </c>
      <c r="B20" s="25">
        <v>10512</v>
      </c>
      <c r="C20" s="24" t="s">
        <v>62</v>
      </c>
      <c r="D20" s="24" t="s">
        <v>63</v>
      </c>
      <c r="E20" s="24" t="s">
        <v>124</v>
      </c>
      <c r="F20" s="24" t="s">
        <v>6</v>
      </c>
      <c r="G20" s="24" t="s">
        <v>64</v>
      </c>
      <c r="H20" s="25" t="s">
        <v>61</v>
      </c>
      <c r="I20" s="49">
        <v>1</v>
      </c>
      <c r="J20" s="49">
        <v>6</v>
      </c>
      <c r="K20" s="49">
        <v>6</v>
      </c>
      <c r="L20" s="27">
        <f t="shared" si="0"/>
        <v>1</v>
      </c>
      <c r="M20" s="26">
        <v>43949</v>
      </c>
      <c r="N20" s="43">
        <v>1</v>
      </c>
    </row>
    <row r="21" spans="1:14" x14ac:dyDescent="0.15">
      <c r="A21" s="36">
        <v>20</v>
      </c>
      <c r="B21" s="25">
        <v>10523</v>
      </c>
      <c r="C21" s="24" t="s">
        <v>58</v>
      </c>
      <c r="D21" s="24" t="s">
        <v>59</v>
      </c>
      <c r="E21" s="24" t="s">
        <v>124</v>
      </c>
      <c r="F21" s="24" t="s">
        <v>6</v>
      </c>
      <c r="G21" s="24" t="s">
        <v>60</v>
      </c>
      <c r="H21" s="25" t="s">
        <v>61</v>
      </c>
      <c r="I21" s="49">
        <v>4</v>
      </c>
      <c r="J21" s="49">
        <v>1</v>
      </c>
      <c r="K21" s="49">
        <v>1</v>
      </c>
      <c r="L21" s="27">
        <f t="shared" si="0"/>
        <v>1</v>
      </c>
      <c r="M21" s="26">
        <v>43937</v>
      </c>
      <c r="N21" s="43">
        <v>1</v>
      </c>
    </row>
    <row r="22" spans="1:14" x14ac:dyDescent="0.15">
      <c r="A22" s="36">
        <v>21</v>
      </c>
      <c r="B22" s="25">
        <v>10854</v>
      </c>
      <c r="C22" s="24" t="s">
        <v>55</v>
      </c>
      <c r="D22" s="24" t="s">
        <v>56</v>
      </c>
      <c r="E22" s="24" t="s">
        <v>124</v>
      </c>
      <c r="F22" s="24" t="s">
        <v>6</v>
      </c>
      <c r="G22" s="24" t="s">
        <v>34</v>
      </c>
      <c r="H22" s="25" t="s">
        <v>57</v>
      </c>
      <c r="I22" s="49">
        <v>16</v>
      </c>
      <c r="J22" s="49">
        <v>1</v>
      </c>
      <c r="K22" s="49">
        <v>1</v>
      </c>
      <c r="L22" s="27">
        <f t="shared" si="0"/>
        <v>1</v>
      </c>
      <c r="M22" s="26">
        <v>44005</v>
      </c>
      <c r="N22" s="43">
        <v>1</v>
      </c>
    </row>
    <row r="23" spans="1:14" x14ac:dyDescent="0.15">
      <c r="A23" s="36">
        <v>22</v>
      </c>
      <c r="B23" s="25">
        <v>10859</v>
      </c>
      <c r="C23" s="24" t="s">
        <v>54</v>
      </c>
      <c r="D23" s="24" t="s">
        <v>52</v>
      </c>
      <c r="E23" s="24" t="s">
        <v>127</v>
      </c>
      <c r="F23" s="24" t="s">
        <v>1</v>
      </c>
      <c r="G23" s="24" t="s">
        <v>53</v>
      </c>
      <c r="H23" s="25" t="s">
        <v>3</v>
      </c>
      <c r="I23" s="49">
        <v>30</v>
      </c>
      <c r="J23" s="49">
        <v>19</v>
      </c>
      <c r="K23" s="49">
        <v>19</v>
      </c>
      <c r="L23" s="27">
        <f t="shared" si="0"/>
        <v>1</v>
      </c>
      <c r="M23" s="26">
        <v>43776</v>
      </c>
      <c r="N23" s="43">
        <v>1</v>
      </c>
    </row>
    <row r="24" spans="1:14" x14ac:dyDescent="0.15">
      <c r="A24" s="36">
        <v>23</v>
      </c>
      <c r="B24" s="25">
        <v>10863</v>
      </c>
      <c r="C24" s="24" t="s">
        <v>51</v>
      </c>
      <c r="D24" s="24" t="s">
        <v>52</v>
      </c>
      <c r="E24" s="24" t="s">
        <v>127</v>
      </c>
      <c r="F24" s="24" t="s">
        <v>1</v>
      </c>
      <c r="G24" s="24" t="s">
        <v>53</v>
      </c>
      <c r="H24" s="25" t="s">
        <v>3</v>
      </c>
      <c r="I24" s="49">
        <v>30</v>
      </c>
      <c r="J24" s="49">
        <v>15</v>
      </c>
      <c r="K24" s="49">
        <v>15</v>
      </c>
      <c r="L24" s="27">
        <f t="shared" si="0"/>
        <v>1</v>
      </c>
      <c r="M24" s="26">
        <v>43776</v>
      </c>
      <c r="N24" s="43">
        <v>1</v>
      </c>
    </row>
    <row r="25" spans="1:14" x14ac:dyDescent="0.15">
      <c r="A25" s="36">
        <v>24</v>
      </c>
      <c r="B25" s="25">
        <v>10866</v>
      </c>
      <c r="C25" s="24" t="s">
        <v>48</v>
      </c>
      <c r="D25" s="24" t="s">
        <v>49</v>
      </c>
      <c r="E25" s="24" t="s">
        <v>125</v>
      </c>
      <c r="F25" s="24" t="s">
        <v>6</v>
      </c>
      <c r="G25" s="24" t="s">
        <v>50</v>
      </c>
      <c r="H25" s="25" t="s">
        <v>47</v>
      </c>
      <c r="I25" s="49">
        <v>1.5</v>
      </c>
      <c r="J25" s="49">
        <v>19</v>
      </c>
      <c r="K25" s="49">
        <v>19</v>
      </c>
      <c r="L25" s="27">
        <f t="shared" si="0"/>
        <v>1</v>
      </c>
      <c r="M25" s="26">
        <v>44019</v>
      </c>
      <c r="N25" s="43">
        <v>1</v>
      </c>
    </row>
    <row r="26" spans="1:14" x14ac:dyDescent="0.15">
      <c r="A26" s="36">
        <v>25</v>
      </c>
      <c r="B26" s="25">
        <v>10886</v>
      </c>
      <c r="C26" s="24" t="s">
        <v>106</v>
      </c>
      <c r="D26" s="24" t="s">
        <v>107</v>
      </c>
      <c r="E26" s="24" t="s">
        <v>124</v>
      </c>
      <c r="F26" s="24" t="s">
        <v>6</v>
      </c>
      <c r="G26" s="24" t="s">
        <v>108</v>
      </c>
      <c r="H26" s="25" t="s">
        <v>57</v>
      </c>
      <c r="I26" s="49">
        <v>1</v>
      </c>
      <c r="J26" s="49">
        <v>1</v>
      </c>
      <c r="K26" s="49">
        <v>1</v>
      </c>
      <c r="L26" s="27">
        <f t="shared" si="0"/>
        <v>1</v>
      </c>
      <c r="M26" s="26">
        <v>44002</v>
      </c>
      <c r="N26" s="43">
        <v>1</v>
      </c>
    </row>
    <row r="27" spans="1:14" x14ac:dyDescent="0.15">
      <c r="A27" s="36">
        <v>26</v>
      </c>
      <c r="B27" s="25">
        <v>11091</v>
      </c>
      <c r="C27" s="24" t="s">
        <v>26</v>
      </c>
      <c r="D27" s="24" t="s">
        <v>27</v>
      </c>
      <c r="E27" s="24" t="s">
        <v>125</v>
      </c>
      <c r="F27" s="24" t="s">
        <v>6</v>
      </c>
      <c r="G27" s="24" t="s">
        <v>28</v>
      </c>
      <c r="H27" s="25" t="s">
        <v>41</v>
      </c>
      <c r="I27" s="49">
        <v>20</v>
      </c>
      <c r="J27" s="49">
        <v>0</v>
      </c>
      <c r="K27" s="49">
        <v>2</v>
      </c>
      <c r="L27" s="27">
        <f t="shared" si="0"/>
        <v>0</v>
      </c>
      <c r="M27" s="26">
        <v>44046</v>
      </c>
      <c r="N27" s="43">
        <v>1</v>
      </c>
    </row>
    <row r="28" spans="1:14" x14ac:dyDescent="0.15">
      <c r="A28" s="36">
        <v>27</v>
      </c>
      <c r="B28" s="25">
        <v>11125</v>
      </c>
      <c r="C28" s="24" t="s">
        <v>22</v>
      </c>
      <c r="D28" s="24" t="s">
        <v>23</v>
      </c>
      <c r="E28" s="24" t="s">
        <v>126</v>
      </c>
      <c r="F28" s="24" t="s">
        <v>6</v>
      </c>
      <c r="G28" s="24" t="s">
        <v>24</v>
      </c>
      <c r="H28" s="25" t="s">
        <v>41</v>
      </c>
      <c r="I28" s="49">
        <v>8</v>
      </c>
      <c r="J28" s="49">
        <v>0</v>
      </c>
      <c r="K28" s="49">
        <v>2</v>
      </c>
      <c r="L28" s="27">
        <f t="shared" si="0"/>
        <v>0</v>
      </c>
      <c r="M28" s="26">
        <v>44047</v>
      </c>
      <c r="N28" s="43">
        <v>1</v>
      </c>
    </row>
    <row r="29" spans="1:14" x14ac:dyDescent="0.15">
      <c r="A29" s="36">
        <v>28</v>
      </c>
      <c r="B29" s="25">
        <v>11140</v>
      </c>
      <c r="C29" s="24" t="s">
        <v>26</v>
      </c>
      <c r="D29" s="24" t="s">
        <v>27</v>
      </c>
      <c r="E29" s="24" t="s">
        <v>125</v>
      </c>
      <c r="F29" s="24" t="s">
        <v>6</v>
      </c>
      <c r="G29" s="24" t="s">
        <v>28</v>
      </c>
      <c r="H29" s="25" t="s">
        <v>41</v>
      </c>
      <c r="I29" s="49">
        <v>20</v>
      </c>
      <c r="J29" s="49">
        <v>0</v>
      </c>
      <c r="K29" s="49">
        <v>3</v>
      </c>
      <c r="L29" s="27">
        <f t="shared" si="0"/>
        <v>0</v>
      </c>
      <c r="M29" s="26">
        <v>44048</v>
      </c>
      <c r="N29" s="43">
        <v>1</v>
      </c>
    </row>
    <row r="30" spans="1:14" x14ac:dyDescent="0.15">
      <c r="A30" s="36">
        <v>29</v>
      </c>
      <c r="B30" s="25">
        <v>11141</v>
      </c>
      <c r="C30" s="24" t="s">
        <v>22</v>
      </c>
      <c r="D30" s="24" t="s">
        <v>23</v>
      </c>
      <c r="E30" s="24" t="s">
        <v>126</v>
      </c>
      <c r="F30" s="24" t="s">
        <v>6</v>
      </c>
      <c r="G30" s="24" t="s">
        <v>24</v>
      </c>
      <c r="H30" s="25" t="s">
        <v>41</v>
      </c>
      <c r="I30" s="49">
        <v>8</v>
      </c>
      <c r="J30" s="49">
        <v>0</v>
      </c>
      <c r="K30" s="49">
        <v>3</v>
      </c>
      <c r="L30" s="27">
        <f t="shared" si="0"/>
        <v>0</v>
      </c>
      <c r="M30" s="26">
        <v>44049</v>
      </c>
      <c r="N30" s="43">
        <v>1</v>
      </c>
    </row>
    <row r="31" spans="1:14" x14ac:dyDescent="0.15">
      <c r="A31" s="36">
        <v>30</v>
      </c>
      <c r="B31" s="25">
        <v>11194</v>
      </c>
      <c r="C31" s="24" t="s">
        <v>44</v>
      </c>
      <c r="D31" s="24" t="s">
        <v>45</v>
      </c>
      <c r="E31" s="24" t="s">
        <v>124</v>
      </c>
      <c r="F31" s="24" t="s">
        <v>6</v>
      </c>
      <c r="G31" s="24" t="s">
        <v>46</v>
      </c>
      <c r="H31" s="25" t="s">
        <v>47</v>
      </c>
      <c r="I31" s="49">
        <v>8</v>
      </c>
      <c r="J31" s="49">
        <v>1</v>
      </c>
      <c r="K31" s="49">
        <v>1</v>
      </c>
      <c r="L31" s="27">
        <f t="shared" si="0"/>
        <v>1</v>
      </c>
      <c r="M31" s="26">
        <v>44036</v>
      </c>
      <c r="N31" s="43">
        <v>1</v>
      </c>
    </row>
    <row r="32" spans="1:14" x14ac:dyDescent="0.15">
      <c r="A32" s="36">
        <v>31</v>
      </c>
      <c r="B32" s="25">
        <v>11240</v>
      </c>
      <c r="C32" s="24" t="s">
        <v>22</v>
      </c>
      <c r="D32" s="24" t="s">
        <v>23</v>
      </c>
      <c r="E32" s="24" t="s">
        <v>126</v>
      </c>
      <c r="F32" s="24" t="s">
        <v>6</v>
      </c>
      <c r="G32" s="24" t="s">
        <v>24</v>
      </c>
      <c r="H32" s="25" t="s">
        <v>41</v>
      </c>
      <c r="I32" s="49">
        <v>8</v>
      </c>
      <c r="J32" s="49">
        <v>0</v>
      </c>
      <c r="K32" s="49">
        <v>3</v>
      </c>
      <c r="L32" s="27">
        <f t="shared" si="0"/>
        <v>0</v>
      </c>
      <c r="M32" s="26">
        <v>44063</v>
      </c>
      <c r="N32" s="43">
        <v>1</v>
      </c>
    </row>
    <row r="33" spans="1:14" x14ac:dyDescent="0.15">
      <c r="A33" s="36">
        <v>32</v>
      </c>
      <c r="B33" s="25">
        <v>11241</v>
      </c>
      <c r="C33" s="24" t="s">
        <v>26</v>
      </c>
      <c r="D33" s="24" t="s">
        <v>27</v>
      </c>
      <c r="E33" s="24" t="s">
        <v>125</v>
      </c>
      <c r="F33" s="24" t="s">
        <v>6</v>
      </c>
      <c r="G33" s="24" t="s">
        <v>28</v>
      </c>
      <c r="H33" s="25" t="s">
        <v>41</v>
      </c>
      <c r="I33" s="49">
        <v>20</v>
      </c>
      <c r="J33" s="49">
        <v>0</v>
      </c>
      <c r="K33" s="49">
        <v>3</v>
      </c>
      <c r="L33" s="27">
        <f t="shared" si="0"/>
        <v>0</v>
      </c>
      <c r="M33" s="26">
        <v>44061</v>
      </c>
      <c r="N33" s="43">
        <v>1</v>
      </c>
    </row>
    <row r="34" spans="1:14" x14ac:dyDescent="0.15">
      <c r="A34" s="36">
        <v>33</v>
      </c>
      <c r="B34" s="25">
        <v>11266</v>
      </c>
      <c r="C34" s="24" t="s">
        <v>26</v>
      </c>
      <c r="D34" s="24" t="s">
        <v>27</v>
      </c>
      <c r="E34" s="24" t="s">
        <v>125</v>
      </c>
      <c r="F34" s="24" t="s">
        <v>6</v>
      </c>
      <c r="G34" s="24" t="s">
        <v>28</v>
      </c>
      <c r="H34" s="25" t="s">
        <v>41</v>
      </c>
      <c r="I34" s="49">
        <v>20</v>
      </c>
      <c r="J34" s="49">
        <v>0</v>
      </c>
      <c r="K34" s="49">
        <v>1</v>
      </c>
      <c r="L34" s="27">
        <f t="shared" ref="L34:L65" si="1">+J34/K34</f>
        <v>0</v>
      </c>
      <c r="M34" s="26">
        <v>44071</v>
      </c>
      <c r="N34" s="43">
        <v>1</v>
      </c>
    </row>
    <row r="35" spans="1:14" x14ac:dyDescent="0.15">
      <c r="A35" s="36">
        <v>34</v>
      </c>
      <c r="B35" s="25">
        <v>11267</v>
      </c>
      <c r="C35" s="24" t="s">
        <v>22</v>
      </c>
      <c r="D35" s="24" t="s">
        <v>23</v>
      </c>
      <c r="E35" s="24" t="s">
        <v>126</v>
      </c>
      <c r="F35" s="24" t="s">
        <v>6</v>
      </c>
      <c r="G35" s="24" t="s">
        <v>24</v>
      </c>
      <c r="H35" s="25" t="s">
        <v>41</v>
      </c>
      <c r="I35" s="49">
        <v>20</v>
      </c>
      <c r="J35" s="49">
        <v>0</v>
      </c>
      <c r="K35" s="49">
        <v>1</v>
      </c>
      <c r="L35" s="27">
        <f t="shared" si="1"/>
        <v>0</v>
      </c>
      <c r="M35" s="26">
        <v>44072</v>
      </c>
      <c r="N35" s="43">
        <v>1</v>
      </c>
    </row>
    <row r="36" spans="1:14" x14ac:dyDescent="0.15">
      <c r="A36" s="36">
        <v>35</v>
      </c>
      <c r="B36" s="25">
        <v>11268</v>
      </c>
      <c r="C36" s="24" t="s">
        <v>42</v>
      </c>
      <c r="D36" s="24" t="s">
        <v>43</v>
      </c>
      <c r="E36" s="24" t="s">
        <v>124</v>
      </c>
      <c r="F36" s="24" t="s">
        <v>6</v>
      </c>
      <c r="G36" s="24" t="s">
        <v>11</v>
      </c>
      <c r="H36" s="25" t="s">
        <v>41</v>
      </c>
      <c r="I36" s="49">
        <v>6</v>
      </c>
      <c r="J36" s="49">
        <v>0</v>
      </c>
      <c r="K36" s="49">
        <v>1</v>
      </c>
      <c r="L36" s="27">
        <f t="shared" si="1"/>
        <v>0</v>
      </c>
      <c r="M36" s="26">
        <v>44070</v>
      </c>
      <c r="N36" s="43">
        <v>1</v>
      </c>
    </row>
    <row r="37" spans="1:14" x14ac:dyDescent="0.15">
      <c r="A37" s="36">
        <v>36</v>
      </c>
      <c r="B37" s="25">
        <v>11299</v>
      </c>
      <c r="C37" s="24" t="s">
        <v>26</v>
      </c>
      <c r="D37" s="24" t="s">
        <v>27</v>
      </c>
      <c r="E37" s="24" t="s">
        <v>125</v>
      </c>
      <c r="F37" s="24" t="s">
        <v>6</v>
      </c>
      <c r="G37" s="24" t="s">
        <v>28</v>
      </c>
      <c r="H37" s="25" t="s">
        <v>41</v>
      </c>
      <c r="I37" s="49">
        <v>20</v>
      </c>
      <c r="J37" s="49">
        <v>0</v>
      </c>
      <c r="K37" s="49">
        <v>3</v>
      </c>
      <c r="L37" s="27">
        <f t="shared" si="1"/>
        <v>0</v>
      </c>
      <c r="M37" s="26">
        <v>44069</v>
      </c>
      <c r="N37" s="43">
        <v>1</v>
      </c>
    </row>
    <row r="38" spans="1:14" x14ac:dyDescent="0.15">
      <c r="A38" s="36">
        <v>37</v>
      </c>
      <c r="B38" s="25">
        <v>11300</v>
      </c>
      <c r="C38" s="24" t="s">
        <v>22</v>
      </c>
      <c r="D38" s="24" t="s">
        <v>23</v>
      </c>
      <c r="E38" s="24" t="s">
        <v>126</v>
      </c>
      <c r="F38" s="24" t="s">
        <v>6</v>
      </c>
      <c r="G38" s="24" t="s">
        <v>24</v>
      </c>
      <c r="H38" s="25" t="s">
        <v>41</v>
      </c>
      <c r="I38" s="49">
        <v>8</v>
      </c>
      <c r="J38" s="49">
        <v>3</v>
      </c>
      <c r="K38" s="49">
        <v>3</v>
      </c>
      <c r="L38" s="27">
        <f t="shared" si="1"/>
        <v>1</v>
      </c>
      <c r="M38" s="26">
        <v>44082</v>
      </c>
      <c r="N38" s="43">
        <v>1</v>
      </c>
    </row>
    <row r="39" spans="1:14" x14ac:dyDescent="0.15">
      <c r="A39" s="36">
        <v>38</v>
      </c>
      <c r="B39" s="25">
        <v>11331</v>
      </c>
      <c r="C39" s="24" t="s">
        <v>38</v>
      </c>
      <c r="D39" s="24" t="s">
        <v>39</v>
      </c>
      <c r="E39" s="24" t="s">
        <v>127</v>
      </c>
      <c r="F39" s="24" t="s">
        <v>6</v>
      </c>
      <c r="G39" s="24" t="s">
        <v>40</v>
      </c>
      <c r="H39" s="25" t="s">
        <v>21</v>
      </c>
      <c r="I39" s="49">
        <v>1</v>
      </c>
      <c r="J39" s="49">
        <v>2</v>
      </c>
      <c r="K39" s="49">
        <v>2</v>
      </c>
      <c r="L39" s="27">
        <f t="shared" si="1"/>
        <v>1</v>
      </c>
      <c r="M39" s="26">
        <v>44089</v>
      </c>
      <c r="N39" s="43">
        <v>1</v>
      </c>
    </row>
    <row r="40" spans="1:14" x14ac:dyDescent="0.15">
      <c r="A40" s="36">
        <v>39</v>
      </c>
      <c r="B40" s="25">
        <v>11342</v>
      </c>
      <c r="C40" s="24" t="s">
        <v>35</v>
      </c>
      <c r="D40" s="24" t="s">
        <v>36</v>
      </c>
      <c r="E40" s="24" t="s">
        <v>127</v>
      </c>
      <c r="F40" s="24" t="s">
        <v>6</v>
      </c>
      <c r="G40" s="24" t="s">
        <v>37</v>
      </c>
      <c r="H40" s="25" t="s">
        <v>21</v>
      </c>
      <c r="I40" s="49">
        <v>0.75</v>
      </c>
      <c r="J40" s="49">
        <v>2</v>
      </c>
      <c r="K40" s="49">
        <v>2</v>
      </c>
      <c r="L40" s="27">
        <f t="shared" si="1"/>
        <v>1</v>
      </c>
      <c r="M40" s="26">
        <v>44091</v>
      </c>
      <c r="N40" s="43">
        <v>1</v>
      </c>
    </row>
    <row r="41" spans="1:14" x14ac:dyDescent="0.15">
      <c r="A41" s="36">
        <v>40</v>
      </c>
      <c r="B41" s="25">
        <v>11389</v>
      </c>
      <c r="C41" s="24" t="s">
        <v>32</v>
      </c>
      <c r="D41" s="24" t="s">
        <v>33</v>
      </c>
      <c r="E41" s="24" t="s">
        <v>124</v>
      </c>
      <c r="F41" s="24" t="s">
        <v>6</v>
      </c>
      <c r="G41" s="24" t="s">
        <v>34</v>
      </c>
      <c r="H41" s="25" t="s">
        <v>25</v>
      </c>
      <c r="I41" s="49">
        <v>18</v>
      </c>
      <c r="J41" s="49">
        <v>1</v>
      </c>
      <c r="K41" s="49">
        <v>1</v>
      </c>
      <c r="L41" s="27">
        <f t="shared" si="1"/>
        <v>1</v>
      </c>
      <c r="M41" s="26">
        <v>44134</v>
      </c>
      <c r="N41" s="43">
        <v>1</v>
      </c>
    </row>
    <row r="42" spans="1:14" x14ac:dyDescent="0.15">
      <c r="A42" s="36">
        <v>41</v>
      </c>
      <c r="B42" s="25">
        <v>11519</v>
      </c>
      <c r="C42" s="24" t="s">
        <v>29</v>
      </c>
      <c r="D42" s="24" t="s">
        <v>30</v>
      </c>
      <c r="E42" s="24" t="s">
        <v>124</v>
      </c>
      <c r="F42" s="24" t="s">
        <v>6</v>
      </c>
      <c r="G42" s="24" t="s">
        <v>31</v>
      </c>
      <c r="H42" s="25" t="s">
        <v>25</v>
      </c>
      <c r="I42" s="49">
        <v>15</v>
      </c>
      <c r="J42" s="49">
        <v>10</v>
      </c>
      <c r="K42" s="49">
        <v>10</v>
      </c>
      <c r="L42" s="27">
        <f t="shared" si="1"/>
        <v>1</v>
      </c>
      <c r="M42" s="26">
        <v>44113</v>
      </c>
      <c r="N42" s="43">
        <v>1</v>
      </c>
    </row>
    <row r="43" spans="1:14" x14ac:dyDescent="0.15">
      <c r="A43" s="36">
        <v>42</v>
      </c>
      <c r="B43" s="25">
        <v>11591</v>
      </c>
      <c r="C43" s="24" t="s">
        <v>26</v>
      </c>
      <c r="D43" s="24" t="s">
        <v>27</v>
      </c>
      <c r="E43" s="24" t="s">
        <v>125</v>
      </c>
      <c r="F43" s="24" t="s">
        <v>6</v>
      </c>
      <c r="G43" s="24" t="s">
        <v>28</v>
      </c>
      <c r="H43" s="25" t="s">
        <v>21</v>
      </c>
      <c r="I43" s="49">
        <v>20</v>
      </c>
      <c r="J43" s="49">
        <v>0</v>
      </c>
      <c r="K43" s="49">
        <v>3</v>
      </c>
      <c r="L43" s="27">
        <f t="shared" si="1"/>
        <v>0</v>
      </c>
      <c r="M43" s="26">
        <v>44103</v>
      </c>
      <c r="N43" s="43">
        <v>1</v>
      </c>
    </row>
    <row r="44" spans="1:14" x14ac:dyDescent="0.15">
      <c r="A44" s="36">
        <v>43</v>
      </c>
      <c r="B44" s="25">
        <v>11592</v>
      </c>
      <c r="C44" s="24" t="s">
        <v>22</v>
      </c>
      <c r="D44" s="24" t="s">
        <v>23</v>
      </c>
      <c r="E44" s="24" t="s">
        <v>126</v>
      </c>
      <c r="F44" s="24" t="s">
        <v>6</v>
      </c>
      <c r="G44" s="24" t="s">
        <v>24</v>
      </c>
      <c r="H44" s="25" t="s">
        <v>21</v>
      </c>
      <c r="I44" s="49">
        <v>8</v>
      </c>
      <c r="J44" s="49">
        <v>0</v>
      </c>
      <c r="K44" s="49">
        <v>4</v>
      </c>
      <c r="L44" s="27">
        <f t="shared" si="1"/>
        <v>0</v>
      </c>
      <c r="M44" s="26">
        <v>44104</v>
      </c>
      <c r="N44" s="43">
        <v>1</v>
      </c>
    </row>
    <row r="45" spans="1:14" x14ac:dyDescent="0.15">
      <c r="A45" s="36">
        <v>44</v>
      </c>
      <c r="B45" s="25">
        <v>11629</v>
      </c>
      <c r="C45" s="24" t="s">
        <v>22</v>
      </c>
      <c r="D45" s="24" t="s">
        <v>23</v>
      </c>
      <c r="E45" s="24" t="s">
        <v>126</v>
      </c>
      <c r="F45" s="24" t="s">
        <v>6</v>
      </c>
      <c r="G45" s="24" t="s">
        <v>24</v>
      </c>
      <c r="H45" s="25" t="s">
        <v>25</v>
      </c>
      <c r="I45" s="49">
        <v>8</v>
      </c>
      <c r="J45" s="49">
        <v>0</v>
      </c>
      <c r="K45" s="49">
        <v>1</v>
      </c>
      <c r="L45" s="27">
        <f t="shared" si="1"/>
        <v>0</v>
      </c>
      <c r="M45" s="26">
        <v>44127</v>
      </c>
      <c r="N45" s="43">
        <v>1</v>
      </c>
    </row>
    <row r="46" spans="1:14" x14ac:dyDescent="0.15">
      <c r="A46" s="36">
        <v>45</v>
      </c>
      <c r="B46" s="25">
        <v>11661</v>
      </c>
      <c r="C46" s="24" t="s">
        <v>18</v>
      </c>
      <c r="D46" s="24" t="s">
        <v>19</v>
      </c>
      <c r="E46" s="24" t="s">
        <v>124</v>
      </c>
      <c r="F46" s="24" t="s">
        <v>6</v>
      </c>
      <c r="G46" s="24" t="s">
        <v>20</v>
      </c>
      <c r="H46" s="25" t="s">
        <v>21</v>
      </c>
      <c r="I46" s="49">
        <v>2.5</v>
      </c>
      <c r="J46" s="49">
        <v>5</v>
      </c>
      <c r="K46" s="49">
        <v>6</v>
      </c>
      <c r="L46" s="27">
        <f t="shared" si="1"/>
        <v>0.83333333333333337</v>
      </c>
      <c r="M46" s="26">
        <v>44090</v>
      </c>
      <c r="N46" s="43">
        <v>1</v>
      </c>
    </row>
    <row r="47" spans="1:14" x14ac:dyDescent="0.15">
      <c r="A47" s="36">
        <v>46</v>
      </c>
      <c r="B47" s="25">
        <v>11805</v>
      </c>
      <c r="C47" s="24" t="s">
        <v>15</v>
      </c>
      <c r="D47" s="24" t="s">
        <v>16</v>
      </c>
      <c r="E47" s="24" t="s">
        <v>125</v>
      </c>
      <c r="F47" s="24" t="s">
        <v>6</v>
      </c>
      <c r="G47" s="24" t="s">
        <v>17</v>
      </c>
      <c r="H47" s="25" t="s">
        <v>3</v>
      </c>
      <c r="I47" s="49">
        <v>8</v>
      </c>
      <c r="J47" s="49">
        <v>4</v>
      </c>
      <c r="K47" s="49">
        <v>5</v>
      </c>
      <c r="L47" s="27">
        <f t="shared" si="1"/>
        <v>0.8</v>
      </c>
      <c r="M47" s="26">
        <v>44151</v>
      </c>
      <c r="N47" s="43">
        <v>1</v>
      </c>
    </row>
    <row r="48" spans="1:14" x14ac:dyDescent="0.15">
      <c r="A48" s="36">
        <v>47</v>
      </c>
      <c r="B48" s="25">
        <v>11835</v>
      </c>
      <c r="C48" s="24" t="s">
        <v>12</v>
      </c>
      <c r="D48" s="24" t="s">
        <v>13</v>
      </c>
      <c r="E48" s="24" t="s">
        <v>125</v>
      </c>
      <c r="F48" s="24" t="s">
        <v>6</v>
      </c>
      <c r="G48" s="24" t="s">
        <v>14</v>
      </c>
      <c r="H48" s="25" t="s">
        <v>3</v>
      </c>
      <c r="I48" s="49">
        <v>2</v>
      </c>
      <c r="J48" s="49">
        <v>12</v>
      </c>
      <c r="K48" s="49">
        <v>12</v>
      </c>
      <c r="L48" s="27">
        <f t="shared" si="1"/>
        <v>1</v>
      </c>
      <c r="M48" s="26">
        <v>44154</v>
      </c>
      <c r="N48" s="43">
        <v>1</v>
      </c>
    </row>
    <row r="49" spans="1:14" x14ac:dyDescent="0.15">
      <c r="A49" s="36">
        <v>48</v>
      </c>
      <c r="B49" s="25">
        <v>11863</v>
      </c>
      <c r="C49" s="24" t="s">
        <v>9</v>
      </c>
      <c r="D49" s="24" t="s">
        <v>10</v>
      </c>
      <c r="E49" s="24" t="s">
        <v>124</v>
      </c>
      <c r="F49" s="24" t="s">
        <v>6</v>
      </c>
      <c r="G49" s="24" t="s">
        <v>11</v>
      </c>
      <c r="H49" s="25" t="s">
        <v>3</v>
      </c>
      <c r="I49" s="49">
        <v>6</v>
      </c>
      <c r="J49" s="49">
        <v>1</v>
      </c>
      <c r="K49" s="49">
        <v>1</v>
      </c>
      <c r="L49" s="27">
        <f t="shared" si="1"/>
        <v>1</v>
      </c>
      <c r="M49" s="26">
        <v>44155</v>
      </c>
      <c r="N49" s="43">
        <v>1</v>
      </c>
    </row>
    <row r="50" spans="1:14" x14ac:dyDescent="0.15">
      <c r="A50" s="36">
        <v>49</v>
      </c>
      <c r="B50" s="25">
        <v>12107</v>
      </c>
      <c r="C50" s="24" t="s">
        <v>4</v>
      </c>
      <c r="D50" s="24" t="s">
        <v>5</v>
      </c>
      <c r="E50" s="24" t="s">
        <v>125</v>
      </c>
      <c r="F50" s="24" t="s">
        <v>6</v>
      </c>
      <c r="G50" s="24" t="s">
        <v>7</v>
      </c>
      <c r="H50" s="25" t="s">
        <v>8</v>
      </c>
      <c r="I50" s="49">
        <v>48</v>
      </c>
      <c r="J50" s="49">
        <v>12</v>
      </c>
      <c r="K50" s="49">
        <v>12</v>
      </c>
      <c r="L50" s="27">
        <f t="shared" si="1"/>
        <v>1</v>
      </c>
      <c r="M50" s="26">
        <v>44179</v>
      </c>
      <c r="N50" s="43">
        <v>1</v>
      </c>
    </row>
    <row r="51" spans="1:14" x14ac:dyDescent="0.15">
      <c r="A51" s="37">
        <v>50</v>
      </c>
      <c r="B51" s="38">
        <v>12222</v>
      </c>
      <c r="C51" s="39" t="s">
        <v>0</v>
      </c>
      <c r="D51" s="39" t="s">
        <v>0</v>
      </c>
      <c r="E51" s="39" t="s">
        <v>124</v>
      </c>
      <c r="F51" s="39" t="s">
        <v>1</v>
      </c>
      <c r="G51" s="39" t="s">
        <v>2</v>
      </c>
      <c r="H51" s="38" t="s">
        <v>3</v>
      </c>
      <c r="I51" s="50">
        <v>24</v>
      </c>
      <c r="J51" s="50">
        <v>14</v>
      </c>
      <c r="K51" s="50">
        <v>14</v>
      </c>
      <c r="L51" s="40">
        <f t="shared" si="1"/>
        <v>1</v>
      </c>
      <c r="M51" s="41">
        <v>44162</v>
      </c>
      <c r="N51" s="44">
        <v>1</v>
      </c>
    </row>
    <row r="53" spans="1:14" x14ac:dyDescent="0.15">
      <c r="B53" s="61" t="s">
        <v>128</v>
      </c>
      <c r="C53" s="62" t="s">
        <v>129</v>
      </c>
      <c r="D53" s="62"/>
      <c r="E53" s="62"/>
      <c r="G53" s="7"/>
      <c r="H53" s="8"/>
    </row>
    <row r="54" spans="1:14" x14ac:dyDescent="0.15">
      <c r="B54" s="61"/>
      <c r="C54" s="62"/>
      <c r="D54" s="62"/>
      <c r="E54" s="62"/>
      <c r="G54" s="7"/>
      <c r="H54" s="8"/>
    </row>
    <row r="55" spans="1:14" x14ac:dyDescent="0.15">
      <c r="B55" s="63" t="s">
        <v>121</v>
      </c>
      <c r="C55" s="62" t="s">
        <v>146</v>
      </c>
      <c r="D55" s="62"/>
      <c r="E55" s="62"/>
    </row>
    <row r="56" spans="1:14" ht="41.25" customHeight="1" x14ac:dyDescent="0.15">
      <c r="B56" s="64"/>
      <c r="C56" s="62"/>
      <c r="D56" s="62"/>
      <c r="E56" s="62"/>
      <c r="G56" s="7"/>
      <c r="H56" s="11"/>
    </row>
    <row r="57" spans="1:14" ht="117" customHeight="1" x14ac:dyDescent="0.15">
      <c r="B57" s="14" t="s">
        <v>130</v>
      </c>
      <c r="C57" s="62" t="s">
        <v>147</v>
      </c>
      <c r="D57" s="62"/>
      <c r="E57" s="62"/>
      <c r="G57" s="12"/>
      <c r="H57" s="11"/>
    </row>
  </sheetData>
  <mergeCells count="5">
    <mergeCell ref="B53:B54"/>
    <mergeCell ref="C53:E54"/>
    <mergeCell ref="B55:B56"/>
    <mergeCell ref="C55:E56"/>
    <mergeCell ref="C57:E57"/>
  </mergeCells>
  <pageMargins left="0.7" right="0.7" top="0.75" bottom="0.75" header="0.3" footer="0.3"/>
  <pageSetup orientation="portrait" verticalDpi="20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65EDB-7E26-41D5-BD66-3BC2620CF21E}">
  <dimension ref="A2:G18"/>
  <sheetViews>
    <sheetView workbookViewId="0">
      <selection activeCell="B14" sqref="B14:E15"/>
    </sheetView>
  </sheetViews>
  <sheetFormatPr baseColWidth="10" defaultRowHeight="12.75" x14ac:dyDescent="0.25"/>
  <cols>
    <col min="1" max="1" width="32.42578125" style="1" customWidth="1"/>
    <col min="2" max="2" width="9.140625" style="2" bestFit="1" customWidth="1"/>
    <col min="3" max="4" width="13.28515625" style="1" bestFit="1" customWidth="1"/>
    <col min="5" max="6" width="11.85546875" style="1" bestFit="1" customWidth="1"/>
    <col min="7" max="7" width="10.28515625" style="1" customWidth="1"/>
    <col min="8" max="16384" width="11.42578125" style="1"/>
  </cols>
  <sheetData>
    <row r="2" spans="1:7" ht="13.5" thickBot="1" x14ac:dyDescent="0.3"/>
    <row r="3" spans="1:7" ht="34.5" customHeight="1" thickBot="1" x14ac:dyDescent="0.3">
      <c r="A3" s="28" t="s">
        <v>116</v>
      </c>
      <c r="B3" s="28" t="s">
        <v>132</v>
      </c>
      <c r="C3" s="17" t="s">
        <v>141</v>
      </c>
      <c r="D3" s="17" t="s">
        <v>142</v>
      </c>
      <c r="E3" s="17" t="s">
        <v>137</v>
      </c>
      <c r="F3" s="53" t="s">
        <v>138</v>
      </c>
      <c r="G3" s="60" t="s">
        <v>145</v>
      </c>
    </row>
    <row r="4" spans="1:7" x14ac:dyDescent="0.25">
      <c r="A4" s="18" t="s">
        <v>124</v>
      </c>
      <c r="B4" s="30">
        <v>154.5</v>
      </c>
      <c r="C4" s="31">
        <v>18</v>
      </c>
      <c r="D4" s="45">
        <v>18</v>
      </c>
      <c r="E4" s="31">
        <v>94</v>
      </c>
      <c r="F4" s="54">
        <v>96</v>
      </c>
      <c r="G4" s="59">
        <f>+GETPIVOTDATA("Nro Actividades Ejecutadas",$A$3,"Tipo de justificacion","Certificacion")/GETPIVOTDATA("Nro Actividades Ejecutadas",$A$3)</f>
        <v>0.36734693877551022</v>
      </c>
    </row>
    <row r="5" spans="1:7" x14ac:dyDescent="0.25">
      <c r="A5" s="18" t="s">
        <v>125</v>
      </c>
      <c r="B5" s="32">
        <v>193.5</v>
      </c>
      <c r="C5" s="4">
        <v>17</v>
      </c>
      <c r="D5" s="46">
        <v>17</v>
      </c>
      <c r="E5" s="4">
        <v>185</v>
      </c>
      <c r="F5" s="55">
        <v>201</v>
      </c>
      <c r="G5" s="57">
        <f>+GETPIVOTDATA("Nro Actividades Ejecutadas",$A$3,"Tipo de justificacion","Certificacion y Cumplimiento legal")/GETPIVOTDATA("Nro Actividades Ejecutadas",$A$3)</f>
        <v>0.34693877551020408</v>
      </c>
    </row>
    <row r="6" spans="1:7" x14ac:dyDescent="0.25">
      <c r="A6" s="18" t="s">
        <v>126</v>
      </c>
      <c r="B6" s="32">
        <v>71</v>
      </c>
      <c r="C6" s="4">
        <v>10</v>
      </c>
      <c r="D6" s="46">
        <v>9</v>
      </c>
      <c r="E6" s="4">
        <v>83</v>
      </c>
      <c r="F6" s="55">
        <v>173</v>
      </c>
      <c r="G6" s="57">
        <f>+GETPIVOTDATA("Nro Actividades Ejecutadas",$A$3,"Tipo de justificacion","Cumplimiento legal")/GETPIVOTDATA("Nro Actividades Ejecutadas",$A$3)</f>
        <v>0.18367346938775511</v>
      </c>
    </row>
    <row r="7" spans="1:7" ht="13.5" thickBot="1" x14ac:dyDescent="0.3">
      <c r="A7" s="18" t="s">
        <v>127</v>
      </c>
      <c r="B7" s="32">
        <v>66.25</v>
      </c>
      <c r="C7" s="4">
        <v>5</v>
      </c>
      <c r="D7" s="46">
        <v>5</v>
      </c>
      <c r="E7" s="4">
        <v>40</v>
      </c>
      <c r="F7" s="55">
        <v>40</v>
      </c>
      <c r="G7" s="57">
        <f>+GETPIVOTDATA("Nro Actividades Ejecutadas",$A$3,"Tipo de justificacion","Otros")/GETPIVOTDATA("Nro Actividades Ejecutadas",$A$3)</f>
        <v>0.10204081632653061</v>
      </c>
    </row>
    <row r="8" spans="1:7" ht="13.5" thickBot="1" x14ac:dyDescent="0.3">
      <c r="A8" s="29" t="s">
        <v>131</v>
      </c>
      <c r="B8" s="52">
        <v>485.25</v>
      </c>
      <c r="C8" s="19">
        <v>50</v>
      </c>
      <c r="D8" s="47">
        <v>49</v>
      </c>
      <c r="E8" s="19">
        <v>402</v>
      </c>
      <c r="F8" s="56">
        <v>510</v>
      </c>
      <c r="G8" s="58">
        <f>SUM(G4:G7)</f>
        <v>1</v>
      </c>
    </row>
    <row r="10" spans="1:7" ht="13.5" thickBot="1" x14ac:dyDescent="0.3"/>
    <row r="11" spans="1:7" x14ac:dyDescent="0.2">
      <c r="A11" s="65" t="s">
        <v>135</v>
      </c>
      <c r="B11" s="15">
        <f>+GETPIVOTDATA("Nro. Personas Asistentes",$A$3)</f>
        <v>402</v>
      </c>
      <c r="C11" s="67" t="s">
        <v>136</v>
      </c>
      <c r="D11" s="69">
        <v>1</v>
      </c>
      <c r="E11" s="77">
        <f>(B11/B12)/D11</f>
        <v>0.78823529411764703</v>
      </c>
    </row>
    <row r="12" spans="1:7" ht="13.5" thickBot="1" x14ac:dyDescent="0.25">
      <c r="A12" s="66"/>
      <c r="B12" s="16">
        <f>+GETPIVOTDATA("Nro. personas Planificadas",$A$3)</f>
        <v>510</v>
      </c>
      <c r="C12" s="68"/>
      <c r="D12" s="70"/>
      <c r="E12" s="78"/>
    </row>
    <row r="13" spans="1:7" ht="13.5" thickBot="1" x14ac:dyDescent="0.3">
      <c r="A13" s="2"/>
    </row>
    <row r="14" spans="1:7" ht="15" customHeight="1" x14ac:dyDescent="0.25">
      <c r="A14" s="65" t="s">
        <v>144</v>
      </c>
      <c r="B14" s="73" t="s">
        <v>129</v>
      </c>
      <c r="C14" s="73"/>
      <c r="D14" s="73"/>
      <c r="E14" s="74"/>
    </row>
    <row r="15" spans="1:7" ht="15.75" customHeight="1" thickBot="1" x14ac:dyDescent="0.3">
      <c r="A15" s="66"/>
      <c r="B15" s="75"/>
      <c r="C15" s="75"/>
      <c r="D15" s="75"/>
      <c r="E15" s="76"/>
    </row>
    <row r="16" spans="1:7" ht="13.5" thickBot="1" x14ac:dyDescent="0.3">
      <c r="A16" s="2"/>
    </row>
    <row r="17" spans="1:5" x14ac:dyDescent="0.2">
      <c r="A17" s="65" t="s">
        <v>143</v>
      </c>
      <c r="B17" s="15">
        <f>+GETPIVOTDATA("Nro Actividades Ejecutadas",$A$3)</f>
        <v>49</v>
      </c>
      <c r="C17" s="67" t="s">
        <v>136</v>
      </c>
      <c r="D17" s="69">
        <v>1</v>
      </c>
      <c r="E17" s="71">
        <f>(B17/B18)/D17</f>
        <v>0.98</v>
      </c>
    </row>
    <row r="18" spans="1:5" ht="13.5" thickBot="1" x14ac:dyDescent="0.25">
      <c r="A18" s="66"/>
      <c r="B18" s="16">
        <f>+GETPIVOTDATA("Nro Actividades Programadas",$A$3)</f>
        <v>50</v>
      </c>
      <c r="C18" s="68"/>
      <c r="D18" s="70"/>
      <c r="E18" s="72"/>
    </row>
  </sheetData>
  <mergeCells count="10">
    <mergeCell ref="E17:E18"/>
    <mergeCell ref="B14:E15"/>
    <mergeCell ref="E11:E12"/>
    <mergeCell ref="D11:D12"/>
    <mergeCell ref="C11:C12"/>
    <mergeCell ref="A14:A15"/>
    <mergeCell ref="A17:A18"/>
    <mergeCell ref="A11:A12"/>
    <mergeCell ref="C17:C18"/>
    <mergeCell ref="D17:D18"/>
  </mergeCell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 y Analisis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CHARRIS</dc:creator>
  <cp:lastModifiedBy>CINDY CHARRIS</cp:lastModifiedBy>
  <dcterms:created xsi:type="dcterms:W3CDTF">2021-04-19T13:18:11Z</dcterms:created>
  <dcterms:modified xsi:type="dcterms:W3CDTF">2021-04-27T20:19:49Z</dcterms:modified>
</cp:coreProperties>
</file>