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rranza\Documents\MARLON CARRANZA\PLAN MANTENIMIENTO TERLICA\MANTENIMIENTO TERLICA 2020\3. INDICADORES\INDICADORES 2021\"/>
    </mc:Choice>
  </mc:AlternateContent>
  <xr:revisionPtr revIDLastSave="0" documentId="13_ncr:1_{4B8FF62C-8647-4B10-9638-382EB64E6149}" xr6:coauthVersionLast="46" xr6:coauthVersionMax="46" xr10:uidLastSave="{00000000-0000-0000-0000-000000000000}"/>
  <bookViews>
    <workbookView xWindow="-120" yWindow="-120" windowWidth="20730" windowHeight="11160" tabRatio="931" activeTab="6" xr2:uid="{00000000-000D-0000-FFFF-FFFF00000000}"/>
  </bookViews>
  <sheets>
    <sheet name="Sist. Bombas" sheetId="2" r:id="rId1"/>
    <sheet name="Sist. Vapor" sheetId="4" r:id="rId2"/>
    <sheet name="Sist. Peso" sheetId="5" r:id="rId3"/>
    <sheet name="Tanques" sheetId="6" r:id="rId4"/>
    <sheet name="Sist. Electrico" sheetId="8" r:id="rId5"/>
    <sheet name="Indice Cumplimiento" sheetId="3" r:id="rId6"/>
    <sheet name="Resumen Indicadores" sheetId="12" r:id="rId7"/>
  </sheets>
  <calcPr calcId="181029"/>
</workbook>
</file>

<file path=xl/calcChain.xml><?xml version="1.0" encoding="utf-8"?>
<calcChain xmlns="http://schemas.openxmlformats.org/spreadsheetml/2006/main">
  <c r="I64" i="12" l="1"/>
  <c r="P50" i="12"/>
  <c r="Q50" i="12"/>
  <c r="R50" i="12"/>
  <c r="S50" i="12"/>
  <c r="T50" i="12"/>
  <c r="H63" i="12"/>
  <c r="H61" i="12"/>
  <c r="H57" i="12"/>
  <c r="H53" i="12"/>
  <c r="H49" i="12"/>
  <c r="H45" i="12"/>
  <c r="F38" i="8"/>
  <c r="F37" i="8"/>
  <c r="C18" i="8"/>
  <c r="D15" i="8"/>
  <c r="D17" i="8" s="1"/>
  <c r="C15" i="8"/>
  <c r="C17" i="8" s="1"/>
  <c r="C34" i="8"/>
  <c r="D31" i="8"/>
  <c r="D33" i="8" s="1"/>
  <c r="C31" i="8"/>
  <c r="C33" i="8" s="1"/>
  <c r="E9" i="2"/>
  <c r="F9" i="2"/>
  <c r="E10" i="2"/>
  <c r="F10" i="2"/>
  <c r="D122" i="6"/>
  <c r="F11" i="5"/>
  <c r="F36" i="4"/>
  <c r="F32" i="4"/>
  <c r="U40" i="12" l="1"/>
  <c r="Q56" i="12" l="1"/>
  <c r="S56" i="12"/>
  <c r="T56" i="12"/>
  <c r="Q55" i="12"/>
  <c r="S55" i="12"/>
  <c r="T55" i="12"/>
  <c r="Q52" i="12"/>
  <c r="R52" i="12"/>
  <c r="S52" i="12"/>
  <c r="T52" i="12"/>
  <c r="T53" i="12" s="1"/>
  <c r="Q53" i="12"/>
  <c r="R53" i="12"/>
  <c r="S53" i="12"/>
  <c r="Q51" i="12"/>
  <c r="R51" i="12"/>
  <c r="S51" i="12"/>
  <c r="T51" i="12"/>
  <c r="Q47" i="12"/>
  <c r="S47" i="12"/>
  <c r="T47" i="12"/>
  <c r="Q48" i="12"/>
  <c r="S48" i="12"/>
  <c r="T48" i="12"/>
  <c r="M11" i="12"/>
  <c r="K86" i="2"/>
  <c r="Q44" i="12" s="1"/>
  <c r="K85" i="2"/>
  <c r="L7" i="12" s="1"/>
  <c r="J86" i="2"/>
  <c r="J85" i="2"/>
  <c r="Q43" i="12" l="1"/>
  <c r="O50" i="12"/>
  <c r="N50" i="12"/>
  <c r="M50" i="12"/>
  <c r="I12" i="5"/>
  <c r="I115" i="6" l="1"/>
  <c r="I117" i="6" s="1"/>
  <c r="I118" i="6"/>
  <c r="E64" i="2"/>
  <c r="F64" i="2"/>
  <c r="G64" i="2"/>
  <c r="H64" i="2"/>
  <c r="E61" i="2"/>
  <c r="E63" i="2" s="1"/>
  <c r="F61" i="2"/>
  <c r="F63" i="2" s="1"/>
  <c r="G61" i="2"/>
  <c r="G63" i="2" s="1"/>
  <c r="H61" i="2"/>
  <c r="H63" i="2" s="1"/>
  <c r="J60" i="12" l="1"/>
  <c r="J59" i="12"/>
  <c r="G58" i="12"/>
  <c r="G61" i="12" s="1"/>
  <c r="F58" i="12"/>
  <c r="F61" i="12" s="1"/>
  <c r="E58" i="12"/>
  <c r="E61" i="12" s="1"/>
  <c r="D58" i="12"/>
  <c r="D61" i="12" s="1"/>
  <c r="G57" i="12"/>
  <c r="F57" i="12"/>
  <c r="E57" i="12"/>
  <c r="D57" i="12"/>
  <c r="J56" i="12"/>
  <c r="L52" i="12"/>
  <c r="U52" i="12" s="1"/>
  <c r="K50" i="12"/>
  <c r="J50" i="12"/>
  <c r="I50" i="12"/>
  <c r="G50" i="12"/>
  <c r="G53" i="12" s="1"/>
  <c r="F50" i="12"/>
  <c r="F53" i="12" s="1"/>
  <c r="E50" i="12"/>
  <c r="E53" i="12" s="1"/>
  <c r="D50" i="12"/>
  <c r="D53" i="12" s="1"/>
  <c r="K48" i="12"/>
  <c r="G46" i="12"/>
  <c r="G49" i="12" s="1"/>
  <c r="F46" i="12"/>
  <c r="F49" i="12" s="1"/>
  <c r="E46" i="12"/>
  <c r="E49" i="12" s="1"/>
  <c r="D46" i="12"/>
  <c r="D49" i="12" s="1"/>
  <c r="G42" i="12"/>
  <c r="G45" i="12" s="1"/>
  <c r="F42" i="12"/>
  <c r="F45" i="12" s="1"/>
  <c r="E42" i="12"/>
  <c r="E45" i="12" s="1"/>
  <c r="D42" i="12"/>
  <c r="D45" i="12" s="1"/>
  <c r="E35" i="12"/>
  <c r="F34" i="12" s="1"/>
  <c r="D35" i="12"/>
  <c r="K33" i="12"/>
  <c r="G33" i="12"/>
  <c r="G32" i="12"/>
  <c r="E24" i="12"/>
  <c r="E23" i="12"/>
  <c r="G16" i="12"/>
  <c r="G17" i="12" s="1"/>
  <c r="P14" i="12"/>
  <c r="D14" i="12"/>
  <c r="F12" i="12"/>
  <c r="F51" i="3"/>
  <c r="E51" i="3"/>
  <c r="D51" i="3"/>
  <c r="C51" i="3"/>
  <c r="E45" i="3"/>
  <c r="F44" i="3" s="1"/>
  <c r="C45" i="3"/>
  <c r="D44" i="3" s="1"/>
  <c r="G44" i="3"/>
  <c r="H44" i="3" s="1"/>
  <c r="G43" i="3"/>
  <c r="H43" i="3" s="1"/>
  <c r="G42" i="3"/>
  <c r="H42" i="3" s="1"/>
  <c r="F33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N9" i="3"/>
  <c r="M9" i="3"/>
  <c r="L9" i="3"/>
  <c r="K9" i="3"/>
  <c r="J9" i="3"/>
  <c r="I9" i="3"/>
  <c r="H9" i="3"/>
  <c r="G9" i="3"/>
  <c r="F9" i="3"/>
  <c r="E9" i="3"/>
  <c r="D9" i="3"/>
  <c r="C9" i="3"/>
  <c r="O8" i="3"/>
  <c r="I32" i="12" s="1"/>
  <c r="O7" i="3"/>
  <c r="O6" i="3"/>
  <c r="C32" i="3" s="1"/>
  <c r="C35" i="3" s="1"/>
  <c r="D43" i="8"/>
  <c r="N41" i="8"/>
  <c r="M41" i="8"/>
  <c r="L41" i="8"/>
  <c r="K41" i="8"/>
  <c r="J41" i="8"/>
  <c r="I41" i="8"/>
  <c r="H41" i="8"/>
  <c r="G41" i="8"/>
  <c r="F41" i="8"/>
  <c r="E41" i="8"/>
  <c r="D41" i="8"/>
  <c r="C41" i="8"/>
  <c r="N39" i="8"/>
  <c r="M39" i="8"/>
  <c r="L39" i="8"/>
  <c r="L42" i="8" s="1"/>
  <c r="R58" i="12" s="1"/>
  <c r="K39" i="8"/>
  <c r="J39" i="8"/>
  <c r="I39" i="8"/>
  <c r="H39" i="8"/>
  <c r="G39" i="8"/>
  <c r="F39" i="8"/>
  <c r="G22" i="12" s="1"/>
  <c r="E39" i="8"/>
  <c r="D39" i="8"/>
  <c r="D45" i="8" s="1"/>
  <c r="C39" i="8"/>
  <c r="D22" i="12" s="1"/>
  <c r="N38" i="8"/>
  <c r="M38" i="8"/>
  <c r="L38" i="8"/>
  <c r="K38" i="8"/>
  <c r="J38" i="8"/>
  <c r="P60" i="12" s="1"/>
  <c r="I38" i="8"/>
  <c r="H38" i="8"/>
  <c r="G38" i="8"/>
  <c r="E38" i="8"/>
  <c r="F24" i="12" s="1"/>
  <c r="C38" i="8"/>
  <c r="N37" i="8"/>
  <c r="M37" i="8"/>
  <c r="L37" i="8"/>
  <c r="R59" i="12" s="1"/>
  <c r="K37" i="8"/>
  <c r="J37" i="8"/>
  <c r="I37" i="8"/>
  <c r="H37" i="8"/>
  <c r="G37" i="8"/>
  <c r="L59" i="12"/>
  <c r="E37" i="8"/>
  <c r="C37" i="8"/>
  <c r="C26" i="8"/>
  <c r="D23" i="8"/>
  <c r="D25" i="8" s="1"/>
  <c r="C23" i="8"/>
  <c r="C25" i="8" s="1"/>
  <c r="D10" i="8"/>
  <c r="C10" i="8"/>
  <c r="D7" i="8"/>
  <c r="D9" i="8" s="1"/>
  <c r="C7" i="8"/>
  <c r="C9" i="8" s="1"/>
  <c r="C153" i="6"/>
  <c r="D151" i="6" s="1"/>
  <c r="E152" i="6"/>
  <c r="G141" i="6"/>
  <c r="G140" i="6"/>
  <c r="E151" i="6" s="1"/>
  <c r="F151" i="6" s="1"/>
  <c r="F133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N123" i="6"/>
  <c r="O18" i="12" s="1"/>
  <c r="M123" i="6"/>
  <c r="N18" i="12" s="1"/>
  <c r="L123" i="6"/>
  <c r="M18" i="12" s="1"/>
  <c r="K123" i="6"/>
  <c r="L18" i="12" s="1"/>
  <c r="J123" i="6"/>
  <c r="I123" i="6"/>
  <c r="H123" i="6"/>
  <c r="G123" i="6"/>
  <c r="F123" i="6"/>
  <c r="E135" i="6" s="1"/>
  <c r="E123" i="6"/>
  <c r="E134" i="6" s="1"/>
  <c r="D123" i="6"/>
  <c r="E18" i="12" s="1"/>
  <c r="C123" i="6"/>
  <c r="N122" i="6"/>
  <c r="N127" i="6" s="1"/>
  <c r="M122" i="6"/>
  <c r="M127" i="6" s="1"/>
  <c r="L122" i="6"/>
  <c r="K122" i="6"/>
  <c r="L20" i="12" s="1"/>
  <c r="J122" i="6"/>
  <c r="P56" i="12" s="1"/>
  <c r="I122" i="6"/>
  <c r="F138" i="6" s="1"/>
  <c r="H122" i="6"/>
  <c r="G122" i="6"/>
  <c r="F136" i="6" s="1"/>
  <c r="F122" i="6"/>
  <c r="F135" i="6" s="1"/>
  <c r="E122" i="6"/>
  <c r="C122" i="6"/>
  <c r="N121" i="6"/>
  <c r="M121" i="6"/>
  <c r="N19" i="12" s="1"/>
  <c r="L121" i="6"/>
  <c r="K121" i="6"/>
  <c r="L19" i="12" s="1"/>
  <c r="J121" i="6"/>
  <c r="P55" i="12" s="1"/>
  <c r="I121" i="6"/>
  <c r="J19" i="12" s="1"/>
  <c r="H121" i="6"/>
  <c r="G121" i="6"/>
  <c r="F121" i="6"/>
  <c r="E121" i="6"/>
  <c r="D121" i="6"/>
  <c r="J55" i="12" s="1"/>
  <c r="C121" i="6"/>
  <c r="C124" i="6" s="1"/>
  <c r="H118" i="6"/>
  <c r="G118" i="6"/>
  <c r="F118" i="6"/>
  <c r="E118" i="6"/>
  <c r="D118" i="6"/>
  <c r="C118" i="6"/>
  <c r="C117" i="6"/>
  <c r="H115" i="6"/>
  <c r="H117" i="6" s="1"/>
  <c r="G115" i="6"/>
  <c r="G117" i="6" s="1"/>
  <c r="F115" i="6"/>
  <c r="F117" i="6" s="1"/>
  <c r="E115" i="6"/>
  <c r="E117" i="6" s="1"/>
  <c r="D115" i="6"/>
  <c r="D117" i="6" s="1"/>
  <c r="C115" i="6"/>
  <c r="D109" i="6"/>
  <c r="C109" i="6"/>
  <c r="N106" i="6"/>
  <c r="M106" i="6"/>
  <c r="L106" i="6"/>
  <c r="K106" i="6"/>
  <c r="J106" i="6"/>
  <c r="I106" i="6"/>
  <c r="H106" i="6"/>
  <c r="G106" i="6"/>
  <c r="F106" i="6"/>
  <c r="E106" i="6"/>
  <c r="D106" i="6"/>
  <c r="D108" i="6" s="1"/>
  <c r="C106" i="6"/>
  <c r="C108" i="6" s="1"/>
  <c r="N100" i="6"/>
  <c r="M100" i="6"/>
  <c r="L100" i="6"/>
  <c r="K100" i="6"/>
  <c r="J100" i="6"/>
  <c r="I100" i="6"/>
  <c r="H100" i="6"/>
  <c r="G100" i="6"/>
  <c r="F100" i="6"/>
  <c r="E100" i="6"/>
  <c r="D100" i="6"/>
  <c r="C100" i="6"/>
  <c r="N97" i="6"/>
  <c r="N99" i="6" s="1"/>
  <c r="M97" i="6"/>
  <c r="M99" i="6" s="1"/>
  <c r="L97" i="6"/>
  <c r="L99" i="6" s="1"/>
  <c r="K97" i="6"/>
  <c r="K99" i="6" s="1"/>
  <c r="J97" i="6"/>
  <c r="J99" i="6" s="1"/>
  <c r="I97" i="6"/>
  <c r="I99" i="6" s="1"/>
  <c r="H97" i="6"/>
  <c r="H99" i="6" s="1"/>
  <c r="G97" i="6"/>
  <c r="G99" i="6" s="1"/>
  <c r="F97" i="6"/>
  <c r="F99" i="6" s="1"/>
  <c r="E97" i="6"/>
  <c r="E99" i="6" s="1"/>
  <c r="D97" i="6"/>
  <c r="D99" i="6" s="1"/>
  <c r="C97" i="6"/>
  <c r="C99" i="6" s="1"/>
  <c r="D91" i="6"/>
  <c r="C91" i="6"/>
  <c r="D88" i="6"/>
  <c r="D90" i="6" s="1"/>
  <c r="C88" i="6"/>
  <c r="C90" i="6" s="1"/>
  <c r="D82" i="6"/>
  <c r="C82" i="6"/>
  <c r="D81" i="6"/>
  <c r="C81" i="6"/>
  <c r="D79" i="6"/>
  <c r="C79" i="6"/>
  <c r="O76" i="6"/>
  <c r="D73" i="6"/>
  <c r="C73" i="6"/>
  <c r="C72" i="6"/>
  <c r="D70" i="6"/>
  <c r="D72" i="6" s="1"/>
  <c r="C70" i="6"/>
  <c r="D64" i="6"/>
  <c r="C64" i="6"/>
  <c r="M61" i="6"/>
  <c r="L61" i="6"/>
  <c r="K61" i="6"/>
  <c r="J61" i="6"/>
  <c r="I61" i="6"/>
  <c r="H61" i="6"/>
  <c r="G61" i="6"/>
  <c r="F61" i="6"/>
  <c r="E61" i="6"/>
  <c r="D61" i="6"/>
  <c r="D63" i="6" s="1"/>
  <c r="C61" i="6"/>
  <c r="C63" i="6" s="1"/>
  <c r="O58" i="6"/>
  <c r="D55" i="6"/>
  <c r="C55" i="6"/>
  <c r="D54" i="6"/>
  <c r="D52" i="6"/>
  <c r="C52" i="6"/>
  <c r="C54" i="6" s="1"/>
  <c r="N46" i="6"/>
  <c r="M46" i="6"/>
  <c r="L46" i="6"/>
  <c r="K46" i="6"/>
  <c r="J46" i="6"/>
  <c r="I46" i="6"/>
  <c r="H46" i="6"/>
  <c r="G46" i="6"/>
  <c r="F46" i="6"/>
  <c r="E46" i="6"/>
  <c r="D46" i="6"/>
  <c r="C46" i="6"/>
  <c r="N43" i="6"/>
  <c r="N45" i="6" s="1"/>
  <c r="M43" i="6"/>
  <c r="M45" i="6" s="1"/>
  <c r="L43" i="6"/>
  <c r="L45" i="6" s="1"/>
  <c r="K43" i="6"/>
  <c r="K45" i="6" s="1"/>
  <c r="J43" i="6"/>
  <c r="J45" i="6" s="1"/>
  <c r="I43" i="6"/>
  <c r="I45" i="6" s="1"/>
  <c r="H43" i="6"/>
  <c r="H45" i="6" s="1"/>
  <c r="G43" i="6"/>
  <c r="G45" i="6" s="1"/>
  <c r="F43" i="6"/>
  <c r="F45" i="6" s="1"/>
  <c r="E43" i="6"/>
  <c r="E45" i="6" s="1"/>
  <c r="D43" i="6"/>
  <c r="D45" i="6" s="1"/>
  <c r="C43" i="6"/>
  <c r="C45" i="6" s="1"/>
  <c r="O40" i="6"/>
  <c r="M37" i="6"/>
  <c r="L37" i="6"/>
  <c r="K37" i="6"/>
  <c r="J37" i="6"/>
  <c r="I37" i="6"/>
  <c r="H37" i="6"/>
  <c r="G37" i="6"/>
  <c r="F37" i="6"/>
  <c r="E37" i="6"/>
  <c r="D37" i="6"/>
  <c r="C37" i="6"/>
  <c r="M34" i="6"/>
  <c r="M36" i="6" s="1"/>
  <c r="L34" i="6"/>
  <c r="L36" i="6" s="1"/>
  <c r="K34" i="6"/>
  <c r="K36" i="6" s="1"/>
  <c r="J34" i="6"/>
  <c r="J36" i="6" s="1"/>
  <c r="I34" i="6"/>
  <c r="I36" i="6" s="1"/>
  <c r="H34" i="6"/>
  <c r="H36" i="6" s="1"/>
  <c r="G34" i="6"/>
  <c r="G36" i="6" s="1"/>
  <c r="F34" i="6"/>
  <c r="F36" i="6" s="1"/>
  <c r="E34" i="6"/>
  <c r="E36" i="6" s="1"/>
  <c r="D34" i="6"/>
  <c r="D36" i="6" s="1"/>
  <c r="C34" i="6"/>
  <c r="C36" i="6" s="1"/>
  <c r="D28" i="6"/>
  <c r="C28" i="6"/>
  <c r="D27" i="6"/>
  <c r="D25" i="6"/>
  <c r="C25" i="6"/>
  <c r="C27" i="6" s="1"/>
  <c r="O22" i="6"/>
  <c r="N19" i="6"/>
  <c r="M19" i="6"/>
  <c r="L19" i="6"/>
  <c r="K19" i="6"/>
  <c r="J19" i="6"/>
  <c r="I19" i="6"/>
  <c r="H19" i="6"/>
  <c r="G19" i="6"/>
  <c r="F19" i="6"/>
  <c r="E19" i="6"/>
  <c r="D19" i="6"/>
  <c r="C19" i="6"/>
  <c r="N16" i="6"/>
  <c r="N18" i="6" s="1"/>
  <c r="M16" i="6"/>
  <c r="M18" i="6" s="1"/>
  <c r="L16" i="6"/>
  <c r="L18" i="6" s="1"/>
  <c r="K16" i="6"/>
  <c r="K18" i="6" s="1"/>
  <c r="J16" i="6"/>
  <c r="J18" i="6" s="1"/>
  <c r="I16" i="6"/>
  <c r="I18" i="6" s="1"/>
  <c r="H16" i="6"/>
  <c r="H18" i="6" s="1"/>
  <c r="G16" i="6"/>
  <c r="G18" i="6" s="1"/>
  <c r="F16" i="6"/>
  <c r="F18" i="6" s="1"/>
  <c r="E16" i="6"/>
  <c r="E18" i="6" s="1"/>
  <c r="D16" i="6"/>
  <c r="D18" i="6" s="1"/>
  <c r="C16" i="6"/>
  <c r="C18" i="6" s="1"/>
  <c r="O13" i="6"/>
  <c r="D10" i="6"/>
  <c r="C10" i="6"/>
  <c r="D9" i="6"/>
  <c r="D7" i="6"/>
  <c r="C7" i="6"/>
  <c r="C9" i="6" s="1"/>
  <c r="O4" i="6"/>
  <c r="E35" i="5"/>
  <c r="N17" i="5"/>
  <c r="M17" i="5"/>
  <c r="L17" i="5"/>
  <c r="K17" i="5"/>
  <c r="J17" i="5"/>
  <c r="M12" i="5"/>
  <c r="M18" i="5" s="1"/>
  <c r="G34" i="5" s="1"/>
  <c r="L12" i="5"/>
  <c r="K12" i="5"/>
  <c r="E32" i="5" s="1"/>
  <c r="J12" i="5"/>
  <c r="E31" i="5" s="1"/>
  <c r="H12" i="5"/>
  <c r="G12" i="5"/>
  <c r="F12" i="5"/>
  <c r="E27" i="5" s="1"/>
  <c r="E12" i="5"/>
  <c r="D12" i="5"/>
  <c r="D18" i="5" s="1"/>
  <c r="G25" i="5" s="1"/>
  <c r="C12" i="5"/>
  <c r="E24" i="5" s="1"/>
  <c r="N11" i="5"/>
  <c r="O16" i="12" s="1"/>
  <c r="O17" i="12" s="1"/>
  <c r="M11" i="5"/>
  <c r="N16" i="12" s="1"/>
  <c r="N17" i="12" s="1"/>
  <c r="L11" i="5"/>
  <c r="M16" i="12" s="1"/>
  <c r="M17" i="12" s="1"/>
  <c r="K11" i="5"/>
  <c r="L16" i="12" s="1"/>
  <c r="L17" i="12" s="1"/>
  <c r="J11" i="5"/>
  <c r="I11" i="5"/>
  <c r="H11" i="5"/>
  <c r="G11" i="5"/>
  <c r="E11" i="5"/>
  <c r="D11" i="5"/>
  <c r="C11" i="5"/>
  <c r="N10" i="5"/>
  <c r="O15" i="12" s="1"/>
  <c r="M10" i="5"/>
  <c r="N15" i="12" s="1"/>
  <c r="L10" i="5"/>
  <c r="M15" i="12" s="1"/>
  <c r="K10" i="5"/>
  <c r="L15" i="12" s="1"/>
  <c r="J10" i="5"/>
  <c r="I10" i="5"/>
  <c r="H10" i="5"/>
  <c r="G10" i="5"/>
  <c r="F10" i="5"/>
  <c r="E10" i="5"/>
  <c r="D10" i="5"/>
  <c r="D16" i="5" s="1"/>
  <c r="C10" i="5"/>
  <c r="C16" i="5" s="1"/>
  <c r="D7" i="5"/>
  <c r="C7" i="5"/>
  <c r="O35" i="4"/>
  <c r="N35" i="4"/>
  <c r="M35" i="4"/>
  <c r="L35" i="4"/>
  <c r="K35" i="4"/>
  <c r="J35" i="4"/>
  <c r="I35" i="4"/>
  <c r="H35" i="4"/>
  <c r="G35" i="4"/>
  <c r="F35" i="4"/>
  <c r="E35" i="4"/>
  <c r="D35" i="4"/>
  <c r="O32" i="4"/>
  <c r="O37" i="4" s="1"/>
  <c r="G54" i="4" s="1"/>
  <c r="N32" i="4"/>
  <c r="N12" i="12" s="1"/>
  <c r="M32" i="4"/>
  <c r="R48" i="12" s="1"/>
  <c r="U48" i="12" s="1"/>
  <c r="L32" i="4"/>
  <c r="L12" i="12" s="1"/>
  <c r="K32" i="4"/>
  <c r="J32" i="4"/>
  <c r="I32" i="4"/>
  <c r="H32" i="4"/>
  <c r="G32" i="4"/>
  <c r="E32" i="4"/>
  <c r="E37" i="4" s="1"/>
  <c r="G44" i="4" s="1"/>
  <c r="D32" i="4"/>
  <c r="O31" i="4"/>
  <c r="N11" i="12" s="1"/>
  <c r="N31" i="4"/>
  <c r="M31" i="4"/>
  <c r="L31" i="4"/>
  <c r="K11" i="12" s="1"/>
  <c r="K31" i="4"/>
  <c r="J31" i="4"/>
  <c r="I31" i="4"/>
  <c r="H31" i="4"/>
  <c r="G31" i="4"/>
  <c r="F31" i="4"/>
  <c r="E31" i="4"/>
  <c r="D31" i="4"/>
  <c r="K28" i="4"/>
  <c r="J28" i="4"/>
  <c r="I28" i="4"/>
  <c r="H28" i="4"/>
  <c r="G28" i="4"/>
  <c r="F28" i="4"/>
  <c r="E28" i="4"/>
  <c r="D28" i="4"/>
  <c r="I27" i="4"/>
  <c r="I25" i="4"/>
  <c r="G25" i="4"/>
  <c r="G27" i="4" s="1"/>
  <c r="O24" i="4"/>
  <c r="O25" i="4" s="1"/>
  <c r="N24" i="4"/>
  <c r="N25" i="4" s="1"/>
  <c r="M24" i="4"/>
  <c r="M25" i="4" s="1"/>
  <c r="L24" i="4"/>
  <c r="L25" i="4" s="1"/>
  <c r="K24" i="4"/>
  <c r="K25" i="4" s="1"/>
  <c r="K27" i="4" s="1"/>
  <c r="J24" i="4"/>
  <c r="J25" i="4" s="1"/>
  <c r="J27" i="4" s="1"/>
  <c r="H24" i="4"/>
  <c r="H25" i="4" s="1"/>
  <c r="H27" i="4" s="1"/>
  <c r="G24" i="4"/>
  <c r="F24" i="4"/>
  <c r="F25" i="4" s="1"/>
  <c r="F27" i="4" s="1"/>
  <c r="E24" i="4"/>
  <c r="E25" i="4" s="1"/>
  <c r="E27" i="4" s="1"/>
  <c r="D24" i="4"/>
  <c r="D25" i="4" s="1"/>
  <c r="D27" i="4" s="1"/>
  <c r="P23" i="4"/>
  <c r="P22" i="4"/>
  <c r="O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5" i="4"/>
  <c r="O33" i="4" s="1"/>
  <c r="N15" i="4"/>
  <c r="N33" i="4" s="1"/>
  <c r="M15" i="4"/>
  <c r="M19" i="4" s="1"/>
  <c r="L15" i="4"/>
  <c r="L19" i="4" s="1"/>
  <c r="K15" i="4"/>
  <c r="K19" i="4" s="1"/>
  <c r="J15" i="4"/>
  <c r="J19" i="4" s="1"/>
  <c r="I15" i="4"/>
  <c r="I19" i="4" s="1"/>
  <c r="H15" i="4"/>
  <c r="H33" i="4" s="1"/>
  <c r="G15" i="4"/>
  <c r="G33" i="4" s="1"/>
  <c r="F15" i="4"/>
  <c r="F19" i="4" s="1"/>
  <c r="E15" i="4"/>
  <c r="E19" i="4" s="1"/>
  <c r="D15" i="4"/>
  <c r="D33" i="4" s="1"/>
  <c r="P14" i="4"/>
  <c r="P13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K9" i="4"/>
  <c r="O7" i="4"/>
  <c r="N7" i="4"/>
  <c r="N9" i="4" s="1"/>
  <c r="M7" i="4"/>
  <c r="M9" i="4" s="1"/>
  <c r="L7" i="4"/>
  <c r="L9" i="4" s="1"/>
  <c r="K7" i="4"/>
  <c r="J7" i="4"/>
  <c r="J9" i="4" s="1"/>
  <c r="I7" i="4"/>
  <c r="I9" i="4" s="1"/>
  <c r="H7" i="4"/>
  <c r="G7" i="4"/>
  <c r="G9" i="4" s="1"/>
  <c r="F7" i="4"/>
  <c r="F9" i="4" s="1"/>
  <c r="E7" i="4"/>
  <c r="E9" i="4" s="1"/>
  <c r="D7" i="4"/>
  <c r="D9" i="4" s="1"/>
  <c r="P6" i="4"/>
  <c r="P5" i="4"/>
  <c r="P4" i="4"/>
  <c r="M106" i="2"/>
  <c r="I96" i="2"/>
  <c r="H96" i="2"/>
  <c r="N89" i="2"/>
  <c r="M89" i="2"/>
  <c r="L89" i="2"/>
  <c r="K89" i="2"/>
  <c r="J89" i="2"/>
  <c r="I89" i="2"/>
  <c r="H89" i="2"/>
  <c r="G89" i="2"/>
  <c r="F89" i="2"/>
  <c r="E89" i="2"/>
  <c r="D89" i="2"/>
  <c r="C89" i="2"/>
  <c r="N87" i="2"/>
  <c r="M87" i="2"/>
  <c r="L87" i="2"/>
  <c r="K87" i="2"/>
  <c r="J87" i="2"/>
  <c r="K6" i="12" s="1"/>
  <c r="I87" i="2"/>
  <c r="O42" i="12" s="1"/>
  <c r="H87" i="2"/>
  <c r="N42" i="12" s="1"/>
  <c r="G87" i="2"/>
  <c r="F87" i="2"/>
  <c r="E87" i="2"/>
  <c r="N86" i="2"/>
  <c r="M86" i="2"/>
  <c r="L86" i="2"/>
  <c r="L8" i="12"/>
  <c r="I86" i="2"/>
  <c r="H86" i="2"/>
  <c r="G86" i="2"/>
  <c r="F86" i="2"/>
  <c r="E86" i="2"/>
  <c r="D86" i="2"/>
  <c r="D91" i="2" s="1"/>
  <c r="I98" i="2" s="1"/>
  <c r="C86" i="2"/>
  <c r="C91" i="2" s="1"/>
  <c r="I97" i="2" s="1"/>
  <c r="N85" i="2"/>
  <c r="M85" i="2"/>
  <c r="L85" i="2"/>
  <c r="I85" i="2"/>
  <c r="H85" i="2"/>
  <c r="G85" i="2"/>
  <c r="F85" i="2"/>
  <c r="E85" i="2"/>
  <c r="D85" i="2"/>
  <c r="C85" i="2"/>
  <c r="D82" i="2"/>
  <c r="C82" i="2"/>
  <c r="D79" i="2"/>
  <c r="D81" i="2" s="1"/>
  <c r="D78" i="2"/>
  <c r="C78" i="2"/>
  <c r="O78" i="2" s="1"/>
  <c r="O77" i="2"/>
  <c r="O76" i="2"/>
  <c r="O75" i="2"/>
  <c r="D73" i="2"/>
  <c r="C73" i="2"/>
  <c r="D70" i="2"/>
  <c r="D72" i="2" s="1"/>
  <c r="D69" i="2"/>
  <c r="C69" i="2"/>
  <c r="O69" i="2" s="1"/>
  <c r="O68" i="2"/>
  <c r="O67" i="2"/>
  <c r="O66" i="2"/>
  <c r="D64" i="2"/>
  <c r="C64" i="2"/>
  <c r="D60" i="2"/>
  <c r="D61" i="2" s="1"/>
  <c r="D63" i="2" s="1"/>
  <c r="C60" i="2"/>
  <c r="O60" i="2" s="1"/>
  <c r="O59" i="2"/>
  <c r="O58" i="2"/>
  <c r="O57" i="2"/>
  <c r="N55" i="2"/>
  <c r="M55" i="2"/>
  <c r="L55" i="2"/>
  <c r="K55" i="2"/>
  <c r="J55" i="2"/>
  <c r="I55" i="2"/>
  <c r="H55" i="2"/>
  <c r="G55" i="2"/>
  <c r="F55" i="2"/>
  <c r="E55" i="2"/>
  <c r="D55" i="2"/>
  <c r="C55" i="2"/>
  <c r="N54" i="2"/>
  <c r="J54" i="2"/>
  <c r="N52" i="2"/>
  <c r="M52" i="2"/>
  <c r="M54" i="2" s="1"/>
  <c r="L52" i="2"/>
  <c r="L54" i="2" s="1"/>
  <c r="K52" i="2"/>
  <c r="K54" i="2" s="1"/>
  <c r="J52" i="2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D51" i="2"/>
  <c r="C51" i="2"/>
  <c r="C52" i="2" s="1"/>
  <c r="C54" i="2" s="1"/>
  <c r="O50" i="2"/>
  <c r="O49" i="2"/>
  <c r="O48" i="2"/>
  <c r="M46" i="2"/>
  <c r="L46" i="2"/>
  <c r="K46" i="2"/>
  <c r="J46" i="2"/>
  <c r="I46" i="2"/>
  <c r="H46" i="2"/>
  <c r="G46" i="2"/>
  <c r="F46" i="2"/>
  <c r="E46" i="2"/>
  <c r="D46" i="2"/>
  <c r="C46" i="2"/>
  <c r="K45" i="2"/>
  <c r="F45" i="2"/>
  <c r="M43" i="2"/>
  <c r="M45" i="2" s="1"/>
  <c r="L43" i="2"/>
  <c r="L45" i="2" s="1"/>
  <c r="K43" i="2"/>
  <c r="J43" i="2"/>
  <c r="J45" i="2" s="1"/>
  <c r="I43" i="2"/>
  <c r="I45" i="2" s="1"/>
  <c r="H43" i="2"/>
  <c r="H45" i="2" s="1"/>
  <c r="G43" i="2"/>
  <c r="G45" i="2" s="1"/>
  <c r="F43" i="2"/>
  <c r="E43" i="2"/>
  <c r="E45" i="2" s="1"/>
  <c r="D42" i="2"/>
  <c r="D43" i="2" s="1"/>
  <c r="D45" i="2" s="1"/>
  <c r="C42" i="2"/>
  <c r="O42" i="2" s="1"/>
  <c r="O41" i="2"/>
  <c r="O40" i="2"/>
  <c r="O39" i="2"/>
  <c r="L37" i="2"/>
  <c r="K37" i="2"/>
  <c r="J37" i="2"/>
  <c r="I37" i="2"/>
  <c r="H37" i="2"/>
  <c r="G37" i="2"/>
  <c r="F37" i="2"/>
  <c r="E37" i="2"/>
  <c r="D37" i="2"/>
  <c r="C37" i="2"/>
  <c r="F36" i="2"/>
  <c r="E36" i="2"/>
  <c r="L34" i="2"/>
  <c r="L36" i="2" s="1"/>
  <c r="K34" i="2"/>
  <c r="K36" i="2" s="1"/>
  <c r="J34" i="2"/>
  <c r="J36" i="2" s="1"/>
  <c r="I34" i="2"/>
  <c r="I36" i="2" s="1"/>
  <c r="H34" i="2"/>
  <c r="H36" i="2" s="1"/>
  <c r="G34" i="2"/>
  <c r="G36" i="2" s="1"/>
  <c r="F34" i="2"/>
  <c r="E34" i="2"/>
  <c r="D34" i="2"/>
  <c r="D36" i="2" s="1"/>
  <c r="C34" i="2"/>
  <c r="C36" i="2" s="1"/>
  <c r="D33" i="2"/>
  <c r="C33" i="2"/>
  <c r="O33" i="2" s="1"/>
  <c r="O32" i="2"/>
  <c r="O31" i="2"/>
  <c r="O30" i="2"/>
  <c r="D28" i="2"/>
  <c r="C28" i="2"/>
  <c r="D25" i="2"/>
  <c r="D27" i="2" s="1"/>
  <c r="C25" i="2"/>
  <c r="C27" i="2" s="1"/>
  <c r="D24" i="2"/>
  <c r="C24" i="2"/>
  <c r="O24" i="2" s="1"/>
  <c r="O23" i="2"/>
  <c r="O22" i="2"/>
  <c r="O21" i="2"/>
  <c r="I19" i="2"/>
  <c r="H19" i="2"/>
  <c r="G19" i="2"/>
  <c r="F19" i="2"/>
  <c r="E19" i="2"/>
  <c r="D19" i="2"/>
  <c r="C19" i="2"/>
  <c r="I18" i="2"/>
  <c r="H18" i="2"/>
  <c r="G18" i="2"/>
  <c r="F16" i="2"/>
  <c r="F18" i="2" s="1"/>
  <c r="E16" i="2"/>
  <c r="E18" i="2" s="1"/>
  <c r="D16" i="2"/>
  <c r="D18" i="2" s="1"/>
  <c r="C16" i="2"/>
  <c r="C18" i="2" s="1"/>
  <c r="D15" i="2"/>
  <c r="C15" i="2"/>
  <c r="O15" i="2" s="1"/>
  <c r="O14" i="2"/>
  <c r="O13" i="2"/>
  <c r="O12" i="2"/>
  <c r="D10" i="2"/>
  <c r="C10" i="2"/>
  <c r="F7" i="2"/>
  <c r="E7" i="2"/>
  <c r="C7" i="2"/>
  <c r="C9" i="2" s="1"/>
  <c r="D6" i="2"/>
  <c r="D87" i="2" s="1"/>
  <c r="D93" i="2" s="1"/>
  <c r="J98" i="2" s="1"/>
  <c r="C6" i="2"/>
  <c r="O5" i="2"/>
  <c r="O4" i="2"/>
  <c r="O3" i="2"/>
  <c r="F33" i="12" l="1"/>
  <c r="G16" i="3"/>
  <c r="F42" i="3"/>
  <c r="F43" i="3"/>
  <c r="G19" i="3"/>
  <c r="G14" i="3"/>
  <c r="D42" i="3"/>
  <c r="D43" i="3"/>
  <c r="G21" i="3"/>
  <c r="G24" i="3"/>
  <c r="C40" i="8"/>
  <c r="E45" i="8"/>
  <c r="E40" i="8"/>
  <c r="F43" i="8"/>
  <c r="L23" i="12"/>
  <c r="Q59" i="12"/>
  <c r="L43" i="8"/>
  <c r="R60" i="12"/>
  <c r="R61" i="12" s="1"/>
  <c r="M43" i="8"/>
  <c r="S60" i="12"/>
  <c r="M45" i="8"/>
  <c r="M40" i="8"/>
  <c r="S59" i="12"/>
  <c r="O24" i="12"/>
  <c r="O25" i="12" s="1"/>
  <c r="T60" i="12"/>
  <c r="J45" i="8"/>
  <c r="N45" i="8"/>
  <c r="O23" i="12"/>
  <c r="T59" i="12"/>
  <c r="L24" i="12"/>
  <c r="L25" i="12" s="1"/>
  <c r="Q60" i="12"/>
  <c r="K45" i="8"/>
  <c r="M20" i="12"/>
  <c r="R56" i="12"/>
  <c r="M19" i="12"/>
  <c r="R55" i="12"/>
  <c r="K18" i="12"/>
  <c r="J126" i="6"/>
  <c r="P54" i="12" s="1"/>
  <c r="R47" i="12"/>
  <c r="L11" i="12"/>
  <c r="N36" i="4"/>
  <c r="S46" i="12" s="1"/>
  <c r="S49" i="12" s="1"/>
  <c r="N10" i="12"/>
  <c r="N13" i="12" s="1"/>
  <c r="O36" i="4"/>
  <c r="T46" i="12" s="1"/>
  <c r="T49" i="12" s="1"/>
  <c r="O10" i="12"/>
  <c r="O13" i="12" s="1"/>
  <c r="O7" i="12"/>
  <c r="T43" i="12"/>
  <c r="M8" i="12"/>
  <c r="R44" i="12"/>
  <c r="R43" i="12"/>
  <c r="M7" i="12"/>
  <c r="N8" i="12"/>
  <c r="S44" i="12"/>
  <c r="N7" i="12"/>
  <c r="S43" i="12"/>
  <c r="O8" i="12"/>
  <c r="T44" i="12"/>
  <c r="N6" i="12"/>
  <c r="S42" i="12"/>
  <c r="O6" i="12"/>
  <c r="O9" i="12" s="1"/>
  <c r="T42" i="12"/>
  <c r="T45" i="12" s="1"/>
  <c r="Q42" i="12"/>
  <c r="Q45" i="12" s="1"/>
  <c r="L6" i="12"/>
  <c r="L9" i="12" s="1"/>
  <c r="M6" i="12"/>
  <c r="M9" i="12" s="1"/>
  <c r="R42" i="12"/>
  <c r="G23" i="3"/>
  <c r="G22" i="3"/>
  <c r="G20" i="3"/>
  <c r="G18" i="3"/>
  <c r="O9" i="3"/>
  <c r="G17" i="3"/>
  <c r="F25" i="3"/>
  <c r="E25" i="3"/>
  <c r="G15" i="3"/>
  <c r="L40" i="8"/>
  <c r="N124" i="6"/>
  <c r="M37" i="4"/>
  <c r="G52" i="4" s="1"/>
  <c r="K33" i="4"/>
  <c r="L33" i="4"/>
  <c r="L16" i="4"/>
  <c r="N93" i="2"/>
  <c r="J108" i="2" s="1"/>
  <c r="I91" i="2"/>
  <c r="I103" i="2" s="1"/>
  <c r="J91" i="2"/>
  <c r="I104" i="2" s="1"/>
  <c r="L88" i="2"/>
  <c r="L90" i="2" s="1"/>
  <c r="H106" i="2" s="1"/>
  <c r="K93" i="2"/>
  <c r="J105" i="2" s="1"/>
  <c r="L93" i="2"/>
  <c r="J106" i="2" s="1"/>
  <c r="O6" i="2"/>
  <c r="C87" i="2"/>
  <c r="D7" i="2"/>
  <c r="D9" i="2" s="1"/>
  <c r="C43" i="2"/>
  <c r="C45" i="2" s="1"/>
  <c r="O51" i="2"/>
  <c r="C61" i="2"/>
  <c r="C63" i="2" s="1"/>
  <c r="C79" i="2"/>
  <c r="C81" i="2" s="1"/>
  <c r="F6" i="12"/>
  <c r="K42" i="12"/>
  <c r="M93" i="2"/>
  <c r="J107" i="2" s="1"/>
  <c r="M90" i="2"/>
  <c r="F53" i="4"/>
  <c r="N39" i="4"/>
  <c r="H53" i="4" s="1"/>
  <c r="G34" i="4"/>
  <c r="K34" i="4"/>
  <c r="L42" i="12"/>
  <c r="G6" i="12"/>
  <c r="F93" i="2"/>
  <c r="J100" i="2" s="1"/>
  <c r="P42" i="12"/>
  <c r="J93" i="2"/>
  <c r="J104" i="2" s="1"/>
  <c r="M88" i="2"/>
  <c r="E93" i="2"/>
  <c r="J99" i="2" s="1"/>
  <c r="G10" i="12"/>
  <c r="F46" i="4"/>
  <c r="G36" i="4"/>
  <c r="G39" i="4"/>
  <c r="H46" i="4" s="1"/>
  <c r="F50" i="4"/>
  <c r="K39" i="4"/>
  <c r="H50" i="4" s="1"/>
  <c r="F54" i="4"/>
  <c r="O39" i="4"/>
  <c r="H54" i="4" s="1"/>
  <c r="D34" i="4"/>
  <c r="K43" i="12"/>
  <c r="F7" i="12"/>
  <c r="O43" i="12"/>
  <c r="J7" i="12"/>
  <c r="K44" i="12"/>
  <c r="F8" i="12"/>
  <c r="E91" i="2"/>
  <c r="I99" i="2" s="1"/>
  <c r="O44" i="12"/>
  <c r="O45" i="12" s="1"/>
  <c r="J8" i="12"/>
  <c r="E88" i="2"/>
  <c r="E90" i="2" s="1"/>
  <c r="M91" i="2"/>
  <c r="I107" i="2" s="1"/>
  <c r="I46" i="12"/>
  <c r="D10" i="12"/>
  <c r="F43" i="4"/>
  <c r="D36" i="4"/>
  <c r="D39" i="4"/>
  <c r="H43" i="4" s="1"/>
  <c r="F24" i="5"/>
  <c r="C17" i="5"/>
  <c r="J42" i="12"/>
  <c r="E6" i="12"/>
  <c r="C70" i="2"/>
  <c r="C72" i="2" s="1"/>
  <c r="L43" i="12"/>
  <c r="G7" i="12"/>
  <c r="P43" i="12"/>
  <c r="K7" i="12"/>
  <c r="J88" i="2"/>
  <c r="J90" i="2" s="1"/>
  <c r="N88" i="2"/>
  <c r="N90" i="2" s="1"/>
  <c r="L44" i="12"/>
  <c r="G8" i="12"/>
  <c r="F91" i="2"/>
  <c r="I100" i="2" s="1"/>
  <c r="P44" i="12"/>
  <c r="K8" i="12"/>
  <c r="K9" i="12" s="1"/>
  <c r="F88" i="2"/>
  <c r="F90" i="2" s="1"/>
  <c r="N91" i="2"/>
  <c r="I108" i="2" s="1"/>
  <c r="N34" i="4"/>
  <c r="D17" i="5"/>
  <c r="F25" i="5"/>
  <c r="H36" i="4"/>
  <c r="M46" i="12" s="1"/>
  <c r="D16" i="4"/>
  <c r="K16" i="4"/>
  <c r="O16" i="4"/>
  <c r="G19" i="4"/>
  <c r="N19" i="4"/>
  <c r="J47" i="12"/>
  <c r="E11" i="12"/>
  <c r="N47" i="12"/>
  <c r="I48" i="12"/>
  <c r="D12" i="12"/>
  <c r="N48" i="12"/>
  <c r="I12" i="12"/>
  <c r="I37" i="4"/>
  <c r="G48" i="4" s="1"/>
  <c r="K51" i="12"/>
  <c r="F15" i="12"/>
  <c r="I16" i="5"/>
  <c r="I17" i="5" s="1"/>
  <c r="O51" i="12"/>
  <c r="J15" i="12"/>
  <c r="J52" i="12"/>
  <c r="E16" i="12"/>
  <c r="E17" i="12" s="1"/>
  <c r="O52" i="12"/>
  <c r="O53" i="12" s="1"/>
  <c r="J16" i="12"/>
  <c r="J17" i="12" s="1"/>
  <c r="H18" i="5"/>
  <c r="G29" i="5" s="1"/>
  <c r="L13" i="5"/>
  <c r="E13" i="5"/>
  <c r="M13" i="5"/>
  <c r="F18" i="5"/>
  <c r="G27" i="5" s="1"/>
  <c r="N18" i="5"/>
  <c r="G35" i="5" s="1"/>
  <c r="E25" i="5"/>
  <c r="I43" i="12"/>
  <c r="D7" i="12"/>
  <c r="M43" i="12"/>
  <c r="H7" i="12"/>
  <c r="I44" i="12"/>
  <c r="D8" i="12"/>
  <c r="O86" i="2"/>
  <c r="M44" i="12"/>
  <c r="M42" i="12"/>
  <c r="C88" i="2"/>
  <c r="C90" i="2" s="1"/>
  <c r="K91" i="2"/>
  <c r="I105" i="2" s="1"/>
  <c r="P7" i="4"/>
  <c r="E16" i="4"/>
  <c r="K47" i="12"/>
  <c r="F11" i="12"/>
  <c r="O47" i="12"/>
  <c r="I11" i="12"/>
  <c r="J48" i="12"/>
  <c r="E12" i="12"/>
  <c r="O48" i="12"/>
  <c r="J12" i="12"/>
  <c r="E33" i="4"/>
  <c r="O34" i="4"/>
  <c r="O38" i="4" s="1"/>
  <c r="F37" i="4"/>
  <c r="G45" i="4" s="1"/>
  <c r="J37" i="4"/>
  <c r="G49" i="4" s="1"/>
  <c r="N37" i="4"/>
  <c r="G53" i="4" s="1"/>
  <c r="L51" i="12"/>
  <c r="U51" i="12" s="1"/>
  <c r="G15" i="12"/>
  <c r="P15" i="12" s="1"/>
  <c r="P51" i="12"/>
  <c r="K15" i="12"/>
  <c r="K52" i="12"/>
  <c r="F16" i="12"/>
  <c r="F17" i="12" s="1"/>
  <c r="P52" i="12"/>
  <c r="P53" i="12" s="1"/>
  <c r="K16" i="12"/>
  <c r="K17" i="12" s="1"/>
  <c r="I18" i="5"/>
  <c r="G30" i="5" s="1"/>
  <c r="F13" i="5"/>
  <c r="N13" i="5"/>
  <c r="C18" i="5"/>
  <c r="G24" i="5" s="1"/>
  <c r="J18" i="5"/>
  <c r="G31" i="5" s="1"/>
  <c r="E34" i="5"/>
  <c r="J43" i="12"/>
  <c r="E7" i="12"/>
  <c r="I7" i="12"/>
  <c r="N43" i="12"/>
  <c r="J44" i="12"/>
  <c r="E8" i="12"/>
  <c r="N44" i="12"/>
  <c r="N45" i="12" s="1"/>
  <c r="I8" i="12"/>
  <c r="D88" i="2"/>
  <c r="D90" i="2" s="1"/>
  <c r="K88" i="2"/>
  <c r="K90" i="2" s="1"/>
  <c r="L91" i="2"/>
  <c r="F16" i="4"/>
  <c r="M16" i="4"/>
  <c r="L47" i="12"/>
  <c r="G11" i="12"/>
  <c r="P47" i="12"/>
  <c r="J11" i="12"/>
  <c r="L48" i="12"/>
  <c r="G12" i="12"/>
  <c r="P48" i="12"/>
  <c r="K12" i="12"/>
  <c r="F33" i="4"/>
  <c r="M33" i="4"/>
  <c r="M10" i="12" s="1"/>
  <c r="M13" i="12" s="1"/>
  <c r="E34" i="4"/>
  <c r="G37" i="4"/>
  <c r="G46" i="4" s="1"/>
  <c r="K37" i="4"/>
  <c r="G50" i="4" s="1"/>
  <c r="I51" i="12"/>
  <c r="D15" i="12"/>
  <c r="M51" i="12"/>
  <c r="G16" i="5"/>
  <c r="G17" i="5" s="1"/>
  <c r="H15" i="12"/>
  <c r="O10" i="5"/>
  <c r="M52" i="12"/>
  <c r="M53" i="12" s="1"/>
  <c r="H16" i="12"/>
  <c r="H17" i="12" s="1"/>
  <c r="O11" i="5"/>
  <c r="C13" i="5"/>
  <c r="J13" i="5"/>
  <c r="E16" i="5"/>
  <c r="O16" i="5" s="1"/>
  <c r="K18" i="5"/>
  <c r="G32" i="5" s="1"/>
  <c r="M21" i="12"/>
  <c r="L44" i="8"/>
  <c r="G16" i="4"/>
  <c r="N16" i="4"/>
  <c r="I47" i="12"/>
  <c r="D11" i="12"/>
  <c r="M47" i="12"/>
  <c r="H11" i="12"/>
  <c r="P31" i="4"/>
  <c r="O11" i="12" s="1"/>
  <c r="M48" i="12"/>
  <c r="H12" i="12"/>
  <c r="P32" i="4"/>
  <c r="F34" i="4"/>
  <c r="D37" i="4"/>
  <c r="H37" i="4"/>
  <c r="G47" i="4" s="1"/>
  <c r="L37" i="4"/>
  <c r="G51" i="4" s="1"/>
  <c r="J51" i="12"/>
  <c r="E15" i="12"/>
  <c r="N51" i="12"/>
  <c r="H16" i="5"/>
  <c r="H17" i="5" s="1"/>
  <c r="I15" i="12"/>
  <c r="I52" i="12"/>
  <c r="D16" i="12"/>
  <c r="N52" i="12"/>
  <c r="N53" i="12" s="1"/>
  <c r="I16" i="12"/>
  <c r="I17" i="12" s="1"/>
  <c r="G13" i="5"/>
  <c r="D13" i="5"/>
  <c r="K13" i="5"/>
  <c r="F16" i="5"/>
  <c r="F27" i="5" s="1"/>
  <c r="E18" i="5"/>
  <c r="G26" i="5" s="1"/>
  <c r="E26" i="5"/>
  <c r="N55" i="12"/>
  <c r="I56" i="12"/>
  <c r="D20" i="12"/>
  <c r="N56" i="12"/>
  <c r="D18" i="12"/>
  <c r="L21" i="12"/>
  <c r="K124" i="6"/>
  <c r="C126" i="6"/>
  <c r="K126" i="6"/>
  <c r="Q54" i="12" s="1"/>
  <c r="Q57" i="12" s="1"/>
  <c r="C127" i="6"/>
  <c r="G127" i="6"/>
  <c r="K127" i="6"/>
  <c r="C129" i="6"/>
  <c r="G132" i="6" s="1"/>
  <c r="M129" i="6"/>
  <c r="G142" i="6" s="1"/>
  <c r="E142" i="6"/>
  <c r="F143" i="6"/>
  <c r="P59" i="12"/>
  <c r="K23" i="12"/>
  <c r="M60" i="12"/>
  <c r="O39" i="8"/>
  <c r="J40" i="8"/>
  <c r="N40" i="8"/>
  <c r="F42" i="8"/>
  <c r="M42" i="8"/>
  <c r="E43" i="8"/>
  <c r="J43" i="8"/>
  <c r="N43" i="8"/>
  <c r="L45" i="8"/>
  <c r="G18" i="12"/>
  <c r="E19" i="12"/>
  <c r="O19" i="12"/>
  <c r="I20" i="12"/>
  <c r="N20" i="12"/>
  <c r="N21" i="12" s="1"/>
  <c r="E22" i="12"/>
  <c r="E25" i="12" s="1"/>
  <c r="G23" i="12"/>
  <c r="M23" i="12"/>
  <c r="M24" i="12"/>
  <c r="M25" i="12" s="1"/>
  <c r="D63" i="12"/>
  <c r="K55" i="12"/>
  <c r="O55" i="12"/>
  <c r="K56" i="12"/>
  <c r="O56" i="12"/>
  <c r="H129" i="6"/>
  <c r="G137" i="6" s="1"/>
  <c r="D124" i="6"/>
  <c r="L124" i="6"/>
  <c r="D126" i="6"/>
  <c r="L126" i="6"/>
  <c r="R54" i="12" s="1"/>
  <c r="D127" i="6"/>
  <c r="E20" i="12" s="1"/>
  <c r="E21" i="12" s="1"/>
  <c r="H127" i="6"/>
  <c r="L127" i="6"/>
  <c r="D129" i="6"/>
  <c r="G133" i="6" s="1"/>
  <c r="N129" i="6"/>
  <c r="G143" i="6" s="1"/>
  <c r="E133" i="6"/>
  <c r="F134" i="6"/>
  <c r="F139" i="6"/>
  <c r="E141" i="6"/>
  <c r="F142" i="6"/>
  <c r="D152" i="6"/>
  <c r="F152" i="6" s="1"/>
  <c r="F153" i="6" s="1"/>
  <c r="D153" i="6"/>
  <c r="M59" i="12"/>
  <c r="I60" i="12"/>
  <c r="N60" i="12"/>
  <c r="H42" i="8"/>
  <c r="N58" i="12" s="1"/>
  <c r="I22" i="12"/>
  <c r="D40" i="8"/>
  <c r="K40" i="8"/>
  <c r="C42" i="8"/>
  <c r="J42" i="8"/>
  <c r="N42" i="8"/>
  <c r="K43" i="8"/>
  <c r="F45" i="8"/>
  <c r="G13" i="3"/>
  <c r="F19" i="12"/>
  <c r="K19" i="12"/>
  <c r="J20" i="12"/>
  <c r="O20" i="12"/>
  <c r="H23" i="12"/>
  <c r="N23" i="12"/>
  <c r="H24" i="12"/>
  <c r="N24" i="12"/>
  <c r="N25" i="12" s="1"/>
  <c r="H32" i="12"/>
  <c r="H35" i="12" s="1"/>
  <c r="E63" i="12"/>
  <c r="L55" i="12"/>
  <c r="L56" i="12"/>
  <c r="I129" i="6"/>
  <c r="G138" i="6" s="1"/>
  <c r="E124" i="6"/>
  <c r="M124" i="6"/>
  <c r="E126" i="6"/>
  <c r="M126" i="6"/>
  <c r="E127" i="6"/>
  <c r="I127" i="6"/>
  <c r="E129" i="6"/>
  <c r="G134" i="6" s="1"/>
  <c r="E132" i="6"/>
  <c r="E140" i="6"/>
  <c r="F141" i="6"/>
  <c r="I59" i="12"/>
  <c r="N59" i="12"/>
  <c r="K60" i="12"/>
  <c r="O38" i="8"/>
  <c r="O60" i="12"/>
  <c r="F22" i="12"/>
  <c r="F25" i="12" s="1"/>
  <c r="I42" i="8"/>
  <c r="O58" i="12" s="1"/>
  <c r="J22" i="12"/>
  <c r="D42" i="8"/>
  <c r="K42" i="8"/>
  <c r="C43" i="8"/>
  <c r="G43" i="8"/>
  <c r="C45" i="8"/>
  <c r="G19" i="12"/>
  <c r="F20" i="12"/>
  <c r="K20" i="12"/>
  <c r="D23" i="12"/>
  <c r="I23" i="12"/>
  <c r="D24" i="12"/>
  <c r="D25" i="12" s="1"/>
  <c r="I24" i="12"/>
  <c r="I25" i="12" s="1"/>
  <c r="F63" i="12"/>
  <c r="I55" i="12"/>
  <c r="D19" i="12"/>
  <c r="M55" i="12"/>
  <c r="H19" i="12"/>
  <c r="O121" i="6"/>
  <c r="M56" i="12"/>
  <c r="H20" i="12"/>
  <c r="O122" i="6"/>
  <c r="F124" i="6"/>
  <c r="F126" i="6"/>
  <c r="N126" i="6"/>
  <c r="F127" i="6"/>
  <c r="J127" i="6"/>
  <c r="F129" i="6"/>
  <c r="G135" i="6" s="1"/>
  <c r="F132" i="6"/>
  <c r="F137" i="6"/>
  <c r="F140" i="6"/>
  <c r="E143" i="6"/>
  <c r="F23" i="12"/>
  <c r="K59" i="12"/>
  <c r="O59" i="12"/>
  <c r="G24" i="12"/>
  <c r="G25" i="12" s="1"/>
  <c r="L60" i="12"/>
  <c r="F40" i="8"/>
  <c r="E42" i="8"/>
  <c r="H43" i="8"/>
  <c r="D32" i="3"/>
  <c r="F18" i="12"/>
  <c r="F21" i="12" s="1"/>
  <c r="I19" i="12"/>
  <c r="G20" i="12"/>
  <c r="G21" i="12" s="1"/>
  <c r="K24" i="12"/>
  <c r="K25" i="12" s="1"/>
  <c r="F32" i="12"/>
  <c r="G35" i="12"/>
  <c r="G63" i="12"/>
  <c r="J53" i="12"/>
  <c r="I53" i="12"/>
  <c r="O21" i="12"/>
  <c r="P19" i="12"/>
  <c r="E9" i="12"/>
  <c r="P12" i="12"/>
  <c r="P16" i="12"/>
  <c r="P17" i="12" s="1"/>
  <c r="D17" i="12"/>
  <c r="G9" i="12"/>
  <c r="P11" i="12"/>
  <c r="K21" i="12"/>
  <c r="I35" i="12"/>
  <c r="J32" i="12" s="1"/>
  <c r="K45" i="12"/>
  <c r="K53" i="12"/>
  <c r="I88" i="2"/>
  <c r="I90" i="2" s="1"/>
  <c r="H103" i="2" s="1"/>
  <c r="J6" i="12"/>
  <c r="J9" i="12" s="1"/>
  <c r="H93" i="2"/>
  <c r="J102" i="2" s="1"/>
  <c r="I6" i="12"/>
  <c r="I43" i="8"/>
  <c r="J24" i="12"/>
  <c r="J23" i="12"/>
  <c r="O37" i="8"/>
  <c r="G42" i="8"/>
  <c r="G45" i="8"/>
  <c r="H22" i="12"/>
  <c r="G40" i="8"/>
  <c r="H40" i="8"/>
  <c r="H45" i="8"/>
  <c r="I40" i="8"/>
  <c r="I45" i="8"/>
  <c r="E139" i="6"/>
  <c r="H126" i="6"/>
  <c r="E137" i="6"/>
  <c r="O123" i="6"/>
  <c r="H124" i="6"/>
  <c r="J124" i="6"/>
  <c r="H18" i="12"/>
  <c r="G124" i="6"/>
  <c r="G126" i="6"/>
  <c r="M54" i="12" s="1"/>
  <c r="J129" i="6"/>
  <c r="G139" i="6" s="1"/>
  <c r="E136" i="6"/>
  <c r="I18" i="12"/>
  <c r="I21" i="12" s="1"/>
  <c r="J18" i="12"/>
  <c r="J21" i="12" s="1"/>
  <c r="G129" i="6"/>
  <c r="G136" i="6" s="1"/>
  <c r="I124" i="6"/>
  <c r="I126" i="6"/>
  <c r="E138" i="6"/>
  <c r="E33" i="5"/>
  <c r="L18" i="5"/>
  <c r="G33" i="5" s="1"/>
  <c r="H13" i="5"/>
  <c r="E29" i="5"/>
  <c r="I13" i="5"/>
  <c r="G18" i="5"/>
  <c r="O12" i="5"/>
  <c r="E28" i="5"/>
  <c r="E30" i="5"/>
  <c r="H39" i="4"/>
  <c r="H10" i="12"/>
  <c r="F47" i="4"/>
  <c r="H34" i="4"/>
  <c r="H9" i="4"/>
  <c r="I16" i="4"/>
  <c r="H19" i="4"/>
  <c r="I33" i="4"/>
  <c r="J16" i="4"/>
  <c r="P24" i="4"/>
  <c r="J33" i="4"/>
  <c r="P15" i="4"/>
  <c r="H16" i="4"/>
  <c r="H8" i="12"/>
  <c r="P8" i="12" s="1"/>
  <c r="G91" i="2"/>
  <c r="I101" i="2" s="1"/>
  <c r="O85" i="2"/>
  <c r="H91" i="2"/>
  <c r="I93" i="2"/>
  <c r="J103" i="2" s="1"/>
  <c r="O87" i="2"/>
  <c r="G88" i="2"/>
  <c r="G90" i="2" s="1"/>
  <c r="H101" i="2" s="1"/>
  <c r="G93" i="2"/>
  <c r="J101" i="2" s="1"/>
  <c r="H6" i="12"/>
  <c r="H88" i="2"/>
  <c r="H90" i="2" s="1"/>
  <c r="H44" i="8" l="1"/>
  <c r="O43" i="8"/>
  <c r="H25" i="12"/>
  <c r="P23" i="12"/>
  <c r="N61" i="12"/>
  <c r="U60" i="12"/>
  <c r="U59" i="12"/>
  <c r="O45" i="8"/>
  <c r="K44" i="8"/>
  <c r="Q58" i="12"/>
  <c r="Q61" i="12" s="1"/>
  <c r="Q63" i="12" s="1"/>
  <c r="N44" i="8"/>
  <c r="T58" i="12"/>
  <c r="T61" i="12" s="1"/>
  <c r="M44" i="8"/>
  <c r="S58" i="12"/>
  <c r="S61" i="12" s="1"/>
  <c r="N9" i="12"/>
  <c r="N27" i="12" s="1"/>
  <c r="P20" i="12"/>
  <c r="U55" i="12"/>
  <c r="U56" i="12"/>
  <c r="R57" i="12"/>
  <c r="M128" i="6"/>
  <c r="S54" i="12"/>
  <c r="S57" i="12" s="1"/>
  <c r="M57" i="12"/>
  <c r="N128" i="6"/>
  <c r="T54" i="12"/>
  <c r="T57" i="12" s="1"/>
  <c r="U47" i="12"/>
  <c r="L10" i="12"/>
  <c r="L13" i="12" s="1"/>
  <c r="L36" i="4"/>
  <c r="Q46" i="12" s="1"/>
  <c r="Q49" i="12" s="1"/>
  <c r="P33" i="4"/>
  <c r="K36" i="4"/>
  <c r="P46" i="12" s="1"/>
  <c r="P49" i="12" s="1"/>
  <c r="K10" i="12"/>
  <c r="F51" i="4"/>
  <c r="L34" i="4"/>
  <c r="K13" i="12"/>
  <c r="K27" i="12" s="1"/>
  <c r="L39" i="4"/>
  <c r="H51" i="4" s="1"/>
  <c r="P7" i="12"/>
  <c r="U44" i="12"/>
  <c r="U43" i="12"/>
  <c r="S45" i="12"/>
  <c r="R45" i="12"/>
  <c r="O27" i="12"/>
  <c r="I92" i="2"/>
  <c r="M45" i="12"/>
  <c r="U42" i="12"/>
  <c r="M27" i="12"/>
  <c r="L27" i="12"/>
  <c r="G25" i="3"/>
  <c r="O129" i="6"/>
  <c r="I9" i="12"/>
  <c r="J128" i="6"/>
  <c r="P57" i="12"/>
  <c r="H128" i="6"/>
  <c r="N54" i="12"/>
  <c r="N57" i="12" s="1"/>
  <c r="J58" i="12"/>
  <c r="D44" i="8"/>
  <c r="K54" i="12"/>
  <c r="E128" i="6"/>
  <c r="J54" i="12"/>
  <c r="D128" i="6"/>
  <c r="K46" i="12"/>
  <c r="F38" i="4"/>
  <c r="L38" i="4"/>
  <c r="I106" i="2"/>
  <c r="L92" i="2"/>
  <c r="E10" i="12"/>
  <c r="E13" i="12" s="1"/>
  <c r="E27" i="12" s="1"/>
  <c r="E36" i="4"/>
  <c r="E39" i="4"/>
  <c r="H44" i="4" s="1"/>
  <c r="F44" i="4"/>
  <c r="N38" i="4"/>
  <c r="H99" i="2"/>
  <c r="E92" i="2"/>
  <c r="L46" i="12"/>
  <c r="L49" i="12" s="1"/>
  <c r="G38" i="4"/>
  <c r="K58" i="12"/>
  <c r="E44" i="8"/>
  <c r="K92" i="2"/>
  <c r="H105" i="2"/>
  <c r="M49" i="12"/>
  <c r="H108" i="2"/>
  <c r="N92" i="2"/>
  <c r="D13" i="12"/>
  <c r="L45" i="12"/>
  <c r="J10" i="12"/>
  <c r="J13" i="12" s="1"/>
  <c r="J27" i="12" s="1"/>
  <c r="J36" i="4"/>
  <c r="O46" i="12" s="1"/>
  <c r="O49" i="12" s="1"/>
  <c r="P16" i="4"/>
  <c r="O13" i="5"/>
  <c r="I128" i="6"/>
  <c r="O54" i="12"/>
  <c r="O57" i="12" s="1"/>
  <c r="G44" i="8"/>
  <c r="M58" i="12"/>
  <c r="K32" i="12"/>
  <c r="P58" i="12"/>
  <c r="P61" i="12" s="1"/>
  <c r="J44" i="8"/>
  <c r="L58" i="12"/>
  <c r="L61" i="12" s="1"/>
  <c r="F44" i="8"/>
  <c r="K128" i="6"/>
  <c r="E17" i="5"/>
  <c r="F26" i="5"/>
  <c r="F52" i="4"/>
  <c r="M39" i="4"/>
  <c r="H52" i="4" s="1"/>
  <c r="D92" i="2"/>
  <c r="H98" i="2"/>
  <c r="L50" i="12"/>
  <c r="O15" i="5"/>
  <c r="F17" i="5"/>
  <c r="H100" i="2"/>
  <c r="F92" i="2"/>
  <c r="I49" i="12"/>
  <c r="G13" i="12"/>
  <c r="P45" i="12"/>
  <c r="H107" i="2"/>
  <c r="M92" i="2"/>
  <c r="F9" i="12"/>
  <c r="I42" i="12"/>
  <c r="I45" i="12" s="1"/>
  <c r="D6" i="12"/>
  <c r="D9" i="12" s="1"/>
  <c r="C93" i="2"/>
  <c r="J97" i="2" s="1"/>
  <c r="I36" i="4"/>
  <c r="N46" i="12" s="1"/>
  <c r="N49" i="12" s="1"/>
  <c r="I10" i="12"/>
  <c r="I13" i="12" s="1"/>
  <c r="D35" i="3"/>
  <c r="E32" i="3" s="1"/>
  <c r="F32" i="3"/>
  <c r="L54" i="12"/>
  <c r="L57" i="12" s="1"/>
  <c r="F128" i="6"/>
  <c r="O61" i="12"/>
  <c r="I58" i="12"/>
  <c r="I61" i="12" s="1"/>
  <c r="C44" i="8"/>
  <c r="L128" i="6"/>
  <c r="I54" i="12"/>
  <c r="I57" i="12" s="1"/>
  <c r="C128" i="6"/>
  <c r="D21" i="12"/>
  <c r="G43" i="4"/>
  <c r="P37" i="4"/>
  <c r="F10" i="12"/>
  <c r="F13" i="12" s="1"/>
  <c r="F27" i="12" s="1"/>
  <c r="F39" i="4"/>
  <c r="H45" i="4" s="1"/>
  <c r="F45" i="4"/>
  <c r="H97" i="2"/>
  <c r="C92" i="2"/>
  <c r="H104" i="2"/>
  <c r="J92" i="2"/>
  <c r="J45" i="12"/>
  <c r="M34" i="4"/>
  <c r="M36" i="4" s="1"/>
  <c r="D38" i="4"/>
  <c r="G27" i="12"/>
  <c r="K35" i="12"/>
  <c r="J33" i="12"/>
  <c r="P22" i="12"/>
  <c r="I44" i="8"/>
  <c r="J25" i="12"/>
  <c r="P24" i="12"/>
  <c r="O40" i="8"/>
  <c r="O42" i="8"/>
  <c r="O44" i="8" s="1"/>
  <c r="G128" i="6"/>
  <c r="O126" i="6"/>
  <c r="P18" i="12"/>
  <c r="H21" i="12"/>
  <c r="G28" i="5"/>
  <c r="O18" i="5"/>
  <c r="H38" i="4"/>
  <c r="H47" i="4"/>
  <c r="F49" i="4"/>
  <c r="J34" i="4"/>
  <c r="J38" i="4" s="1"/>
  <c r="J39" i="4"/>
  <c r="H49" i="4" s="1"/>
  <c r="F48" i="4"/>
  <c r="I34" i="4"/>
  <c r="I38" i="4" s="1"/>
  <c r="I39" i="4"/>
  <c r="H48" i="4" s="1"/>
  <c r="H13" i="12"/>
  <c r="O88" i="2"/>
  <c r="O91" i="2"/>
  <c r="I102" i="2"/>
  <c r="O90" i="2"/>
  <c r="O93" i="2"/>
  <c r="G92" i="2"/>
  <c r="H9" i="12"/>
  <c r="H102" i="2"/>
  <c r="H92" i="2"/>
  <c r="U27" i="12" l="1"/>
  <c r="T63" i="12"/>
  <c r="M61" i="12"/>
  <c r="M63" i="12" s="1"/>
  <c r="U58" i="12"/>
  <c r="U61" i="12" s="1"/>
  <c r="U45" i="12"/>
  <c r="I27" i="12"/>
  <c r="P21" i="12"/>
  <c r="S63" i="12"/>
  <c r="T64" i="12" s="1"/>
  <c r="U54" i="12"/>
  <c r="U57" i="12" s="1"/>
  <c r="L53" i="12"/>
  <c r="L63" i="12" s="1"/>
  <c r="U50" i="12"/>
  <c r="U53" i="12" s="1"/>
  <c r="O17" i="5"/>
  <c r="K38" i="4"/>
  <c r="M38" i="4"/>
  <c r="P38" i="4" s="1"/>
  <c r="R46" i="12"/>
  <c r="R49" i="12" s="1"/>
  <c r="R63" i="12" s="1"/>
  <c r="R64" i="12" s="1"/>
  <c r="P10" i="12"/>
  <c r="P13" i="12" s="1"/>
  <c r="N63" i="12"/>
  <c r="P6" i="12"/>
  <c r="P9" i="12" s="1"/>
  <c r="I63" i="12"/>
  <c r="D27" i="12"/>
  <c r="O63" i="12"/>
  <c r="K61" i="12"/>
  <c r="K49" i="12"/>
  <c r="K57" i="12"/>
  <c r="F35" i="3"/>
  <c r="E33" i="3"/>
  <c r="J46" i="12"/>
  <c r="E38" i="4"/>
  <c r="P63" i="12"/>
  <c r="J57" i="12"/>
  <c r="J61" i="12"/>
  <c r="P25" i="12"/>
  <c r="P36" i="4"/>
  <c r="H27" i="12"/>
  <c r="P39" i="4"/>
  <c r="O92" i="2"/>
  <c r="N64" i="12" l="1"/>
  <c r="M64" i="12"/>
  <c r="K67" i="12"/>
  <c r="P27" i="12"/>
  <c r="K63" i="12"/>
  <c r="L64" i="12" s="1"/>
  <c r="U46" i="12"/>
  <c r="U49" i="12" s="1"/>
  <c r="U63" i="12" s="1"/>
  <c r="U64" i="12" s="1"/>
  <c r="S64" i="12"/>
  <c r="O64" i="12"/>
  <c r="P64" i="12"/>
  <c r="Q64" i="12"/>
  <c r="J49" i="12"/>
  <c r="J63" i="12" s="1"/>
  <c r="J64" i="12" l="1"/>
  <c r="H67" i="12"/>
  <c r="K64" i="12"/>
</calcChain>
</file>

<file path=xl/sharedStrings.xml><?xml version="1.0" encoding="utf-8"?>
<sst xmlns="http://schemas.openxmlformats.org/spreadsheetml/2006/main" count="566" uniqueCount="130">
  <si>
    <t>Bomba No 1</t>
  </si>
  <si>
    <t>Bomba No 3</t>
  </si>
  <si>
    <t>Bomba No 4</t>
  </si>
  <si>
    <t>Bomba No 5</t>
  </si>
  <si>
    <t>Bomba No 6</t>
  </si>
  <si>
    <t>Bomba No 7</t>
  </si>
  <si>
    <t>Bomba No 8</t>
  </si>
  <si>
    <t>Bomba No 9</t>
  </si>
  <si>
    <t>Bomba No 10</t>
  </si>
  <si>
    <t>MTBF</t>
  </si>
  <si>
    <t>Equipos</t>
  </si>
  <si>
    <t>TOTAL</t>
  </si>
  <si>
    <t>Enero</t>
  </si>
  <si>
    <t>Febrero</t>
  </si>
  <si>
    <t>Marzo</t>
  </si>
  <si>
    <t>No de Fallas</t>
  </si>
  <si>
    <t>Tiempo Operación</t>
  </si>
  <si>
    <t>Indice de Falla</t>
  </si>
  <si>
    <t>Numero de Fallas</t>
  </si>
  <si>
    <t>Total Numero de Fallas</t>
  </si>
  <si>
    <t>Total Tiempo Operación</t>
  </si>
  <si>
    <t>MTTBF</t>
  </si>
  <si>
    <t>Caldera</t>
  </si>
  <si>
    <t>Bomba Caldera</t>
  </si>
  <si>
    <t>Ventilador</t>
  </si>
  <si>
    <t>Tanque No 1</t>
  </si>
  <si>
    <t>Tanque No 2</t>
  </si>
  <si>
    <t>Tanque No 3</t>
  </si>
  <si>
    <t>Tanque No 4</t>
  </si>
  <si>
    <t>Tanque No 5</t>
  </si>
  <si>
    <t>Tanque No 6</t>
  </si>
  <si>
    <t>Tanque No 7</t>
  </si>
  <si>
    <t>Tanque No 8</t>
  </si>
  <si>
    <t>Tanque No 9</t>
  </si>
  <si>
    <t>Tanque No 10</t>
  </si>
  <si>
    <t>Tanque No 11</t>
  </si>
  <si>
    <t>Tanque No 12</t>
  </si>
  <si>
    <t>Bascula</t>
  </si>
  <si>
    <t>MTTR</t>
  </si>
  <si>
    <t>Tiempo Para Reparar</t>
  </si>
  <si>
    <t>Tiempo Para Reparar (h)</t>
  </si>
  <si>
    <t>Tiempo Operación (h)</t>
  </si>
  <si>
    <t>Total Tiempo Para Reparar</t>
  </si>
  <si>
    <t>Tiempo en MTTO Preventivo</t>
  </si>
  <si>
    <t>Transformador</t>
  </si>
  <si>
    <t>Tablero Electrico MCC</t>
  </si>
  <si>
    <t>DISPONIBILIDAD</t>
  </si>
  <si>
    <t>CONFIABILIDAD</t>
  </si>
  <si>
    <t>Mes</t>
  </si>
  <si>
    <t>Sist. Bombas</t>
  </si>
  <si>
    <t>Disponibilidad</t>
  </si>
  <si>
    <t>MES</t>
  </si>
  <si>
    <t>Total Tiempo en MTTO Preventivo</t>
  </si>
  <si>
    <t>No Ordenes de MTTO</t>
  </si>
  <si>
    <t>No Ordenes de MTTO Planeadas</t>
  </si>
  <si>
    <t>No Ordenes de MTTO Realizadas</t>
  </si>
  <si>
    <t>Indice de Cumplimiento</t>
  </si>
  <si>
    <t>Planeadas</t>
  </si>
  <si>
    <t>Ejecutadas</t>
  </si>
  <si>
    <t>Cumplimiento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</si>
  <si>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</si>
  <si>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</si>
  <si>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</si>
  <si>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</si>
  <si>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</si>
  <si>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</si>
  <si>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</si>
  <si>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</si>
  <si>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</si>
  <si>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Resumen</t>
  </si>
  <si>
    <t>MANTENIMIENTO PREVENTIVO</t>
  </si>
  <si>
    <t>Tanque No 13</t>
  </si>
  <si>
    <t>Tiempo Disponible Operación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</si>
  <si>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</si>
  <si>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</si>
  <si>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</si>
  <si>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</si>
  <si>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</si>
  <si>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</si>
  <si>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</si>
  <si>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</si>
  <si>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</si>
  <si>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Sistema de Vapor</t>
  </si>
  <si>
    <t>Tanques</t>
  </si>
  <si>
    <t>Sistema Electrico</t>
  </si>
  <si>
    <t>Indice de cumplimiento</t>
  </si>
  <si>
    <t>Ponderado</t>
  </si>
  <si>
    <t>%</t>
  </si>
  <si>
    <t>Tanques fuera de servicio</t>
  </si>
  <si>
    <t>Tanques Funcionando</t>
  </si>
  <si>
    <t>Nimero tanques instalados</t>
  </si>
  <si>
    <t>Disp</t>
  </si>
  <si>
    <t>Cantidad</t>
  </si>
  <si>
    <t>ton/h</t>
  </si>
  <si>
    <t>Ton Movilizada</t>
  </si>
  <si>
    <t>Bombas</t>
  </si>
  <si>
    <t>Horas programada</t>
  </si>
  <si>
    <t>Total Tiempo Para Reparar (hr)</t>
  </si>
  <si>
    <t>Disponibilidad Equipos</t>
  </si>
  <si>
    <t>Resumen Indicadores Disponibilidad Equipos</t>
  </si>
  <si>
    <t>Mantenimiento preventivo</t>
  </si>
  <si>
    <t>Mantenimiento programado</t>
  </si>
  <si>
    <t>Mantenimiento correctivo</t>
  </si>
  <si>
    <t>Descripcion</t>
  </si>
  <si>
    <t>Orden Entradas</t>
  </si>
  <si>
    <t>Orden Ejecutada</t>
  </si>
  <si>
    <t>Part %</t>
  </si>
  <si>
    <t>Dif</t>
  </si>
  <si>
    <t>Variacion %</t>
  </si>
  <si>
    <t xml:space="preserve">  Part %</t>
  </si>
  <si>
    <t>Total</t>
  </si>
  <si>
    <t>Concepto</t>
  </si>
  <si>
    <t>Sistemas</t>
  </si>
  <si>
    <t>Disponibilidad Total de Equipos</t>
  </si>
  <si>
    <t>TERLICA</t>
  </si>
  <si>
    <t>Oct</t>
  </si>
  <si>
    <t>Nov</t>
  </si>
  <si>
    <t>Dic</t>
  </si>
  <si>
    <t>DISPONIBILIDAD TOTAL DE EQUIPOS 2020</t>
  </si>
  <si>
    <t>INDICE DE CUMPLIMIENTO</t>
  </si>
  <si>
    <t>Enero 2019</t>
  </si>
  <si>
    <t>Enero 2020</t>
  </si>
  <si>
    <t>Indice de cumpl</t>
  </si>
  <si>
    <t>Total numero de falllas acumuladas</t>
  </si>
  <si>
    <t>1er trimestre</t>
  </si>
  <si>
    <t>2do trimestre</t>
  </si>
  <si>
    <t>Con un acomulado de 86.620 ton movilizadas en el primer trimestre del año, se mantuvo uns disponibilidad de equipos del 98,4%. No se alcanzo el 100% porque durante el trimestre se presentaron tres daños que afectaron el indicador
Equipos                  Horas parada
Caldera                          211 
TK11                                29
Sistema Electrico             36</t>
  </si>
  <si>
    <t>Con un acomulado de 106.180 ton movilizadas en el segundo trimestre del año, se mantuvo una disponibilidad de equipos del 99,4%. No se alcanzo el 100% porque durante el trimestre se presentaron tres daños que afectaron el indicador
Equipos                  Horas parada
Bomba 7 - 50hp                   384 
Bomba 8 - 40hp                       8
Bascula                                  24</t>
  </si>
  <si>
    <t>Planta Electrica</t>
  </si>
  <si>
    <t>Punto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</si>
</sst>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64" formatCode="_(* #,##0.00_);_(* \(#,##0.00\);_(* &quot;-&quot;??_);_(@_)"/>
    <numFmt numFmtId="165" formatCode="_(* #,##0.0_);_(* \(#,##0.0\);_(* &quot;-&quot;??_);_(@_)"/>
    <numFmt numFmtId="166" formatCode="_(* #,##0.0000_);_(* \(#,##0.0000\);_(* &quot;-&quot;??_);_(@_)"/>
    <numFmt numFmtId="167" formatCode="_(* #,##0_);_(* \(#,##0\);_(* &quot;-&quot;??_);_(@_)"/>
    <numFmt numFmtId="168" formatCode="_(* #,##0.0_);_(* \(#,##0.0\);_(* &quot;-&quot;?_);_(@_)"/>
    <numFmt numFmtId="169" formatCode="_(* #,##0.000_);_(* \(#,##0.000\);_(* &quot;-&quot;?_);_(@_)"/>
    <numFmt numFmtId="170" formatCode="_(* #,##0.0000_);_(* \(#,##0.0000\);_(* &quot;-&quot;?_);_(@_)"/>
    <numFmt numFmtId="171" formatCode="_(* #,##0.000_);_(* \(#,##0.000\);_(* &quot;-&quot;??_);_(@_)"/>
    <numFmt numFmtId="172" formatCode="_(* #,##0.00000_);_(* \(#,##0.00000\);_(* &quot;-&quot;??_);_(@_)"/>
    <numFmt numFmtId="173" formatCode="0.0"/>
    <numFmt numFmtId="174" formatCode="0.0%"/>
    <numFmt numFmtId="175" formatCode="_-* #,##0.0_-;\-* #,##0.0_-;_-* &quot;-&quot;?_-;_-@_-"/>
    <numFmt numFmtId="176" formatCode="_-* #,##0.00_-;\-* #,##0.00_-;_-* &quot;-&quot;_-;_-@_-"/>
    <numFmt numFmtId="177" formatCode="_-* #,##0.0_-;\-* #,##0.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6">
    <xf numFmtId="0" fontId="0" fillId="0" borderId="0" xfId="0"/>
    <xf numFmtId="16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/>
    <xf numFmtId="0" fontId="2" fillId="0" borderId="1" xfId="0" applyFont="1" applyBorder="1" applyAlignment="1">
      <alignment horizontal="left" vertical="center"/>
    </xf>
    <xf numFmtId="165" fontId="1" fillId="0" borderId="0" xfId="1" applyNumberFormat="1"/>
    <xf numFmtId="10" fontId="2" fillId="0" borderId="0" xfId="2" applyNumberFormat="1" applyFont="1"/>
    <xf numFmtId="10" fontId="2" fillId="0" borderId="1" xfId="0" applyNumberFormat="1" applyFont="1" applyBorder="1"/>
    <xf numFmtId="10" fontId="0" fillId="0" borderId="1" xfId="2" applyNumberFormat="1" applyFont="1" applyBorder="1"/>
    <xf numFmtId="0" fontId="2" fillId="0" borderId="3" xfId="0" applyFont="1" applyBorder="1" applyAlignment="1">
      <alignment horizontal="center" vertical="center"/>
    </xf>
    <xf numFmtId="173" fontId="0" fillId="0" borderId="3" xfId="0" applyNumberFormat="1" applyBorder="1"/>
    <xf numFmtId="164" fontId="0" fillId="0" borderId="1" xfId="1" applyFont="1" applyBorder="1"/>
    <xf numFmtId="165" fontId="0" fillId="0" borderId="1" xfId="1" applyNumberFormat="1" applyFont="1" applyBorder="1"/>
    <xf numFmtId="167" fontId="1" fillId="0" borderId="0" xfId="1" applyNumberFormat="1"/>
    <xf numFmtId="0" fontId="2" fillId="0" borderId="0" xfId="0" applyFont="1" applyAlignment="1">
      <alignment horizontal="left" vertical="center"/>
    </xf>
    <xf numFmtId="10" fontId="2" fillId="0" borderId="0" xfId="0" applyNumberFormat="1" applyFont="1"/>
    <xf numFmtId="0" fontId="0" fillId="0" borderId="7" xfId="0" applyBorder="1"/>
    <xf numFmtId="164" fontId="0" fillId="0" borderId="8" xfId="1" applyFont="1" applyBorder="1"/>
    <xf numFmtId="164" fontId="0" fillId="0" borderId="9" xfId="0" applyNumberForma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6" fontId="0" fillId="0" borderId="8" xfId="1" applyNumberFormat="1" applyFont="1" applyBorder="1"/>
    <xf numFmtId="164" fontId="0" fillId="0" borderId="9" xfId="1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6" fontId="0" fillId="0" borderId="9" xfId="1" applyNumberFormat="1" applyFont="1" applyBorder="1"/>
    <xf numFmtId="164" fontId="0" fillId="0" borderId="8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9" fontId="0" fillId="0" borderId="8" xfId="0" applyNumberFormat="1" applyBorder="1"/>
    <xf numFmtId="169" fontId="0" fillId="0" borderId="9" xfId="0" applyNumberForma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6" xfId="0" applyBorder="1"/>
    <xf numFmtId="169" fontId="0" fillId="0" borderId="17" xfId="0" applyNumberFormat="1" applyBorder="1"/>
    <xf numFmtId="169" fontId="0" fillId="0" borderId="18" xfId="0" applyNumberFormat="1" applyBorder="1"/>
    <xf numFmtId="0" fontId="2" fillId="0" borderId="19" xfId="0" applyFont="1" applyBorder="1"/>
    <xf numFmtId="10" fontId="2" fillId="0" borderId="19" xfId="2" applyNumberFormat="1" applyFont="1" applyBorder="1"/>
    <xf numFmtId="164" fontId="2" fillId="0" borderId="21" xfId="1" applyFont="1" applyBorder="1"/>
    <xf numFmtId="10" fontId="2" fillId="0" borderId="17" xfId="2" applyNumberFormat="1" applyFont="1" applyBorder="1"/>
    <xf numFmtId="10" fontId="2" fillId="0" borderId="18" xfId="2" applyNumberFormat="1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5" xfId="0" applyFont="1" applyBorder="1"/>
    <xf numFmtId="0" fontId="0" fillId="0" borderId="19" xfId="0" applyBorder="1"/>
    <xf numFmtId="0" fontId="0" fillId="0" borderId="22" xfId="0" applyBorder="1"/>
    <xf numFmtId="0" fontId="2" fillId="0" borderId="20" xfId="0" applyFont="1" applyBorder="1"/>
    <xf numFmtId="0" fontId="2" fillId="0" borderId="16" xfId="0" applyFont="1" applyBorder="1"/>
    <xf numFmtId="171" fontId="0" fillId="0" borderId="8" xfId="1" applyNumberFormat="1" applyFont="1" applyBorder="1"/>
    <xf numFmtId="171" fontId="0" fillId="0" borderId="9" xfId="1" applyNumberFormat="1" applyFont="1" applyBorder="1"/>
    <xf numFmtId="165" fontId="0" fillId="0" borderId="8" xfId="0" applyNumberFormat="1" applyBorder="1"/>
    <xf numFmtId="165" fontId="0" fillId="0" borderId="9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17" xfId="0" applyNumberFormat="1" applyBorder="1"/>
    <xf numFmtId="170" fontId="0" fillId="0" borderId="18" xfId="0" applyNumberFormat="1" applyBorder="1"/>
    <xf numFmtId="10" fontId="0" fillId="0" borderId="19" xfId="2" applyNumberFormat="1" applyFont="1" applyBorder="1"/>
    <xf numFmtId="0" fontId="0" fillId="0" borderId="21" xfId="0" applyBorder="1"/>
    <xf numFmtId="172" fontId="0" fillId="0" borderId="8" xfId="1" applyNumberFormat="1" applyFont="1" applyBorder="1"/>
    <xf numFmtId="172" fontId="0" fillId="0" borderId="9" xfId="1" applyNumberFormat="1" applyFont="1" applyBorder="1"/>
    <xf numFmtId="168" fontId="0" fillId="0" borderId="17" xfId="0" applyNumberFormat="1" applyBorder="1"/>
    <xf numFmtId="168" fontId="0" fillId="0" borderId="18" xfId="0" applyNumberFormat="1" applyBorder="1"/>
    <xf numFmtId="164" fontId="0" fillId="0" borderId="17" xfId="1" applyFont="1" applyBorder="1"/>
    <xf numFmtId="164" fontId="0" fillId="0" borderId="18" xfId="1" applyFont="1" applyBorder="1"/>
    <xf numFmtId="0" fontId="0" fillId="0" borderId="10" xfId="0" applyBorder="1"/>
    <xf numFmtId="164" fontId="0" fillId="0" borderId="11" xfId="1" applyFont="1" applyBorder="1"/>
    <xf numFmtId="164" fontId="0" fillId="0" borderId="12" xfId="1" applyFont="1" applyBorder="1"/>
    <xf numFmtId="165" fontId="0" fillId="0" borderId="17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1" fontId="0" fillId="0" borderId="0" xfId="0" applyNumberFormat="1"/>
    <xf numFmtId="165" fontId="2" fillId="0" borderId="0" xfId="0" applyNumberFormat="1" applyFont="1"/>
    <xf numFmtId="171" fontId="2" fillId="0" borderId="0" xfId="0" applyNumberFormat="1" applyFont="1"/>
    <xf numFmtId="10" fontId="0" fillId="0" borderId="0" xfId="0" applyNumberFormat="1"/>
    <xf numFmtId="9" fontId="2" fillId="0" borderId="8" xfId="2" applyFont="1" applyBorder="1"/>
    <xf numFmtId="10" fontId="2" fillId="0" borderId="8" xfId="2" applyNumberFormat="1" applyFont="1" applyBorder="1"/>
    <xf numFmtId="9" fontId="2" fillId="0" borderId="9" xfId="2" applyFont="1" applyBorder="1"/>
    <xf numFmtId="10" fontId="2" fillId="0" borderId="9" xfId="2" applyNumberFormat="1" applyFont="1" applyBorder="1"/>
    <xf numFmtId="174" fontId="0" fillId="0" borderId="0" xfId="2" applyNumberFormat="1" applyFont="1"/>
    <xf numFmtId="0" fontId="2" fillId="0" borderId="27" xfId="0" applyFont="1" applyBorder="1"/>
    <xf numFmtId="164" fontId="0" fillId="0" borderId="28" xfId="1" applyFont="1" applyBorder="1"/>
    <xf numFmtId="164" fontId="0" fillId="0" borderId="29" xfId="1" applyFont="1" applyBorder="1"/>
    <xf numFmtId="167" fontId="0" fillId="0" borderId="8" xfId="1" applyNumberFormat="1" applyFont="1" applyBorder="1"/>
    <xf numFmtId="174" fontId="2" fillId="0" borderId="8" xfId="2" applyNumberFormat="1" applyFont="1" applyBorder="1"/>
    <xf numFmtId="170" fontId="0" fillId="0" borderId="0" xfId="0" applyNumberFormat="1"/>
    <xf numFmtId="0" fontId="4" fillId="0" borderId="0" xfId="0" applyFont="1"/>
    <xf numFmtId="0" fontId="5" fillId="0" borderId="0" xfId="0" applyFont="1"/>
    <xf numFmtId="174" fontId="5" fillId="0" borderId="0" xfId="2" applyNumberFormat="1" applyFont="1"/>
    <xf numFmtId="0" fontId="4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9" fontId="0" fillId="0" borderId="0" xfId="2" applyFont="1"/>
    <xf numFmtId="41" fontId="0" fillId="0" borderId="0" xfId="3" applyFont="1"/>
    <xf numFmtId="9" fontId="0" fillId="0" borderId="0" xfId="2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2" applyNumberFormat="1" applyFont="1"/>
    <xf numFmtId="174" fontId="0" fillId="0" borderId="0" xfId="0" applyNumberForma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4" fontId="2" fillId="0" borderId="0" xfId="0" applyNumberFormat="1" applyFont="1"/>
    <xf numFmtId="174" fontId="2" fillId="0" borderId="0" xfId="2" applyNumberFormat="1" applyFont="1"/>
    <xf numFmtId="41" fontId="0" fillId="0" borderId="0" xfId="0" applyNumberFormat="1"/>
    <xf numFmtId="9" fontId="2" fillId="0" borderId="13" xfId="2" applyFont="1" applyBorder="1" applyAlignment="1">
      <alignment horizontal="center" vertical="center"/>
    </xf>
    <xf numFmtId="9" fontId="2" fillId="0" borderId="14" xfId="2" applyFont="1" applyBorder="1" applyAlignment="1">
      <alignment horizontal="center" vertical="center"/>
    </xf>
    <xf numFmtId="175" fontId="0" fillId="0" borderId="0" xfId="0" applyNumberFormat="1"/>
    <xf numFmtId="17" fontId="3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left" vertical="center"/>
    </xf>
    <xf numFmtId="41" fontId="4" fillId="0" borderId="0" xfId="3" applyFont="1" applyBorder="1"/>
    <xf numFmtId="0" fontId="5" fillId="0" borderId="0" xfId="0" applyFont="1" applyBorder="1"/>
    <xf numFmtId="41" fontId="4" fillId="0" borderId="0" xfId="3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4" fontId="3" fillId="0" borderId="0" xfId="2" applyNumberFormat="1" applyFont="1" applyBorder="1" applyAlignment="1">
      <alignment vertical="center"/>
    </xf>
    <xf numFmtId="174" fontId="4" fillId="0" borderId="0" xfId="2" applyNumberFormat="1" applyFont="1" applyBorder="1"/>
    <xf numFmtId="0" fontId="4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174" fontId="3" fillId="0" borderId="19" xfId="2" applyNumberFormat="1" applyFont="1" applyBorder="1" applyAlignment="1">
      <alignment vertical="center"/>
    </xf>
    <xf numFmtId="0" fontId="4" fillId="0" borderId="34" xfId="0" applyFont="1" applyBorder="1"/>
    <xf numFmtId="41" fontId="4" fillId="0" borderId="34" xfId="0" applyNumberFormat="1" applyFont="1" applyBorder="1"/>
    <xf numFmtId="0" fontId="4" fillId="0" borderId="33" xfId="0" applyFont="1" applyBorder="1"/>
    <xf numFmtId="0" fontId="4" fillId="0" borderId="36" xfId="0" applyFont="1" applyBorder="1"/>
    <xf numFmtId="0" fontId="4" fillId="0" borderId="38" xfId="0" applyFont="1" applyBorder="1"/>
    <xf numFmtId="0" fontId="4" fillId="0" borderId="19" xfId="0" applyFont="1" applyBorder="1"/>
    <xf numFmtId="174" fontId="3" fillId="0" borderId="0" xfId="2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1" fontId="4" fillId="0" borderId="34" xfId="3" applyFont="1" applyBorder="1"/>
    <xf numFmtId="0" fontId="3" fillId="0" borderId="13" xfId="0" applyFont="1" applyBorder="1" applyAlignment="1">
      <alignment horizontal="center" vertical="center" wrapText="1"/>
    </xf>
    <xf numFmtId="9" fontId="4" fillId="0" borderId="0" xfId="2" applyFont="1"/>
    <xf numFmtId="0" fontId="3" fillId="0" borderId="40" xfId="0" applyFont="1" applyBorder="1"/>
    <xf numFmtId="174" fontId="3" fillId="0" borderId="40" xfId="0" applyNumberFormat="1" applyFont="1" applyBorder="1"/>
    <xf numFmtId="0" fontId="4" fillId="0" borderId="40" xfId="0" applyFont="1" applyBorder="1"/>
    <xf numFmtId="0" fontId="5" fillId="0" borderId="40" xfId="0" applyFont="1" applyBorder="1"/>
    <xf numFmtId="10" fontId="5" fillId="0" borderId="0" xfId="2" applyNumberFormat="1" applyFont="1"/>
    <xf numFmtId="10" fontId="5" fillId="0" borderId="35" xfId="2" applyNumberFormat="1" applyFont="1" applyBorder="1"/>
    <xf numFmtId="10" fontId="5" fillId="0" borderId="37" xfId="2" applyNumberFormat="1" applyFont="1" applyBorder="1"/>
    <xf numFmtId="176" fontId="4" fillId="0" borderId="34" xfId="3" applyNumberFormat="1" applyFont="1" applyBorder="1"/>
    <xf numFmtId="176" fontId="4" fillId="0" borderId="0" xfId="3" applyNumberFormat="1" applyFont="1" applyBorder="1"/>
    <xf numFmtId="176" fontId="4" fillId="0" borderId="19" xfId="3" applyNumberFormat="1" applyFont="1" applyBorder="1"/>
    <xf numFmtId="10" fontId="5" fillId="0" borderId="39" xfId="2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4" fontId="4" fillId="0" borderId="34" xfId="2" applyNumberFormat="1" applyFont="1" applyBorder="1"/>
    <xf numFmtId="174" fontId="4" fillId="0" borderId="19" xfId="2" applyNumberFormat="1" applyFont="1" applyBorder="1"/>
    <xf numFmtId="174" fontId="5" fillId="0" borderId="35" xfId="2" applyNumberFormat="1" applyFont="1" applyBorder="1"/>
    <xf numFmtId="174" fontId="5" fillId="0" borderId="37" xfId="2" applyNumberFormat="1" applyFont="1" applyBorder="1"/>
    <xf numFmtId="174" fontId="5" fillId="0" borderId="39" xfId="2" applyNumberFormat="1" applyFont="1" applyBorder="1"/>
    <xf numFmtId="174" fontId="4" fillId="0" borderId="0" xfId="0" applyNumberFormat="1" applyFont="1" applyBorder="1"/>
    <xf numFmtId="41" fontId="4" fillId="0" borderId="0" xfId="0" applyNumberFormat="1" applyFont="1"/>
    <xf numFmtId="41" fontId="8" fillId="0" borderId="0" xfId="3" applyFont="1" applyBorder="1" applyAlignment="1">
      <alignment vertical="center"/>
    </xf>
    <xf numFmtId="15" fontId="4" fillId="0" borderId="0" xfId="0" applyNumberFormat="1" applyFont="1" applyAlignment="1">
      <alignment horizontal="left"/>
    </xf>
    <xf numFmtId="0" fontId="7" fillId="0" borderId="0" xfId="0" applyFont="1"/>
    <xf numFmtId="0" fontId="2" fillId="0" borderId="2" xfId="0" applyFont="1" applyBorder="1" applyAlignment="1">
      <alignment horizontal="left" vertical="center"/>
    </xf>
    <xf numFmtId="165" fontId="2" fillId="0" borderId="2" xfId="1" applyNumberFormat="1" applyFont="1" applyBorder="1"/>
    <xf numFmtId="10" fontId="2" fillId="0" borderId="2" xfId="0" applyNumberFormat="1" applyFont="1" applyBorder="1"/>
    <xf numFmtId="0" fontId="2" fillId="0" borderId="31" xfId="0" applyFont="1" applyBorder="1" applyAlignment="1">
      <alignment horizontal="center" vertical="center"/>
    </xf>
    <xf numFmtId="165" fontId="0" fillId="0" borderId="2" xfId="1" applyNumberFormat="1" applyFont="1" applyBorder="1"/>
    <xf numFmtId="10" fontId="0" fillId="0" borderId="2" xfId="2" applyNumberFormat="1" applyFont="1" applyBorder="1"/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5" fillId="0" borderId="0" xfId="2" applyNumberFormat="1" applyFont="1" applyBorder="1"/>
    <xf numFmtId="0" fontId="3" fillId="0" borderId="32" xfId="0" applyFont="1" applyBorder="1" applyAlignment="1">
      <alignment horizontal="center" vertical="center" wrapText="1"/>
    </xf>
    <xf numFmtId="0" fontId="4" fillId="0" borderId="37" xfId="0" applyFont="1" applyBorder="1"/>
    <xf numFmtId="0" fontId="4" fillId="0" borderId="39" xfId="0" applyFont="1" applyBorder="1"/>
    <xf numFmtId="0" fontId="3" fillId="0" borderId="0" xfId="0" applyFont="1" applyBorder="1" applyAlignment="1">
      <alignment horizontal="center" vertical="center"/>
    </xf>
    <xf numFmtId="10" fontId="2" fillId="0" borderId="0" xfId="2" applyNumberFormat="1" applyFont="1" applyBorder="1"/>
    <xf numFmtId="10" fontId="2" fillId="0" borderId="29" xfId="2" applyNumberFormat="1" applyFont="1" applyBorder="1"/>
    <xf numFmtId="9" fontId="2" fillId="0" borderId="29" xfId="2" applyFont="1" applyBorder="1"/>
    <xf numFmtId="164" fontId="0" fillId="0" borderId="0" xfId="1" applyFont="1" applyBorder="1"/>
    <xf numFmtId="174" fontId="3" fillId="0" borderId="0" xfId="0" applyNumberFormat="1" applyFont="1" applyFill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19" xfId="3" applyFont="1" applyBorder="1"/>
    <xf numFmtId="0" fontId="4" fillId="0" borderId="42" xfId="0" applyFont="1" applyBorder="1"/>
    <xf numFmtId="41" fontId="3" fillId="0" borderId="0" xfId="3" applyFont="1" applyFill="1"/>
    <xf numFmtId="0" fontId="3" fillId="5" borderId="42" xfId="0" applyFont="1" applyFill="1" applyBorder="1"/>
    <xf numFmtId="174" fontId="3" fillId="5" borderId="42" xfId="0" applyNumberFormat="1" applyFont="1" applyFill="1" applyBorder="1"/>
    <xf numFmtId="0" fontId="3" fillId="2" borderId="42" xfId="0" applyFont="1" applyFill="1" applyBorder="1"/>
    <xf numFmtId="174" fontId="3" fillId="2" borderId="42" xfId="0" applyNumberFormat="1" applyFont="1" applyFill="1" applyBorder="1"/>
    <xf numFmtId="174" fontId="6" fillId="2" borderId="42" xfId="2" applyNumberFormat="1" applyFont="1" applyFill="1" applyBorder="1"/>
    <xf numFmtId="174" fontId="6" fillId="5" borderId="42" xfId="2" applyNumberFormat="1" applyFont="1" applyFill="1" applyBorder="1"/>
    <xf numFmtId="0" fontId="7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174" fontId="3" fillId="4" borderId="0" xfId="0" applyNumberFormat="1" applyFont="1" applyFill="1" applyAlignment="1">
      <alignment vertical="center"/>
    </xf>
    <xf numFmtId="174" fontId="3" fillId="5" borderId="0" xfId="0" applyNumberFormat="1" applyFont="1" applyFill="1" applyAlignment="1">
      <alignment vertical="center"/>
    </xf>
    <xf numFmtId="174" fontId="3" fillId="0" borderId="19" xfId="2" applyNumberFormat="1" applyFont="1" applyFill="1" applyBorder="1" applyAlignment="1">
      <alignment vertical="center"/>
    </xf>
    <xf numFmtId="174" fontId="3" fillId="0" borderId="19" xfId="0" applyNumberFormat="1" applyFont="1" applyFill="1" applyBorder="1"/>
    <xf numFmtId="0" fontId="7" fillId="0" borderId="31" xfId="0" applyFont="1" applyBorder="1" applyAlignment="1">
      <alignment vertical="center"/>
    </xf>
    <xf numFmtId="0" fontId="4" fillId="0" borderId="44" xfId="0" applyFont="1" applyBorder="1"/>
    <xf numFmtId="0" fontId="3" fillId="0" borderId="40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 wrapText="1"/>
    </xf>
    <xf numFmtId="41" fontId="3" fillId="4" borderId="0" xfId="3" applyFont="1" applyFill="1" applyBorder="1" applyAlignment="1">
      <alignment horizontal="center" vertical="center"/>
    </xf>
    <xf numFmtId="41" fontId="4" fillId="8" borderId="34" xfId="3" applyFont="1" applyFill="1" applyBorder="1"/>
    <xf numFmtId="41" fontId="4" fillId="8" borderId="0" xfId="3" applyFont="1" applyFill="1" applyBorder="1" applyAlignment="1">
      <alignment vertical="center"/>
    </xf>
    <xf numFmtId="174" fontId="3" fillId="8" borderId="19" xfId="2" applyNumberFormat="1" applyFont="1" applyFill="1" applyBorder="1" applyAlignment="1">
      <alignment vertical="center"/>
    </xf>
    <xf numFmtId="41" fontId="4" fillId="8" borderId="34" xfId="0" applyNumberFormat="1" applyFont="1" applyFill="1" applyBorder="1"/>
    <xf numFmtId="0" fontId="4" fillId="8" borderId="34" xfId="0" applyFont="1" applyFill="1" applyBorder="1"/>
    <xf numFmtId="174" fontId="3" fillId="9" borderId="0" xfId="0" applyNumberFormat="1" applyFont="1" applyFill="1" applyAlignment="1">
      <alignment vertical="center"/>
    </xf>
    <xf numFmtId="0" fontId="6" fillId="6" borderId="19" xfId="0" applyFont="1" applyFill="1" applyBorder="1" applyAlignment="1">
      <alignment vertical="center"/>
    </xf>
    <xf numFmtId="174" fontId="3" fillId="6" borderId="19" xfId="2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174" fontId="7" fillId="4" borderId="0" xfId="0" applyNumberFormat="1" applyFont="1" applyFill="1"/>
    <xf numFmtId="177" fontId="4" fillId="0" borderId="0" xfId="3" applyNumberFormat="1" applyFont="1" applyBorder="1" applyAlignment="1">
      <alignment vertical="center"/>
    </xf>
    <xf numFmtId="41" fontId="4" fillId="7" borderId="34" xfId="3" applyFont="1" applyFill="1" applyBorder="1"/>
    <xf numFmtId="41" fontId="4" fillId="7" borderId="0" xfId="3" applyFont="1" applyFill="1" applyBorder="1" applyAlignment="1">
      <alignment vertical="center"/>
    </xf>
    <xf numFmtId="174" fontId="3" fillId="7" borderId="19" xfId="2" applyNumberFormat="1" applyFont="1" applyFill="1" applyBorder="1" applyAlignment="1">
      <alignment vertical="center"/>
    </xf>
    <xf numFmtId="41" fontId="4" fillId="7" borderId="34" xfId="0" applyNumberFormat="1" applyFont="1" applyFill="1" applyBorder="1"/>
    <xf numFmtId="0" fontId="4" fillId="7" borderId="34" xfId="0" applyFont="1" applyFill="1" applyBorder="1"/>
    <xf numFmtId="17" fontId="3" fillId="0" borderId="43" xfId="0" applyNumberFormat="1" applyFont="1" applyFill="1" applyBorder="1" applyAlignment="1">
      <alignment horizontal="center" vertical="center"/>
    </xf>
    <xf numFmtId="177" fontId="4" fillId="8" borderId="0" xfId="3" applyNumberFormat="1" applyFont="1" applyFill="1" applyBorder="1" applyAlignment="1">
      <alignment vertical="center"/>
    </xf>
    <xf numFmtId="164" fontId="0" fillId="0" borderId="8" xfId="1" applyFont="1" applyFill="1" applyBorder="1"/>
    <xf numFmtId="10" fontId="3" fillId="9" borderId="0" xfId="0" applyNumberFormat="1" applyFont="1" applyFill="1" applyAlignment="1">
      <alignment vertical="center"/>
    </xf>
    <xf numFmtId="10" fontId="4" fillId="0" borderId="0" xfId="0" applyNumberFormat="1" applyFont="1" applyBorder="1"/>
    <xf numFmtId="41" fontId="8" fillId="5" borderId="37" xfId="3" applyFont="1" applyFill="1" applyBorder="1" applyAlignment="1">
      <alignment horizontal="center" vertical="center"/>
    </xf>
    <xf numFmtId="41" fontId="8" fillId="9" borderId="37" xfId="3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4" fontId="4" fillId="0" borderId="0" xfId="0" applyNumberFormat="1" applyFont="1"/>
    <xf numFmtId="174" fontId="7" fillId="11" borderId="0" xfId="0" applyNumberFormat="1" applyFont="1" applyFill="1"/>
    <xf numFmtId="0" fontId="3" fillId="4" borderId="1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9" fontId="3" fillId="3" borderId="26" xfId="2" applyFont="1" applyFill="1" applyBorder="1" applyAlignment="1">
      <alignment vertical="center"/>
    </xf>
    <xf numFmtId="174" fontId="3" fillId="4" borderId="25" xfId="2" applyNumberFormat="1" applyFont="1" applyFill="1" applyBorder="1" applyAlignment="1">
      <alignment vertical="center"/>
    </xf>
    <xf numFmtId="9" fontId="3" fillId="4" borderId="25" xfId="2" applyFont="1" applyFill="1" applyBorder="1" applyAlignment="1">
      <alignment vertical="center"/>
    </xf>
    <xf numFmtId="9" fontId="3" fillId="4" borderId="26" xfId="2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45" xfId="0" applyFont="1" applyBorder="1" applyAlignment="1">
      <alignment horizontal="left" vertical="center"/>
    </xf>
    <xf numFmtId="0" fontId="5" fillId="0" borderId="46" xfId="0" applyFont="1" applyBorder="1"/>
    <xf numFmtId="0" fontId="6" fillId="0" borderId="48" xfId="0" applyFont="1" applyBorder="1" applyAlignment="1">
      <alignment horizontal="left" vertical="center"/>
    </xf>
    <xf numFmtId="0" fontId="5" fillId="0" borderId="49" xfId="0" applyFont="1" applyBorder="1"/>
    <xf numFmtId="0" fontId="6" fillId="0" borderId="51" xfId="0" applyFont="1" applyBorder="1" applyAlignment="1">
      <alignment horizontal="left" vertical="center"/>
    </xf>
    <xf numFmtId="0" fontId="5" fillId="0" borderId="52" xfId="0" applyFont="1" applyBorder="1"/>
    <xf numFmtId="174" fontId="5" fillId="0" borderId="47" xfId="2" applyNumberFormat="1" applyFont="1" applyBorder="1" applyAlignment="1">
      <alignment horizontal="center"/>
    </xf>
    <xf numFmtId="174" fontId="5" fillId="0" borderId="50" xfId="2" applyNumberFormat="1" applyFont="1" applyBorder="1" applyAlignment="1">
      <alignment horizontal="center"/>
    </xf>
    <xf numFmtId="174" fontId="5" fillId="0" borderId="53" xfId="2" applyNumberFormat="1" applyFont="1" applyBorder="1" applyAlignment="1">
      <alignment horizontal="center"/>
    </xf>
    <xf numFmtId="0" fontId="5" fillId="4" borderId="31" xfId="0" applyFont="1" applyFill="1" applyBorder="1"/>
    <xf numFmtId="0" fontId="6" fillId="4" borderId="31" xfId="0" applyFont="1" applyFill="1" applyBorder="1"/>
    <xf numFmtId="174" fontId="6" fillId="4" borderId="31" xfId="2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1" fontId="4" fillId="4" borderId="34" xfId="3" applyFont="1" applyFill="1" applyBorder="1"/>
    <xf numFmtId="41" fontId="4" fillId="4" borderId="0" xfId="0" applyNumberFormat="1" applyFont="1" applyFill="1"/>
    <xf numFmtId="174" fontId="3" fillId="3" borderId="19" xfId="2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vertical="center"/>
    </xf>
    <xf numFmtId="41" fontId="4" fillId="12" borderId="34" xfId="3" applyFont="1" applyFill="1" applyBorder="1"/>
    <xf numFmtId="41" fontId="4" fillId="12" borderId="0" xfId="3" applyFont="1" applyFill="1" applyBorder="1" applyAlignment="1">
      <alignment vertical="center"/>
    </xf>
    <xf numFmtId="174" fontId="3" fillId="12" borderId="19" xfId="2" applyNumberFormat="1" applyFont="1" applyFill="1" applyBorder="1" applyAlignment="1">
      <alignment vertical="center"/>
    </xf>
    <xf numFmtId="41" fontId="4" fillId="12" borderId="34" xfId="0" applyNumberFormat="1" applyFont="1" applyFill="1" applyBorder="1"/>
    <xf numFmtId="0" fontId="4" fillId="12" borderId="34" xfId="0" applyFont="1" applyFill="1" applyBorder="1"/>
    <xf numFmtId="41" fontId="8" fillId="13" borderId="37" xfId="3" applyFont="1" applyFill="1" applyBorder="1" applyAlignment="1">
      <alignment horizontal="center" vertical="center"/>
    </xf>
    <xf numFmtId="41" fontId="8" fillId="14" borderId="37" xfId="3" applyFont="1" applyFill="1" applyBorder="1" applyAlignment="1">
      <alignment horizontal="center" vertical="center"/>
    </xf>
    <xf numFmtId="41" fontId="4" fillId="15" borderId="34" xfId="3" applyFont="1" applyFill="1" applyBorder="1"/>
    <xf numFmtId="41" fontId="4" fillId="15" borderId="0" xfId="3" applyFont="1" applyFill="1" applyBorder="1" applyAlignment="1">
      <alignment vertical="center"/>
    </xf>
    <xf numFmtId="174" fontId="3" fillId="15" borderId="19" xfId="2" applyNumberFormat="1" applyFont="1" applyFill="1" applyBorder="1" applyAlignment="1">
      <alignment vertical="center"/>
    </xf>
    <xf numFmtId="41" fontId="4" fillId="15" borderId="34" xfId="0" applyNumberFormat="1" applyFont="1" applyFill="1" applyBorder="1"/>
    <xf numFmtId="0" fontId="4" fillId="15" borderId="34" xfId="0" applyFont="1" applyFill="1" applyBorder="1"/>
    <xf numFmtId="177" fontId="4" fillId="15" borderId="0" xfId="3" applyNumberFormat="1" applyFont="1" applyFill="1" applyBorder="1" applyAlignment="1">
      <alignment vertical="center"/>
    </xf>
    <xf numFmtId="41" fontId="8" fillId="16" borderId="37" xfId="3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174" fontId="8" fillId="14" borderId="0" xfId="0" applyNumberFormat="1" applyFont="1" applyFill="1" applyAlignment="1">
      <alignment vertical="center"/>
    </xf>
    <xf numFmtId="174" fontId="8" fillId="13" borderId="0" xfId="0" applyNumberFormat="1" applyFont="1" applyFill="1" applyAlignment="1">
      <alignment vertical="center"/>
    </xf>
    <xf numFmtId="174" fontId="10" fillId="16" borderId="0" xfId="0" applyNumberFormat="1" applyFont="1" applyFill="1" applyAlignment="1">
      <alignment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2" borderId="19" xfId="3" applyNumberFormat="1" applyFont="1" applyFill="1" applyBorder="1" applyAlignment="1">
      <alignment horizontal="center"/>
    </xf>
    <xf numFmtId="49" fontId="3" fillId="5" borderId="19" xfId="3" applyNumberFormat="1" applyFont="1" applyFill="1" applyBorder="1" applyAlignment="1">
      <alignment horizontal="center"/>
    </xf>
    <xf numFmtId="174" fontId="3" fillId="6" borderId="0" xfId="0" applyNumberFormat="1" applyFont="1" applyFill="1" applyAlignment="1">
      <alignment horizontal="center"/>
    </xf>
    <xf numFmtId="0" fontId="3" fillId="0" borderId="30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7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17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8" borderId="0" xfId="0" applyFont="1" applyFill="1" applyBorder="1" applyAlignment="1">
      <alignment horizontal="justify" vertical="center" wrapText="1"/>
    </xf>
    <xf numFmtId="0" fontId="4" fillId="7" borderId="0" xfId="0" applyFont="1" applyFill="1" applyAlignment="1">
      <alignment horizontal="justify" vertical="center" wrapText="1"/>
    </xf>
    <xf numFmtId="0" fontId="4" fillId="7" borderId="0" xfId="0" applyFont="1" applyFill="1" applyAlignment="1">
      <alignment horizontal="justify" vertical="center"/>
    </xf>
    <xf numFmtId="41" fontId="4" fillId="18" borderId="34" xfId="3" applyFont="1" applyFill="1" applyBorder="1"/>
    <xf numFmtId="41" fontId="4" fillId="18" borderId="0" xfId="0" applyNumberFormat="1" applyFont="1" applyFill="1"/>
    <xf numFmtId="174" fontId="3" fillId="18" borderId="19" xfId="2" applyNumberFormat="1" applyFont="1" applyFill="1" applyBorder="1" applyAlignment="1">
      <alignment vertical="center"/>
    </xf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'Sist. Peso'!$D$24:$D$35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'Sist. Peso'!$G$24:$G$35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2-47AC-A407-2A243189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594944"/>
        <c:axId val="264596480"/>
        <c:axId val="0"/>
      </c:bar3DChart>
      <c:catAx>
        <c:axId val="26459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96480"/>
        <c:crosses val="autoZero"/>
        <c:auto val="1"/>
        <c:lblAlgn val="ctr"/>
        <c:lblOffset val="100"/>
        <c:noMultiLvlLbl val="0"/>
      </c:catAx>
      <c:valAx>
        <c:axId val="264596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45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36</xdr:row>
      <xdr:rowOff>4762</xdr:rowOff>
    </xdr:from>
    <xdr:to>
      <xdr:col>8</xdr:col>
      <xdr:colOff>209550</xdr:colOff>
      <xdr:row>50</xdr:row>
      <xdr:rowOff>80962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529167</xdr:colOff>
      <xdr:row>92</xdr:row>
      <xdr:rowOff>21166</xdr:rowOff>
    </xdr:from>
    <xdr:to>
      <xdr:col>16</xdr:col>
      <xdr:colOff>317501</xdr:colOff>
      <xdr:row>102</xdr:row>
      <xdr:rowOff>9052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77" t="46013" r="57779" b="32717"/>
        <a:stretch/>
      </xdr:blipFill>
      <xdr:spPr>
        <a:xfrm>
          <a:off x="3016250" y="15388166"/>
          <a:ext cx="5969000" cy="1787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28"/>
  <sheetViews>
    <sheetView showGridLines="0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H46" sqref="H46"/>
    </sheetView>
  </sheetViews>
  <sheetFormatPr baseColWidth="10" defaultRowHeight="15" x14ac:dyDescent="0.25"/>
  <cols>
    <col min="1" max="1" width="1.85546875" customWidth="1"/>
    <col min="2" max="2" width="28" customWidth="1"/>
    <col min="6" max="6" width="13" customWidth="1"/>
    <col min="10" max="10" width="14.42578125" customWidth="1"/>
    <col min="11" max="11" width="12.42578125" customWidth="1"/>
    <col min="14" max="14" width="12.28515625" customWidth="1"/>
  </cols>
  <sheetData>
    <row r="1" spans="2:17" ht="15.75" thickBot="1" x14ac:dyDescent="0.3">
      <c r="H1" s="104"/>
      <c r="I1" s="104"/>
      <c r="J1" s="104"/>
      <c r="K1" s="104"/>
      <c r="L1" s="104"/>
      <c r="M1" s="104"/>
      <c r="N1" s="104"/>
      <c r="O1" s="104"/>
    </row>
    <row r="2" spans="2:17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60</v>
      </c>
      <c r="G2" s="43" t="s">
        <v>61</v>
      </c>
      <c r="H2" s="117" t="s">
        <v>62</v>
      </c>
      <c r="I2" s="117" t="s">
        <v>63</v>
      </c>
      <c r="J2" s="117" t="s">
        <v>64</v>
      </c>
      <c r="K2" s="117" t="s">
        <v>65</v>
      </c>
      <c r="L2" s="117" t="s">
        <v>66</v>
      </c>
      <c r="M2" s="117" t="s">
        <v>67</v>
      </c>
      <c r="N2" s="118" t="s">
        <v>68</v>
      </c>
      <c r="O2" s="104">
        <v>0.7</v>
      </c>
      <c r="P2" s="104">
        <v>0.7</v>
      </c>
      <c r="Q2" s="104">
        <v>0.75</v>
      </c>
    </row>
    <row r="3" spans="2:17" x14ac:dyDescent="0.25">
      <c r="B3" s="58" t="s">
        <v>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57"/>
      <c r="O3" s="105">
        <f>(((1700*3.785)*60)/1000)*O2</f>
        <v>270.24899999999997</v>
      </c>
      <c r="P3" t="s">
        <v>93</v>
      </c>
    </row>
    <row r="4" spans="2:17" x14ac:dyDescent="0.25">
      <c r="B4" s="23" t="s">
        <v>15</v>
      </c>
      <c r="C4" s="24"/>
      <c r="D4" s="24"/>
      <c r="E4" s="24"/>
      <c r="F4" s="24">
        <v>1</v>
      </c>
      <c r="G4" s="24"/>
      <c r="H4" s="24"/>
      <c r="I4" s="24"/>
      <c r="J4" s="24"/>
      <c r="K4" s="24"/>
      <c r="L4" s="24"/>
      <c r="M4" s="24"/>
      <c r="N4" s="29"/>
      <c r="O4" s="8">
        <f>SUM(C4:N4)</f>
        <v>1</v>
      </c>
    </row>
    <row r="5" spans="2:17" x14ac:dyDescent="0.25">
      <c r="B5" s="23" t="s">
        <v>39</v>
      </c>
      <c r="C5" s="24"/>
      <c r="D5" s="24"/>
      <c r="E5" s="24"/>
      <c r="F5" s="24">
        <v>6</v>
      </c>
      <c r="G5" s="24"/>
      <c r="H5" s="24"/>
      <c r="I5" s="24"/>
      <c r="J5" s="24"/>
      <c r="K5" s="24"/>
      <c r="L5" s="24"/>
      <c r="M5" s="24"/>
      <c r="N5" s="29"/>
      <c r="O5" s="8">
        <f>SUM(C5:N5)</f>
        <v>6</v>
      </c>
    </row>
    <row r="6" spans="2:17" x14ac:dyDescent="0.25">
      <c r="B6" s="23" t="s">
        <v>72</v>
      </c>
      <c r="C6" s="26">
        <f>30*24</f>
        <v>720</v>
      </c>
      <c r="D6" s="26">
        <f>30*24</f>
        <v>720</v>
      </c>
      <c r="E6" s="26">
        <v>720</v>
      </c>
      <c r="F6" s="26">
        <v>720</v>
      </c>
      <c r="G6" s="26"/>
      <c r="H6" s="26"/>
      <c r="I6" s="26"/>
      <c r="J6" s="26"/>
      <c r="K6" s="26"/>
      <c r="L6" s="26"/>
      <c r="M6" s="26"/>
      <c r="N6" s="26"/>
      <c r="O6" s="8">
        <f>SUM(C6:N6)</f>
        <v>2880</v>
      </c>
    </row>
    <row r="7" spans="2:17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8">
        <f>+IF(ISERROR(E4/E6)=TRUE,0,(E4/E6))</f>
        <v>0</v>
      </c>
      <c r="F7" s="28">
        <f>+IF(ISERROR(F4/F6)=TRUE,0,(F4/F6))</f>
        <v>1.3888888888888889E-3</v>
      </c>
      <c r="G7" s="28"/>
      <c r="H7" s="28"/>
      <c r="I7" s="24"/>
      <c r="J7" s="24"/>
      <c r="K7" s="24"/>
      <c r="L7" s="24"/>
      <c r="M7" s="24"/>
      <c r="N7" s="29"/>
    </row>
    <row r="8" spans="2:17" x14ac:dyDescent="0.25">
      <c r="B8" s="23" t="s">
        <v>43</v>
      </c>
      <c r="C8" s="28"/>
      <c r="D8" s="28"/>
      <c r="E8" s="24"/>
      <c r="F8" s="24"/>
      <c r="G8" s="24"/>
      <c r="H8" s="24"/>
      <c r="I8" s="24"/>
      <c r="J8" s="24"/>
      <c r="K8" s="24"/>
      <c r="L8" s="24"/>
      <c r="M8" s="24"/>
      <c r="N8" s="29"/>
    </row>
    <row r="9" spans="2:17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>
        <f t="shared" ref="E9:F9" si="0">IF(ISERROR(1/E7)=TRUE,0,(1/E7))</f>
        <v>0</v>
      </c>
      <c r="F9" s="24">
        <f t="shared" si="0"/>
        <v>720</v>
      </c>
      <c r="G9" s="24"/>
      <c r="H9" s="24"/>
      <c r="I9" s="24"/>
      <c r="J9" s="24"/>
      <c r="K9" s="24"/>
      <c r="L9" s="24"/>
      <c r="M9" s="24"/>
      <c r="N9" s="29"/>
    </row>
    <row r="10" spans="2:17" ht="15.75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>
        <f t="shared" ref="E10:F10" si="1">IF(ISERROR(E5/E4)=TRUE,0,(E5/E4))</f>
        <v>0</v>
      </c>
      <c r="F10" s="74">
        <f t="shared" si="1"/>
        <v>6</v>
      </c>
      <c r="G10" s="74"/>
      <c r="H10" s="74"/>
      <c r="I10" s="74"/>
      <c r="J10" s="74"/>
      <c r="K10" s="74"/>
      <c r="L10" s="74"/>
      <c r="M10" s="74"/>
      <c r="N10" s="75"/>
    </row>
    <row r="11" spans="2:17" ht="8.25" customHeight="1" x14ac:dyDescent="0.25">
      <c r="B11" s="76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</row>
    <row r="12" spans="2:17" x14ac:dyDescent="0.25">
      <c r="B12" s="30" t="s">
        <v>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105">
        <f>(((600*3.785)*60)/1000)*P2</f>
        <v>95.381999999999991</v>
      </c>
    </row>
    <row r="13" spans="2:17" x14ac:dyDescent="0.25">
      <c r="B13" s="23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9"/>
      <c r="O13" s="4">
        <f>SUM(C13:N13)</f>
        <v>0</v>
      </c>
    </row>
    <row r="14" spans="2:17" x14ac:dyDescent="0.25">
      <c r="B14" s="23" t="s">
        <v>39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9"/>
      <c r="O14" s="8">
        <f>SUM(C14:N14)</f>
        <v>0</v>
      </c>
    </row>
    <row r="15" spans="2:17" x14ac:dyDescent="0.25">
      <c r="B15" s="23" t="s">
        <v>72</v>
      </c>
      <c r="C15" s="26">
        <f>30*24</f>
        <v>720</v>
      </c>
      <c r="D15" s="26">
        <f>30*24</f>
        <v>720</v>
      </c>
      <c r="E15" s="26">
        <v>720</v>
      </c>
      <c r="F15" s="26">
        <v>720</v>
      </c>
      <c r="G15" s="26"/>
      <c r="H15" s="26"/>
      <c r="I15" s="26"/>
      <c r="J15" s="26"/>
      <c r="K15" s="26"/>
      <c r="L15" s="26"/>
      <c r="M15" s="26"/>
      <c r="N15" s="26"/>
      <c r="O15" s="8">
        <f>SUM(C15:N15)</f>
        <v>2880</v>
      </c>
    </row>
    <row r="16" spans="2:17" x14ac:dyDescent="0.25">
      <c r="B16" s="23" t="s">
        <v>17</v>
      </c>
      <c r="C16" s="28">
        <f>+IF(ISERROR(C13/C15)=TRUE,0,(C13/C15))</f>
        <v>0</v>
      </c>
      <c r="D16" s="28">
        <f>+IF(ISERROR(D13/D15)=TRUE,0,(D13/D15))</f>
        <v>0</v>
      </c>
      <c r="E16" s="28">
        <f>+IF(ISERROR(E13/E15)=TRUE,0,(E13/E15))</f>
        <v>0</v>
      </c>
      <c r="F16" s="28">
        <f>+IF(ISERROR(F13/F15)=TRUE,0,(F13/F15))</f>
        <v>0</v>
      </c>
      <c r="G16" s="24"/>
      <c r="H16" s="24"/>
      <c r="I16" s="24"/>
      <c r="J16" s="24"/>
      <c r="K16" s="24"/>
      <c r="L16" s="24"/>
      <c r="M16" s="24"/>
      <c r="N16" s="29"/>
    </row>
    <row r="17" spans="2:15" x14ac:dyDescent="0.25">
      <c r="B17" s="23" t="s">
        <v>43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</row>
    <row r="18" spans="2:15" x14ac:dyDescent="0.25">
      <c r="B18" s="30" t="s">
        <v>9</v>
      </c>
      <c r="C18" s="24">
        <f t="shared" ref="C18:I18" si="2">IF(ISERROR(1/C16)=TRUE,0,(1/C16))</f>
        <v>0</v>
      </c>
      <c r="D18" s="24">
        <f t="shared" si="2"/>
        <v>0</v>
      </c>
      <c r="E18" s="24">
        <f t="shared" si="2"/>
        <v>0</v>
      </c>
      <c r="F18" s="24">
        <f t="shared" si="2"/>
        <v>0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/>
      <c r="K18" s="24"/>
      <c r="L18" s="24"/>
      <c r="M18" s="24"/>
      <c r="N18" s="29"/>
    </row>
    <row r="19" spans="2:15" ht="14.25" customHeight="1" thickBot="1" x14ac:dyDescent="0.3">
      <c r="B19" s="59" t="s">
        <v>38</v>
      </c>
      <c r="C19" s="74">
        <f t="shared" ref="C19:I19" si="3">IF(ISERROR(C14/C13)=TRUE,0,(C14/C13))</f>
        <v>0</v>
      </c>
      <c r="D19" s="74">
        <f t="shared" si="3"/>
        <v>0</v>
      </c>
      <c r="E19" s="74">
        <f t="shared" si="3"/>
        <v>0</v>
      </c>
      <c r="F19" s="74">
        <f t="shared" si="3"/>
        <v>0</v>
      </c>
      <c r="G19" s="74">
        <f t="shared" si="3"/>
        <v>0</v>
      </c>
      <c r="H19" s="74">
        <f t="shared" si="3"/>
        <v>0</v>
      </c>
      <c r="I19" s="74">
        <f t="shared" si="3"/>
        <v>0</v>
      </c>
      <c r="J19" s="74"/>
      <c r="K19" s="74"/>
      <c r="L19" s="74"/>
      <c r="M19" s="74"/>
      <c r="N19" s="75"/>
    </row>
    <row r="20" spans="2:15" ht="8.25" customHeight="1" x14ac:dyDescent="0.25">
      <c r="B20" s="7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</row>
    <row r="21" spans="2:15" x14ac:dyDescent="0.25">
      <c r="B21" s="30" t="s">
        <v>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105">
        <f>(((600*3.785)*60)/1000)*P2</f>
        <v>95.381999999999991</v>
      </c>
    </row>
    <row r="22" spans="2:15" x14ac:dyDescent="0.25">
      <c r="B22" s="23" t="s">
        <v>18</v>
      </c>
      <c r="C22" s="24">
        <v>0</v>
      </c>
      <c r="D22" s="24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9"/>
      <c r="O22" s="4">
        <f>SUM(C22:N22)</f>
        <v>0</v>
      </c>
    </row>
    <row r="23" spans="2:15" x14ac:dyDescent="0.25">
      <c r="B23" s="23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9"/>
      <c r="O23" s="8">
        <f>SUM(C23:N23)</f>
        <v>0</v>
      </c>
    </row>
    <row r="24" spans="2:15" x14ac:dyDescent="0.25">
      <c r="B24" s="23" t="s">
        <v>72</v>
      </c>
      <c r="C24" s="26">
        <f>30*24</f>
        <v>720</v>
      </c>
      <c r="D24" s="26">
        <f>30*24</f>
        <v>720</v>
      </c>
      <c r="E24" s="26">
        <v>720</v>
      </c>
      <c r="F24" s="26">
        <v>720</v>
      </c>
      <c r="G24" s="26"/>
      <c r="H24" s="26"/>
      <c r="I24" s="26"/>
      <c r="J24" s="26"/>
      <c r="K24" s="26"/>
      <c r="L24" s="26"/>
      <c r="M24" s="26"/>
      <c r="N24" s="26"/>
      <c r="O24" s="8">
        <f>SUM(C24:N24)</f>
        <v>2880</v>
      </c>
    </row>
    <row r="25" spans="2:15" x14ac:dyDescent="0.25">
      <c r="B25" s="23" t="s">
        <v>17</v>
      </c>
      <c r="C25" s="70">
        <f>+IF(ISERROR(C22/C24)=TRUE,0,(C22/C24))</f>
        <v>0</v>
      </c>
      <c r="D25" s="70">
        <f>+IF(ISERROR(D22/D24)=TRUE,0,(D22/D24))</f>
        <v>0</v>
      </c>
      <c r="E25" s="28"/>
      <c r="F25" s="28"/>
      <c r="G25" s="28"/>
      <c r="H25" s="28"/>
      <c r="I25" s="70"/>
      <c r="J25" s="70"/>
      <c r="K25" s="70"/>
      <c r="L25" s="70"/>
      <c r="M25" s="70"/>
      <c r="N25" s="71"/>
    </row>
    <row r="26" spans="2:15" x14ac:dyDescent="0.25">
      <c r="B26" s="23" t="s">
        <v>43</v>
      </c>
      <c r="C26" s="26"/>
      <c r="D26" s="26"/>
      <c r="E26" s="24"/>
      <c r="F26" s="24"/>
      <c r="G26" s="24"/>
      <c r="H26" s="24"/>
      <c r="I26" s="24"/>
      <c r="J26" s="24"/>
      <c r="K26" s="24"/>
      <c r="L26" s="24"/>
      <c r="M26" s="24"/>
      <c r="N26" s="29"/>
    </row>
    <row r="27" spans="2:15" x14ac:dyDescent="0.25">
      <c r="B27" s="30" t="s">
        <v>9</v>
      </c>
      <c r="C27" s="24">
        <f>IF(ISERROR(1/C25)=TRUE,0,(1/C25))</f>
        <v>0</v>
      </c>
      <c r="D27" s="24">
        <f>IF(ISERROR(1/D25)=TRUE,0,(1/D25))</f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9"/>
    </row>
    <row r="28" spans="2:15" ht="15" customHeight="1" thickBot="1" x14ac:dyDescent="0.3">
      <c r="B28" s="59" t="s">
        <v>38</v>
      </c>
      <c r="C28" s="74">
        <f>IF(ISERROR(C23/C22)=TRUE,0,(C23/C22))</f>
        <v>0</v>
      </c>
      <c r="D28" s="74">
        <f>IF(ISERROR(D23/D22)=TRUE,0,(D23/D22))</f>
        <v>0</v>
      </c>
      <c r="E28" s="74"/>
      <c r="F28" s="74"/>
      <c r="G28" s="74"/>
      <c r="H28" s="74"/>
      <c r="I28" s="74"/>
      <c r="J28" s="74"/>
      <c r="K28" s="74"/>
      <c r="L28" s="74"/>
      <c r="M28" s="74"/>
      <c r="N28" s="75"/>
    </row>
    <row r="29" spans="2:15" ht="10.5" customHeight="1" x14ac:dyDescent="0.25">
      <c r="B29" s="3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8"/>
    </row>
    <row r="30" spans="2:15" x14ac:dyDescent="0.25">
      <c r="B30" s="30" t="s">
        <v>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  <c r="O30" s="105">
        <f>(((600*3.785)*60)/1000)*P2</f>
        <v>95.381999999999991</v>
      </c>
    </row>
    <row r="31" spans="2:15" x14ac:dyDescent="0.25">
      <c r="B31" s="23" t="s">
        <v>15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9"/>
      <c r="O31" s="4">
        <f>SUM(C31:N31)</f>
        <v>0</v>
      </c>
    </row>
    <row r="32" spans="2:15" x14ac:dyDescent="0.25">
      <c r="B32" s="23" t="s">
        <v>39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9"/>
      <c r="O32" s="8">
        <f>SUM(C32:N32)</f>
        <v>0</v>
      </c>
    </row>
    <row r="33" spans="2:15" x14ac:dyDescent="0.25">
      <c r="B33" s="23" t="s">
        <v>72</v>
      </c>
      <c r="C33" s="26">
        <f>30*24</f>
        <v>720</v>
      </c>
      <c r="D33" s="26">
        <f>30*24</f>
        <v>720</v>
      </c>
      <c r="E33" s="26">
        <v>720</v>
      </c>
      <c r="F33" s="26">
        <v>720</v>
      </c>
      <c r="G33" s="26"/>
      <c r="H33" s="26"/>
      <c r="I33" s="26"/>
      <c r="J33" s="26"/>
      <c r="K33" s="26"/>
      <c r="L33" s="26"/>
      <c r="M33" s="26"/>
      <c r="N33" s="26"/>
      <c r="O33" s="8">
        <f>SUM(C33:N33)</f>
        <v>2880</v>
      </c>
    </row>
    <row r="34" spans="2:15" x14ac:dyDescent="0.25">
      <c r="B34" s="23" t="s">
        <v>17</v>
      </c>
      <c r="C34" s="28">
        <f>+IF(ISERROR(C31/C33)=TRUE,0,(C31/C33))</f>
        <v>0</v>
      </c>
      <c r="D34" s="28">
        <f>+IF(ISERROR(D31/D33)=TRUE,0,(D31/D33))</f>
        <v>0</v>
      </c>
      <c r="E34" s="28">
        <f t="shared" ref="E34:J34" si="4">+IF(ISERROR(E31/E33)=TRUE,0,(E31/E33))</f>
        <v>0</v>
      </c>
      <c r="F34" s="28">
        <f t="shared" si="4"/>
        <v>0</v>
      </c>
      <c r="G34" s="28">
        <f t="shared" si="4"/>
        <v>0</v>
      </c>
      <c r="H34" s="28">
        <f t="shared" si="4"/>
        <v>0</v>
      </c>
      <c r="I34" s="28">
        <f t="shared" si="4"/>
        <v>0</v>
      </c>
      <c r="J34" s="28">
        <f t="shared" si="4"/>
        <v>0</v>
      </c>
      <c r="K34" s="28">
        <f>+IF(ISERROR(K31/K33)=TRUE,0,(K31/K33))</f>
        <v>0</v>
      </c>
      <c r="L34" s="28">
        <f>+IF(ISERROR(L31/L33)=TRUE,0,(L31/L33))</f>
        <v>0</v>
      </c>
      <c r="M34" s="24"/>
      <c r="N34" s="29"/>
    </row>
    <row r="35" spans="2:15" x14ac:dyDescent="0.25">
      <c r="B35" s="23" t="s">
        <v>43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9"/>
    </row>
    <row r="36" spans="2:15" x14ac:dyDescent="0.25">
      <c r="B36" s="30" t="s">
        <v>9</v>
      </c>
      <c r="C36" s="24">
        <f t="shared" ref="C36:L36" si="5">IF(ISERROR(1/C34)=TRUE,0,(1/C34))</f>
        <v>0</v>
      </c>
      <c r="D36" s="24">
        <f t="shared" si="5"/>
        <v>0</v>
      </c>
      <c r="E36" s="24">
        <f t="shared" si="5"/>
        <v>0</v>
      </c>
      <c r="F36" s="24">
        <f t="shared" si="5"/>
        <v>0</v>
      </c>
      <c r="G36" s="24">
        <f t="shared" si="5"/>
        <v>0</v>
      </c>
      <c r="H36" s="24">
        <f t="shared" si="5"/>
        <v>0</v>
      </c>
      <c r="I36" s="24">
        <f t="shared" si="5"/>
        <v>0</v>
      </c>
      <c r="J36" s="24">
        <f t="shared" si="5"/>
        <v>0</v>
      </c>
      <c r="K36" s="24">
        <f t="shared" si="5"/>
        <v>0</v>
      </c>
      <c r="L36" s="24">
        <f t="shared" si="5"/>
        <v>0</v>
      </c>
      <c r="M36" s="24"/>
      <c r="N36" s="29"/>
    </row>
    <row r="37" spans="2:15" ht="15.75" customHeight="1" thickBot="1" x14ac:dyDescent="0.3">
      <c r="B37" s="59" t="s">
        <v>38</v>
      </c>
      <c r="C37" s="74">
        <f t="shared" ref="C37:L37" si="6">IF(ISERROR(C32/C31)=TRUE,0,(C32/C31))</f>
        <v>0</v>
      </c>
      <c r="D37" s="74">
        <f t="shared" si="6"/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/>
      <c r="N37" s="75"/>
    </row>
    <row r="38" spans="2:15" ht="9" customHeight="1" x14ac:dyDescent="0.25">
      <c r="B38" s="39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8"/>
    </row>
    <row r="39" spans="2:15" x14ac:dyDescent="0.25">
      <c r="B39" s="30" t="s">
        <v>4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105">
        <f>(((650*3.785)*60)/1000)*Q2</f>
        <v>110.71125000000001</v>
      </c>
    </row>
    <row r="40" spans="2:15" x14ac:dyDescent="0.25">
      <c r="B40" s="23" t="s">
        <v>15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9"/>
      <c r="O40" s="4">
        <f>SUM(C40:N40)</f>
        <v>0</v>
      </c>
    </row>
    <row r="41" spans="2:15" x14ac:dyDescent="0.25">
      <c r="B41" s="23" t="s">
        <v>39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9"/>
      <c r="O41" s="8">
        <f>SUM(C41:N41)</f>
        <v>0</v>
      </c>
    </row>
    <row r="42" spans="2:15" x14ac:dyDescent="0.25">
      <c r="B42" s="23" t="s">
        <v>72</v>
      </c>
      <c r="C42" s="26">
        <f>30*24</f>
        <v>720</v>
      </c>
      <c r="D42" s="26">
        <f>30*24</f>
        <v>720</v>
      </c>
      <c r="E42" s="26">
        <v>720</v>
      </c>
      <c r="F42" s="26">
        <v>720</v>
      </c>
      <c r="G42" s="26"/>
      <c r="H42" s="26"/>
      <c r="I42" s="26"/>
      <c r="J42" s="26"/>
      <c r="K42" s="26"/>
      <c r="L42" s="26"/>
      <c r="M42" s="26"/>
      <c r="N42" s="26"/>
      <c r="O42" s="8">
        <f>SUM(C42:N42)</f>
        <v>2880</v>
      </c>
    </row>
    <row r="43" spans="2:15" x14ac:dyDescent="0.25">
      <c r="B43" s="23" t="s">
        <v>17</v>
      </c>
      <c r="C43" s="28">
        <f>+IF(ISERROR(C40/C42)=TRUE,0,(C40/C42))</f>
        <v>0</v>
      </c>
      <c r="D43" s="28">
        <f>+IF(ISERROR(D40/D42)=TRUE,0,(D40/D42))</f>
        <v>0</v>
      </c>
      <c r="E43" s="28">
        <f t="shared" ref="E43:M43" si="7">+IF(ISERROR(E40/E42)=TRUE,0,(E40/E42))</f>
        <v>0</v>
      </c>
      <c r="F43" s="28">
        <f t="shared" si="7"/>
        <v>0</v>
      </c>
      <c r="G43" s="28">
        <f t="shared" si="7"/>
        <v>0</v>
      </c>
      <c r="H43" s="28">
        <f t="shared" si="7"/>
        <v>0</v>
      </c>
      <c r="I43" s="28">
        <f t="shared" si="7"/>
        <v>0</v>
      </c>
      <c r="J43" s="28">
        <f t="shared" si="7"/>
        <v>0</v>
      </c>
      <c r="K43" s="28">
        <f>+IF(ISERROR(K40/K42)=TRUE,0,(K40/K42))</f>
        <v>0</v>
      </c>
      <c r="L43" s="28">
        <f>+IF(ISERROR(L40/L42)=TRUE,0,(L40/L42))</f>
        <v>0</v>
      </c>
      <c r="M43" s="28">
        <f t="shared" si="7"/>
        <v>0</v>
      </c>
      <c r="N43" s="33"/>
    </row>
    <row r="44" spans="2:15" x14ac:dyDescent="0.25">
      <c r="B44" s="23" t="s">
        <v>43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3"/>
    </row>
    <row r="45" spans="2:15" x14ac:dyDescent="0.25">
      <c r="B45" s="30" t="s">
        <v>9</v>
      </c>
      <c r="C45" s="24">
        <f>IF(ISERROR(1/C43)=TRUE,0,(1/C43))</f>
        <v>0</v>
      </c>
      <c r="D45" s="24">
        <f>IF(ISERROR(1/D43)=TRUE,0,(1/D43))</f>
        <v>0</v>
      </c>
      <c r="E45" s="24">
        <f t="shared" ref="E45:M45" si="8">IF(ISERROR(1/E43)=TRUE,0,(1/E43))</f>
        <v>0</v>
      </c>
      <c r="F45" s="24">
        <f t="shared" si="8"/>
        <v>0</v>
      </c>
      <c r="G45" s="24">
        <f t="shared" si="8"/>
        <v>0</v>
      </c>
      <c r="H45" s="24">
        <f t="shared" si="8"/>
        <v>0</v>
      </c>
      <c r="I45" s="24">
        <f t="shared" si="8"/>
        <v>0</v>
      </c>
      <c r="J45" s="24">
        <f t="shared" si="8"/>
        <v>0</v>
      </c>
      <c r="K45" s="24">
        <f>IF(ISERROR(1/K43)=TRUE,0,(1/K43))</f>
        <v>0</v>
      </c>
      <c r="L45" s="24">
        <f>IF(ISERROR(1/L43)=TRUE,0,(1/L43))</f>
        <v>0</v>
      </c>
      <c r="M45" s="24">
        <f t="shared" si="8"/>
        <v>0</v>
      </c>
      <c r="N45" s="29"/>
    </row>
    <row r="46" spans="2:15" ht="18" customHeight="1" thickBot="1" x14ac:dyDescent="0.3">
      <c r="B46" s="59" t="s">
        <v>38</v>
      </c>
      <c r="C46" s="74">
        <f>IF(ISERROR(C41/C40)=TRUE,0,(C41/C40))</f>
        <v>0</v>
      </c>
      <c r="D46" s="74">
        <f>IF(ISERROR(D41/D40)=TRUE,0,(D41/D40))</f>
        <v>0</v>
      </c>
      <c r="E46" s="74">
        <f t="shared" ref="E46:M46" si="9">IF(ISERROR(E41/E40)=TRUE,0,(E41/E40))</f>
        <v>0</v>
      </c>
      <c r="F46" s="74">
        <f t="shared" si="9"/>
        <v>0</v>
      </c>
      <c r="G46" s="74">
        <f t="shared" si="9"/>
        <v>0</v>
      </c>
      <c r="H46" s="74">
        <f t="shared" si="9"/>
        <v>0</v>
      </c>
      <c r="I46" s="74">
        <f t="shared" si="9"/>
        <v>0</v>
      </c>
      <c r="J46" s="74">
        <f t="shared" si="9"/>
        <v>0</v>
      </c>
      <c r="K46" s="74">
        <f>IF(ISERROR(K41/K40)=TRUE,0,(K41/K40))</f>
        <v>0</v>
      </c>
      <c r="L46" s="74">
        <f>IF(ISERROR(L41/L40)=TRUE,0,(L41/L40))</f>
        <v>0</v>
      </c>
      <c r="M46" s="74">
        <f t="shared" si="9"/>
        <v>0</v>
      </c>
      <c r="N46" s="75"/>
    </row>
    <row r="47" spans="2:15" ht="7.5" customHeight="1" x14ac:dyDescent="0.25">
      <c r="B47" s="39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8"/>
    </row>
    <row r="48" spans="2:15" x14ac:dyDescent="0.25">
      <c r="B48" s="30" t="s">
        <v>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105">
        <f>(((750*3.785)*60)/1000)*Q2</f>
        <v>127.74374999999999</v>
      </c>
    </row>
    <row r="49" spans="2:15" x14ac:dyDescent="0.25">
      <c r="B49" s="23" t="s">
        <v>15</v>
      </c>
      <c r="C49" s="24">
        <v>0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9"/>
      <c r="O49" s="4">
        <f>SUM(C49:N49)</f>
        <v>0</v>
      </c>
    </row>
    <row r="50" spans="2:15" x14ac:dyDescent="0.25">
      <c r="B50" s="23" t="s">
        <v>39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9"/>
      <c r="O50" s="8">
        <f>SUM(C50:N50)</f>
        <v>0</v>
      </c>
    </row>
    <row r="51" spans="2:15" x14ac:dyDescent="0.25">
      <c r="B51" s="23" t="s">
        <v>72</v>
      </c>
      <c r="C51" s="26">
        <f>30*24</f>
        <v>720</v>
      </c>
      <c r="D51" s="26">
        <f>30*24</f>
        <v>720</v>
      </c>
      <c r="E51" s="26">
        <v>720</v>
      </c>
      <c r="F51" s="26">
        <v>720</v>
      </c>
      <c r="G51" s="26"/>
      <c r="H51" s="26"/>
      <c r="I51" s="26"/>
      <c r="J51" s="26"/>
      <c r="K51" s="26"/>
      <c r="L51" s="26"/>
      <c r="M51" s="26"/>
      <c r="N51" s="26"/>
      <c r="O51" s="8">
        <f>SUM(C51:N51)</f>
        <v>2880</v>
      </c>
    </row>
    <row r="52" spans="2:15" x14ac:dyDescent="0.25">
      <c r="B52" s="23" t="s">
        <v>17</v>
      </c>
      <c r="C52" s="28">
        <f>+IF(ISERROR(C49/C51)=TRUE,0,(C49/C51))</f>
        <v>0</v>
      </c>
      <c r="D52" s="28">
        <f>+IF(ISERROR(D49/D51)=TRUE,0,(D49/D51))</f>
        <v>0</v>
      </c>
      <c r="E52" s="28">
        <f t="shared" ref="E52:N52" si="10">+IF(ISERROR(E49/E51)=TRUE,0,(E49/E51))</f>
        <v>0</v>
      </c>
      <c r="F52" s="28">
        <f t="shared" si="10"/>
        <v>0</v>
      </c>
      <c r="G52" s="28">
        <f t="shared" si="10"/>
        <v>0</v>
      </c>
      <c r="H52" s="28">
        <f t="shared" si="10"/>
        <v>0</v>
      </c>
      <c r="I52" s="28">
        <f t="shared" si="10"/>
        <v>0</v>
      </c>
      <c r="J52" s="28">
        <f t="shared" si="10"/>
        <v>0</v>
      </c>
      <c r="K52" s="28">
        <f>+IF(ISERROR(K49/K51)=TRUE,0,(K49/K51))</f>
        <v>0</v>
      </c>
      <c r="L52" s="28">
        <f>+IF(ISERROR(L49/L51)=TRUE,0,(L49/L51))</f>
        <v>0</v>
      </c>
      <c r="M52" s="28">
        <f t="shared" si="10"/>
        <v>0</v>
      </c>
      <c r="N52" s="28">
        <f t="shared" si="10"/>
        <v>0</v>
      </c>
    </row>
    <row r="53" spans="2:15" x14ac:dyDescent="0.25">
      <c r="B53" s="23" t="s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9"/>
    </row>
    <row r="54" spans="2:15" x14ac:dyDescent="0.25">
      <c r="B54" s="30" t="s">
        <v>9</v>
      </c>
      <c r="C54" s="24">
        <f>IF(ISERROR(1/C52)=TRUE,0,(1/C52))</f>
        <v>0</v>
      </c>
      <c r="D54" s="24">
        <f>IF(ISERROR(1/D52)=TRUE,0,(1/D52))</f>
        <v>0</v>
      </c>
      <c r="E54" s="24">
        <f t="shared" ref="E54:N54" si="11">IF(ISERROR(1/E52)=TRUE,0,(1/E52))</f>
        <v>0</v>
      </c>
      <c r="F54" s="24">
        <f t="shared" si="11"/>
        <v>0</v>
      </c>
      <c r="G54" s="24">
        <f t="shared" si="11"/>
        <v>0</v>
      </c>
      <c r="H54" s="24">
        <f t="shared" si="11"/>
        <v>0</v>
      </c>
      <c r="I54" s="24">
        <f t="shared" si="11"/>
        <v>0</v>
      </c>
      <c r="J54" s="24">
        <f t="shared" si="11"/>
        <v>0</v>
      </c>
      <c r="K54" s="24">
        <f>IF(ISERROR(1/K52)=TRUE,0,(1/K52))</f>
        <v>0</v>
      </c>
      <c r="L54" s="24">
        <f>IF(ISERROR(1/L52)=TRUE,0,(1/L52))</f>
        <v>0</v>
      </c>
      <c r="M54" s="24">
        <f t="shared" si="11"/>
        <v>0</v>
      </c>
      <c r="N54" s="24">
        <f t="shared" si="11"/>
        <v>0</v>
      </c>
    </row>
    <row r="55" spans="2:15" ht="15.75" customHeight="1" thickBot="1" x14ac:dyDescent="0.3">
      <c r="B55" s="59" t="s">
        <v>38</v>
      </c>
      <c r="C55" s="74">
        <f>IF(ISERROR(C50/C49)=TRUE,0,(C50/C49))</f>
        <v>0</v>
      </c>
      <c r="D55" s="74">
        <f>IF(ISERROR(D50/D49)=TRUE,0,(D50/D49))</f>
        <v>0</v>
      </c>
      <c r="E55" s="74">
        <f t="shared" ref="E55:N55" si="12">IF(ISERROR(E50/E49)=TRUE,0,(E50/E49))</f>
        <v>0</v>
      </c>
      <c r="F55" s="74">
        <f t="shared" si="12"/>
        <v>0</v>
      </c>
      <c r="G55" s="74">
        <f t="shared" si="12"/>
        <v>0</v>
      </c>
      <c r="H55" s="74">
        <f t="shared" si="12"/>
        <v>0</v>
      </c>
      <c r="I55" s="74">
        <f t="shared" si="12"/>
        <v>0</v>
      </c>
      <c r="J55" s="74">
        <f t="shared" si="12"/>
        <v>0</v>
      </c>
      <c r="K55" s="74">
        <f>IF(ISERROR(K50/K49)=TRUE,0,(K50/K49))</f>
        <v>0</v>
      </c>
      <c r="L55" s="74">
        <f>IF(ISERROR(L50/L49)=TRUE,0,(L50/L49))</f>
        <v>0</v>
      </c>
      <c r="M55" s="74">
        <f t="shared" si="12"/>
        <v>0</v>
      </c>
      <c r="N55" s="74">
        <f t="shared" si="12"/>
        <v>0</v>
      </c>
    </row>
    <row r="56" spans="2:15" ht="7.5" customHeight="1" x14ac:dyDescent="0.25">
      <c r="B56" s="39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8"/>
    </row>
    <row r="57" spans="2:15" x14ac:dyDescent="0.25">
      <c r="B57" s="30" t="s">
        <v>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24"/>
      <c r="N57" s="29"/>
      <c r="O57" s="105">
        <f>(((550*3.785)*60)/1000)*Q2</f>
        <v>93.678750000000008</v>
      </c>
    </row>
    <row r="58" spans="2:15" x14ac:dyDescent="0.25">
      <c r="B58" s="23" t="s">
        <v>15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9"/>
      <c r="O58" s="4">
        <f>SUM(C58:N58)</f>
        <v>0</v>
      </c>
    </row>
    <row r="59" spans="2:15" x14ac:dyDescent="0.25">
      <c r="B59" s="23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9"/>
      <c r="O59" s="8">
        <f>SUM(C59:N59)</f>
        <v>0</v>
      </c>
    </row>
    <row r="60" spans="2:15" x14ac:dyDescent="0.25">
      <c r="B60" s="23" t="s">
        <v>72</v>
      </c>
      <c r="C60" s="26">
        <f>30*24</f>
        <v>720</v>
      </c>
      <c r="D60" s="26">
        <f>30*24</f>
        <v>720</v>
      </c>
      <c r="E60" s="26">
        <v>720</v>
      </c>
      <c r="F60" s="26">
        <v>720</v>
      </c>
      <c r="G60" s="26"/>
      <c r="H60" s="26"/>
      <c r="I60" s="26"/>
      <c r="J60" s="26"/>
      <c r="K60" s="26"/>
      <c r="L60" s="26"/>
      <c r="M60" s="26"/>
      <c r="N60" s="26"/>
      <c r="O60" s="8">
        <f>SUM(C60:N60)</f>
        <v>2880</v>
      </c>
    </row>
    <row r="61" spans="2:15" x14ac:dyDescent="0.25">
      <c r="B61" s="23" t="s">
        <v>17</v>
      </c>
      <c r="C61" s="28">
        <f>+IF(ISERROR(C58/C60)=TRUE,0,(C58/C60))</f>
        <v>0</v>
      </c>
      <c r="D61" s="28">
        <f>+IF(ISERROR(D58/D60)=TRUE,0,(D58/D60))</f>
        <v>0</v>
      </c>
      <c r="E61" s="28">
        <f t="shared" ref="E61:H61" si="13">+IF(ISERROR(E58/E60)=TRUE,0,(E58/E60))</f>
        <v>0</v>
      </c>
      <c r="F61" s="28">
        <f t="shared" si="13"/>
        <v>0</v>
      </c>
      <c r="G61" s="28">
        <f t="shared" si="13"/>
        <v>0</v>
      </c>
      <c r="H61" s="28">
        <f t="shared" si="13"/>
        <v>0</v>
      </c>
      <c r="I61" s="28"/>
      <c r="J61" s="24"/>
      <c r="K61" s="24"/>
      <c r="L61" s="24"/>
      <c r="M61" s="24"/>
      <c r="N61" s="29"/>
    </row>
    <row r="62" spans="2:15" x14ac:dyDescent="0.25">
      <c r="B62" s="23" t="s">
        <v>43</v>
      </c>
      <c r="C62" s="28"/>
      <c r="D62" s="28"/>
      <c r="E62" s="24"/>
      <c r="F62" s="28"/>
      <c r="G62" s="28"/>
      <c r="H62" s="28"/>
      <c r="I62" s="24"/>
      <c r="J62" s="24"/>
      <c r="K62" s="24"/>
      <c r="L62" s="24"/>
      <c r="M62" s="24"/>
      <c r="N62" s="29"/>
    </row>
    <row r="63" spans="2:15" x14ac:dyDescent="0.25">
      <c r="B63" s="30" t="s">
        <v>9</v>
      </c>
      <c r="C63" s="24">
        <f>IF(ISERROR(1/C61)=TRUE,0,(1/C61))</f>
        <v>0</v>
      </c>
      <c r="D63" s="24">
        <f>IF(ISERROR(1/D61)=TRUE,0,(1/D61))</f>
        <v>0</v>
      </c>
      <c r="E63" s="24">
        <f t="shared" ref="E63:H63" si="14">IF(ISERROR(1/E61)=TRUE,0,(1/E61))</f>
        <v>0</v>
      </c>
      <c r="F63" s="24">
        <f t="shared" si="14"/>
        <v>0</v>
      </c>
      <c r="G63" s="24">
        <f t="shared" si="14"/>
        <v>0</v>
      </c>
      <c r="H63" s="24">
        <f t="shared" si="14"/>
        <v>0</v>
      </c>
      <c r="I63" s="24"/>
      <c r="J63" s="24"/>
      <c r="K63" s="24"/>
      <c r="L63" s="24"/>
      <c r="M63" s="24"/>
      <c r="N63" s="29"/>
    </row>
    <row r="64" spans="2:15" ht="14.25" customHeight="1" thickBot="1" x14ac:dyDescent="0.3">
      <c r="B64" s="59" t="s">
        <v>38</v>
      </c>
      <c r="C64" s="74">
        <f>IF(ISERROR(C59/C58)=TRUE,0,(C59/C58))</f>
        <v>0</v>
      </c>
      <c r="D64" s="74">
        <f>IF(ISERROR(D59/D58)=TRUE,0,(D59/D58))</f>
        <v>0</v>
      </c>
      <c r="E64" s="74">
        <f t="shared" ref="E64:H64" si="15">IF(ISERROR(E59/E58)=TRUE,0,(E59/E58))</f>
        <v>0</v>
      </c>
      <c r="F64" s="74">
        <f t="shared" si="15"/>
        <v>0</v>
      </c>
      <c r="G64" s="74">
        <f t="shared" si="15"/>
        <v>0</v>
      </c>
      <c r="H64" s="74">
        <f t="shared" si="15"/>
        <v>0</v>
      </c>
      <c r="I64" s="74"/>
      <c r="J64" s="74"/>
      <c r="K64" s="74"/>
      <c r="L64" s="74"/>
      <c r="M64" s="74"/>
      <c r="N64" s="75"/>
    </row>
    <row r="65" spans="2:15" ht="6.75" customHeight="1" x14ac:dyDescent="0.25">
      <c r="B65" s="39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8"/>
    </row>
    <row r="66" spans="2:15" x14ac:dyDescent="0.25">
      <c r="B66" s="30" t="s">
        <v>7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24"/>
      <c r="N66" s="29"/>
      <c r="O66" s="105">
        <f>(((550*3.785)*60)/1000)*Q2</f>
        <v>93.678750000000008</v>
      </c>
    </row>
    <row r="67" spans="2:15" x14ac:dyDescent="0.25">
      <c r="B67" s="23" t="s">
        <v>15</v>
      </c>
      <c r="C67" s="24">
        <v>0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9"/>
      <c r="O67" s="4">
        <f>SUM(C67:N67)</f>
        <v>0</v>
      </c>
    </row>
    <row r="68" spans="2:15" x14ac:dyDescent="0.25">
      <c r="B68" s="23" t="s">
        <v>39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9"/>
      <c r="O68" s="8">
        <f>SUM(C68:N68)</f>
        <v>0</v>
      </c>
    </row>
    <row r="69" spans="2:15" x14ac:dyDescent="0.25">
      <c r="B69" s="23" t="s">
        <v>72</v>
      </c>
      <c r="C69" s="26">
        <f>30*24</f>
        <v>720</v>
      </c>
      <c r="D69" s="26">
        <f>30*24</f>
        <v>720</v>
      </c>
      <c r="E69" s="26">
        <v>720</v>
      </c>
      <c r="F69" s="26">
        <v>720</v>
      </c>
      <c r="G69" s="26"/>
      <c r="H69" s="26"/>
      <c r="I69" s="26"/>
      <c r="J69" s="26"/>
      <c r="K69" s="26"/>
      <c r="L69" s="26"/>
      <c r="M69" s="26"/>
      <c r="N69" s="26"/>
      <c r="O69" s="8">
        <f>SUM(C69:N69)</f>
        <v>2880</v>
      </c>
    </row>
    <row r="70" spans="2:15" x14ac:dyDescent="0.25">
      <c r="B70" s="23" t="s">
        <v>17</v>
      </c>
      <c r="C70" s="28">
        <f>+IF(ISERROR(C67/C69)=TRUE,0,(C67/C69))</f>
        <v>0</v>
      </c>
      <c r="D70" s="28">
        <f>+IF(ISERROR(D67/D69)=TRUE,0,(D67/D69))</f>
        <v>0</v>
      </c>
      <c r="E70" s="24"/>
      <c r="F70" s="24"/>
      <c r="G70" s="24"/>
      <c r="H70" s="24"/>
      <c r="I70" s="24"/>
      <c r="J70" s="24"/>
      <c r="K70" s="24"/>
      <c r="L70" s="24"/>
      <c r="M70" s="24"/>
      <c r="N70" s="29"/>
    </row>
    <row r="71" spans="2:15" x14ac:dyDescent="0.25">
      <c r="B71" s="23" t="s">
        <v>43</v>
      </c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9"/>
    </row>
    <row r="72" spans="2:15" x14ac:dyDescent="0.25">
      <c r="B72" s="30" t="s">
        <v>9</v>
      </c>
      <c r="C72" s="24">
        <f>IF(ISERROR(1/C70)=TRUE,0,(1/C70))</f>
        <v>0</v>
      </c>
      <c r="D72" s="24">
        <f>IF(ISERROR(1/D70)=TRUE,0,(1/D70))</f>
        <v>0</v>
      </c>
      <c r="E72" s="24"/>
      <c r="F72" s="24"/>
      <c r="G72" s="24"/>
      <c r="H72" s="24"/>
      <c r="I72" s="24"/>
      <c r="J72" s="24"/>
      <c r="K72" s="24"/>
      <c r="L72" s="24"/>
      <c r="M72" s="24"/>
      <c r="N72" s="29"/>
    </row>
    <row r="73" spans="2:15" ht="16.5" customHeight="1" thickBot="1" x14ac:dyDescent="0.3">
      <c r="B73" s="59" t="s">
        <v>38</v>
      </c>
      <c r="C73" s="74">
        <f>IF(ISERROR(C68/C67)=TRUE,0,(C68/C67))</f>
        <v>0</v>
      </c>
      <c r="D73" s="74">
        <f>IF(ISERROR(D68/D67)=TRUE,0,(D68/D67))</f>
        <v>0</v>
      </c>
      <c r="E73" s="74"/>
      <c r="F73" s="74"/>
      <c r="G73" s="74"/>
      <c r="H73" s="74"/>
      <c r="I73" s="74"/>
      <c r="J73" s="74"/>
      <c r="K73" s="74"/>
      <c r="L73" s="74"/>
      <c r="M73" s="74"/>
      <c r="N73" s="75"/>
    </row>
    <row r="74" spans="2:15" ht="6" customHeight="1" x14ac:dyDescent="0.25">
      <c r="B74" s="39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8"/>
    </row>
    <row r="75" spans="2:15" x14ac:dyDescent="0.25">
      <c r="B75" s="30" t="s">
        <v>8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105">
        <f>(((550*3.785)*60)/1000)*Q2</f>
        <v>93.678750000000008</v>
      </c>
    </row>
    <row r="76" spans="2:15" x14ac:dyDescent="0.25">
      <c r="B76" s="23" t="s">
        <v>15</v>
      </c>
      <c r="C76" s="24">
        <v>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9"/>
      <c r="O76" s="4">
        <f>SUM(C76:N76)</f>
        <v>0</v>
      </c>
    </row>
    <row r="77" spans="2:15" x14ac:dyDescent="0.25">
      <c r="B77" s="23" t="s">
        <v>39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9"/>
      <c r="O77" s="8">
        <f>SUM(C77:N77)</f>
        <v>0</v>
      </c>
    </row>
    <row r="78" spans="2:15" x14ac:dyDescent="0.25">
      <c r="B78" s="23" t="s">
        <v>72</v>
      </c>
      <c r="C78" s="26">
        <f>30*24</f>
        <v>720</v>
      </c>
      <c r="D78" s="26">
        <f>30*24</f>
        <v>720</v>
      </c>
      <c r="E78" s="26">
        <v>720</v>
      </c>
      <c r="F78" s="26">
        <v>720</v>
      </c>
      <c r="G78" s="26"/>
      <c r="H78" s="26"/>
      <c r="I78" s="26"/>
      <c r="J78" s="26"/>
      <c r="K78" s="26"/>
      <c r="L78" s="26"/>
      <c r="M78" s="26"/>
      <c r="N78" s="26"/>
      <c r="O78" s="8">
        <f>SUM(C78:N78)</f>
        <v>2880</v>
      </c>
    </row>
    <row r="79" spans="2:15" x14ac:dyDescent="0.25">
      <c r="B79" s="23" t="s">
        <v>17</v>
      </c>
      <c r="C79" s="28">
        <f>+IF(ISERROR(C76/C78)=TRUE,0,(C76/C78))</f>
        <v>0</v>
      </c>
      <c r="D79" s="28">
        <f>+IF(ISERROR(D76/D78)=TRUE,0,(D76/D78))</f>
        <v>0</v>
      </c>
      <c r="E79" s="24"/>
      <c r="F79" s="24"/>
      <c r="G79" s="24"/>
      <c r="H79" s="24"/>
      <c r="I79" s="24"/>
      <c r="J79" s="24"/>
      <c r="K79" s="24"/>
      <c r="L79" s="24"/>
      <c r="M79" s="24"/>
      <c r="N79" s="29"/>
    </row>
    <row r="80" spans="2:15" x14ac:dyDescent="0.25">
      <c r="B80" s="23" t="s">
        <v>43</v>
      </c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9"/>
    </row>
    <row r="81" spans="2:15" x14ac:dyDescent="0.25">
      <c r="B81" s="30" t="s">
        <v>9</v>
      </c>
      <c r="C81" s="24">
        <f>IF(ISERROR(1/C79)=TRUE,0,(1/C79))</f>
        <v>0</v>
      </c>
      <c r="D81" s="24">
        <f>IF(ISERROR(1/D79)=TRUE,0,(1/D79))</f>
        <v>0</v>
      </c>
      <c r="E81" s="24"/>
      <c r="F81" s="24"/>
      <c r="G81" s="24"/>
      <c r="H81" s="24"/>
      <c r="I81" s="24"/>
      <c r="J81" s="24"/>
      <c r="K81" s="24"/>
      <c r="L81" s="24"/>
      <c r="M81" s="24"/>
      <c r="N81" s="29"/>
    </row>
    <row r="82" spans="2:15" ht="15.75" thickBot="1" x14ac:dyDescent="0.3">
      <c r="B82" s="59" t="s">
        <v>38</v>
      </c>
      <c r="C82" s="74">
        <f>IF(ISERROR(C77/C76)=TRUE,0,(C77/C76))</f>
        <v>0</v>
      </c>
      <c r="D82" s="74">
        <f>IF(ISERROR(D77/D76)=TRUE,0,(D77/D76))</f>
        <v>0</v>
      </c>
      <c r="E82" s="74"/>
      <c r="F82" s="74"/>
      <c r="G82" s="74"/>
      <c r="H82" s="74"/>
      <c r="I82" s="74"/>
      <c r="J82" s="74"/>
      <c r="K82" s="74"/>
      <c r="L82" s="74"/>
      <c r="M82" s="74"/>
      <c r="N82" s="75"/>
    </row>
    <row r="83" spans="2:15" ht="8.25" customHeight="1" x14ac:dyDescent="0.25">
      <c r="B83" s="7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1"/>
    </row>
    <row r="84" spans="2:15" x14ac:dyDescent="0.25">
      <c r="B84" s="2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</row>
    <row r="85" spans="2:15" x14ac:dyDescent="0.25">
      <c r="B85" s="23" t="s">
        <v>19</v>
      </c>
      <c r="C85" s="34">
        <f t="shared" ref="C85:N85" si="16">+C4+C13+C22+C31+C40+C49+C58+C67+C76</f>
        <v>0</v>
      </c>
      <c r="D85" s="34">
        <f t="shared" si="16"/>
        <v>0</v>
      </c>
      <c r="E85" s="34">
        <f t="shared" si="16"/>
        <v>0</v>
      </c>
      <c r="F85" s="34">
        <f t="shared" si="16"/>
        <v>1</v>
      </c>
      <c r="G85" s="34">
        <f t="shared" si="16"/>
        <v>0</v>
      </c>
      <c r="H85" s="34">
        <f t="shared" si="16"/>
        <v>0</v>
      </c>
      <c r="I85" s="34">
        <f t="shared" si="16"/>
        <v>0</v>
      </c>
      <c r="J85" s="34">
        <f t="shared" si="16"/>
        <v>0</v>
      </c>
      <c r="K85" s="34">
        <f>+K4+K13+K22+K31+K40+K49+K58+K67+K76</f>
        <v>0</v>
      </c>
      <c r="L85" s="34">
        <f t="shared" si="16"/>
        <v>0</v>
      </c>
      <c r="M85" s="34">
        <f t="shared" si="16"/>
        <v>0</v>
      </c>
      <c r="N85" s="25">
        <f t="shared" si="16"/>
        <v>0</v>
      </c>
      <c r="O85" s="4">
        <f>SUM(C85:N85)</f>
        <v>1</v>
      </c>
    </row>
    <row r="86" spans="2:15" x14ac:dyDescent="0.25">
      <c r="B86" s="23" t="s">
        <v>39</v>
      </c>
      <c r="C86" s="34">
        <f t="shared" ref="C86:N86" si="17">+C5+C14+C23+C32+C41+C50+C59+C68+C77</f>
        <v>0</v>
      </c>
      <c r="D86" s="34">
        <f t="shared" si="17"/>
        <v>0</v>
      </c>
      <c r="E86" s="34">
        <f t="shared" si="17"/>
        <v>0</v>
      </c>
      <c r="F86" s="34">
        <f t="shared" si="17"/>
        <v>6</v>
      </c>
      <c r="G86" s="34">
        <f t="shared" si="17"/>
        <v>0</v>
      </c>
      <c r="H86" s="34">
        <f t="shared" si="17"/>
        <v>0</v>
      </c>
      <c r="I86" s="34">
        <f t="shared" si="17"/>
        <v>0</v>
      </c>
      <c r="J86" s="34">
        <f t="shared" si="17"/>
        <v>0</v>
      </c>
      <c r="K86" s="34">
        <f>+K5+K14+K23+K32+K41+K50+K59+K68+K77</f>
        <v>0</v>
      </c>
      <c r="L86" s="34">
        <f t="shared" si="17"/>
        <v>0</v>
      </c>
      <c r="M86" s="34">
        <f t="shared" si="17"/>
        <v>0</v>
      </c>
      <c r="N86" s="25">
        <f t="shared" si="17"/>
        <v>0</v>
      </c>
      <c r="O86" s="8">
        <f>SUM(C86:N86)</f>
        <v>6</v>
      </c>
    </row>
    <row r="87" spans="2:15" x14ac:dyDescent="0.25">
      <c r="B87" s="23" t="s">
        <v>72</v>
      </c>
      <c r="C87" s="35">
        <f t="shared" ref="C87:N87" si="18">+C6+C15+C24+C33+C42+C51+C60+C69+C78</f>
        <v>6480</v>
      </c>
      <c r="D87" s="35">
        <f t="shared" si="18"/>
        <v>6480</v>
      </c>
      <c r="E87" s="35">
        <f t="shared" si="18"/>
        <v>6480</v>
      </c>
      <c r="F87" s="35">
        <f t="shared" si="18"/>
        <v>6480</v>
      </c>
      <c r="G87" s="35">
        <f t="shared" si="18"/>
        <v>0</v>
      </c>
      <c r="H87" s="35">
        <f t="shared" si="18"/>
        <v>0</v>
      </c>
      <c r="I87" s="35">
        <f t="shared" si="18"/>
        <v>0</v>
      </c>
      <c r="J87" s="35">
        <f t="shared" si="18"/>
        <v>0</v>
      </c>
      <c r="K87" s="35">
        <f t="shared" si="18"/>
        <v>0</v>
      </c>
      <c r="L87" s="35">
        <f t="shared" si="18"/>
        <v>0</v>
      </c>
      <c r="M87" s="35">
        <f t="shared" si="18"/>
        <v>0</v>
      </c>
      <c r="N87" s="36">
        <f t="shared" si="18"/>
        <v>0</v>
      </c>
      <c r="O87" s="8">
        <f>SUM(C87:N87)</f>
        <v>25920</v>
      </c>
    </row>
    <row r="88" spans="2:15" x14ac:dyDescent="0.25">
      <c r="B88" s="23" t="s">
        <v>17</v>
      </c>
      <c r="C88" s="64">
        <f>IF(ISERROR(C85/C87)=TRUE,0,(C85/C87))</f>
        <v>0</v>
      </c>
      <c r="D88" s="64">
        <f t="shared" ref="D88:O88" si="19">IF(ISERROR(D85/D87)=TRUE,0,(D85/D87))</f>
        <v>0</v>
      </c>
      <c r="E88" s="64">
        <f t="shared" si="19"/>
        <v>0</v>
      </c>
      <c r="F88" s="64">
        <f t="shared" si="19"/>
        <v>1.5432098765432098E-4</v>
      </c>
      <c r="G88" s="64">
        <f t="shared" si="19"/>
        <v>0</v>
      </c>
      <c r="H88" s="64">
        <f t="shared" si="19"/>
        <v>0</v>
      </c>
      <c r="I88" s="64">
        <f t="shared" si="19"/>
        <v>0</v>
      </c>
      <c r="J88" s="64">
        <f t="shared" si="19"/>
        <v>0</v>
      </c>
      <c r="K88" s="64">
        <f t="shared" si="19"/>
        <v>0</v>
      </c>
      <c r="L88" s="64">
        <f t="shared" si="19"/>
        <v>0</v>
      </c>
      <c r="M88" s="64">
        <f t="shared" si="19"/>
        <v>0</v>
      </c>
      <c r="N88" s="65">
        <f t="shared" si="19"/>
        <v>0</v>
      </c>
      <c r="O88" s="98">
        <f t="shared" si="19"/>
        <v>3.8580246913580246E-5</v>
      </c>
    </row>
    <row r="89" spans="2:15" ht="15.75" thickBot="1" x14ac:dyDescent="0.3">
      <c r="B89" s="45" t="s">
        <v>43</v>
      </c>
      <c r="C89" s="72">
        <f>+C8+C17+C26+C35+C44+C53+C62+C71+C80</f>
        <v>0</v>
      </c>
      <c r="D89" s="72">
        <f>+D8+D17+D26+D35+D44+D53+D62+D71+D80</f>
        <v>0</v>
      </c>
      <c r="E89" s="72">
        <f>+E8+E17+E26+E35+E44+E53+E62+E71+E80</f>
        <v>0</v>
      </c>
      <c r="F89" s="72">
        <f>+F8+F17+F26+F35+F44+F53+F62+F71+F80</f>
        <v>0</v>
      </c>
      <c r="G89" s="72">
        <f t="shared" ref="G89:N89" si="20">+G8+G17+G26+G35+G44+G53+G62+G71+G80</f>
        <v>0</v>
      </c>
      <c r="H89" s="72">
        <f t="shared" si="20"/>
        <v>0</v>
      </c>
      <c r="I89" s="72">
        <f t="shared" si="20"/>
        <v>0</v>
      </c>
      <c r="J89" s="72">
        <f t="shared" si="20"/>
        <v>0</v>
      </c>
      <c r="K89" s="72">
        <f t="shared" si="20"/>
        <v>0</v>
      </c>
      <c r="L89" s="72">
        <f t="shared" si="20"/>
        <v>0</v>
      </c>
      <c r="M89" s="72">
        <f t="shared" si="20"/>
        <v>0</v>
      </c>
      <c r="N89" s="73">
        <f t="shared" si="20"/>
        <v>0</v>
      </c>
    </row>
    <row r="90" spans="2:15" x14ac:dyDescent="0.25">
      <c r="B90" s="5" t="s">
        <v>9</v>
      </c>
      <c r="C90" s="12">
        <f>IF(ISERROR(1/C88)=TRUE,0,(1/C88))</f>
        <v>0</v>
      </c>
      <c r="D90" s="12">
        <f>IF(ISERROR(1/D88)=TRUE,0,(1/D88))</f>
        <v>0</v>
      </c>
      <c r="E90" s="12">
        <f>IF(ISERROR(1/E88)=TRUE,0,(1/E88))</f>
        <v>0</v>
      </c>
      <c r="F90" s="12">
        <f>IF(ISERROR(1/F88)=TRUE,0,(1/F88))</f>
        <v>6480</v>
      </c>
      <c r="G90" s="12">
        <f t="shared" ref="G90:N90" si="21">IF(ISERROR(1/G88)=TRUE,0,(1/G88))</f>
        <v>0</v>
      </c>
      <c r="H90" s="12">
        <f t="shared" si="21"/>
        <v>0</v>
      </c>
      <c r="I90" s="12">
        <f t="shared" si="21"/>
        <v>0</v>
      </c>
      <c r="J90" s="12">
        <f t="shared" si="21"/>
        <v>0</v>
      </c>
      <c r="K90" s="12">
        <f t="shared" si="21"/>
        <v>0</v>
      </c>
      <c r="L90" s="12">
        <f t="shared" si="21"/>
        <v>0</v>
      </c>
      <c r="M90" s="12">
        <f>+M87</f>
        <v>0</v>
      </c>
      <c r="N90" s="12">
        <f t="shared" si="21"/>
        <v>0</v>
      </c>
      <c r="O90" s="8">
        <f>AVERAGE(C90:N90)</f>
        <v>540</v>
      </c>
    </row>
    <row r="91" spans="2:15" x14ac:dyDescent="0.25">
      <c r="B91" s="5" t="s">
        <v>38</v>
      </c>
      <c r="C91" s="20">
        <f>IF(ISERROR(C86/C85)=TRUE,0,(C86/C85))</f>
        <v>0</v>
      </c>
      <c r="D91" s="20">
        <f>IF(ISERROR(D86/D85)=TRUE,0,(D86/D85))</f>
        <v>0</v>
      </c>
      <c r="E91" s="20">
        <f>IF(ISERROR(E86/E85)=TRUE,0,(E86/E85))</f>
        <v>0</v>
      </c>
      <c r="F91" s="20">
        <f>IF(ISERROR(F86/F85)=TRUE,0,(F86/F85))</f>
        <v>6</v>
      </c>
      <c r="G91" s="20">
        <f t="shared" ref="G91:N91" si="22">IF(ISERROR(G86/G85)=TRUE,0,(G86/G85))</f>
        <v>0</v>
      </c>
      <c r="H91" s="20">
        <f t="shared" si="22"/>
        <v>0</v>
      </c>
      <c r="I91" s="20">
        <f t="shared" si="22"/>
        <v>0</v>
      </c>
      <c r="J91" s="20">
        <f t="shared" si="22"/>
        <v>0</v>
      </c>
      <c r="K91" s="20">
        <f t="shared" si="22"/>
        <v>0</v>
      </c>
      <c r="L91" s="20">
        <f t="shared" si="22"/>
        <v>0</v>
      </c>
      <c r="M91" s="20">
        <f t="shared" si="22"/>
        <v>0</v>
      </c>
      <c r="N91" s="20">
        <f t="shared" si="22"/>
        <v>0</v>
      </c>
      <c r="O91" s="8">
        <f>AVERAGE(C91:N91)</f>
        <v>0.5</v>
      </c>
    </row>
    <row r="92" spans="2:15" hidden="1" x14ac:dyDescent="0.25">
      <c r="B92" s="5" t="s">
        <v>47</v>
      </c>
      <c r="C92" s="13">
        <f>+IF(ISERROR(C90/(C90+C91))=TRUE,0,(C90/(C90+C91)))</f>
        <v>0</v>
      </c>
      <c r="D92" s="13">
        <f>+IF(ISERROR(D90/(D90+D91))=TRUE,0,(D90/(D90+D91)))</f>
        <v>0</v>
      </c>
      <c r="E92" s="13">
        <f>+IF(ISERROR(E90/(E90+E91))=TRUE,0,(E90/(E90+E91)))</f>
        <v>0</v>
      </c>
      <c r="F92" s="13">
        <f>+IF(ISERROR(F90/(F90+F91))=TRUE,0,(F90/(F90+F91)))</f>
        <v>0.99907493061979646</v>
      </c>
      <c r="G92" s="13">
        <f t="shared" ref="G92:N92" si="23">+IF(ISERROR(G90/(G90+G91))=TRUE,0,(G90/(G90+G91)))</f>
        <v>0</v>
      </c>
      <c r="H92" s="13">
        <f t="shared" si="23"/>
        <v>0</v>
      </c>
      <c r="I92" s="13">
        <f t="shared" si="23"/>
        <v>0</v>
      </c>
      <c r="J92" s="13">
        <f t="shared" si="23"/>
        <v>0</v>
      </c>
      <c r="K92" s="13">
        <f t="shared" si="23"/>
        <v>0</v>
      </c>
      <c r="L92" s="13">
        <f t="shared" si="23"/>
        <v>0</v>
      </c>
      <c r="M92" s="13">
        <f t="shared" si="23"/>
        <v>0</v>
      </c>
      <c r="N92" s="13">
        <f t="shared" si="23"/>
        <v>0</v>
      </c>
      <c r="O92" s="92">
        <f>AVERAGE(C92:N92)</f>
        <v>8.3256244218316372E-2</v>
      </c>
    </row>
    <row r="93" spans="2:15" ht="15.75" thickBot="1" x14ac:dyDescent="0.3">
      <c r="B93" s="48" t="s">
        <v>46</v>
      </c>
      <c r="C93" s="49">
        <f>IF(ISERROR((C87-(C86+C89))/C87)=TRUE,0,((C87-(C86+C89))/C87))</f>
        <v>1</v>
      </c>
      <c r="D93" s="49">
        <f>IF(ISERROR((D87-(D86+D89))/D87)=TRUE,0,((D87-(D86+D89))/D87))</f>
        <v>1</v>
      </c>
      <c r="E93" s="49">
        <f t="shared" ref="E93:N93" si="24">IF(ISERROR((E87-(E86+E89))/E87)=TRUE,0,((E87-(E86+E89))/E87))</f>
        <v>1</v>
      </c>
      <c r="F93" s="49">
        <f t="shared" si="24"/>
        <v>0.99907407407407411</v>
      </c>
      <c r="G93" s="49">
        <f t="shared" si="24"/>
        <v>0</v>
      </c>
      <c r="H93" s="49">
        <f t="shared" si="24"/>
        <v>0</v>
      </c>
      <c r="I93" s="49">
        <f t="shared" si="24"/>
        <v>0</v>
      </c>
      <c r="J93" s="49">
        <f t="shared" si="24"/>
        <v>0</v>
      </c>
      <c r="K93" s="49">
        <f t="shared" si="24"/>
        <v>0</v>
      </c>
      <c r="L93" s="49">
        <f t="shared" si="24"/>
        <v>0</v>
      </c>
      <c r="M93" s="49">
        <f t="shared" si="24"/>
        <v>0</v>
      </c>
      <c r="N93" s="49">
        <f t="shared" si="24"/>
        <v>0</v>
      </c>
      <c r="O93" s="92">
        <f>AVERAGE(C93:N93)</f>
        <v>0.3332561728395062</v>
      </c>
    </row>
    <row r="95" spans="2:15" ht="15.75" thickBot="1" x14ac:dyDescent="0.3">
      <c r="G95" t="s">
        <v>49</v>
      </c>
    </row>
    <row r="96" spans="2:15" ht="19.5" customHeight="1" thickBot="1" x14ac:dyDescent="0.3">
      <c r="G96" s="174" t="s">
        <v>48</v>
      </c>
      <c r="H96" s="237" t="str">
        <f>+B90</f>
        <v>MTBF</v>
      </c>
      <c r="I96" s="237" t="str">
        <f>+B91</f>
        <v>MTTR</v>
      </c>
      <c r="J96" s="236" t="s">
        <v>50</v>
      </c>
      <c r="O96" s="116"/>
    </row>
    <row r="97" spans="7:16" x14ac:dyDescent="0.25">
      <c r="G97" s="168" t="s">
        <v>12</v>
      </c>
      <c r="H97" s="169">
        <f>+C90</f>
        <v>0</v>
      </c>
      <c r="I97" s="169">
        <f>+C91</f>
        <v>0</v>
      </c>
      <c r="J97" s="170">
        <f>+C93</f>
        <v>1</v>
      </c>
      <c r="O97" s="116"/>
    </row>
    <row r="98" spans="7:16" x14ac:dyDescent="0.25">
      <c r="G98" s="11" t="s">
        <v>13</v>
      </c>
      <c r="H98" s="10">
        <f>+D90</f>
        <v>0</v>
      </c>
      <c r="I98" s="10">
        <f>+D91</f>
        <v>0</v>
      </c>
      <c r="J98" s="14">
        <f>+D93</f>
        <v>1</v>
      </c>
      <c r="M98" s="105"/>
      <c r="N98" s="104"/>
      <c r="O98" s="116"/>
    </row>
    <row r="99" spans="7:16" x14ac:dyDescent="0.25">
      <c r="G99" s="11" t="s">
        <v>14</v>
      </c>
      <c r="H99" s="10">
        <f>+E90</f>
        <v>0</v>
      </c>
      <c r="I99" s="10">
        <f>+E91</f>
        <v>0</v>
      </c>
      <c r="J99" s="14">
        <f>+E93</f>
        <v>1</v>
      </c>
      <c r="M99" s="105"/>
      <c r="N99" s="104"/>
      <c r="O99" s="116"/>
      <c r="P99" s="104"/>
    </row>
    <row r="100" spans="7:16" x14ac:dyDescent="0.25">
      <c r="G100" s="11" t="s">
        <v>60</v>
      </c>
      <c r="H100" s="10">
        <f>+F90</f>
        <v>6480</v>
      </c>
      <c r="I100" s="10">
        <f>+F91</f>
        <v>6</v>
      </c>
      <c r="J100" s="14">
        <f>+F93</f>
        <v>0.99907407407407411</v>
      </c>
      <c r="M100" s="105"/>
      <c r="N100" s="104"/>
    </row>
    <row r="101" spans="7:16" x14ac:dyDescent="0.25">
      <c r="G101" s="11" t="s">
        <v>61</v>
      </c>
      <c r="H101" s="10">
        <f>+G90</f>
        <v>0</v>
      </c>
      <c r="I101" s="10">
        <f>+G91</f>
        <v>0</v>
      </c>
      <c r="J101" s="14">
        <f>+G93</f>
        <v>0</v>
      </c>
      <c r="M101" s="116"/>
    </row>
    <row r="102" spans="7:16" x14ac:dyDescent="0.25">
      <c r="G102" s="11" t="s">
        <v>62</v>
      </c>
      <c r="H102" s="10">
        <f>+H90</f>
        <v>0</v>
      </c>
      <c r="I102" s="10">
        <f>+H91</f>
        <v>0</v>
      </c>
      <c r="J102" s="14">
        <f>+H93</f>
        <v>0</v>
      </c>
    </row>
    <row r="103" spans="7:16" x14ac:dyDescent="0.25">
      <c r="G103" s="11" t="s">
        <v>63</v>
      </c>
      <c r="H103" s="10">
        <f>+I90</f>
        <v>0</v>
      </c>
      <c r="I103" s="10">
        <f>+I91</f>
        <v>0</v>
      </c>
      <c r="J103" s="14">
        <f>+I93</f>
        <v>0</v>
      </c>
      <c r="L103" s="92"/>
      <c r="N103" s="104"/>
    </row>
    <row r="104" spans="7:16" x14ac:dyDescent="0.25">
      <c r="G104" s="11" t="s">
        <v>64</v>
      </c>
      <c r="H104" s="10">
        <f>+J90</f>
        <v>0</v>
      </c>
      <c r="I104" s="10">
        <f>+J91</f>
        <v>0</v>
      </c>
      <c r="J104" s="14">
        <f>+J93</f>
        <v>0</v>
      </c>
      <c r="L104" s="105"/>
      <c r="N104" s="110"/>
    </row>
    <row r="105" spans="7:16" x14ac:dyDescent="0.25">
      <c r="G105" s="11" t="s">
        <v>65</v>
      </c>
      <c r="H105" s="10">
        <f>+K90</f>
        <v>0</v>
      </c>
      <c r="I105" s="10">
        <f>+K91</f>
        <v>0</v>
      </c>
      <c r="J105" s="14">
        <f>+K93</f>
        <v>0</v>
      </c>
      <c r="L105" s="105"/>
      <c r="M105" s="105"/>
      <c r="N105" s="110"/>
    </row>
    <row r="106" spans="7:16" x14ac:dyDescent="0.25">
      <c r="G106" s="11" t="s">
        <v>66</v>
      </c>
      <c r="H106" s="10">
        <f>+L90</f>
        <v>0</v>
      </c>
      <c r="I106" s="10">
        <f>+L91</f>
        <v>0</v>
      </c>
      <c r="J106" s="14">
        <f>+L93</f>
        <v>0</v>
      </c>
      <c r="M106" s="105">
        <f>M105*3400</f>
        <v>0</v>
      </c>
      <c r="N106" s="110"/>
    </row>
    <row r="107" spans="7:16" x14ac:dyDescent="0.25">
      <c r="G107" s="11" t="s">
        <v>67</v>
      </c>
      <c r="H107" s="10">
        <f>+M90</f>
        <v>0</v>
      </c>
      <c r="I107" s="10">
        <f>+M91</f>
        <v>0</v>
      </c>
      <c r="J107" s="14">
        <f>+M93</f>
        <v>0</v>
      </c>
    </row>
    <row r="108" spans="7:16" x14ac:dyDescent="0.25">
      <c r="G108" s="11" t="s">
        <v>68</v>
      </c>
      <c r="H108" s="10">
        <f>+N90</f>
        <v>0</v>
      </c>
      <c r="I108" s="10">
        <f>+N91</f>
        <v>0</v>
      </c>
      <c r="J108" s="14">
        <f>+N93</f>
        <v>0</v>
      </c>
    </row>
    <row r="109" spans="7:16" x14ac:dyDescent="0.25">
      <c r="G109" s="21"/>
      <c r="H109" s="6"/>
      <c r="I109" s="6"/>
      <c r="J109" s="22"/>
      <c r="M109" s="116"/>
    </row>
    <row r="110" spans="7:16" x14ac:dyDescent="0.25">
      <c r="G110" s="21"/>
      <c r="H110" s="6"/>
      <c r="I110" s="6"/>
      <c r="J110" s="22"/>
      <c r="M110" s="116"/>
    </row>
    <row r="111" spans="7:16" x14ac:dyDescent="0.25">
      <c r="G111" s="21"/>
      <c r="H111" s="6"/>
      <c r="I111" s="6"/>
      <c r="J111" s="22"/>
      <c r="M111" s="92"/>
    </row>
    <row r="112" spans="7:16" x14ac:dyDescent="0.25">
      <c r="G112" s="21"/>
      <c r="H112" s="6"/>
      <c r="I112" s="6"/>
      <c r="J112" s="22"/>
    </row>
    <row r="113" spans="4:15" x14ac:dyDescent="0.25">
      <c r="D113" s="9"/>
      <c r="E113" s="7"/>
      <c r="F113" s="6"/>
      <c r="G113" s="21"/>
      <c r="H113" s="6"/>
      <c r="I113" s="6"/>
      <c r="J113" s="22"/>
      <c r="M113" s="119"/>
    </row>
    <row r="114" spans="4:15" x14ac:dyDescent="0.25">
      <c r="D114" s="9"/>
      <c r="E114" s="7"/>
      <c r="F114" s="6"/>
      <c r="G114" s="21"/>
      <c r="H114" s="6"/>
      <c r="I114" s="6"/>
      <c r="J114" s="22"/>
      <c r="O114" s="116"/>
    </row>
    <row r="115" spans="4:15" x14ac:dyDescent="0.25">
      <c r="G115" s="21"/>
      <c r="H115" s="6"/>
      <c r="I115" s="6"/>
      <c r="J115" s="22"/>
    </row>
    <row r="116" spans="4:15" x14ac:dyDescent="0.25">
      <c r="G116" s="21"/>
      <c r="H116" s="6"/>
      <c r="I116" s="6"/>
      <c r="J116" s="22"/>
    </row>
    <row r="117" spans="4:15" x14ac:dyDescent="0.25">
      <c r="G117" s="21"/>
      <c r="H117" s="6"/>
      <c r="I117" s="6"/>
      <c r="J117" s="22"/>
    </row>
    <row r="118" spans="4:15" x14ac:dyDescent="0.25">
      <c r="G118" s="21"/>
      <c r="H118" s="6"/>
      <c r="I118" s="6"/>
      <c r="J118" s="22"/>
    </row>
    <row r="119" spans="4:15" x14ac:dyDescent="0.25">
      <c r="G119" s="21"/>
      <c r="H119" s="6"/>
      <c r="I119" s="6"/>
      <c r="J119" s="22"/>
    </row>
    <row r="120" spans="4:15" x14ac:dyDescent="0.25">
      <c r="G120" s="21"/>
      <c r="H120" s="6"/>
      <c r="I120" s="6"/>
      <c r="J120" s="22"/>
    </row>
    <row r="121" spans="4:15" x14ac:dyDescent="0.25">
      <c r="G121" s="21"/>
      <c r="H121" s="6"/>
      <c r="I121" s="6"/>
      <c r="J121" s="22"/>
    </row>
    <row r="122" spans="4:15" x14ac:dyDescent="0.25">
      <c r="G122" s="21"/>
      <c r="H122" s="6"/>
      <c r="I122" s="6"/>
      <c r="J122" s="22"/>
    </row>
    <row r="123" spans="4:15" x14ac:dyDescent="0.25">
      <c r="G123" s="21"/>
      <c r="H123" s="6"/>
      <c r="I123" s="6"/>
      <c r="J123" s="22"/>
    </row>
    <row r="124" spans="4:15" x14ac:dyDescent="0.25">
      <c r="G124" s="21"/>
      <c r="H124" s="6"/>
      <c r="I124" s="6"/>
      <c r="J124" s="22"/>
    </row>
    <row r="125" spans="4:15" x14ac:dyDescent="0.25">
      <c r="G125" s="21"/>
      <c r="H125" s="6"/>
      <c r="I125" s="6"/>
      <c r="J125" s="22"/>
    </row>
    <row r="126" spans="4:15" x14ac:dyDescent="0.25">
      <c r="G126" s="21"/>
      <c r="H126" s="6"/>
      <c r="I126" s="6"/>
      <c r="J126" s="22"/>
    </row>
    <row r="127" spans="4:15" x14ac:dyDescent="0.25">
      <c r="G127" s="21"/>
      <c r="H127" s="6"/>
      <c r="I127" s="6"/>
      <c r="J127" s="22"/>
    </row>
    <row r="128" spans="4:15" x14ac:dyDescent="0.25">
      <c r="G128" s="21"/>
      <c r="H128" s="6"/>
      <c r="I128" s="6"/>
      <c r="J128" s="22"/>
    </row>
  </sheetData>
  <pageMargins left="0.7" right="0.7" top="0.75" bottom="0.75" header="0.3" footer="0.3"/>
  <pageSetup orientation="portrait" r:id="rId1"/>
  <ignoredErrors>
    <ignoredError sqref="C88 H99:I99 J99 D88:N88 M9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54"/>
  <sheetViews>
    <sheetView showGridLines="0" topLeftCell="B1" workbookViewId="0">
      <pane xSplit="2" ySplit="2" topLeftCell="D39" activePane="bottomRight" state="frozen"/>
      <selection activeCell="B1" sqref="B1"/>
      <selection pane="topRight" activeCell="D1" sqref="D1"/>
      <selection pane="bottomLeft" activeCell="B3" sqref="B3"/>
      <selection pane="bottomRight" activeCell="J46" sqref="J46"/>
    </sheetView>
  </sheetViews>
  <sheetFormatPr baseColWidth="10" defaultRowHeight="15" x14ac:dyDescent="0.25"/>
  <cols>
    <col min="1" max="2" width="1.85546875" customWidth="1"/>
    <col min="3" max="3" width="28" customWidth="1"/>
    <col min="6" max="6" width="15.42578125" customWidth="1"/>
    <col min="7" max="7" width="15.28515625" customWidth="1"/>
    <col min="8" max="8" width="14.85546875" customWidth="1"/>
    <col min="9" max="9" width="12.7109375" customWidth="1"/>
    <col min="12" max="12" width="12.140625" customWidth="1"/>
  </cols>
  <sheetData>
    <row r="1" spans="3:16" ht="15.75" thickBot="1" x14ac:dyDescent="0.3"/>
    <row r="2" spans="3:16" ht="22.5" customHeight="1" thickBot="1" x14ac:dyDescent="0.3">
      <c r="C2" s="42" t="s">
        <v>10</v>
      </c>
      <c r="D2" s="43" t="s">
        <v>12</v>
      </c>
      <c r="E2" s="43" t="s">
        <v>13</v>
      </c>
      <c r="F2" s="43" t="s">
        <v>14</v>
      </c>
      <c r="G2" s="43" t="s">
        <v>60</v>
      </c>
      <c r="H2" s="43" t="s">
        <v>61</v>
      </c>
      <c r="I2" s="43" t="s">
        <v>62</v>
      </c>
      <c r="J2" s="43" t="s">
        <v>63</v>
      </c>
      <c r="K2" s="43" t="s">
        <v>64</v>
      </c>
      <c r="L2" s="43" t="s">
        <v>65</v>
      </c>
      <c r="M2" s="43" t="s">
        <v>66</v>
      </c>
      <c r="N2" s="43" t="s">
        <v>67</v>
      </c>
      <c r="O2" s="44" t="s">
        <v>68</v>
      </c>
    </row>
    <row r="3" spans="3:16" x14ac:dyDescent="0.25">
      <c r="C3" s="58" t="s">
        <v>22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57"/>
    </row>
    <row r="4" spans="3:16" x14ac:dyDescent="0.25">
      <c r="C4" s="23" t="s">
        <v>15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9"/>
      <c r="P4" s="8">
        <f>SUM(D4:O4)</f>
        <v>0</v>
      </c>
    </row>
    <row r="5" spans="3:16" x14ac:dyDescent="0.25">
      <c r="C5" s="23" t="s">
        <v>40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9"/>
      <c r="P5" s="8">
        <f>SUM(D5:O5)</f>
        <v>0</v>
      </c>
    </row>
    <row r="6" spans="3:16" x14ac:dyDescent="0.25">
      <c r="C6" s="23" t="s">
        <v>41</v>
      </c>
      <c r="D6" s="26">
        <v>720</v>
      </c>
      <c r="E6" s="26">
        <v>720</v>
      </c>
      <c r="F6" s="26">
        <v>720</v>
      </c>
      <c r="G6" s="26">
        <v>720</v>
      </c>
      <c r="H6" s="26"/>
      <c r="I6" s="26"/>
      <c r="J6" s="26"/>
      <c r="K6" s="26"/>
      <c r="L6" s="26"/>
      <c r="M6" s="26"/>
      <c r="N6" s="26"/>
      <c r="O6" s="26"/>
      <c r="P6" s="8">
        <f>SUM(D6:O6)</f>
        <v>2880</v>
      </c>
    </row>
    <row r="7" spans="3:16" x14ac:dyDescent="0.25">
      <c r="C7" s="23" t="s">
        <v>17</v>
      </c>
      <c r="D7" s="28">
        <f>+IF(ISERROR(D4/D6)=TRUE,0,(D4/D6))</f>
        <v>0</v>
      </c>
      <c r="E7" s="28">
        <f>+IF(ISERROR(E4/E6)=TRUE,0,(E4/E6))</f>
        <v>0</v>
      </c>
      <c r="F7" s="28">
        <f>+IF(ISERROR(F4/F6)=TRUE,0,(F4/F6))</f>
        <v>0</v>
      </c>
      <c r="G7" s="28">
        <f>+IF(ISERROR(G4/G6)=TRUE,0,(G4/G6))</f>
        <v>0</v>
      </c>
      <c r="H7" s="28">
        <f t="shared" ref="H7:O7" si="0">+IF(ISERROR(H4/H6)=TRUE,0,(H4/H6))</f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>+IF(ISERROR(L4/L6)=TRUE,0,(L4/L6))</f>
        <v>0</v>
      </c>
      <c r="M7" s="28">
        <f>+IF(ISERROR(M4/M6)=TRUE,0,(M4/M6))</f>
        <v>0</v>
      </c>
      <c r="N7" s="28">
        <f t="shared" si="0"/>
        <v>0</v>
      </c>
      <c r="O7" s="28">
        <f t="shared" si="0"/>
        <v>0</v>
      </c>
      <c r="P7" s="84">
        <f>SUM(D7:O7)</f>
        <v>0</v>
      </c>
    </row>
    <row r="8" spans="3:16" x14ac:dyDescent="0.25">
      <c r="C8" s="23" t="s">
        <v>43</v>
      </c>
      <c r="D8" s="26"/>
      <c r="E8" s="26"/>
      <c r="F8" s="60"/>
      <c r="G8" s="60"/>
      <c r="H8" s="60"/>
      <c r="I8" s="60"/>
      <c r="J8" s="60"/>
      <c r="K8" s="60"/>
      <c r="L8" s="60"/>
      <c r="M8" s="60"/>
      <c r="N8" s="60"/>
      <c r="O8" s="61"/>
    </row>
    <row r="9" spans="3:16" x14ac:dyDescent="0.25">
      <c r="C9" s="30" t="s">
        <v>9</v>
      </c>
      <c r="D9" s="24">
        <f t="shared" ref="D9:I9" si="1">IF(ISERROR(1/D7)=TRUE,0,(1/D7))</f>
        <v>0</v>
      </c>
      <c r="E9" s="24">
        <f t="shared" si="1"/>
        <v>0</v>
      </c>
      <c r="F9" s="24">
        <f t="shared" si="1"/>
        <v>0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ref="J9:O9" si="2">IF(ISERROR(1/J7)=TRUE,0,(1/J7))</f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</row>
    <row r="10" spans="3:16" ht="15.75" thickBot="1" x14ac:dyDescent="0.3">
      <c r="C10" s="59" t="s">
        <v>38</v>
      </c>
      <c r="D10" s="74">
        <f t="shared" ref="D10:I10" si="3">IF(ISERROR(D5/D4)=TRUE,0,(D5/D4))</f>
        <v>0</v>
      </c>
      <c r="E10" s="74">
        <f t="shared" si="3"/>
        <v>0</v>
      </c>
      <c r="F10" s="74">
        <f t="shared" si="3"/>
        <v>0</v>
      </c>
      <c r="G10" s="74">
        <f t="shared" si="3"/>
        <v>0</v>
      </c>
      <c r="H10" s="74">
        <f t="shared" si="3"/>
        <v>0</v>
      </c>
      <c r="I10" s="74">
        <f t="shared" si="3"/>
        <v>0</v>
      </c>
      <c r="J10" s="74">
        <f t="shared" ref="J10:O10" si="4">IF(ISERROR(J5/J4)=TRUE,0,(J5/J4))</f>
        <v>0</v>
      </c>
      <c r="K10" s="74">
        <f t="shared" si="4"/>
        <v>0</v>
      </c>
      <c r="L10" s="74">
        <f t="shared" si="4"/>
        <v>0</v>
      </c>
      <c r="M10" s="74">
        <f t="shared" si="4"/>
        <v>0</v>
      </c>
      <c r="N10" s="74">
        <f t="shared" si="4"/>
        <v>0</v>
      </c>
      <c r="O10" s="74">
        <f t="shared" si="4"/>
        <v>0</v>
      </c>
    </row>
    <row r="11" spans="3:16" ht="10.5" customHeight="1" x14ac:dyDescent="0.25">
      <c r="C11" s="76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</row>
    <row r="12" spans="3:16" x14ac:dyDescent="0.25">
      <c r="C12" s="30" t="s">
        <v>23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3:16" x14ac:dyDescent="0.25">
      <c r="C13" s="23" t="s">
        <v>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9"/>
      <c r="P13" s="8">
        <f>SUM(D13:O13)</f>
        <v>0</v>
      </c>
    </row>
    <row r="14" spans="3:16" x14ac:dyDescent="0.25">
      <c r="C14" s="23" t="s">
        <v>39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9"/>
      <c r="P14" s="8">
        <f>SUM(D14:O14)</f>
        <v>0</v>
      </c>
    </row>
    <row r="15" spans="3:16" x14ac:dyDescent="0.25">
      <c r="C15" s="23" t="s">
        <v>16</v>
      </c>
      <c r="D15" s="26">
        <f t="shared" ref="D15:O15" si="5">+D6</f>
        <v>720</v>
      </c>
      <c r="E15" s="26">
        <f t="shared" si="5"/>
        <v>720</v>
      </c>
      <c r="F15" s="26">
        <f t="shared" si="5"/>
        <v>720</v>
      </c>
      <c r="G15" s="26">
        <f t="shared" si="5"/>
        <v>720</v>
      </c>
      <c r="H15" s="26">
        <f t="shared" si="5"/>
        <v>0</v>
      </c>
      <c r="I15" s="26">
        <f t="shared" si="5"/>
        <v>0</v>
      </c>
      <c r="J15" s="26">
        <f t="shared" si="5"/>
        <v>0</v>
      </c>
      <c r="K15" s="26">
        <f t="shared" si="5"/>
        <v>0</v>
      </c>
      <c r="L15" s="26">
        <f t="shared" si="5"/>
        <v>0</v>
      </c>
      <c r="M15" s="26">
        <f t="shared" si="5"/>
        <v>0</v>
      </c>
      <c r="N15" s="26">
        <f t="shared" si="5"/>
        <v>0</v>
      </c>
      <c r="O15" s="26">
        <f t="shared" si="5"/>
        <v>0</v>
      </c>
      <c r="P15" s="8">
        <f>SUM(D15:O15)</f>
        <v>2880</v>
      </c>
    </row>
    <row r="16" spans="3:16" x14ac:dyDescent="0.25">
      <c r="C16" s="23" t="s">
        <v>17</v>
      </c>
      <c r="D16" s="28">
        <f>+IF(ISERROR(D13/D15)=TRUE,0,(D13/D15))</f>
        <v>0</v>
      </c>
      <c r="E16" s="28">
        <f>+IF(ISERROR(E13/E15)=TRUE,0,(E13/E15))</f>
        <v>0</v>
      </c>
      <c r="F16" s="28">
        <f t="shared" ref="F16:O16" si="6">+IF(ISERROR(F13/F15)=TRUE,0,(F13/F15))</f>
        <v>0</v>
      </c>
      <c r="G16" s="28">
        <f t="shared" si="6"/>
        <v>0</v>
      </c>
      <c r="H16" s="28">
        <f t="shared" si="6"/>
        <v>0</v>
      </c>
      <c r="I16" s="28">
        <f t="shared" si="6"/>
        <v>0</v>
      </c>
      <c r="J16" s="28">
        <f t="shared" si="6"/>
        <v>0</v>
      </c>
      <c r="K16" s="28">
        <f t="shared" si="6"/>
        <v>0</v>
      </c>
      <c r="L16" s="28">
        <f>+IF(ISERROR(L13/L15)=TRUE,0,(L13/L15))</f>
        <v>0</v>
      </c>
      <c r="M16" s="28">
        <f>+IF(ISERROR(M13/M15)=TRUE,0,(M13/M15))</f>
        <v>0</v>
      </c>
      <c r="N16" s="28">
        <f t="shared" si="6"/>
        <v>0</v>
      </c>
      <c r="O16" s="28">
        <f t="shared" si="6"/>
        <v>0</v>
      </c>
      <c r="P16" s="84">
        <f>SUM(D16:O16)</f>
        <v>0</v>
      </c>
    </row>
    <row r="17" spans="3:16" x14ac:dyDescent="0.25">
      <c r="C17" s="23" t="s">
        <v>43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9"/>
    </row>
    <row r="18" spans="3:16" ht="14.25" customHeight="1" x14ac:dyDescent="0.25">
      <c r="C18" s="30" t="s">
        <v>38</v>
      </c>
      <c r="D18" s="24">
        <f t="shared" ref="D18:I19" si="7">IF(ISERROR(D14/D13)=TRUE,0,(D14/D13))</f>
        <v>0</v>
      </c>
      <c r="E18" s="24">
        <f t="shared" si="7"/>
        <v>0</v>
      </c>
      <c r="F18" s="24">
        <f t="shared" si="7"/>
        <v>0</v>
      </c>
      <c r="G18" s="24">
        <f t="shared" si="7"/>
        <v>0</v>
      </c>
      <c r="H18" s="24">
        <f t="shared" si="7"/>
        <v>0</v>
      </c>
      <c r="I18" s="24">
        <f t="shared" si="7"/>
        <v>0</v>
      </c>
      <c r="J18" s="24">
        <f t="shared" ref="J18:O18" si="8">IF(ISERROR(J14/J13)=TRUE,0,(J14/J13))</f>
        <v>0</v>
      </c>
      <c r="K18" s="24">
        <f t="shared" si="8"/>
        <v>0</v>
      </c>
      <c r="L18" s="24">
        <f>IF(ISERROR(L14/L13)=TRUE,0,(L14/L13))</f>
        <v>0</v>
      </c>
      <c r="M18" s="24">
        <f>IF(ISERROR(M14/M13)=TRUE,0,(M14/M13))</f>
        <v>0</v>
      </c>
      <c r="N18" s="24">
        <f t="shared" si="8"/>
        <v>0</v>
      </c>
      <c r="O18" s="24">
        <f t="shared" si="8"/>
        <v>0</v>
      </c>
    </row>
    <row r="19" spans="3:16" ht="12" customHeight="1" thickBot="1" x14ac:dyDescent="0.3">
      <c r="C19" s="59" t="s">
        <v>38</v>
      </c>
      <c r="D19" s="74">
        <f t="shared" si="7"/>
        <v>0</v>
      </c>
      <c r="E19" s="74">
        <f t="shared" si="7"/>
        <v>0</v>
      </c>
      <c r="F19" s="74">
        <f t="shared" si="7"/>
        <v>0</v>
      </c>
      <c r="G19" s="74">
        <f t="shared" si="7"/>
        <v>0</v>
      </c>
      <c r="H19" s="74">
        <f t="shared" si="7"/>
        <v>0</v>
      </c>
      <c r="I19" s="74">
        <f t="shared" si="7"/>
        <v>0</v>
      </c>
      <c r="J19" s="74">
        <f t="shared" ref="J19:O19" si="9">IF(ISERROR(J15/J14)=TRUE,0,(J15/J14))</f>
        <v>0</v>
      </c>
      <c r="K19" s="74">
        <f t="shared" si="9"/>
        <v>0</v>
      </c>
      <c r="L19" s="74">
        <f>IF(ISERROR(L15/L14)=TRUE,0,(L15/L14))</f>
        <v>0</v>
      </c>
      <c r="M19" s="74">
        <f>IF(ISERROR(M15/M14)=TRUE,0,(M15/M14))</f>
        <v>0</v>
      </c>
      <c r="N19" s="74">
        <f t="shared" si="9"/>
        <v>0</v>
      </c>
      <c r="O19" s="74">
        <f t="shared" si="9"/>
        <v>0</v>
      </c>
    </row>
    <row r="20" spans="3:16" ht="9" customHeight="1" x14ac:dyDescent="0.25">
      <c r="C20" s="39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</row>
    <row r="21" spans="3:16" x14ac:dyDescent="0.25">
      <c r="C21" s="30" t="s">
        <v>24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</row>
    <row r="22" spans="3:16" x14ac:dyDescent="0.25">
      <c r="C22" s="23" t="s">
        <v>18</v>
      </c>
      <c r="D22" s="24"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9"/>
      <c r="P22" s="4">
        <f>SUM(D22:O22)</f>
        <v>0</v>
      </c>
    </row>
    <row r="23" spans="3:16" x14ac:dyDescent="0.25">
      <c r="C23" s="23" t="s">
        <v>39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9"/>
      <c r="P23" s="4">
        <f>SUM(D23:O23)</f>
        <v>0</v>
      </c>
    </row>
    <row r="24" spans="3:16" x14ac:dyDescent="0.25">
      <c r="C24" s="23" t="s">
        <v>16</v>
      </c>
      <c r="D24" s="26">
        <f t="shared" ref="D24:K24" si="10">+D6</f>
        <v>720</v>
      </c>
      <c r="E24" s="26">
        <f t="shared" si="10"/>
        <v>720</v>
      </c>
      <c r="F24" s="26">
        <f t="shared" si="10"/>
        <v>720</v>
      </c>
      <c r="G24" s="26">
        <f t="shared" si="10"/>
        <v>720</v>
      </c>
      <c r="H24" s="26">
        <f t="shared" si="10"/>
        <v>0</v>
      </c>
      <c r="I24" s="26"/>
      <c r="J24" s="26">
        <f t="shared" si="10"/>
        <v>0</v>
      </c>
      <c r="K24" s="26">
        <f t="shared" si="10"/>
        <v>0</v>
      </c>
      <c r="L24" s="26">
        <f>+L6</f>
        <v>0</v>
      </c>
      <c r="M24" s="26">
        <f>+M6</f>
        <v>0</v>
      </c>
      <c r="N24" s="26">
        <f>+N6</f>
        <v>0</v>
      </c>
      <c r="O24" s="26">
        <f>+O6</f>
        <v>0</v>
      </c>
      <c r="P24" s="4">
        <f>SUM(D24:O24)</f>
        <v>2880</v>
      </c>
    </row>
    <row r="25" spans="3:16" x14ac:dyDescent="0.25">
      <c r="C25" s="23" t="s">
        <v>17</v>
      </c>
      <c r="D25" s="28">
        <f>+IF(ISERROR(D22/D24)=TRUE,0,(D22/D24))</f>
        <v>0</v>
      </c>
      <c r="E25" s="28">
        <f>+IF(ISERROR(E22/E24)=TRUE,0,(E22/E24))</f>
        <v>0</v>
      </c>
      <c r="F25" s="28">
        <f t="shared" ref="F25:O25" si="11">+IF(ISERROR(F22/F24)=TRUE,0,(F22/F24))</f>
        <v>0</v>
      </c>
      <c r="G25" s="28">
        <f t="shared" si="11"/>
        <v>0</v>
      </c>
      <c r="H25" s="28">
        <f t="shared" si="11"/>
        <v>0</v>
      </c>
      <c r="I25" s="28">
        <f t="shared" si="11"/>
        <v>0</v>
      </c>
      <c r="J25" s="28">
        <f t="shared" si="11"/>
        <v>0</v>
      </c>
      <c r="K25" s="28">
        <f t="shared" si="11"/>
        <v>0</v>
      </c>
      <c r="L25" s="28">
        <f>+IF(ISERROR(L22/L24)=TRUE,0,(L22/L24))</f>
        <v>0</v>
      </c>
      <c r="M25" s="28">
        <f>+IF(ISERROR(M22/M24)=TRUE,0,(M22/M24))</f>
        <v>0</v>
      </c>
      <c r="N25" s="28">
        <f t="shared" si="11"/>
        <v>0</v>
      </c>
      <c r="O25" s="28">
        <f t="shared" si="11"/>
        <v>0</v>
      </c>
      <c r="P25" s="84"/>
    </row>
    <row r="26" spans="3:16" ht="15.75" thickBot="1" x14ac:dyDescent="0.3">
      <c r="C26" s="45" t="s">
        <v>43</v>
      </c>
      <c r="D26" s="79"/>
      <c r="E26" s="79"/>
      <c r="F26" s="79"/>
      <c r="G26" s="80"/>
      <c r="H26" s="80"/>
      <c r="I26" s="80"/>
      <c r="J26" s="80"/>
      <c r="K26" s="80"/>
      <c r="L26" s="80"/>
      <c r="M26" s="80"/>
      <c r="N26" s="80"/>
      <c r="O26" s="81"/>
      <c r="P26" s="4"/>
    </row>
    <row r="27" spans="3:16" x14ac:dyDescent="0.25">
      <c r="C27" s="39" t="s">
        <v>9</v>
      </c>
      <c r="D27" s="77">
        <f t="shared" ref="D27:K27" si="12">IF(ISERROR(1/D25)=TRUE,0,(1/D25))</f>
        <v>0</v>
      </c>
      <c r="E27" s="77">
        <f t="shared" si="12"/>
        <v>0</v>
      </c>
      <c r="F27" s="77">
        <f t="shared" si="12"/>
        <v>0</v>
      </c>
      <c r="G27" s="77">
        <f t="shared" si="12"/>
        <v>0</v>
      </c>
      <c r="H27" s="77">
        <f t="shared" si="12"/>
        <v>0</v>
      </c>
      <c r="I27" s="77">
        <f t="shared" si="12"/>
        <v>0</v>
      </c>
      <c r="J27" s="77">
        <f t="shared" si="12"/>
        <v>0</v>
      </c>
      <c r="K27" s="77">
        <f t="shared" si="12"/>
        <v>0</v>
      </c>
      <c r="L27" s="77"/>
      <c r="M27" s="77"/>
      <c r="N27" s="77"/>
      <c r="O27" s="78"/>
    </row>
    <row r="28" spans="3:16" ht="15.75" customHeight="1" x14ac:dyDescent="0.25">
      <c r="C28" s="30" t="s">
        <v>38</v>
      </c>
      <c r="D28" s="24">
        <f t="shared" ref="D28:K28" si="13">IF(ISERROR(D23/D22)=TRUE,0,(D23/D22))</f>
        <v>0</v>
      </c>
      <c r="E28" s="24">
        <f t="shared" si="13"/>
        <v>0</v>
      </c>
      <c r="F28" s="24">
        <f t="shared" si="13"/>
        <v>0</v>
      </c>
      <c r="G28" s="24">
        <f t="shared" si="13"/>
        <v>0</v>
      </c>
      <c r="H28" s="24">
        <f t="shared" si="13"/>
        <v>0</v>
      </c>
      <c r="I28" s="24">
        <f t="shared" si="13"/>
        <v>0</v>
      </c>
      <c r="J28" s="24">
        <f t="shared" si="13"/>
        <v>0</v>
      </c>
      <c r="K28" s="24">
        <f t="shared" si="13"/>
        <v>0</v>
      </c>
      <c r="L28" s="24"/>
      <c r="M28" s="24"/>
      <c r="N28" s="24"/>
      <c r="O28" s="29"/>
    </row>
    <row r="29" spans="3:16" x14ac:dyDescent="0.25"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3:16" x14ac:dyDescent="0.25"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3:16" x14ac:dyDescent="0.25">
      <c r="C31" s="23" t="s">
        <v>19</v>
      </c>
      <c r="D31" s="62">
        <f t="shared" ref="D31:F33" si="14">+D4+D13+D22</f>
        <v>0</v>
      </c>
      <c r="E31" s="62">
        <f t="shared" si="14"/>
        <v>0</v>
      </c>
      <c r="F31" s="62">
        <f t="shared" ref="F31:O31" si="15">+F4+F13+F22</f>
        <v>0</v>
      </c>
      <c r="G31" s="62">
        <f t="shared" si="15"/>
        <v>0</v>
      </c>
      <c r="H31" s="62">
        <f t="shared" si="15"/>
        <v>0</v>
      </c>
      <c r="I31" s="62">
        <f t="shared" si="15"/>
        <v>0</v>
      </c>
      <c r="J31" s="62">
        <f t="shared" si="15"/>
        <v>0</v>
      </c>
      <c r="K31" s="62">
        <f t="shared" si="15"/>
        <v>0</v>
      </c>
      <c r="L31" s="62">
        <f t="shared" si="15"/>
        <v>0</v>
      </c>
      <c r="M31" s="62">
        <f t="shared" si="15"/>
        <v>0</v>
      </c>
      <c r="N31" s="62">
        <f t="shared" si="15"/>
        <v>0</v>
      </c>
      <c r="O31" s="63">
        <f t="shared" si="15"/>
        <v>0</v>
      </c>
      <c r="P31" s="85">
        <f>SUM(D31:O31)</f>
        <v>0</v>
      </c>
    </row>
    <row r="32" spans="3:16" x14ac:dyDescent="0.25">
      <c r="C32" s="23" t="s">
        <v>42</v>
      </c>
      <c r="D32" s="62">
        <f t="shared" si="14"/>
        <v>0</v>
      </c>
      <c r="E32" s="62">
        <f t="shared" si="14"/>
        <v>0</v>
      </c>
      <c r="F32" s="62">
        <f t="shared" si="14"/>
        <v>0</v>
      </c>
      <c r="G32" s="62">
        <f t="shared" ref="G32:O32" si="16">+G5+G14+G23</f>
        <v>0</v>
      </c>
      <c r="H32" s="62">
        <f t="shared" si="16"/>
        <v>0</v>
      </c>
      <c r="I32" s="62">
        <f t="shared" si="16"/>
        <v>0</v>
      </c>
      <c r="J32" s="62">
        <f t="shared" si="16"/>
        <v>0</v>
      </c>
      <c r="K32" s="62">
        <f t="shared" si="16"/>
        <v>0</v>
      </c>
      <c r="L32" s="62">
        <f t="shared" si="16"/>
        <v>0</v>
      </c>
      <c r="M32" s="62">
        <f t="shared" si="16"/>
        <v>0</v>
      </c>
      <c r="N32" s="62">
        <f t="shared" si="16"/>
        <v>0</v>
      </c>
      <c r="O32" s="63">
        <f t="shared" si="16"/>
        <v>0</v>
      </c>
      <c r="P32" s="85">
        <f>SUM(D32:O32)</f>
        <v>0</v>
      </c>
    </row>
    <row r="33" spans="3:16" x14ac:dyDescent="0.25">
      <c r="C33" s="23" t="s">
        <v>20</v>
      </c>
      <c r="D33" s="35">
        <f t="shared" si="14"/>
        <v>2160</v>
      </c>
      <c r="E33" s="35">
        <f t="shared" si="14"/>
        <v>2160</v>
      </c>
      <c r="F33" s="35">
        <f t="shared" ref="F33:O33" si="17">+F6+F15+F24</f>
        <v>2160</v>
      </c>
      <c r="G33" s="35">
        <f t="shared" si="17"/>
        <v>2160</v>
      </c>
      <c r="H33" s="35">
        <f t="shared" si="17"/>
        <v>0</v>
      </c>
      <c r="I33" s="35">
        <f t="shared" si="17"/>
        <v>0</v>
      </c>
      <c r="J33" s="35">
        <f t="shared" si="17"/>
        <v>0</v>
      </c>
      <c r="K33" s="35">
        <f t="shared" si="17"/>
        <v>0</v>
      </c>
      <c r="L33" s="35">
        <f t="shared" si="17"/>
        <v>0</v>
      </c>
      <c r="M33" s="35">
        <f t="shared" si="17"/>
        <v>0</v>
      </c>
      <c r="N33" s="35">
        <f t="shared" si="17"/>
        <v>0</v>
      </c>
      <c r="O33" s="36">
        <f t="shared" si="17"/>
        <v>0</v>
      </c>
      <c r="P33" s="85">
        <f>SUM(D33:O33)</f>
        <v>8640</v>
      </c>
    </row>
    <row r="34" spans="3:16" x14ac:dyDescent="0.25">
      <c r="C34" s="23" t="s">
        <v>17</v>
      </c>
      <c r="D34" s="37">
        <f>+D31/D33</f>
        <v>0</v>
      </c>
      <c r="E34" s="37">
        <f>+IF(ISERROR(E31/E33)=TRUE,0,(E31/E33))</f>
        <v>0</v>
      </c>
      <c r="F34" s="37">
        <f t="shared" ref="F34:O34" si="18">+IF(ISERROR(F31/F33)=TRUE,0,(F31/F33))</f>
        <v>0</v>
      </c>
      <c r="G34" s="37">
        <f t="shared" si="18"/>
        <v>0</v>
      </c>
      <c r="H34" s="37">
        <f t="shared" si="18"/>
        <v>0</v>
      </c>
      <c r="I34" s="37">
        <f t="shared" si="18"/>
        <v>0</v>
      </c>
      <c r="J34" s="37">
        <f t="shared" si="18"/>
        <v>0</v>
      </c>
      <c r="K34" s="37">
        <f t="shared" si="18"/>
        <v>0</v>
      </c>
      <c r="L34" s="37">
        <f t="shared" si="18"/>
        <v>0</v>
      </c>
      <c r="M34" s="37">
        <f t="shared" si="18"/>
        <v>0</v>
      </c>
      <c r="N34" s="37">
        <f t="shared" si="18"/>
        <v>0</v>
      </c>
      <c r="O34" s="38">
        <f t="shared" si="18"/>
        <v>0</v>
      </c>
      <c r="P34" s="86"/>
    </row>
    <row r="35" spans="3:16" ht="15.75" thickBot="1" x14ac:dyDescent="0.3">
      <c r="C35" s="45" t="s">
        <v>43</v>
      </c>
      <c r="D35" s="46">
        <f t="shared" ref="D35:I35" si="19">+D8+D17+D26</f>
        <v>0</v>
      </c>
      <c r="E35" s="46">
        <f t="shared" si="19"/>
        <v>0</v>
      </c>
      <c r="F35" s="46">
        <f t="shared" si="19"/>
        <v>0</v>
      </c>
      <c r="G35" s="46">
        <f t="shared" si="19"/>
        <v>0</v>
      </c>
      <c r="H35" s="46">
        <f t="shared" si="19"/>
        <v>0</v>
      </c>
      <c r="I35" s="46">
        <f t="shared" si="19"/>
        <v>0</v>
      </c>
      <c r="J35" s="46">
        <f t="shared" ref="J35:O35" si="20">+J8+J17+J26</f>
        <v>0</v>
      </c>
      <c r="K35" s="46">
        <f t="shared" si="20"/>
        <v>0</v>
      </c>
      <c r="L35" s="46">
        <f t="shared" si="20"/>
        <v>0</v>
      </c>
      <c r="M35" s="46">
        <f t="shared" si="20"/>
        <v>0</v>
      </c>
      <c r="N35" s="46">
        <f t="shared" si="20"/>
        <v>0</v>
      </c>
      <c r="O35" s="47">
        <f t="shared" si="20"/>
        <v>0</v>
      </c>
      <c r="P35" s="8"/>
    </row>
    <row r="36" spans="3:16" x14ac:dyDescent="0.25">
      <c r="C36" s="5" t="s">
        <v>21</v>
      </c>
      <c r="D36" s="12">
        <f>+D33</f>
        <v>2160</v>
      </c>
      <c r="E36" s="12">
        <f>+E33</f>
        <v>2160</v>
      </c>
      <c r="F36" s="12">
        <f>+F33</f>
        <v>2160</v>
      </c>
      <c r="G36" s="12">
        <f>+G33</f>
        <v>2160</v>
      </c>
      <c r="H36" s="12">
        <f t="shared" ref="H36:O36" si="21">+H33</f>
        <v>0</v>
      </c>
      <c r="I36" s="12">
        <f t="shared" si="21"/>
        <v>0</v>
      </c>
      <c r="J36" s="12">
        <f t="shared" si="21"/>
        <v>0</v>
      </c>
      <c r="K36" s="12">
        <f t="shared" si="21"/>
        <v>0</v>
      </c>
      <c r="L36" s="12">
        <f t="shared" si="21"/>
        <v>0</v>
      </c>
      <c r="M36" s="12">
        <f t="shared" ref="M36" si="22">IF(ISERROR(1/M34)=TRUE,0,(1/M34))</f>
        <v>0</v>
      </c>
      <c r="N36" s="12">
        <f t="shared" si="21"/>
        <v>0</v>
      </c>
      <c r="O36" s="12">
        <f t="shared" si="21"/>
        <v>0</v>
      </c>
      <c r="P36" s="1">
        <f>AVERAGE(D36:O36)</f>
        <v>720</v>
      </c>
    </row>
    <row r="37" spans="3:16" x14ac:dyDescent="0.25">
      <c r="C37" s="5" t="s">
        <v>38</v>
      </c>
      <c r="D37" s="1">
        <f t="shared" ref="D37:I37" si="23">IF(ISERROR(D32/D31)=TRUE,0,(D32/D31))</f>
        <v>0</v>
      </c>
      <c r="E37" s="1">
        <f t="shared" si="23"/>
        <v>0</v>
      </c>
      <c r="F37" s="1">
        <f t="shared" si="23"/>
        <v>0</v>
      </c>
      <c r="G37" s="1">
        <f t="shared" si="23"/>
        <v>0</v>
      </c>
      <c r="H37" s="1">
        <f t="shared" si="23"/>
        <v>0</v>
      </c>
      <c r="I37" s="1">
        <f t="shared" si="23"/>
        <v>0</v>
      </c>
      <c r="J37" s="1">
        <f t="shared" ref="J37:O37" si="24">IF(ISERROR(J32/J31)=TRUE,0,(J32/J31))</f>
        <v>0</v>
      </c>
      <c r="K37" s="1">
        <f t="shared" si="24"/>
        <v>0</v>
      </c>
      <c r="L37" s="1">
        <f t="shared" si="24"/>
        <v>0</v>
      </c>
      <c r="M37" s="1">
        <f t="shared" si="24"/>
        <v>0</v>
      </c>
      <c r="N37" s="1">
        <f t="shared" si="24"/>
        <v>0</v>
      </c>
      <c r="O37" s="1">
        <f t="shared" si="24"/>
        <v>0</v>
      </c>
      <c r="P37" s="1">
        <f>AVERAGE(D37:O37)</f>
        <v>0</v>
      </c>
    </row>
    <row r="38" spans="3:16" x14ac:dyDescent="0.25">
      <c r="C38" s="5" t="s">
        <v>47</v>
      </c>
      <c r="D38" s="13">
        <f t="shared" ref="D38:J38" si="25">IF(ISERROR(D36/(D36+D37))=TRUE,0,D36/(D36+D37))</f>
        <v>1</v>
      </c>
      <c r="E38" s="13">
        <f t="shared" si="25"/>
        <v>1</v>
      </c>
      <c r="F38" s="13">
        <f t="shared" si="25"/>
        <v>1</v>
      </c>
      <c r="G38" s="13">
        <f t="shared" si="25"/>
        <v>1</v>
      </c>
      <c r="H38" s="13">
        <f t="shared" si="25"/>
        <v>0</v>
      </c>
      <c r="I38" s="13">
        <f t="shared" si="25"/>
        <v>0</v>
      </c>
      <c r="J38" s="13">
        <f t="shared" si="25"/>
        <v>0</v>
      </c>
      <c r="K38" s="13">
        <f>IF(ISERROR(K36/(K36+K37))=TRUE,0,K36/(K36+K37))</f>
        <v>0</v>
      </c>
      <c r="L38" s="13">
        <f>IF(ISERROR(L36/(L36+L37))=TRUE,0,L36/(L36+L37))</f>
        <v>0</v>
      </c>
      <c r="M38" s="13">
        <f>IF(ISERROR(M36/(M36+M37))=TRUE,0,M36/(M36+M37))</f>
        <v>0</v>
      </c>
      <c r="N38" s="13">
        <f>IF(ISERROR(N36/(N36+N37))=TRUE,0,N36/(N36+N37))</f>
        <v>0</v>
      </c>
      <c r="O38" s="13">
        <f>IF(ISERROR(O36/(O36+O37))=TRUE,0,O36/(O36+O37))</f>
        <v>0</v>
      </c>
      <c r="P38" s="87">
        <f>AVERAGE(D38:O38)</f>
        <v>0.33333333333333331</v>
      </c>
    </row>
    <row r="39" spans="3:16" x14ac:dyDescent="0.25">
      <c r="C39" s="5" t="s">
        <v>46</v>
      </c>
      <c r="D39" s="13">
        <f t="shared" ref="D39:I39" si="26">IF(ISERROR((D33-(D32+D35))/D33)=TRUE,0,(D33-(D32+D35))/D33)</f>
        <v>1</v>
      </c>
      <c r="E39" s="13">
        <f t="shared" si="26"/>
        <v>1</v>
      </c>
      <c r="F39" s="13">
        <f t="shared" si="26"/>
        <v>1</v>
      </c>
      <c r="G39" s="13">
        <f t="shared" si="26"/>
        <v>1</v>
      </c>
      <c r="H39" s="13">
        <f t="shared" si="26"/>
        <v>0</v>
      </c>
      <c r="I39" s="13">
        <f t="shared" si="26"/>
        <v>0</v>
      </c>
      <c r="J39" s="13">
        <f t="shared" ref="J39:O39" si="27">IF(ISERROR((J33-(J32+J35))/J33)=TRUE,0,(J33-(J32+J35))/J33)</f>
        <v>0</v>
      </c>
      <c r="K39" s="13">
        <f t="shared" si="27"/>
        <v>0</v>
      </c>
      <c r="L39" s="13">
        <f t="shared" si="27"/>
        <v>0</v>
      </c>
      <c r="M39" s="13">
        <f t="shared" si="27"/>
        <v>0</v>
      </c>
      <c r="N39" s="13">
        <f t="shared" si="27"/>
        <v>0</v>
      </c>
      <c r="O39" s="13">
        <f t="shared" si="27"/>
        <v>0</v>
      </c>
      <c r="P39" s="87">
        <f>AVERAGE(D39:O39)</f>
        <v>0.33333333333333331</v>
      </c>
    </row>
    <row r="40" spans="3:16" ht="15.75" thickBot="1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2" spans="3:16" x14ac:dyDescent="0.25">
      <c r="E42" s="3" t="s">
        <v>51</v>
      </c>
      <c r="F42" s="3" t="s">
        <v>21</v>
      </c>
      <c r="G42" s="16" t="s">
        <v>38</v>
      </c>
      <c r="H42" s="2" t="s">
        <v>46</v>
      </c>
    </row>
    <row r="43" spans="3:16" x14ac:dyDescent="0.25">
      <c r="E43" s="11" t="s">
        <v>12</v>
      </c>
      <c r="F43" s="19">
        <f>+D33</f>
        <v>2160</v>
      </c>
      <c r="G43" s="17">
        <f>+D37</f>
        <v>0</v>
      </c>
      <c r="H43" s="15">
        <f>+D39</f>
        <v>1</v>
      </c>
      <c r="J43" s="87"/>
    </row>
    <row r="44" spans="3:16" x14ac:dyDescent="0.25">
      <c r="E44" s="11" t="s">
        <v>13</v>
      </c>
      <c r="F44" s="19">
        <f>+E33</f>
        <v>2160</v>
      </c>
      <c r="G44" s="17">
        <f>+E37</f>
        <v>0</v>
      </c>
      <c r="H44" s="15">
        <f>+E39</f>
        <v>1</v>
      </c>
    </row>
    <row r="45" spans="3:16" x14ac:dyDescent="0.25">
      <c r="E45" s="11" t="s">
        <v>14</v>
      </c>
      <c r="F45" s="19">
        <f>+F33</f>
        <v>2160</v>
      </c>
      <c r="G45" s="17">
        <f>+F37</f>
        <v>0</v>
      </c>
      <c r="H45" s="15">
        <f>+F39</f>
        <v>1</v>
      </c>
    </row>
    <row r="46" spans="3:16" x14ac:dyDescent="0.25">
      <c r="E46" s="11" t="s">
        <v>60</v>
      </c>
      <c r="F46" s="19">
        <f>+G33</f>
        <v>2160</v>
      </c>
      <c r="G46" s="17">
        <f>+G37</f>
        <v>0</v>
      </c>
      <c r="H46" s="15">
        <f>+G39</f>
        <v>1</v>
      </c>
    </row>
    <row r="47" spans="3:16" x14ac:dyDescent="0.25">
      <c r="E47" s="11" t="s">
        <v>61</v>
      </c>
      <c r="F47" s="19">
        <f>+H33</f>
        <v>0</v>
      </c>
      <c r="G47" s="17">
        <f>+H37</f>
        <v>0</v>
      </c>
      <c r="H47" s="15">
        <f>+H39</f>
        <v>0</v>
      </c>
    </row>
    <row r="48" spans="3:16" x14ac:dyDescent="0.25">
      <c r="E48" s="11" t="s">
        <v>62</v>
      </c>
      <c r="F48" s="19">
        <f>+I33</f>
        <v>0</v>
      </c>
      <c r="G48" s="17">
        <f>+I37</f>
        <v>0</v>
      </c>
      <c r="H48" s="15">
        <f>+I39</f>
        <v>0</v>
      </c>
    </row>
    <row r="49" spans="5:8" x14ac:dyDescent="0.25">
      <c r="E49" s="11" t="s">
        <v>63</v>
      </c>
      <c r="F49" s="19">
        <f>+J33</f>
        <v>0</v>
      </c>
      <c r="G49" s="17">
        <f>+J37</f>
        <v>0</v>
      </c>
      <c r="H49" s="15">
        <f>+J39</f>
        <v>0</v>
      </c>
    </row>
    <row r="50" spans="5:8" x14ac:dyDescent="0.25">
      <c r="E50" s="11" t="s">
        <v>64</v>
      </c>
      <c r="F50" s="19">
        <f>+K33</f>
        <v>0</v>
      </c>
      <c r="G50" s="17">
        <f>+K37</f>
        <v>0</v>
      </c>
      <c r="H50" s="15">
        <f>+K39</f>
        <v>0</v>
      </c>
    </row>
    <row r="51" spans="5:8" x14ac:dyDescent="0.25">
      <c r="E51" s="11" t="s">
        <v>65</v>
      </c>
      <c r="F51" s="19">
        <f>+L33</f>
        <v>0</v>
      </c>
      <c r="G51" s="17">
        <f>+L37</f>
        <v>0</v>
      </c>
      <c r="H51" s="15">
        <f>L39</f>
        <v>0</v>
      </c>
    </row>
    <row r="52" spans="5:8" x14ac:dyDescent="0.25">
      <c r="E52" s="11" t="s">
        <v>66</v>
      </c>
      <c r="F52" s="19">
        <f>M33</f>
        <v>0</v>
      </c>
      <c r="G52" s="17">
        <f>M37</f>
        <v>0</v>
      </c>
      <c r="H52" s="15">
        <f>M39</f>
        <v>0</v>
      </c>
    </row>
    <row r="53" spans="5:8" x14ac:dyDescent="0.25">
      <c r="E53" s="11" t="s">
        <v>67</v>
      </c>
      <c r="F53" s="19">
        <f>+N33</f>
        <v>0</v>
      </c>
      <c r="G53" s="17">
        <f>+N37</f>
        <v>0</v>
      </c>
      <c r="H53" s="15">
        <f>+N39</f>
        <v>0</v>
      </c>
    </row>
    <row r="54" spans="5:8" x14ac:dyDescent="0.25">
      <c r="E54" s="11" t="s">
        <v>68</v>
      </c>
      <c r="F54" s="19">
        <f>+O33</f>
        <v>0</v>
      </c>
      <c r="G54" s="17">
        <f>+O37</f>
        <v>0</v>
      </c>
      <c r="H54" s="15">
        <f>+O39</f>
        <v>0</v>
      </c>
    </row>
  </sheetData>
  <pageMargins left="0.7" right="0.7" top="0.75" bottom="0.75" header="0.3" footer="0.3"/>
  <pageSetup orientation="portrait" r:id="rId1"/>
  <ignoredErrors>
    <ignoredError sqref="D34 E34:H34 I34:O34 M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5"/>
  <sheetViews>
    <sheetView showGridLines="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baseColWidth="10" defaultRowHeight="15" x14ac:dyDescent="0.25"/>
  <cols>
    <col min="1" max="1" width="1.85546875" customWidth="1"/>
    <col min="2" max="2" width="28" customWidth="1"/>
    <col min="6" max="6" width="14.140625" customWidth="1"/>
    <col min="7" max="7" width="16.140625" customWidth="1"/>
  </cols>
  <sheetData>
    <row r="1" spans="2:15" ht="15.75" thickBot="1" x14ac:dyDescent="0.3"/>
    <row r="2" spans="2:15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60</v>
      </c>
      <c r="G2" s="43" t="s">
        <v>61</v>
      </c>
      <c r="H2" s="43" t="s">
        <v>62</v>
      </c>
      <c r="I2" s="43" t="s">
        <v>63</v>
      </c>
      <c r="J2" s="43" t="s">
        <v>64</v>
      </c>
      <c r="K2" s="43" t="s">
        <v>65</v>
      </c>
      <c r="L2" s="43" t="s">
        <v>66</v>
      </c>
      <c r="M2" s="43" t="s">
        <v>67</v>
      </c>
      <c r="N2" s="44" t="s">
        <v>68</v>
      </c>
    </row>
    <row r="3" spans="2:15" x14ac:dyDescent="0.25">
      <c r="B3" s="39" t="s">
        <v>37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2:15" x14ac:dyDescent="0.25">
      <c r="B4" s="23" t="s">
        <v>15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9"/>
      <c r="O4" s="4"/>
    </row>
    <row r="5" spans="2:15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9"/>
      <c r="O5" s="4"/>
    </row>
    <row r="6" spans="2:15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/>
      <c r="H6" s="26"/>
      <c r="I6" s="26"/>
      <c r="J6" s="26"/>
      <c r="K6" s="26"/>
      <c r="L6" s="26"/>
      <c r="M6" s="26"/>
      <c r="N6" s="26"/>
      <c r="O6" s="4"/>
    </row>
    <row r="7" spans="2:15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23" t="s">
        <v>43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5" x14ac:dyDescent="0.25">
      <c r="B9" s="23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5" x14ac:dyDescent="0.25">
      <c r="B10" s="23" t="s">
        <v>19</v>
      </c>
      <c r="C10" s="62">
        <f t="shared" ref="C10:M10" si="0">+C4</f>
        <v>0</v>
      </c>
      <c r="D10" s="62">
        <f t="shared" si="0"/>
        <v>0</v>
      </c>
      <c r="E10" s="62">
        <f t="shared" si="0"/>
        <v>0</v>
      </c>
      <c r="F10" s="62">
        <f t="shared" si="0"/>
        <v>0</v>
      </c>
      <c r="G10" s="62">
        <f t="shared" si="0"/>
        <v>0</v>
      </c>
      <c r="H10" s="62">
        <f t="shared" si="0"/>
        <v>0</v>
      </c>
      <c r="I10" s="62">
        <f t="shared" si="0"/>
        <v>0</v>
      </c>
      <c r="J10" s="62">
        <f t="shared" si="0"/>
        <v>0</v>
      </c>
      <c r="K10" s="62">
        <f t="shared" ref="K10:M12" si="1">+K4</f>
        <v>0</v>
      </c>
      <c r="L10" s="62">
        <f t="shared" si="1"/>
        <v>0</v>
      </c>
      <c r="M10" s="62">
        <f t="shared" si="0"/>
        <v>0</v>
      </c>
      <c r="N10" s="62">
        <f>+N4</f>
        <v>0</v>
      </c>
      <c r="O10" s="85">
        <f>SUM(C10:N10)</f>
        <v>0</v>
      </c>
    </row>
    <row r="11" spans="2:15" x14ac:dyDescent="0.25">
      <c r="B11" s="23" t="s">
        <v>42</v>
      </c>
      <c r="C11" s="62">
        <f>+C5</f>
        <v>0</v>
      </c>
      <c r="D11" s="62">
        <f>+D5</f>
        <v>0</v>
      </c>
      <c r="E11" s="62">
        <f t="shared" ref="E11:M11" si="2">+E5</f>
        <v>0</v>
      </c>
      <c r="F11" s="62">
        <f t="shared" si="2"/>
        <v>0</v>
      </c>
      <c r="G11" s="62">
        <f t="shared" si="2"/>
        <v>0</v>
      </c>
      <c r="H11" s="62">
        <f t="shared" si="2"/>
        <v>0</v>
      </c>
      <c r="I11" s="62">
        <f t="shared" si="2"/>
        <v>0</v>
      </c>
      <c r="J11" s="62">
        <f t="shared" si="2"/>
        <v>0</v>
      </c>
      <c r="K11" s="62">
        <f t="shared" si="1"/>
        <v>0</v>
      </c>
      <c r="L11" s="62">
        <f t="shared" si="1"/>
        <v>0</v>
      </c>
      <c r="M11" s="62">
        <f t="shared" si="2"/>
        <v>0</v>
      </c>
      <c r="N11" s="62">
        <f>+N5</f>
        <v>0</v>
      </c>
      <c r="O11" s="85">
        <f>SUM(C11:N11)</f>
        <v>0</v>
      </c>
    </row>
    <row r="12" spans="2:15" x14ac:dyDescent="0.25">
      <c r="B12" s="23" t="s">
        <v>20</v>
      </c>
      <c r="C12" s="35">
        <f>+C6</f>
        <v>720</v>
      </c>
      <c r="D12" s="35">
        <f>+D6</f>
        <v>720</v>
      </c>
      <c r="E12" s="35">
        <f t="shared" ref="E12:J12" si="3">+E6</f>
        <v>720</v>
      </c>
      <c r="F12" s="35">
        <f t="shared" si="3"/>
        <v>720</v>
      </c>
      <c r="G12" s="35">
        <f t="shared" si="3"/>
        <v>0</v>
      </c>
      <c r="H12" s="35">
        <f t="shared" si="3"/>
        <v>0</v>
      </c>
      <c r="I12" s="35">
        <f t="shared" si="3"/>
        <v>0</v>
      </c>
      <c r="J12" s="35">
        <f t="shared" si="3"/>
        <v>0</v>
      </c>
      <c r="K12" s="35">
        <f t="shared" si="1"/>
        <v>0</v>
      </c>
      <c r="L12" s="35">
        <f t="shared" si="1"/>
        <v>0</v>
      </c>
      <c r="M12" s="35">
        <f t="shared" si="1"/>
        <v>0</v>
      </c>
      <c r="N12" s="35">
        <v>720</v>
      </c>
      <c r="O12" s="85">
        <f>SUM(C12:N12)</f>
        <v>3600</v>
      </c>
    </row>
    <row r="13" spans="2:15" x14ac:dyDescent="0.25">
      <c r="B13" s="23" t="s">
        <v>17</v>
      </c>
      <c r="C13" s="37">
        <f>+IF(ISERROR(C10/C12)=TRUE,0,(C10/C12))</f>
        <v>0</v>
      </c>
      <c r="D13" s="37">
        <f t="shared" ref="D13:N13" si="4">+IF(ISERROR(D10/D12)=TRUE,0,(D10/D12))</f>
        <v>0</v>
      </c>
      <c r="E13" s="37">
        <f t="shared" si="4"/>
        <v>0</v>
      </c>
      <c r="F13" s="37">
        <f t="shared" si="4"/>
        <v>0</v>
      </c>
      <c r="G13" s="37">
        <f t="shared" si="4"/>
        <v>0</v>
      </c>
      <c r="H13" s="37">
        <f t="shared" si="4"/>
        <v>0</v>
      </c>
      <c r="I13" s="37">
        <f t="shared" si="4"/>
        <v>0</v>
      </c>
      <c r="J13" s="37">
        <f t="shared" si="4"/>
        <v>0</v>
      </c>
      <c r="K13" s="37">
        <f t="shared" si="4"/>
        <v>0</v>
      </c>
      <c r="L13" s="37">
        <f t="shared" si="4"/>
        <v>0</v>
      </c>
      <c r="M13" s="37">
        <f t="shared" si="4"/>
        <v>0</v>
      </c>
      <c r="N13" s="37">
        <f t="shared" si="4"/>
        <v>0</v>
      </c>
      <c r="O13" s="86">
        <f>SUM(C13:N13)</f>
        <v>0</v>
      </c>
    </row>
    <row r="14" spans="2:15" ht="15.75" thickBot="1" x14ac:dyDescent="0.3">
      <c r="B14" s="45" t="s">
        <v>52</v>
      </c>
      <c r="C14" s="46"/>
      <c r="D14" s="46"/>
      <c r="E14" s="66"/>
      <c r="F14" s="66"/>
      <c r="G14" s="66"/>
      <c r="H14" s="66"/>
      <c r="I14" s="66"/>
      <c r="J14" s="66"/>
      <c r="K14" s="66"/>
      <c r="L14" s="66"/>
      <c r="M14" s="66"/>
      <c r="N14" s="67"/>
      <c r="O14" s="8"/>
    </row>
    <row r="15" spans="2:15" x14ac:dyDescent="0.25">
      <c r="B15" s="5" t="s">
        <v>21</v>
      </c>
      <c r="C15" s="12">
        <v>720</v>
      </c>
      <c r="D15" s="6">
        <v>720</v>
      </c>
      <c r="E15" s="6">
        <v>720</v>
      </c>
      <c r="F15" s="6">
        <v>720</v>
      </c>
      <c r="G15" s="6"/>
      <c r="H15" s="6"/>
      <c r="I15" s="6"/>
      <c r="J15" s="6"/>
      <c r="K15" s="6"/>
      <c r="L15" s="6"/>
      <c r="M15" s="6"/>
      <c r="N15" s="6"/>
      <c r="O15" s="1">
        <f>AVERAGE(C15:N15)</f>
        <v>720</v>
      </c>
    </row>
    <row r="16" spans="2:15" x14ac:dyDescent="0.25">
      <c r="B16" s="5" t="s">
        <v>38</v>
      </c>
      <c r="C16" s="1">
        <f>IF(ISERROR(C5/C10)=TRUE,0,(C5/C10))</f>
        <v>0</v>
      </c>
      <c r="D16" s="1">
        <f>IF(ISERROR(D5/D10)=TRUE,0,(D5/D10))</f>
        <v>0</v>
      </c>
      <c r="E16" s="1">
        <f>IF(ISERROR(E5/E10)=TRUE,0,(E5/E10))</f>
        <v>0</v>
      </c>
      <c r="F16" s="1">
        <f>IF(ISERROR(F5/F10)=TRUE,0,(F5/F10))</f>
        <v>0</v>
      </c>
      <c r="G16" s="1">
        <f t="shared" ref="G16:I16" si="5">IF(ISERROR(G5/G10)=TRUE,0,(G5/G10))</f>
        <v>0</v>
      </c>
      <c r="H16" s="1">
        <f t="shared" si="5"/>
        <v>0</v>
      </c>
      <c r="I16" s="1">
        <f t="shared" si="5"/>
        <v>0</v>
      </c>
      <c r="J16" s="1"/>
      <c r="K16" s="1"/>
      <c r="L16" s="1"/>
      <c r="M16" s="1"/>
      <c r="N16" s="1"/>
      <c r="O16" s="1">
        <f>AVERAGE(C16:N16)</f>
        <v>0</v>
      </c>
    </row>
    <row r="17" spans="2:15" x14ac:dyDescent="0.25">
      <c r="B17" s="5" t="s">
        <v>47</v>
      </c>
      <c r="C17" s="13">
        <f t="shared" ref="C17:N17" si="6">IF(ISERROR(C15/(C15+C16))=TRUE,0,C15/(C15+C16))</f>
        <v>1</v>
      </c>
      <c r="D17" s="13">
        <f t="shared" si="6"/>
        <v>1</v>
      </c>
      <c r="E17" s="13">
        <f t="shared" si="6"/>
        <v>1</v>
      </c>
      <c r="F17" s="13">
        <f t="shared" si="6"/>
        <v>1</v>
      </c>
      <c r="G17" s="13">
        <f t="shared" si="6"/>
        <v>0</v>
      </c>
      <c r="H17" s="13">
        <f t="shared" si="6"/>
        <v>0</v>
      </c>
      <c r="I17" s="13">
        <f t="shared" si="6"/>
        <v>0</v>
      </c>
      <c r="J17" s="13">
        <f t="shared" si="6"/>
        <v>0</v>
      </c>
      <c r="K17" s="13">
        <f t="shared" si="6"/>
        <v>0</v>
      </c>
      <c r="L17" s="13">
        <f t="shared" si="6"/>
        <v>0</v>
      </c>
      <c r="M17" s="13">
        <f t="shared" si="6"/>
        <v>0</v>
      </c>
      <c r="N17" s="13">
        <f t="shared" si="6"/>
        <v>0</v>
      </c>
      <c r="O17" s="87">
        <f>AVERAGE(C17:N17)</f>
        <v>0.33333333333333331</v>
      </c>
    </row>
    <row r="18" spans="2:15" x14ac:dyDescent="0.25">
      <c r="B18" s="5" t="s">
        <v>46</v>
      </c>
      <c r="C18" s="13">
        <f>IF(ISERROR((C12-(C11+C14))/C12)=TRUE,0,(C12-(C11+C14))/C12)</f>
        <v>1</v>
      </c>
      <c r="D18" s="13">
        <f>IF(ISERROR((D12-(D11+D14))/D12)=TRUE,0,(D12-(D11+D14))/D12)</f>
        <v>1</v>
      </c>
      <c r="E18" s="13">
        <f>IF(ISERROR((E12-(E11+E14))/E12)=TRUE,0,(E12-(E11+E14))/E12)</f>
        <v>1</v>
      </c>
      <c r="F18" s="13">
        <f t="shared" ref="F18:N18" si="7">IF(ISERROR((F12-(F11+F14))/F12)=TRUE,0,(F12-(F11+F14))/F12)</f>
        <v>1</v>
      </c>
      <c r="G18" s="13">
        <f t="shared" si="7"/>
        <v>0</v>
      </c>
      <c r="H18" s="13">
        <f t="shared" si="7"/>
        <v>0</v>
      </c>
      <c r="I18" s="13">
        <f t="shared" si="7"/>
        <v>0</v>
      </c>
      <c r="J18" s="13">
        <f t="shared" si="7"/>
        <v>0</v>
      </c>
      <c r="K18" s="13">
        <f t="shared" si="7"/>
        <v>0</v>
      </c>
      <c r="L18" s="13">
        <f t="shared" si="7"/>
        <v>0</v>
      </c>
      <c r="M18" s="13">
        <f t="shared" si="7"/>
        <v>0</v>
      </c>
      <c r="N18" s="13">
        <f t="shared" si="7"/>
        <v>1</v>
      </c>
      <c r="O18" s="87">
        <f>AVERAGE(C18:N18)</f>
        <v>0.41666666666666669</v>
      </c>
    </row>
    <row r="19" spans="2:15" ht="15.75" thickBot="1" x14ac:dyDescent="0.3">
      <c r="B19" s="5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</row>
    <row r="20" spans="2:15" ht="15.75" thickBot="1" x14ac:dyDescent="0.3">
      <c r="C20" s="49"/>
    </row>
    <row r="22" spans="2:15" ht="15.75" thickBot="1" x14ac:dyDescent="0.3"/>
    <row r="23" spans="2:15" ht="15.75" thickBot="1" x14ac:dyDescent="0.3">
      <c r="D23" s="174" t="s">
        <v>48</v>
      </c>
      <c r="E23" s="171" t="s">
        <v>21</v>
      </c>
      <c r="F23" s="171" t="s">
        <v>38</v>
      </c>
      <c r="G23" s="175" t="s">
        <v>46</v>
      </c>
    </row>
    <row r="24" spans="2:15" x14ac:dyDescent="0.25">
      <c r="D24" s="168" t="s">
        <v>12</v>
      </c>
      <c r="E24" s="172">
        <f>+C12</f>
        <v>720</v>
      </c>
      <c r="F24" s="172">
        <f>+C16</f>
        <v>0</v>
      </c>
      <c r="G24" s="173">
        <f>+C18</f>
        <v>1</v>
      </c>
    </row>
    <row r="25" spans="2:15" x14ac:dyDescent="0.25">
      <c r="D25" s="11" t="s">
        <v>13</v>
      </c>
      <c r="E25" s="19">
        <f>+D12</f>
        <v>720</v>
      </c>
      <c r="F25" s="19">
        <f>+D16</f>
        <v>0</v>
      </c>
      <c r="G25" s="15">
        <f>+D18</f>
        <v>1</v>
      </c>
    </row>
    <row r="26" spans="2:15" x14ac:dyDescent="0.25">
      <c r="D26" s="11" t="s">
        <v>14</v>
      </c>
      <c r="E26" s="19">
        <f>+E12</f>
        <v>720</v>
      </c>
      <c r="F26" s="19">
        <f>+E16</f>
        <v>0</v>
      </c>
      <c r="G26" s="15">
        <f>+E18</f>
        <v>1</v>
      </c>
    </row>
    <row r="27" spans="2:15" x14ac:dyDescent="0.25">
      <c r="D27" s="11" t="s">
        <v>60</v>
      </c>
      <c r="E27" s="19">
        <f>+F12</f>
        <v>720</v>
      </c>
      <c r="F27" s="19">
        <f>+F16</f>
        <v>0</v>
      </c>
      <c r="G27" s="15">
        <f>+F18</f>
        <v>1</v>
      </c>
    </row>
    <row r="28" spans="2:15" x14ac:dyDescent="0.25">
      <c r="D28" s="11" t="s">
        <v>61</v>
      </c>
      <c r="E28" s="19">
        <f>+G12</f>
        <v>0</v>
      </c>
      <c r="F28" s="19">
        <v>0</v>
      </c>
      <c r="G28" s="15">
        <f>+G18</f>
        <v>0</v>
      </c>
    </row>
    <row r="29" spans="2:15" x14ac:dyDescent="0.25">
      <c r="D29" s="11" t="s">
        <v>62</v>
      </c>
      <c r="E29" s="19">
        <f>+H12</f>
        <v>0</v>
      </c>
      <c r="F29" s="19">
        <v>0</v>
      </c>
      <c r="G29" s="15">
        <f>+H18</f>
        <v>0</v>
      </c>
    </row>
    <row r="30" spans="2:15" x14ac:dyDescent="0.25">
      <c r="D30" s="11" t="s">
        <v>63</v>
      </c>
      <c r="E30" s="19">
        <f>+I12</f>
        <v>0</v>
      </c>
      <c r="F30" s="19">
        <v>0</v>
      </c>
      <c r="G30" s="15">
        <f>+I18</f>
        <v>0</v>
      </c>
    </row>
    <row r="31" spans="2:15" x14ac:dyDescent="0.25">
      <c r="D31" s="11" t="s">
        <v>64</v>
      </c>
      <c r="E31" s="19">
        <f>+J12</f>
        <v>0</v>
      </c>
      <c r="F31" s="19">
        <v>0</v>
      </c>
      <c r="G31" s="15">
        <f>+J18</f>
        <v>0</v>
      </c>
    </row>
    <row r="32" spans="2:15" x14ac:dyDescent="0.25">
      <c r="D32" s="11" t="s">
        <v>65</v>
      </c>
      <c r="E32" s="19">
        <f>+K12</f>
        <v>0</v>
      </c>
      <c r="F32" s="19">
        <v>0</v>
      </c>
      <c r="G32" s="15">
        <f>+K18</f>
        <v>0</v>
      </c>
    </row>
    <row r="33" spans="4:7" x14ac:dyDescent="0.25">
      <c r="D33" s="11" t="s">
        <v>66</v>
      </c>
      <c r="E33" s="19">
        <f>+L12</f>
        <v>0</v>
      </c>
      <c r="F33" s="19">
        <v>0</v>
      </c>
      <c r="G33" s="15">
        <f>L18</f>
        <v>0</v>
      </c>
    </row>
    <row r="34" spans="4:7" x14ac:dyDescent="0.25">
      <c r="D34" s="11" t="s">
        <v>67</v>
      </c>
      <c r="E34" s="19">
        <f>+M12</f>
        <v>0</v>
      </c>
      <c r="F34" s="19">
        <v>0</v>
      </c>
      <c r="G34" s="15">
        <f>+M18</f>
        <v>0</v>
      </c>
    </row>
    <row r="35" spans="4:7" x14ac:dyDescent="0.25">
      <c r="D35" s="11" t="s">
        <v>68</v>
      </c>
      <c r="E35" s="19">
        <f>+N12</f>
        <v>720</v>
      </c>
      <c r="F35" s="19">
        <v>0</v>
      </c>
      <c r="G35" s="15">
        <f>+N18</f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55"/>
  <sheetViews>
    <sheetView showGridLines="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H124" sqref="H124"/>
    </sheetView>
  </sheetViews>
  <sheetFormatPr baseColWidth="10" defaultRowHeight="15" x14ac:dyDescent="0.25"/>
  <cols>
    <col min="1" max="1" width="2" customWidth="1"/>
    <col min="2" max="2" width="28" customWidth="1"/>
    <col min="3" max="3" width="16.42578125" customWidth="1"/>
    <col min="7" max="7" width="16" customWidth="1"/>
  </cols>
  <sheetData>
    <row r="1" spans="2:15" ht="15.75" thickBot="1" x14ac:dyDescent="0.3"/>
    <row r="2" spans="2:15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60</v>
      </c>
      <c r="G2" s="43" t="s">
        <v>61</v>
      </c>
      <c r="H2" s="43" t="s">
        <v>62</v>
      </c>
      <c r="I2" s="43" t="s">
        <v>63</v>
      </c>
      <c r="J2" s="43" t="s">
        <v>64</v>
      </c>
      <c r="K2" s="43" t="s">
        <v>65</v>
      </c>
      <c r="L2" s="43" t="s">
        <v>66</v>
      </c>
      <c r="M2" s="43" t="s">
        <v>67</v>
      </c>
      <c r="N2" s="44" t="s">
        <v>68</v>
      </c>
    </row>
    <row r="3" spans="2:15" x14ac:dyDescent="0.25">
      <c r="B3" s="39" t="s">
        <v>25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5" x14ac:dyDescent="0.25">
      <c r="B4" s="23" t="s">
        <v>15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4">
        <f>SUM(C4:N4)</f>
        <v>0</v>
      </c>
    </row>
    <row r="5" spans="2:15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4"/>
    </row>
    <row r="6" spans="2:15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/>
      <c r="H6" s="26"/>
      <c r="I6" s="26"/>
      <c r="J6" s="26"/>
      <c r="K6" s="26"/>
      <c r="L6" s="26"/>
      <c r="M6" s="26"/>
      <c r="N6" s="26"/>
      <c r="O6" s="26"/>
    </row>
    <row r="7" spans="2:15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4"/>
      <c r="F7" s="24"/>
      <c r="G7" s="24"/>
      <c r="H7" s="24"/>
      <c r="I7" s="28"/>
      <c r="J7" s="28"/>
      <c r="K7" s="28"/>
      <c r="L7" s="28"/>
      <c r="M7" s="28"/>
      <c r="N7" s="28"/>
    </row>
    <row r="8" spans="2:15" x14ac:dyDescent="0.25">
      <c r="B8" s="23" t="s">
        <v>43</v>
      </c>
      <c r="C8" s="28"/>
      <c r="D8" s="28"/>
      <c r="E8" s="24"/>
      <c r="F8" s="24"/>
      <c r="G8" s="24"/>
      <c r="H8" s="24"/>
      <c r="I8" s="28"/>
      <c r="J8" s="28"/>
      <c r="K8" s="28"/>
      <c r="L8" s="28"/>
      <c r="M8" s="28"/>
      <c r="N8" s="28"/>
    </row>
    <row r="9" spans="2:15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2:15" ht="14.25" customHeight="1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2:15" ht="10.5" customHeight="1" x14ac:dyDescent="0.25">
      <c r="B11" s="76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2:15" x14ac:dyDescent="0.25">
      <c r="B12" s="30" t="s">
        <v>26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5" x14ac:dyDescent="0.25">
      <c r="B13" s="23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4">
        <f>SUM(C13:N13)</f>
        <v>0</v>
      </c>
    </row>
    <row r="14" spans="2:15" x14ac:dyDescent="0.25">
      <c r="B14" s="23" t="s">
        <v>39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2:15" x14ac:dyDescent="0.25">
      <c r="B15" s="23" t="s">
        <v>16</v>
      </c>
      <c r="C15" s="26">
        <v>720</v>
      </c>
      <c r="D15" s="26">
        <v>720</v>
      </c>
      <c r="E15" s="26">
        <v>720</v>
      </c>
      <c r="F15" s="26">
        <v>720</v>
      </c>
      <c r="G15" s="26"/>
      <c r="H15" s="26"/>
      <c r="I15" s="26"/>
      <c r="J15" s="26"/>
      <c r="K15" s="26"/>
      <c r="L15" s="26"/>
      <c r="M15" s="26"/>
      <c r="N15" s="26"/>
    </row>
    <row r="16" spans="2:15" x14ac:dyDescent="0.25">
      <c r="B16" s="23" t="s">
        <v>17</v>
      </c>
      <c r="C16" s="28">
        <f>+IF(ISERROR(C13/C15)=TRUE,0,(C13/C15))</f>
        <v>0</v>
      </c>
      <c r="D16" s="28">
        <f>+IF(ISERROR(D13/D15)=TRUE,0,(D13/D15))</f>
        <v>0</v>
      </c>
      <c r="E16" s="28">
        <f t="shared" ref="E16:N16" si="0">+IF(ISERROR(E13/E15)=TRUE,0,(E13/E15))</f>
        <v>0</v>
      </c>
      <c r="F16" s="28">
        <f t="shared" si="0"/>
        <v>0</v>
      </c>
      <c r="G16" s="28">
        <f t="shared" si="0"/>
        <v>0</v>
      </c>
      <c r="H16" s="28">
        <f t="shared" si="0"/>
        <v>0</v>
      </c>
      <c r="I16" s="28">
        <f t="shared" si="0"/>
        <v>0</v>
      </c>
      <c r="J16" s="28">
        <f t="shared" si="0"/>
        <v>0</v>
      </c>
      <c r="K16" s="28">
        <f>+IF(ISERROR(K13/K15)=TRUE,0,(K13/K15))</f>
        <v>0</v>
      </c>
      <c r="L16" s="28">
        <f>+IF(ISERROR(L13/L15)=TRUE,0,(L13/L15))</f>
        <v>0</v>
      </c>
      <c r="M16" s="28">
        <f t="shared" si="0"/>
        <v>0</v>
      </c>
      <c r="N16" s="28">
        <f t="shared" si="0"/>
        <v>0</v>
      </c>
    </row>
    <row r="17" spans="2:15" x14ac:dyDescent="0.25">
      <c r="B17" s="23" t="s">
        <v>43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2:15" x14ac:dyDescent="0.25">
      <c r="B18" s="30" t="s">
        <v>9</v>
      </c>
      <c r="C18" s="24">
        <f>IF(ISERROR(1/C16)=TRUE,0,(1/C16))</f>
        <v>0</v>
      </c>
      <c r="D18" s="24">
        <f>IF(ISERROR(1/D16)=TRUE,0,(1/D16))</f>
        <v>0</v>
      </c>
      <c r="E18" s="24">
        <f t="shared" ref="E18:N18" si="1">IF(ISERROR(1/E16)=TRUE,0,(1/E16))</f>
        <v>0</v>
      </c>
      <c r="F18" s="24">
        <f t="shared" si="1"/>
        <v>0</v>
      </c>
      <c r="G18" s="24">
        <f t="shared" si="1"/>
        <v>0</v>
      </c>
      <c r="H18" s="24">
        <f t="shared" si="1"/>
        <v>0</v>
      </c>
      <c r="I18" s="24">
        <f t="shared" si="1"/>
        <v>0</v>
      </c>
      <c r="J18" s="24">
        <f t="shared" si="1"/>
        <v>0</v>
      </c>
      <c r="K18" s="24">
        <f>IF(ISERROR(1/K16)=TRUE,0,(1/K16))</f>
        <v>0</v>
      </c>
      <c r="L18" s="24">
        <f>IF(ISERROR(1/L16)=TRUE,0,(1/L16))</f>
        <v>0</v>
      </c>
      <c r="M18" s="24">
        <f t="shared" si="1"/>
        <v>0</v>
      </c>
      <c r="N18" s="24">
        <f t="shared" si="1"/>
        <v>0</v>
      </c>
    </row>
    <row r="19" spans="2:15" ht="15.75" thickBot="1" x14ac:dyDescent="0.3">
      <c r="B19" s="59" t="s">
        <v>38</v>
      </c>
      <c r="C19" s="74">
        <f>IF(ISERROR(C14/C13)=TRUE,0,(C14/C13))</f>
        <v>0</v>
      </c>
      <c r="D19" s="74">
        <f>IF(ISERROR(D14/D13)=TRUE,0,(D14/D13))</f>
        <v>0</v>
      </c>
      <c r="E19" s="74">
        <f t="shared" ref="E19:N19" si="2">IF(ISERROR(E14/E13)=TRUE,0,(E14/E13))</f>
        <v>0</v>
      </c>
      <c r="F19" s="74">
        <f t="shared" si="2"/>
        <v>0</v>
      </c>
      <c r="G19" s="74">
        <f t="shared" si="2"/>
        <v>0</v>
      </c>
      <c r="H19" s="74">
        <f t="shared" si="2"/>
        <v>0</v>
      </c>
      <c r="I19" s="74">
        <f t="shared" si="2"/>
        <v>0</v>
      </c>
      <c r="J19" s="74">
        <f t="shared" si="2"/>
        <v>0</v>
      </c>
      <c r="K19" s="74">
        <f>IF(ISERROR(K14/K13)=TRUE,0,(K14/K13))</f>
        <v>0</v>
      </c>
      <c r="L19" s="74">
        <f>IF(ISERROR(L14/L13)=TRUE,0,(L14/L13))</f>
        <v>0</v>
      </c>
      <c r="M19" s="74">
        <f t="shared" si="2"/>
        <v>0</v>
      </c>
      <c r="N19" s="74">
        <f t="shared" si="2"/>
        <v>0</v>
      </c>
    </row>
    <row r="20" spans="2:15" x14ac:dyDescent="0.25">
      <c r="B20" s="7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2:15" x14ac:dyDescent="0.25">
      <c r="B21" s="30" t="s">
        <v>27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2:15" x14ac:dyDescent="0.25">
      <c r="B22" s="23" t="s">
        <v>18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">
        <f>SUM(C22:N22)</f>
        <v>0</v>
      </c>
    </row>
    <row r="23" spans="2:15" x14ac:dyDescent="0.25">
      <c r="B23" s="23" t="s">
        <v>39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2:15" x14ac:dyDescent="0.25">
      <c r="B24" s="23" t="s">
        <v>16</v>
      </c>
      <c r="C24" s="26">
        <v>720</v>
      </c>
      <c r="D24" s="26">
        <v>720</v>
      </c>
      <c r="E24" s="26">
        <v>720</v>
      </c>
      <c r="F24" s="26">
        <v>720</v>
      </c>
      <c r="G24" s="26"/>
      <c r="H24" s="26"/>
      <c r="I24" s="26"/>
      <c r="J24" s="26"/>
      <c r="K24" s="26"/>
      <c r="L24" s="26"/>
      <c r="M24" s="26"/>
      <c r="N24" s="26"/>
    </row>
    <row r="25" spans="2:15" x14ac:dyDescent="0.25">
      <c r="B25" s="23" t="s">
        <v>17</v>
      </c>
      <c r="C25" s="28">
        <f>+IF(ISERROR(C22/C24)=TRUE,0,(C22/C24))</f>
        <v>0</v>
      </c>
      <c r="D25" s="28">
        <f>+IF(ISERROR(D22/D24)=TRUE,0,(D22/D24))</f>
        <v>0</v>
      </c>
      <c r="E25" s="24"/>
      <c r="F25" s="24"/>
      <c r="G25" s="24"/>
      <c r="H25" s="24"/>
      <c r="I25" s="28"/>
      <c r="J25" s="28"/>
      <c r="K25" s="28"/>
      <c r="L25" s="28"/>
      <c r="M25" s="28"/>
      <c r="N25" s="28"/>
    </row>
    <row r="26" spans="2:15" x14ac:dyDescent="0.25">
      <c r="B26" s="23" t="s">
        <v>43</v>
      </c>
      <c r="C26" s="28"/>
      <c r="D26" s="28"/>
      <c r="E26" s="24"/>
      <c r="F26" s="24"/>
      <c r="G26" s="24"/>
      <c r="H26" s="24"/>
      <c r="I26" s="28"/>
      <c r="J26" s="28"/>
      <c r="K26" s="28"/>
      <c r="L26" s="28"/>
      <c r="M26" s="28"/>
      <c r="N26" s="28"/>
    </row>
    <row r="27" spans="2:15" x14ac:dyDescent="0.25">
      <c r="B27" s="30" t="s">
        <v>9</v>
      </c>
      <c r="C27" s="24">
        <f>IF(ISERROR(1/C25)=TRUE,0,(1/C25))</f>
        <v>0</v>
      </c>
      <c r="D27" s="24">
        <f>IF(ISERROR(1/D25)=TRUE,0,(1/D25))</f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2:15" ht="15.75" thickBot="1" x14ac:dyDescent="0.3">
      <c r="B28" s="59" t="s">
        <v>38</v>
      </c>
      <c r="C28" s="74">
        <f>IF(ISERROR(C23/C22)=TRUE,0,(C23/C22))</f>
        <v>0</v>
      </c>
      <c r="D28" s="74">
        <f>IF(ISERROR(D23/D22)=TRUE,0,(D23/D22))</f>
        <v>0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2:15" x14ac:dyDescent="0.25">
      <c r="B29" s="39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5" x14ac:dyDescent="0.25">
      <c r="B30" s="30" t="s">
        <v>28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2:15" x14ac:dyDescent="0.25">
      <c r="B31" s="23" t="s">
        <v>15</v>
      </c>
      <c r="C31" s="24">
        <v>0</v>
      </c>
      <c r="D31" s="24"/>
      <c r="E31" s="24"/>
      <c r="F31" s="24">
        <v>1</v>
      </c>
      <c r="G31" s="24"/>
      <c r="H31" s="24"/>
      <c r="I31" s="24"/>
      <c r="J31" s="24"/>
      <c r="K31" s="24"/>
      <c r="L31" s="24"/>
      <c r="M31" s="24"/>
      <c r="N31" s="24"/>
      <c r="O31" s="4"/>
    </row>
    <row r="32" spans="2:15" x14ac:dyDescent="0.25">
      <c r="B32" s="23" t="s">
        <v>39</v>
      </c>
      <c r="C32" s="24"/>
      <c r="D32" s="24"/>
      <c r="E32" s="24"/>
      <c r="F32" s="24">
        <v>16</v>
      </c>
      <c r="G32" s="24"/>
      <c r="H32" s="24"/>
      <c r="I32" s="24"/>
      <c r="J32" s="24"/>
      <c r="K32" s="24"/>
      <c r="L32" s="24"/>
      <c r="M32" s="24"/>
      <c r="N32" s="24"/>
    </row>
    <row r="33" spans="2:15" x14ac:dyDescent="0.25">
      <c r="B33" s="23" t="s">
        <v>16</v>
      </c>
      <c r="C33" s="26">
        <v>720</v>
      </c>
      <c r="D33" s="26">
        <v>720</v>
      </c>
      <c r="E33" s="26">
        <v>720</v>
      </c>
      <c r="F33" s="26">
        <v>720</v>
      </c>
      <c r="G33" s="26"/>
      <c r="H33" s="26"/>
      <c r="I33" s="26"/>
      <c r="J33" s="26"/>
      <c r="K33" s="26"/>
      <c r="L33" s="26"/>
      <c r="M33" s="26"/>
      <c r="N33" s="26"/>
    </row>
    <row r="34" spans="2:15" x14ac:dyDescent="0.25">
      <c r="B34" s="23" t="s">
        <v>17</v>
      </c>
      <c r="C34" s="28">
        <f>+IF(ISERROR(C31/C33)=TRUE,0,(C31/C33))</f>
        <v>0</v>
      </c>
      <c r="D34" s="28">
        <f>+IF(ISERROR(D31/D33)=TRUE,0,(D31/D33))</f>
        <v>0</v>
      </c>
      <c r="E34" s="28">
        <f t="shared" ref="E34:M34" si="3">+IF(ISERROR(E31/E33)=TRUE,0,(E31/E33))</f>
        <v>0</v>
      </c>
      <c r="F34" s="28">
        <f t="shared" si="3"/>
        <v>1.3888888888888889E-3</v>
      </c>
      <c r="G34" s="28">
        <f t="shared" si="3"/>
        <v>0</v>
      </c>
      <c r="H34" s="28">
        <f t="shared" si="3"/>
        <v>0</v>
      </c>
      <c r="I34" s="28">
        <f t="shared" si="3"/>
        <v>0</v>
      </c>
      <c r="J34" s="28">
        <f t="shared" si="3"/>
        <v>0</v>
      </c>
      <c r="K34" s="28">
        <f>+IF(ISERROR(K31/K33)=TRUE,0,(K31/K33))</f>
        <v>0</v>
      </c>
      <c r="L34" s="28">
        <f>+IF(ISERROR(L31/L33)=TRUE,0,(L31/L33))</f>
        <v>0</v>
      </c>
      <c r="M34" s="28">
        <f t="shared" si="3"/>
        <v>0</v>
      </c>
      <c r="N34" s="28"/>
    </row>
    <row r="35" spans="2:15" x14ac:dyDescent="0.25">
      <c r="B35" s="23" t="s">
        <v>43</v>
      </c>
      <c r="C35" s="28"/>
      <c r="D35" s="28"/>
      <c r="E35" s="24"/>
      <c r="F35" s="24"/>
      <c r="G35" s="24"/>
      <c r="H35" s="24"/>
      <c r="I35" s="28"/>
      <c r="J35" s="28"/>
      <c r="K35" s="28"/>
      <c r="L35" s="28"/>
      <c r="M35" s="24"/>
      <c r="N35" s="24"/>
    </row>
    <row r="36" spans="2:15" x14ac:dyDescent="0.25">
      <c r="B36" s="30" t="s">
        <v>9</v>
      </c>
      <c r="C36" s="24">
        <f>IF(ISERROR(1/C34)=TRUE,0,(1/C34))</f>
        <v>0</v>
      </c>
      <c r="D36" s="24">
        <f>IF(ISERROR(1/D34)=TRUE,0,(1/D34))</f>
        <v>0</v>
      </c>
      <c r="E36" s="24">
        <f t="shared" ref="E36:M36" si="4">IF(ISERROR(1/E34)=TRUE,0,(1/E34))</f>
        <v>0</v>
      </c>
      <c r="F36" s="24">
        <f t="shared" si="4"/>
        <v>720</v>
      </c>
      <c r="G36" s="24">
        <f t="shared" si="4"/>
        <v>0</v>
      </c>
      <c r="H36" s="24">
        <f t="shared" si="4"/>
        <v>0</v>
      </c>
      <c r="I36" s="24">
        <f t="shared" si="4"/>
        <v>0</v>
      </c>
      <c r="J36" s="24">
        <f t="shared" si="4"/>
        <v>0</v>
      </c>
      <c r="K36" s="24">
        <f>IF(ISERROR(1/K34)=TRUE,0,(1/K34))</f>
        <v>0</v>
      </c>
      <c r="L36" s="24">
        <f>IF(ISERROR(1/L34)=TRUE,0,(1/L34))</f>
        <v>0</v>
      </c>
      <c r="M36" s="24">
        <f t="shared" si="4"/>
        <v>0</v>
      </c>
      <c r="N36" s="24"/>
    </row>
    <row r="37" spans="2:15" ht="15.75" thickBot="1" x14ac:dyDescent="0.3">
      <c r="B37" s="59" t="s">
        <v>38</v>
      </c>
      <c r="C37" s="74">
        <f>IF(ISERROR(C32/C31)=TRUE,0,(C32/C31))</f>
        <v>0</v>
      </c>
      <c r="D37" s="74">
        <f>IF(ISERROR(D32/D31)=TRUE,0,(D32/D31))</f>
        <v>0</v>
      </c>
      <c r="E37" s="74">
        <f t="shared" ref="E37:M37" si="5">IF(ISERROR(E32/E31)=TRUE,0,(E32/E31))</f>
        <v>0</v>
      </c>
      <c r="F37" s="74">
        <f t="shared" si="5"/>
        <v>16</v>
      </c>
      <c r="G37" s="74">
        <f t="shared" si="5"/>
        <v>0</v>
      </c>
      <c r="H37" s="74">
        <f t="shared" si="5"/>
        <v>0</v>
      </c>
      <c r="I37" s="74">
        <f t="shared" si="5"/>
        <v>0</v>
      </c>
      <c r="J37" s="74">
        <f t="shared" si="5"/>
        <v>0</v>
      </c>
      <c r="K37" s="74">
        <f>IF(ISERROR(K32/K31)=TRUE,0,(K32/K31))</f>
        <v>0</v>
      </c>
      <c r="L37" s="74">
        <f>IF(ISERROR(L32/L31)=TRUE,0,(L32/L31))</f>
        <v>0</v>
      </c>
      <c r="M37" s="74">
        <f t="shared" si="5"/>
        <v>0</v>
      </c>
      <c r="N37" s="74"/>
    </row>
    <row r="38" spans="2:15" x14ac:dyDescent="0.25">
      <c r="B38" s="39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5" x14ac:dyDescent="0.25">
      <c r="B39" s="30" t="s">
        <v>29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2:15" x14ac:dyDescent="0.25">
      <c r="B40" s="23" t="s">
        <v>15</v>
      </c>
      <c r="C40" s="24">
        <v>0</v>
      </c>
      <c r="D40" s="24">
        <v>0</v>
      </c>
      <c r="E40" s="24">
        <v>1</v>
      </c>
      <c r="F40" s="24"/>
      <c r="G40" s="24"/>
      <c r="H40" s="24"/>
      <c r="I40" s="24"/>
      <c r="J40" s="24"/>
      <c r="K40" s="24"/>
      <c r="L40" s="24"/>
      <c r="M40" s="24"/>
      <c r="N40" s="24"/>
      <c r="O40" s="4">
        <f>SUM(C40:N40)</f>
        <v>1</v>
      </c>
    </row>
    <row r="41" spans="2:15" x14ac:dyDescent="0.25">
      <c r="B41" s="23" t="s">
        <v>39</v>
      </c>
      <c r="C41" s="24"/>
      <c r="D41" s="24"/>
      <c r="E41" s="24">
        <v>8</v>
      </c>
      <c r="F41" s="24"/>
      <c r="G41" s="24"/>
      <c r="H41" s="24"/>
      <c r="I41" s="24"/>
      <c r="J41" s="24"/>
      <c r="K41" s="24"/>
      <c r="L41" s="24"/>
      <c r="M41" s="24"/>
      <c r="N41" s="24"/>
    </row>
    <row r="42" spans="2:15" x14ac:dyDescent="0.25">
      <c r="B42" s="23" t="s">
        <v>16</v>
      </c>
      <c r="C42" s="26">
        <v>720</v>
      </c>
      <c r="D42" s="26">
        <v>720</v>
      </c>
      <c r="E42" s="26">
        <v>720</v>
      </c>
      <c r="F42" s="26">
        <v>720</v>
      </c>
      <c r="G42" s="26"/>
      <c r="H42" s="26"/>
      <c r="I42" s="26"/>
      <c r="J42" s="26"/>
      <c r="K42" s="26"/>
      <c r="L42" s="26"/>
      <c r="M42" s="26"/>
      <c r="N42" s="26"/>
    </row>
    <row r="43" spans="2:15" x14ac:dyDescent="0.25">
      <c r="B43" s="23" t="s">
        <v>17</v>
      </c>
      <c r="C43" s="28">
        <f>+IF(ISERROR(C40/C42)=TRUE,0,(C40/C42))</f>
        <v>0</v>
      </c>
      <c r="D43" s="28">
        <f>+IF(ISERROR(D40/D42)=TRUE,0,(D40/D42))</f>
        <v>0</v>
      </c>
      <c r="E43" s="28">
        <f t="shared" ref="E43:N43" si="6">+IF(ISERROR(E40/E42)=TRUE,0,(E40/E42))</f>
        <v>1.3888888888888889E-3</v>
      </c>
      <c r="F43" s="28">
        <f t="shared" si="6"/>
        <v>0</v>
      </c>
      <c r="G43" s="28">
        <f t="shared" si="6"/>
        <v>0</v>
      </c>
      <c r="H43" s="28">
        <f t="shared" si="6"/>
        <v>0</v>
      </c>
      <c r="I43" s="28">
        <f t="shared" si="6"/>
        <v>0</v>
      </c>
      <c r="J43" s="28">
        <f t="shared" si="6"/>
        <v>0</v>
      </c>
      <c r="K43" s="28">
        <f>+IF(ISERROR(K40/K42)=TRUE,0,(K40/K42))</f>
        <v>0</v>
      </c>
      <c r="L43" s="28">
        <f>+IF(ISERROR(L40/L42)=TRUE,0,(L40/L42))</f>
        <v>0</v>
      </c>
      <c r="M43" s="28">
        <f t="shared" si="6"/>
        <v>0</v>
      </c>
      <c r="N43" s="28">
        <f t="shared" si="6"/>
        <v>0</v>
      </c>
    </row>
    <row r="44" spans="2:15" x14ac:dyDescent="0.25">
      <c r="B44" s="23" t="s">
        <v>43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2:15" x14ac:dyDescent="0.25">
      <c r="B45" s="30" t="s">
        <v>9</v>
      </c>
      <c r="C45" s="24">
        <f>IF(ISERROR(1/C43)=TRUE,0,(1/C43))</f>
        <v>0</v>
      </c>
      <c r="D45" s="24">
        <f>IF(ISERROR(1/D43)=TRUE,0,(1/D43))</f>
        <v>0</v>
      </c>
      <c r="E45" s="24">
        <f t="shared" ref="E45:N45" si="7">IF(ISERROR(1/E43)=TRUE,0,(1/E43))</f>
        <v>720</v>
      </c>
      <c r="F45" s="24">
        <f t="shared" si="7"/>
        <v>0</v>
      </c>
      <c r="G45" s="24">
        <f t="shared" si="7"/>
        <v>0</v>
      </c>
      <c r="H45" s="24">
        <f t="shared" si="7"/>
        <v>0</v>
      </c>
      <c r="I45" s="24">
        <f t="shared" si="7"/>
        <v>0</v>
      </c>
      <c r="J45" s="24">
        <f t="shared" si="7"/>
        <v>0</v>
      </c>
      <c r="K45" s="24">
        <f>IF(ISERROR(1/K43)=TRUE,0,(1/K43))</f>
        <v>0</v>
      </c>
      <c r="L45" s="24">
        <f>IF(ISERROR(1/L43)=TRUE,0,(1/L43))</f>
        <v>0</v>
      </c>
      <c r="M45" s="24">
        <f t="shared" si="7"/>
        <v>0</v>
      </c>
      <c r="N45" s="24">
        <f t="shared" si="7"/>
        <v>0</v>
      </c>
    </row>
    <row r="46" spans="2:15" ht="15.75" thickBot="1" x14ac:dyDescent="0.3">
      <c r="B46" s="59" t="s">
        <v>38</v>
      </c>
      <c r="C46" s="74">
        <f>IF(ISERROR(C41/C40)=TRUE,0,(C41/C40))</f>
        <v>0</v>
      </c>
      <c r="D46" s="74">
        <f>IF(ISERROR(D41/D40)=TRUE,0,(D41/D40))</f>
        <v>0</v>
      </c>
      <c r="E46" s="74">
        <f t="shared" ref="E46:N46" si="8">IF(ISERROR(E41/E40)=TRUE,0,(E41/E40))</f>
        <v>8</v>
      </c>
      <c r="F46" s="74">
        <f t="shared" si="8"/>
        <v>0</v>
      </c>
      <c r="G46" s="74">
        <f t="shared" si="8"/>
        <v>0</v>
      </c>
      <c r="H46" s="74">
        <f t="shared" si="8"/>
        <v>0</v>
      </c>
      <c r="I46" s="74">
        <f t="shared" si="8"/>
        <v>0</v>
      </c>
      <c r="J46" s="74">
        <f t="shared" si="8"/>
        <v>0</v>
      </c>
      <c r="K46" s="74">
        <f>IF(ISERROR(K41/K40)=TRUE,0,(K41/K40))</f>
        <v>0</v>
      </c>
      <c r="L46" s="74">
        <f>IF(ISERROR(L41/L40)=TRUE,0,(L41/L40))</f>
        <v>0</v>
      </c>
      <c r="M46" s="74">
        <f t="shared" si="8"/>
        <v>0</v>
      </c>
      <c r="N46" s="74">
        <f t="shared" si="8"/>
        <v>0</v>
      </c>
    </row>
    <row r="47" spans="2:15" x14ac:dyDescent="0.25">
      <c r="B47" s="39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5" x14ac:dyDescent="0.25">
      <c r="B48" s="30" t="s">
        <v>30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2:15" x14ac:dyDescent="0.25">
      <c r="B49" s="23" t="s">
        <v>15</v>
      </c>
      <c r="C49" s="24">
        <v>0</v>
      </c>
      <c r="D49" s="24">
        <v>0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2:15" x14ac:dyDescent="0.25">
      <c r="B50" s="23" t="s">
        <v>39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2:15" x14ac:dyDescent="0.25">
      <c r="B51" s="23" t="s">
        <v>16</v>
      </c>
      <c r="C51" s="26">
        <v>720</v>
      </c>
      <c r="D51" s="26">
        <v>720</v>
      </c>
      <c r="E51" s="26">
        <v>720</v>
      </c>
      <c r="F51" s="26">
        <v>720</v>
      </c>
      <c r="G51" s="26"/>
      <c r="H51" s="26"/>
      <c r="I51" s="26"/>
      <c r="J51" s="26"/>
      <c r="K51" s="26"/>
      <c r="L51" s="26"/>
      <c r="M51" s="26"/>
      <c r="N51" s="26"/>
    </row>
    <row r="52" spans="2:15" x14ac:dyDescent="0.25">
      <c r="B52" s="23" t="s">
        <v>17</v>
      </c>
      <c r="C52" s="28">
        <f>+IF(ISERROR(C49/C51)=TRUE,0,(C49/C51))</f>
        <v>0</v>
      </c>
      <c r="D52" s="28">
        <f>+IF(ISERROR(D49/D51)=TRUE,0,(D49/D51))</f>
        <v>0</v>
      </c>
      <c r="E52" s="24"/>
      <c r="F52" s="24"/>
      <c r="G52" s="24"/>
      <c r="H52" s="24"/>
      <c r="I52" s="28"/>
      <c r="J52" s="28"/>
      <c r="K52" s="28"/>
      <c r="L52" s="28"/>
      <c r="M52" s="24"/>
      <c r="N52" s="24"/>
    </row>
    <row r="53" spans="2:15" x14ac:dyDescent="0.25">
      <c r="B53" s="23" t="s">
        <v>43</v>
      </c>
      <c r="C53" s="28"/>
      <c r="D53" s="28"/>
      <c r="E53" s="24"/>
      <c r="F53" s="24"/>
      <c r="G53" s="24"/>
      <c r="H53" s="24"/>
      <c r="I53" s="28"/>
      <c r="J53" s="28"/>
      <c r="K53" s="28"/>
      <c r="L53" s="28"/>
      <c r="M53" s="24"/>
      <c r="N53" s="24"/>
    </row>
    <row r="54" spans="2:15" x14ac:dyDescent="0.25">
      <c r="B54" s="30" t="s">
        <v>9</v>
      </c>
      <c r="C54" s="24">
        <f>IF(ISERROR(1/C52)=TRUE,0,(1/C52))</f>
        <v>0</v>
      </c>
      <c r="D54" s="24">
        <f>IF(ISERROR(1/D52)=TRUE,0,(1/D52))</f>
        <v>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2:15" ht="15.75" thickBot="1" x14ac:dyDescent="0.3">
      <c r="B55" s="59" t="s">
        <v>38</v>
      </c>
      <c r="C55" s="74">
        <f>IF(ISERROR(C50/C49)=TRUE,0,(C50/C49))</f>
        <v>0</v>
      </c>
      <c r="D55" s="74">
        <f>IF(ISERROR(D50/D49)=TRUE,0,(D50/D49))</f>
        <v>0</v>
      </c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2:15" x14ac:dyDescent="0.25">
      <c r="B56" s="39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5" x14ac:dyDescent="0.25">
      <c r="B57" s="30" t="s">
        <v>31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2:15" x14ac:dyDescent="0.25">
      <c r="B58" s="23" t="s">
        <v>15</v>
      </c>
      <c r="C58" s="24">
        <v>0</v>
      </c>
      <c r="D58" s="24">
        <v>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4">
        <f>SUM(C58:N58)</f>
        <v>0</v>
      </c>
    </row>
    <row r="59" spans="2:15" x14ac:dyDescent="0.25">
      <c r="B59" s="23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2:15" x14ac:dyDescent="0.25">
      <c r="B60" s="23" t="s">
        <v>16</v>
      </c>
      <c r="C60" s="26">
        <v>720</v>
      </c>
      <c r="D60" s="26">
        <v>720</v>
      </c>
      <c r="E60" s="26">
        <v>720</v>
      </c>
      <c r="F60" s="26">
        <v>720</v>
      </c>
      <c r="G60" s="26"/>
      <c r="H60" s="26"/>
      <c r="I60" s="26"/>
      <c r="J60" s="26"/>
      <c r="K60" s="26"/>
      <c r="L60" s="26"/>
      <c r="M60" s="26"/>
      <c r="N60" s="26"/>
    </row>
    <row r="61" spans="2:15" x14ac:dyDescent="0.25">
      <c r="B61" s="23" t="s">
        <v>17</v>
      </c>
      <c r="C61" s="28">
        <f>+IF(ISERROR(C58/C60)=TRUE,0,(C58/C60))</f>
        <v>0</v>
      </c>
      <c r="D61" s="28">
        <f>+IF(ISERROR(D58/D60)=TRUE,0,(D58/D60))</f>
        <v>0</v>
      </c>
      <c r="E61" s="28">
        <f t="shared" ref="E61:M61" si="9">+IF(ISERROR(E58/E60)=TRUE,0,(E58/E60))</f>
        <v>0</v>
      </c>
      <c r="F61" s="28">
        <f t="shared" si="9"/>
        <v>0</v>
      </c>
      <c r="G61" s="28">
        <f t="shared" si="9"/>
        <v>0</v>
      </c>
      <c r="H61" s="28">
        <f t="shared" si="9"/>
        <v>0</v>
      </c>
      <c r="I61" s="28">
        <f t="shared" si="9"/>
        <v>0</v>
      </c>
      <c r="J61" s="28">
        <f t="shared" si="9"/>
        <v>0</v>
      </c>
      <c r="K61" s="28">
        <f>+IF(ISERROR(K58/K60)=TRUE,0,(K58/K60))</f>
        <v>0</v>
      </c>
      <c r="L61" s="28">
        <f>+IF(ISERROR(L58/L60)=TRUE,0,(L58/L60))</f>
        <v>0</v>
      </c>
      <c r="M61" s="28">
        <f t="shared" si="9"/>
        <v>0</v>
      </c>
      <c r="N61" s="24"/>
    </row>
    <row r="62" spans="2:15" x14ac:dyDescent="0.25">
      <c r="B62" s="23" t="s">
        <v>43</v>
      </c>
      <c r="C62" s="28"/>
      <c r="D62" s="28"/>
      <c r="E62" s="24"/>
      <c r="F62" s="24"/>
      <c r="G62" s="24"/>
      <c r="H62" s="24"/>
      <c r="I62" s="24"/>
      <c r="J62" s="28"/>
      <c r="K62" s="28"/>
      <c r="L62" s="28"/>
      <c r="M62" s="24"/>
      <c r="N62" s="24"/>
    </row>
    <row r="63" spans="2:15" x14ac:dyDescent="0.25">
      <c r="B63" s="30" t="s">
        <v>9</v>
      </c>
      <c r="C63" s="24">
        <f>IF(ISERROR(1/C61)=TRUE,0,(1/C61))</f>
        <v>0</v>
      </c>
      <c r="D63" s="24">
        <f>IF(ISERROR(1/D61)=TRUE,0,(1/D61))</f>
        <v>0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 spans="2:15" ht="15.75" thickBot="1" x14ac:dyDescent="0.3">
      <c r="B64" s="59" t="s">
        <v>38</v>
      </c>
      <c r="C64" s="74">
        <f>IF(ISERROR(C59/C58)=TRUE,0,(C59/C58))</f>
        <v>0</v>
      </c>
      <c r="D64" s="74">
        <f>IF(ISERROR(D59/D58)=TRUE,0,(D59/D58))</f>
        <v>0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2:15" x14ac:dyDescent="0.25">
      <c r="B65" s="39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5" x14ac:dyDescent="0.25">
      <c r="B66" s="30" t="s">
        <v>32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2:15" x14ac:dyDescent="0.25">
      <c r="B67" s="23" t="s">
        <v>15</v>
      </c>
      <c r="C67" s="24">
        <v>0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 spans="2:15" x14ac:dyDescent="0.25">
      <c r="B68" s="23" t="s">
        <v>39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2:15" x14ac:dyDescent="0.25">
      <c r="B69" s="23" t="s">
        <v>16</v>
      </c>
      <c r="C69" s="26">
        <v>720</v>
      </c>
      <c r="D69" s="26">
        <v>720</v>
      </c>
      <c r="E69" s="26">
        <v>720</v>
      </c>
      <c r="F69" s="26">
        <v>720</v>
      </c>
      <c r="G69" s="26"/>
      <c r="H69" s="26"/>
      <c r="I69" s="26"/>
      <c r="J69" s="26"/>
      <c r="K69" s="26"/>
      <c r="L69" s="26"/>
      <c r="M69" s="26"/>
      <c r="N69" s="26"/>
    </row>
    <row r="70" spans="2:15" x14ac:dyDescent="0.25">
      <c r="B70" s="23" t="s">
        <v>17</v>
      </c>
      <c r="C70" s="28">
        <f>+IF(ISERROR(C67/C69)=TRUE,0,(C67/C69))</f>
        <v>0</v>
      </c>
      <c r="D70" s="28">
        <f>+IF(ISERROR(D67/D69)=TRUE,0,(D67/D69))</f>
        <v>0</v>
      </c>
      <c r="E70" s="24"/>
      <c r="F70" s="24"/>
      <c r="G70" s="24"/>
      <c r="H70" s="24"/>
      <c r="I70" s="24"/>
      <c r="J70" s="28"/>
      <c r="K70" s="28"/>
      <c r="L70" s="28"/>
      <c r="M70" s="24"/>
      <c r="N70" s="24"/>
    </row>
    <row r="71" spans="2:15" x14ac:dyDescent="0.25">
      <c r="B71" s="23" t="s">
        <v>43</v>
      </c>
      <c r="C71" s="28"/>
      <c r="D71" s="28"/>
      <c r="E71" s="24"/>
      <c r="F71" s="24"/>
      <c r="G71" s="24"/>
      <c r="H71" s="24"/>
      <c r="I71" s="24"/>
      <c r="J71" s="28"/>
      <c r="K71" s="28"/>
      <c r="L71" s="28"/>
      <c r="M71" s="24"/>
      <c r="N71" s="24"/>
    </row>
    <row r="72" spans="2:15" x14ac:dyDescent="0.25">
      <c r="B72" s="30" t="s">
        <v>9</v>
      </c>
      <c r="C72" s="24">
        <f>IF(ISERROR(1/C70)=TRUE,0,(1/C70))</f>
        <v>0</v>
      </c>
      <c r="D72" s="24">
        <f>IF(ISERROR(1/D70)=TRUE,0,(1/D70))</f>
        <v>0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2:15" ht="15.75" thickBot="1" x14ac:dyDescent="0.3">
      <c r="B73" s="59" t="s">
        <v>38</v>
      </c>
      <c r="C73" s="74">
        <f>IF(ISERROR(C68/C67)=TRUE,0,(C68/C67))</f>
        <v>0</v>
      </c>
      <c r="D73" s="74">
        <f>IF(ISERROR(D68/D67)=TRUE,0,(D68/D67))</f>
        <v>0</v>
      </c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2:15" x14ac:dyDescent="0.25">
      <c r="B74" s="39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5" x14ac:dyDescent="0.25">
      <c r="B75" s="30" t="s">
        <v>33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2:15" x14ac:dyDescent="0.25">
      <c r="B76" s="23" t="s">
        <v>15</v>
      </c>
      <c r="C76" s="24">
        <v>0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4">
        <f>SUM(C76:N76)</f>
        <v>0</v>
      </c>
    </row>
    <row r="77" spans="2:15" x14ac:dyDescent="0.25">
      <c r="B77" s="23" t="s">
        <v>39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2:15" x14ac:dyDescent="0.25">
      <c r="B78" s="23" t="s">
        <v>16</v>
      </c>
      <c r="C78" s="26">
        <v>720</v>
      </c>
      <c r="D78" s="26">
        <v>720</v>
      </c>
      <c r="E78" s="26">
        <v>720</v>
      </c>
      <c r="F78" s="26">
        <v>720</v>
      </c>
      <c r="G78" s="26"/>
      <c r="H78" s="26"/>
      <c r="I78" s="26"/>
      <c r="J78" s="26"/>
      <c r="K78" s="26"/>
      <c r="L78" s="26"/>
      <c r="M78" s="26"/>
      <c r="N78" s="26"/>
    </row>
    <row r="79" spans="2:15" x14ac:dyDescent="0.25">
      <c r="B79" s="23" t="s">
        <v>17</v>
      </c>
      <c r="C79" s="28">
        <f>+IF(ISERROR(C76/C78)=TRUE,0,(C76/C78))</f>
        <v>0</v>
      </c>
      <c r="D79" s="28">
        <f>+IF(ISERROR(D76/D78)=TRUE,0,(D76/D78))</f>
        <v>0</v>
      </c>
      <c r="E79" s="24"/>
      <c r="F79" s="24"/>
      <c r="G79" s="24"/>
      <c r="H79" s="24"/>
      <c r="I79" s="28"/>
      <c r="J79" s="28"/>
      <c r="K79" s="28"/>
      <c r="L79" s="28"/>
      <c r="M79" s="24"/>
      <c r="N79" s="24"/>
    </row>
    <row r="80" spans="2:15" x14ac:dyDescent="0.25">
      <c r="B80" s="23" t="s">
        <v>43</v>
      </c>
      <c r="C80" s="28"/>
      <c r="D80" s="28"/>
      <c r="E80" s="24"/>
      <c r="F80" s="24"/>
      <c r="G80" s="24"/>
      <c r="H80" s="24"/>
      <c r="I80" s="28"/>
      <c r="J80" s="28"/>
      <c r="K80" s="28"/>
      <c r="L80" s="28"/>
      <c r="M80" s="24"/>
      <c r="N80" s="24"/>
    </row>
    <row r="81" spans="2:14" x14ac:dyDescent="0.25">
      <c r="B81" s="30" t="s">
        <v>9</v>
      </c>
      <c r="C81" s="24">
        <f>IF(ISERROR(1/C79)=TRUE,0,(1/C79))</f>
        <v>0</v>
      </c>
      <c r="D81" s="24">
        <f>IF(ISERROR(1/D79)=TRUE,0,(1/D79))</f>
        <v>0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spans="2:14" ht="15.75" thickBot="1" x14ac:dyDescent="0.3">
      <c r="B82" s="59" t="s">
        <v>38</v>
      </c>
      <c r="C82" s="74">
        <f>IF(ISERROR(C77/C76)=TRUE,0,(C77/C76))</f>
        <v>0</v>
      </c>
      <c r="D82" s="74">
        <f>IF(ISERROR(D77/D76)=TRUE,0,(D77/D76))</f>
        <v>0</v>
      </c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2:14" x14ac:dyDescent="0.25">
      <c r="B83" s="7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2:14" x14ac:dyDescent="0.25">
      <c r="B84" s="30" t="s">
        <v>34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spans="2:14" x14ac:dyDescent="0.25">
      <c r="B85" s="23" t="s">
        <v>15</v>
      </c>
      <c r="C85" s="24">
        <v>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 spans="2:14" x14ac:dyDescent="0.25">
      <c r="B86" s="23" t="s">
        <v>39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2:14" x14ac:dyDescent="0.25">
      <c r="B87" s="23" t="s">
        <v>16</v>
      </c>
      <c r="C87" s="26">
        <v>720</v>
      </c>
      <c r="D87" s="26">
        <v>720</v>
      </c>
      <c r="E87" s="26">
        <v>720</v>
      </c>
      <c r="F87" s="26">
        <v>720</v>
      </c>
      <c r="G87" s="26"/>
      <c r="H87" s="26"/>
      <c r="I87" s="26"/>
      <c r="J87" s="26"/>
      <c r="K87" s="26"/>
      <c r="L87" s="26"/>
      <c r="M87" s="26"/>
      <c r="N87" s="26"/>
    </row>
    <row r="88" spans="2:14" x14ac:dyDescent="0.25">
      <c r="B88" s="23" t="s">
        <v>17</v>
      </c>
      <c r="C88" s="28">
        <f>+IF(ISERROR(C85/C87)=TRUE,0,(C85/C87))</f>
        <v>0</v>
      </c>
      <c r="D88" s="28">
        <f>+IF(ISERROR(D85/D87)=TRUE,0,(D85/D87))</f>
        <v>0</v>
      </c>
      <c r="E88" s="24"/>
      <c r="F88" s="24"/>
      <c r="G88" s="24"/>
      <c r="H88" s="24"/>
      <c r="I88" s="24"/>
      <c r="J88" s="28"/>
      <c r="K88" s="28"/>
      <c r="L88" s="28"/>
      <c r="M88" s="24"/>
      <c r="N88" s="24"/>
    </row>
    <row r="89" spans="2:14" x14ac:dyDescent="0.25">
      <c r="B89" s="23" t="s">
        <v>43</v>
      </c>
      <c r="C89" s="28"/>
      <c r="D89" s="28"/>
      <c r="E89" s="24"/>
      <c r="F89" s="24"/>
      <c r="G89" s="24"/>
      <c r="H89" s="24"/>
      <c r="I89" s="24"/>
      <c r="J89" s="28"/>
      <c r="K89" s="28"/>
      <c r="L89" s="28"/>
      <c r="M89" s="24"/>
      <c r="N89" s="24"/>
    </row>
    <row r="90" spans="2:14" x14ac:dyDescent="0.25">
      <c r="B90" s="30" t="s">
        <v>9</v>
      </c>
      <c r="C90" s="24">
        <f>IF(ISERROR(1/C88)=TRUE,0,(1/C88))</f>
        <v>0</v>
      </c>
      <c r="D90" s="24">
        <f>IF(ISERROR(1/D88)=TRUE,0,(1/D88))</f>
        <v>0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2:14" ht="15.75" thickBot="1" x14ac:dyDescent="0.3">
      <c r="B91" s="59" t="s">
        <v>38</v>
      </c>
      <c r="C91" s="74">
        <f>IF(ISERROR(C86/C85)=TRUE,0,(C86/C85))</f>
        <v>0</v>
      </c>
      <c r="D91" s="74">
        <f>IF(ISERROR(D86/D85)=TRUE,0,(D86/D85))</f>
        <v>0</v>
      </c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2:14" x14ac:dyDescent="0.25">
      <c r="B92" s="39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 x14ac:dyDescent="0.25">
      <c r="B93" s="30" t="s">
        <v>35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</row>
    <row r="94" spans="2:14" x14ac:dyDescent="0.25">
      <c r="B94" s="23" t="s">
        <v>15</v>
      </c>
      <c r="C94" s="24">
        <v>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2:14" x14ac:dyDescent="0.25">
      <c r="B95" s="23" t="s">
        <v>39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2:14" x14ac:dyDescent="0.25">
      <c r="B96" s="23" t="s">
        <v>16</v>
      </c>
      <c r="C96" s="26">
        <v>720</v>
      </c>
      <c r="D96" s="26">
        <v>720</v>
      </c>
      <c r="E96" s="26">
        <v>720</v>
      </c>
      <c r="F96" s="26">
        <v>720</v>
      </c>
      <c r="G96" s="26"/>
      <c r="H96" s="26"/>
      <c r="I96" s="26"/>
      <c r="J96" s="26"/>
      <c r="K96" s="26"/>
      <c r="L96" s="26"/>
      <c r="M96" s="26"/>
      <c r="N96" s="26"/>
    </row>
    <row r="97" spans="2:14" x14ac:dyDescent="0.25">
      <c r="B97" s="23" t="s">
        <v>17</v>
      </c>
      <c r="C97" s="28">
        <f>+IF(ISERROR(C94/C96)=TRUE,0,(C94/C96))</f>
        <v>0</v>
      </c>
      <c r="D97" s="28">
        <f>+IF(ISERROR(D94/D96)=TRUE,0,(D94/D96))</f>
        <v>0</v>
      </c>
      <c r="E97" s="28">
        <f t="shared" ref="E97:N97" si="10">+IF(ISERROR(E94/E96)=TRUE,0,(E94/E96))</f>
        <v>0</v>
      </c>
      <c r="F97" s="28">
        <f t="shared" si="10"/>
        <v>0</v>
      </c>
      <c r="G97" s="28">
        <f t="shared" si="10"/>
        <v>0</v>
      </c>
      <c r="H97" s="28">
        <f t="shared" si="10"/>
        <v>0</v>
      </c>
      <c r="I97" s="28">
        <f t="shared" si="10"/>
        <v>0</v>
      </c>
      <c r="J97" s="28">
        <f t="shared" si="10"/>
        <v>0</v>
      </c>
      <c r="K97" s="28">
        <f>+IF(ISERROR(K94/K96)=TRUE,0,(K94/K96))</f>
        <v>0</v>
      </c>
      <c r="L97" s="28">
        <f>+IF(ISERROR(L94/L96)=TRUE,0,(L94/L96))</f>
        <v>0</v>
      </c>
      <c r="M97" s="28">
        <f t="shared" si="10"/>
        <v>0</v>
      </c>
      <c r="N97" s="28">
        <f t="shared" si="10"/>
        <v>0</v>
      </c>
    </row>
    <row r="98" spans="2:14" x14ac:dyDescent="0.25">
      <c r="B98" s="23" t="s">
        <v>43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2:14" x14ac:dyDescent="0.25">
      <c r="B99" s="30" t="s">
        <v>9</v>
      </c>
      <c r="C99" s="24">
        <f>IF(ISERROR(1/C97)=TRUE,0,(1/C97))</f>
        <v>0</v>
      </c>
      <c r="D99" s="24">
        <f>IF(ISERROR(1/D97)=TRUE,0,(1/D97))</f>
        <v>0</v>
      </c>
      <c r="E99" s="24">
        <f t="shared" ref="E99:N99" si="11">IF(ISERROR(1/E97)=TRUE,0,(1/E97))</f>
        <v>0</v>
      </c>
      <c r="F99" s="24">
        <f t="shared" si="11"/>
        <v>0</v>
      </c>
      <c r="G99" s="24">
        <f t="shared" si="11"/>
        <v>0</v>
      </c>
      <c r="H99" s="24">
        <f t="shared" si="11"/>
        <v>0</v>
      </c>
      <c r="I99" s="24">
        <f t="shared" si="11"/>
        <v>0</v>
      </c>
      <c r="J99" s="24">
        <f t="shared" si="11"/>
        <v>0</v>
      </c>
      <c r="K99" s="24">
        <f>IF(ISERROR(1/K97)=TRUE,0,(1/K97))</f>
        <v>0</v>
      </c>
      <c r="L99" s="24">
        <f>IF(ISERROR(1/L97)=TRUE,0,(1/L97))</f>
        <v>0</v>
      </c>
      <c r="M99" s="24">
        <f t="shared" si="11"/>
        <v>0</v>
      </c>
      <c r="N99" s="24">
        <f t="shared" si="11"/>
        <v>0</v>
      </c>
    </row>
    <row r="100" spans="2:14" ht="15.75" thickBot="1" x14ac:dyDescent="0.3">
      <c r="B100" s="59" t="s">
        <v>38</v>
      </c>
      <c r="C100" s="74">
        <f>IF(ISERROR(C95/C94)=TRUE,0,(C95/C94))</f>
        <v>0</v>
      </c>
      <c r="D100" s="74">
        <f>IF(ISERROR(D95/D94)=TRUE,0,(D95/D94))</f>
        <v>0</v>
      </c>
      <c r="E100" s="74">
        <f t="shared" ref="E100:N100" si="12">IF(ISERROR(E95/E94)=TRUE,0,(E95/E94))</f>
        <v>0</v>
      </c>
      <c r="F100" s="74">
        <f t="shared" si="12"/>
        <v>0</v>
      </c>
      <c r="G100" s="74">
        <f t="shared" si="12"/>
        <v>0</v>
      </c>
      <c r="H100" s="74">
        <f t="shared" si="12"/>
        <v>0</v>
      </c>
      <c r="I100" s="74">
        <f t="shared" si="12"/>
        <v>0</v>
      </c>
      <c r="J100" s="74">
        <f t="shared" si="12"/>
        <v>0</v>
      </c>
      <c r="K100" s="74">
        <f>IF(ISERROR(K95/K94)=TRUE,0,(K95/K94))</f>
        <v>0</v>
      </c>
      <c r="L100" s="74">
        <f>IF(ISERROR(L95/L94)=TRUE,0,(L95/L94))</f>
        <v>0</v>
      </c>
      <c r="M100" s="74">
        <f t="shared" si="12"/>
        <v>0</v>
      </c>
      <c r="N100" s="74">
        <f t="shared" si="12"/>
        <v>0</v>
      </c>
    </row>
    <row r="101" spans="2:14" x14ac:dyDescent="0.25">
      <c r="B101" s="76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2:14" x14ac:dyDescent="0.25">
      <c r="B102" s="30" t="s">
        <v>36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2:14" x14ac:dyDescent="0.25">
      <c r="B103" s="23" t="s">
        <v>15</v>
      </c>
      <c r="C103" s="24"/>
      <c r="D103" s="24"/>
      <c r="E103" s="24"/>
      <c r="F103" s="24"/>
      <c r="G103" s="24"/>
      <c r="H103" s="24"/>
      <c r="I103" s="231"/>
      <c r="J103" s="24"/>
      <c r="K103" s="24"/>
      <c r="L103" s="24"/>
      <c r="M103" s="24"/>
      <c r="N103" s="24"/>
    </row>
    <row r="104" spans="2:14" x14ac:dyDescent="0.25">
      <c r="B104" s="23" t="s">
        <v>39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2:14" x14ac:dyDescent="0.25">
      <c r="B105" s="23" t="s">
        <v>16</v>
      </c>
      <c r="C105" s="26">
        <v>720</v>
      </c>
      <c r="D105" s="26">
        <v>720</v>
      </c>
      <c r="E105" s="26">
        <v>720</v>
      </c>
      <c r="F105" s="26">
        <v>720</v>
      </c>
      <c r="G105" s="26"/>
      <c r="H105" s="26"/>
      <c r="I105" s="26"/>
      <c r="J105" s="26"/>
      <c r="K105" s="26"/>
      <c r="L105" s="26"/>
      <c r="M105" s="26"/>
      <c r="N105" s="26"/>
    </row>
    <row r="106" spans="2:14" x14ac:dyDescent="0.25">
      <c r="B106" s="23" t="s">
        <v>17</v>
      </c>
      <c r="C106" s="28">
        <f>+IF(ISERROR(C103/C105)=TRUE,0,(C103/C105))</f>
        <v>0</v>
      </c>
      <c r="D106" s="28">
        <f>+IF(ISERROR(D103/D105)=TRUE,0,(D103/D105))</f>
        <v>0</v>
      </c>
      <c r="E106" s="28">
        <f t="shared" ref="E106:M106" si="13">+IF(ISERROR(E103/E105)=TRUE,0,(E103/E105))</f>
        <v>0</v>
      </c>
      <c r="F106" s="28">
        <f t="shared" si="13"/>
        <v>0</v>
      </c>
      <c r="G106" s="28">
        <f t="shared" si="13"/>
        <v>0</v>
      </c>
      <c r="H106" s="28">
        <f t="shared" si="13"/>
        <v>0</v>
      </c>
      <c r="I106" s="28">
        <f t="shared" si="13"/>
        <v>0</v>
      </c>
      <c r="J106" s="28">
        <f t="shared" si="13"/>
        <v>0</v>
      </c>
      <c r="K106" s="28">
        <f>+IF(ISERROR(K103/K105)=TRUE,0,(K103/K105))</f>
        <v>0</v>
      </c>
      <c r="L106" s="28">
        <f>+IF(ISERROR(L103/L105)=TRUE,0,(L103/L105))</f>
        <v>0</v>
      </c>
      <c r="M106" s="28">
        <f t="shared" si="13"/>
        <v>0</v>
      </c>
      <c r="N106" s="28">
        <f>+IF(ISERROR(N103/N105)=TRUE,0,(N103/N105))</f>
        <v>0</v>
      </c>
    </row>
    <row r="107" spans="2:14" x14ac:dyDescent="0.25">
      <c r="B107" s="23" t="s">
        <v>43</v>
      </c>
      <c r="C107" s="28"/>
      <c r="D107" s="28"/>
      <c r="E107" s="24"/>
      <c r="F107" s="24"/>
      <c r="G107" s="24"/>
      <c r="H107" s="24"/>
      <c r="I107" s="24"/>
      <c r="J107" s="28"/>
      <c r="K107" s="28"/>
      <c r="L107" s="28"/>
      <c r="M107" s="24"/>
      <c r="N107" s="24"/>
    </row>
    <row r="108" spans="2:14" x14ac:dyDescent="0.25">
      <c r="B108" s="30" t="s">
        <v>9</v>
      </c>
      <c r="C108" s="24">
        <f>IF(ISERROR(1/C106)=TRUE,0,(1/C106))</f>
        <v>0</v>
      </c>
      <c r="D108" s="24">
        <f>IF(ISERROR(1/D106)=TRUE,0,(1/D106))</f>
        <v>0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2:14" ht="15.75" thickBot="1" x14ac:dyDescent="0.3">
      <c r="B109" s="59" t="s">
        <v>38</v>
      </c>
      <c r="C109" s="74">
        <f>IF(ISERROR(C104/C103)=TRUE,0,(C104/C103))</f>
        <v>0</v>
      </c>
      <c r="D109" s="74">
        <f>IF(ISERROR(D104/D103)=TRUE,0,(D104/D103))</f>
        <v>0</v>
      </c>
      <c r="E109" s="74"/>
      <c r="F109" s="74"/>
      <c r="G109" s="74"/>
      <c r="H109" s="74"/>
      <c r="I109" s="74"/>
      <c r="J109" s="74"/>
      <c r="K109" s="74"/>
      <c r="L109" s="74"/>
      <c r="M109" s="74"/>
      <c r="N109" s="74"/>
    </row>
    <row r="110" spans="2:14" x14ac:dyDescent="0.25">
      <c r="B110" s="9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5"/>
    </row>
    <row r="111" spans="2:14" x14ac:dyDescent="0.25">
      <c r="B111" s="30" t="s">
        <v>71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</row>
    <row r="112" spans="2:14" x14ac:dyDescent="0.25">
      <c r="B112" s="23" t="s">
        <v>15</v>
      </c>
      <c r="C112" s="24"/>
      <c r="D112" s="24"/>
      <c r="E112" s="24"/>
      <c r="F112" s="24"/>
      <c r="G112" s="96"/>
      <c r="H112" s="24"/>
      <c r="I112" s="24"/>
      <c r="J112" s="24"/>
      <c r="K112" s="24"/>
      <c r="L112" s="24"/>
      <c r="M112" s="24"/>
      <c r="N112" s="24"/>
    </row>
    <row r="113" spans="2:15" x14ac:dyDescent="0.25">
      <c r="B113" s="23" t="s">
        <v>39</v>
      </c>
      <c r="C113" s="24"/>
      <c r="D113" s="24"/>
      <c r="E113" s="24"/>
      <c r="F113" s="24"/>
      <c r="G113" s="96"/>
      <c r="H113" s="24"/>
      <c r="I113" s="24"/>
      <c r="J113" s="24"/>
      <c r="K113" s="24"/>
      <c r="L113" s="24"/>
      <c r="M113" s="24"/>
      <c r="N113" s="24"/>
    </row>
    <row r="114" spans="2:15" x14ac:dyDescent="0.25">
      <c r="B114" s="23" t="s">
        <v>16</v>
      </c>
      <c r="C114" s="26">
        <v>720</v>
      </c>
      <c r="D114" s="26">
        <v>720</v>
      </c>
      <c r="E114" s="26">
        <v>720</v>
      </c>
      <c r="F114" s="26">
        <v>720</v>
      </c>
      <c r="G114" s="26"/>
      <c r="H114" s="26"/>
      <c r="I114" s="26"/>
      <c r="J114" s="26"/>
      <c r="K114" s="26"/>
      <c r="L114" s="26"/>
      <c r="M114" s="26"/>
      <c r="N114" s="26"/>
    </row>
    <row r="115" spans="2:15" x14ac:dyDescent="0.25">
      <c r="B115" s="23" t="s">
        <v>17</v>
      </c>
      <c r="C115" s="28">
        <f t="shared" ref="C115:H115" si="14">+IF(ISERROR(C112/C114)=TRUE,0,(C112/C114))</f>
        <v>0</v>
      </c>
      <c r="D115" s="28">
        <f t="shared" si="14"/>
        <v>0</v>
      </c>
      <c r="E115" s="28">
        <f t="shared" si="14"/>
        <v>0</v>
      </c>
      <c r="F115" s="28">
        <f t="shared" si="14"/>
        <v>0</v>
      </c>
      <c r="G115" s="96">
        <f t="shared" si="14"/>
        <v>0</v>
      </c>
      <c r="H115" s="28">
        <f t="shared" si="14"/>
        <v>0</v>
      </c>
      <c r="I115" s="28">
        <f t="shared" ref="I115" si="15">+IF(ISERROR(I112/I114)=TRUE,0,(I112/I114))</f>
        <v>0</v>
      </c>
      <c r="J115" s="28"/>
      <c r="K115" s="28"/>
      <c r="L115" s="28"/>
      <c r="M115" s="24"/>
      <c r="N115" s="24"/>
    </row>
    <row r="116" spans="2:15" x14ac:dyDescent="0.25">
      <c r="B116" s="23" t="s">
        <v>43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4"/>
      <c r="N116" s="24"/>
    </row>
    <row r="117" spans="2:15" x14ac:dyDescent="0.25">
      <c r="B117" s="30" t="s">
        <v>9</v>
      </c>
      <c r="C117" s="24">
        <f t="shared" ref="C117:H117" si="16">IF(ISERROR(1/C115)=TRUE,0,(1/C115))</f>
        <v>0</v>
      </c>
      <c r="D117" s="24">
        <f t="shared" si="16"/>
        <v>0</v>
      </c>
      <c r="E117" s="24">
        <f t="shared" si="16"/>
        <v>0</v>
      </c>
      <c r="F117" s="24">
        <f t="shared" si="16"/>
        <v>0</v>
      </c>
      <c r="G117" s="24">
        <f t="shared" si="16"/>
        <v>0</v>
      </c>
      <c r="H117" s="24">
        <f t="shared" si="16"/>
        <v>0</v>
      </c>
      <c r="I117" s="24">
        <f t="shared" ref="I117" si="17">IF(ISERROR(1/I115)=TRUE,0,(1/I115))</f>
        <v>0</v>
      </c>
      <c r="J117" s="24"/>
      <c r="K117" s="24"/>
      <c r="L117" s="24"/>
      <c r="M117" s="24"/>
      <c r="N117" s="24"/>
    </row>
    <row r="118" spans="2:15" ht="15.75" thickBot="1" x14ac:dyDescent="0.3">
      <c r="B118" s="59" t="s">
        <v>38</v>
      </c>
      <c r="C118" s="74">
        <f t="shared" ref="C118:H118" si="18">IF(ISERROR(C113/C112)=TRUE,0,(C113/C112))</f>
        <v>0</v>
      </c>
      <c r="D118" s="74">
        <f t="shared" si="18"/>
        <v>0</v>
      </c>
      <c r="E118" s="74">
        <f t="shared" si="18"/>
        <v>0</v>
      </c>
      <c r="F118" s="74">
        <f t="shared" si="18"/>
        <v>0</v>
      </c>
      <c r="G118" s="74">
        <f t="shared" si="18"/>
        <v>0</v>
      </c>
      <c r="H118" s="74">
        <f t="shared" si="18"/>
        <v>0</v>
      </c>
      <c r="I118" s="74">
        <f t="shared" ref="I118" si="19">IF(ISERROR(I113/I112)=TRUE,0,(I113/I112))</f>
        <v>0</v>
      </c>
      <c r="J118" s="74"/>
      <c r="K118" s="74"/>
      <c r="L118" s="74"/>
      <c r="M118" s="74"/>
      <c r="N118" s="74"/>
    </row>
    <row r="119" spans="2:15" x14ac:dyDescent="0.25">
      <c r="B119" s="93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5"/>
    </row>
    <row r="120" spans="2:15" x14ac:dyDescent="0.25">
      <c r="B120" s="39" t="s">
        <v>69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1"/>
    </row>
    <row r="121" spans="2:15" x14ac:dyDescent="0.25">
      <c r="B121" s="23" t="s">
        <v>19</v>
      </c>
      <c r="C121" s="25">
        <f t="shared" ref="C121:M121" si="20">+C4+C13+C22+C31+C40+C49+C58+C67+C76+C85+C94+C103+C112</f>
        <v>0</v>
      </c>
      <c r="D121" s="25">
        <f t="shared" si="20"/>
        <v>0</v>
      </c>
      <c r="E121" s="25">
        <f t="shared" si="20"/>
        <v>1</v>
      </c>
      <c r="F121" s="25">
        <f t="shared" si="20"/>
        <v>1</v>
      </c>
      <c r="G121" s="25">
        <f t="shared" si="20"/>
        <v>0</v>
      </c>
      <c r="H121" s="25">
        <f t="shared" si="20"/>
        <v>0</v>
      </c>
      <c r="I121" s="25">
        <f t="shared" si="20"/>
        <v>0</v>
      </c>
      <c r="J121" s="25">
        <f t="shared" si="20"/>
        <v>0</v>
      </c>
      <c r="K121" s="25">
        <f t="shared" si="20"/>
        <v>0</v>
      </c>
      <c r="L121" s="25">
        <f t="shared" si="20"/>
        <v>0</v>
      </c>
      <c r="M121" s="25">
        <f t="shared" si="20"/>
        <v>0</v>
      </c>
      <c r="N121" s="25">
        <f>+N4+N13+N22+N31+N40+N49+N58+N67+N76+N85+N94+N103+N112</f>
        <v>0</v>
      </c>
      <c r="O121" s="4">
        <f>SUM(C121:N121)</f>
        <v>2</v>
      </c>
    </row>
    <row r="122" spans="2:15" x14ac:dyDescent="0.25">
      <c r="B122" s="23" t="s">
        <v>42</v>
      </c>
      <c r="C122" s="34">
        <f t="shared" ref="C122:N122" si="21">+C5+C14+C23+C32+C41+C50+C59+C68+C77+C86+C95+C104</f>
        <v>0</v>
      </c>
      <c r="D122" s="34">
        <f t="shared" si="21"/>
        <v>0</v>
      </c>
      <c r="E122" s="34">
        <f t="shared" si="21"/>
        <v>8</v>
      </c>
      <c r="F122" s="34">
        <f t="shared" si="21"/>
        <v>16</v>
      </c>
      <c r="G122" s="34">
        <f t="shared" si="21"/>
        <v>0</v>
      </c>
      <c r="H122" s="34">
        <f>+H5+H14+H23+H32+H41+H50+H59+H68+H77+H86+H95+H104+H113</f>
        <v>0</v>
      </c>
      <c r="I122" s="34">
        <f>+I5+I14+I23+I32+I41+I50+I59+I68+I77+I86+I95+I104+I113</f>
        <v>0</v>
      </c>
      <c r="J122" s="34">
        <f t="shared" si="21"/>
        <v>0</v>
      </c>
      <c r="K122" s="34">
        <f t="shared" si="21"/>
        <v>0</v>
      </c>
      <c r="L122" s="34">
        <f t="shared" si="21"/>
        <v>0</v>
      </c>
      <c r="M122" s="34">
        <f t="shared" si="21"/>
        <v>0</v>
      </c>
      <c r="N122" s="25">
        <f t="shared" si="21"/>
        <v>0</v>
      </c>
      <c r="O122" s="4">
        <f>SUM(C122:N122)</f>
        <v>24</v>
      </c>
    </row>
    <row r="123" spans="2:15" x14ac:dyDescent="0.25">
      <c r="B123" s="23" t="s">
        <v>20</v>
      </c>
      <c r="C123" s="35">
        <f>+C6+C15+C24+C33+C42+C51+C60+C69+C78+C87+C96+C105+C114</f>
        <v>9360</v>
      </c>
      <c r="D123" s="35">
        <f t="shared" ref="D123:N123" si="22">+D6+D15+D24+D33+D42+D51+D60+D69+D78+D87+D96+D105+D114</f>
        <v>9360</v>
      </c>
      <c r="E123" s="35">
        <f t="shared" si="22"/>
        <v>9360</v>
      </c>
      <c r="F123" s="35">
        <f t="shared" si="22"/>
        <v>9360</v>
      </c>
      <c r="G123" s="35">
        <f t="shared" si="22"/>
        <v>0</v>
      </c>
      <c r="H123" s="35">
        <f t="shared" si="22"/>
        <v>0</v>
      </c>
      <c r="I123" s="35">
        <f t="shared" si="22"/>
        <v>0</v>
      </c>
      <c r="J123" s="35">
        <f t="shared" si="22"/>
        <v>0</v>
      </c>
      <c r="K123" s="35">
        <f t="shared" si="22"/>
        <v>0</v>
      </c>
      <c r="L123" s="35">
        <f t="shared" si="22"/>
        <v>0</v>
      </c>
      <c r="M123" s="35">
        <f t="shared" si="22"/>
        <v>0</v>
      </c>
      <c r="N123" s="35">
        <f t="shared" si="22"/>
        <v>0</v>
      </c>
      <c r="O123" s="4">
        <f>SUM(C123:N123)</f>
        <v>37440</v>
      </c>
    </row>
    <row r="124" spans="2:15" x14ac:dyDescent="0.25">
      <c r="B124" s="23" t="s">
        <v>17</v>
      </c>
      <c r="C124" s="37">
        <f>+C121/C123</f>
        <v>0</v>
      </c>
      <c r="D124" s="37">
        <f>+IF(ISERROR(D121/D123)=TRUE,0,(D121/D123))</f>
        <v>0</v>
      </c>
      <c r="E124" s="37">
        <f t="shared" ref="E124:N124" si="23">+IF(ISERROR(E121/E123)=TRUE,0,(E121/E123))</f>
        <v>1.0683760683760684E-4</v>
      </c>
      <c r="F124" s="37">
        <f t="shared" si="23"/>
        <v>1.0683760683760684E-4</v>
      </c>
      <c r="G124" s="37">
        <f t="shared" si="23"/>
        <v>0</v>
      </c>
      <c r="H124" s="37">
        <f t="shared" si="23"/>
        <v>0</v>
      </c>
      <c r="I124" s="37">
        <f t="shared" si="23"/>
        <v>0</v>
      </c>
      <c r="J124" s="37">
        <f t="shared" si="23"/>
        <v>0</v>
      </c>
      <c r="K124" s="37">
        <f t="shared" si="23"/>
        <v>0</v>
      </c>
      <c r="L124" s="37">
        <f t="shared" si="23"/>
        <v>0</v>
      </c>
      <c r="M124" s="37">
        <f t="shared" si="23"/>
        <v>0</v>
      </c>
      <c r="N124" s="37">
        <f t="shared" si="23"/>
        <v>0</v>
      </c>
    </row>
    <row r="125" spans="2:15" ht="15.75" thickBot="1" x14ac:dyDescent="0.3">
      <c r="B125" s="45" t="s">
        <v>43</v>
      </c>
      <c r="C125" s="46">
        <f t="shared" ref="C125:N125" si="24">+C8+C17+C26+C35+C44+C53+C62+C71+C80+C89+C98+C107</f>
        <v>0</v>
      </c>
      <c r="D125" s="46">
        <f t="shared" si="24"/>
        <v>0</v>
      </c>
      <c r="E125" s="46">
        <f t="shared" si="24"/>
        <v>0</v>
      </c>
      <c r="F125" s="46">
        <f t="shared" si="24"/>
        <v>0</v>
      </c>
      <c r="G125" s="46">
        <f t="shared" si="24"/>
        <v>0</v>
      </c>
      <c r="H125" s="46">
        <f t="shared" si="24"/>
        <v>0</v>
      </c>
      <c r="I125" s="46">
        <f t="shared" si="24"/>
        <v>0</v>
      </c>
      <c r="J125" s="46">
        <f t="shared" si="24"/>
        <v>0</v>
      </c>
      <c r="K125" s="46">
        <f t="shared" si="24"/>
        <v>0</v>
      </c>
      <c r="L125" s="46">
        <f t="shared" si="24"/>
        <v>0</v>
      </c>
      <c r="M125" s="46">
        <f t="shared" si="24"/>
        <v>0</v>
      </c>
      <c r="N125" s="47">
        <f t="shared" si="24"/>
        <v>0</v>
      </c>
    </row>
    <row r="126" spans="2:15" x14ac:dyDescent="0.25">
      <c r="B126" s="58" t="s">
        <v>21</v>
      </c>
      <c r="C126" s="50">
        <f t="shared" ref="C126:J126" si="25">+C123</f>
        <v>9360</v>
      </c>
      <c r="D126" s="50">
        <f t="shared" si="25"/>
        <v>9360</v>
      </c>
      <c r="E126" s="50">
        <f t="shared" si="25"/>
        <v>9360</v>
      </c>
      <c r="F126" s="50">
        <f t="shared" si="25"/>
        <v>9360</v>
      </c>
      <c r="G126" s="50">
        <f t="shared" si="25"/>
        <v>0</v>
      </c>
      <c r="H126" s="50">
        <f t="shared" si="25"/>
        <v>0</v>
      </c>
      <c r="I126" s="50">
        <f t="shared" si="25"/>
        <v>0</v>
      </c>
      <c r="J126" s="50">
        <f t="shared" si="25"/>
        <v>0</v>
      </c>
      <c r="K126" s="50">
        <f>+K123</f>
        <v>0</v>
      </c>
      <c r="L126" s="50">
        <f>+L123</f>
        <v>0</v>
      </c>
      <c r="M126" s="50">
        <f>+M123</f>
        <v>0</v>
      </c>
      <c r="N126" s="50">
        <f>+N123</f>
        <v>0</v>
      </c>
      <c r="O126" s="4">
        <f>AVERAGE(C126:N126)</f>
        <v>3120</v>
      </c>
    </row>
    <row r="127" spans="2:15" x14ac:dyDescent="0.25">
      <c r="B127" s="30" t="s">
        <v>38</v>
      </c>
      <c r="C127" s="24">
        <f t="shared" ref="C127:H127" si="26">IF(ISERROR(C122/C121)=TRUE,0,(C122/C121))</f>
        <v>0</v>
      </c>
      <c r="D127" s="24">
        <f t="shared" si="26"/>
        <v>0</v>
      </c>
      <c r="E127" s="24">
        <f t="shared" si="26"/>
        <v>8</v>
      </c>
      <c r="F127" s="24">
        <f t="shared" si="26"/>
        <v>16</v>
      </c>
      <c r="G127" s="24">
        <f t="shared" si="26"/>
        <v>0</v>
      </c>
      <c r="H127" s="24">
        <f t="shared" si="26"/>
        <v>0</v>
      </c>
      <c r="I127" s="24">
        <f t="shared" ref="I127:N127" si="27">IF(ISERROR(I122/I121)=TRUE,0,(I122/I121))</f>
        <v>0</v>
      </c>
      <c r="J127" s="24">
        <f t="shared" si="27"/>
        <v>0</v>
      </c>
      <c r="K127" s="24">
        <f t="shared" si="27"/>
        <v>0</v>
      </c>
      <c r="L127" s="24">
        <f t="shared" si="27"/>
        <v>0</v>
      </c>
      <c r="M127" s="24">
        <f t="shared" si="27"/>
        <v>0</v>
      </c>
      <c r="N127" s="29">
        <f t="shared" si="27"/>
        <v>0</v>
      </c>
      <c r="O127" s="29"/>
    </row>
    <row r="128" spans="2:15" x14ac:dyDescent="0.25">
      <c r="B128" s="30" t="s">
        <v>47</v>
      </c>
      <c r="C128" s="89">
        <f t="shared" ref="C128:I128" si="28">IF(ISERROR(C126/(C126+C127))=TRUE,0,C126/(C126+C127))</f>
        <v>1</v>
      </c>
      <c r="D128" s="89">
        <f t="shared" si="28"/>
        <v>1</v>
      </c>
      <c r="E128" s="97">
        <f t="shared" si="28"/>
        <v>0.99914602903501282</v>
      </c>
      <c r="F128" s="97">
        <f t="shared" si="28"/>
        <v>0.99829351535836175</v>
      </c>
      <c r="G128" s="89">
        <f t="shared" si="28"/>
        <v>0</v>
      </c>
      <c r="H128" s="89">
        <f t="shared" si="28"/>
        <v>0</v>
      </c>
      <c r="I128" s="89">
        <f t="shared" si="28"/>
        <v>0</v>
      </c>
      <c r="J128" s="89">
        <f>IF(ISERROR(J126/(J126+J127))=TRUE,0,J126/(J126+J127))</f>
        <v>0</v>
      </c>
      <c r="K128" s="89">
        <f>IF(ISERROR(K126/(K126+K127))=TRUE,0,K126/(K126+K127))</f>
        <v>0</v>
      </c>
      <c r="L128" s="89">
        <f>IF(ISERROR(L126/(L126+L127))=TRUE,0,L126/(L126+L127))</f>
        <v>0</v>
      </c>
      <c r="M128" s="89">
        <f>IF(ISERROR(M126/(M126+M127))=TRUE,0,M126/(M126+M127))</f>
        <v>0</v>
      </c>
      <c r="N128" s="91">
        <f>IF(ISERROR(N126/(N126+N127))=TRUE,0,N126/(N126+N127))</f>
        <v>0</v>
      </c>
      <c r="O128" s="183"/>
    </row>
    <row r="129" spans="2:15" ht="15.75" thickBot="1" x14ac:dyDescent="0.3">
      <c r="B129" s="59" t="s">
        <v>46</v>
      </c>
      <c r="C129" s="51">
        <f t="shared" ref="C129:H129" si="29">IF(ISERROR((C123-(C122+C125))/C123)=TRUE,0,(C123-(C122+C125))/C123)</f>
        <v>1</v>
      </c>
      <c r="D129" s="51">
        <f t="shared" si="29"/>
        <v>1</v>
      </c>
      <c r="E129" s="51">
        <f t="shared" si="29"/>
        <v>0.99914529914529915</v>
      </c>
      <c r="F129" s="51">
        <f t="shared" si="29"/>
        <v>0.9982905982905983</v>
      </c>
      <c r="G129" s="51">
        <f t="shared" si="29"/>
        <v>0</v>
      </c>
      <c r="H129" s="51">
        <f t="shared" si="29"/>
        <v>0</v>
      </c>
      <c r="I129" s="51">
        <f>IF(ISERROR((I123-(I122+I125))/I123)=TRUE,0,(I123-(I122+I125))/I123)</f>
        <v>0</v>
      </c>
      <c r="J129" s="51">
        <f>IF(ISERROR((J123-(J122+J125))/J123)=TRUE,0,(J123-(J122+J125))/J123)</f>
        <v>0</v>
      </c>
      <c r="K129" s="51">
        <v>0.9</v>
      </c>
      <c r="L129" s="51">
        <v>0.9</v>
      </c>
      <c r="M129" s="51">
        <f>IF(ISERROR((M123-(M122+M125))/M123)=TRUE,0,(M123-(M122+M125))/M123)</f>
        <v>0</v>
      </c>
      <c r="N129" s="52">
        <f>IF(ISERROR((N123-(N122+N125))/N123)=TRUE,0,(N123-(N122+N125))/N123)</f>
        <v>0</v>
      </c>
      <c r="O129" s="182">
        <f>IF(ISERROR((O123-(O122+O125))/O123)=TRUE,0,(O123-(O122+O125))/O123)</f>
        <v>0.99935897435897436</v>
      </c>
    </row>
    <row r="130" spans="2:15" x14ac:dyDescent="0.25">
      <c r="O130" s="92"/>
    </row>
    <row r="131" spans="2:15" x14ac:dyDescent="0.25">
      <c r="D131" s="2" t="s">
        <v>48</v>
      </c>
      <c r="E131" s="3" t="s">
        <v>21</v>
      </c>
      <c r="F131" s="3" t="s">
        <v>38</v>
      </c>
      <c r="G131" s="2" t="s">
        <v>46</v>
      </c>
    </row>
    <row r="132" spans="2:15" x14ac:dyDescent="0.25">
      <c r="D132" s="11" t="s">
        <v>12</v>
      </c>
      <c r="E132" s="19">
        <f>+C123</f>
        <v>9360</v>
      </c>
      <c r="F132" s="18">
        <f>+C122</f>
        <v>0</v>
      </c>
      <c r="G132" s="15">
        <f>+C129</f>
        <v>1</v>
      </c>
    </row>
    <row r="133" spans="2:15" x14ac:dyDescent="0.25">
      <c r="D133" s="11" t="s">
        <v>13</v>
      </c>
      <c r="E133" s="19">
        <f>+D123</f>
        <v>9360</v>
      </c>
      <c r="F133" s="18">
        <f>+D122</f>
        <v>0</v>
      </c>
      <c r="G133" s="15">
        <f>+D129</f>
        <v>1</v>
      </c>
    </row>
    <row r="134" spans="2:15" x14ac:dyDescent="0.25">
      <c r="D134" s="11" t="s">
        <v>14</v>
      </c>
      <c r="E134" s="19">
        <f>+E123</f>
        <v>9360</v>
      </c>
      <c r="F134" s="18">
        <f>+E122</f>
        <v>8</v>
      </c>
      <c r="G134" s="15">
        <f>+E129</f>
        <v>0.99914529914529915</v>
      </c>
      <c r="J134" s="9"/>
      <c r="K134" s="9"/>
    </row>
    <row r="135" spans="2:15" x14ac:dyDescent="0.25">
      <c r="D135" s="11" t="s">
        <v>60</v>
      </c>
      <c r="E135" s="19">
        <f>+F123</f>
        <v>9360</v>
      </c>
      <c r="F135" s="18">
        <f>+F122</f>
        <v>16</v>
      </c>
      <c r="G135" s="15">
        <f>+F129</f>
        <v>0.9982905982905983</v>
      </c>
      <c r="J135" s="104"/>
      <c r="K135" s="87"/>
      <c r="L135" s="106"/>
    </row>
    <row r="136" spans="2:15" x14ac:dyDescent="0.25">
      <c r="D136" s="11" t="s">
        <v>61</v>
      </c>
      <c r="E136" s="19">
        <f>+G123</f>
        <v>0</v>
      </c>
      <c r="F136" s="18">
        <f>+G122</f>
        <v>0</v>
      </c>
      <c r="G136" s="15">
        <f>+G129</f>
        <v>0</v>
      </c>
      <c r="J136" s="104"/>
      <c r="K136" s="92"/>
      <c r="L136" s="104"/>
    </row>
    <row r="137" spans="2:15" x14ac:dyDescent="0.25">
      <c r="D137" s="11" t="s">
        <v>62</v>
      </c>
      <c r="E137" s="19">
        <f>+H123</f>
        <v>0</v>
      </c>
      <c r="F137" s="18">
        <f>+H122</f>
        <v>0</v>
      </c>
      <c r="G137" s="15">
        <f>+H129</f>
        <v>0</v>
      </c>
      <c r="J137" s="108"/>
      <c r="K137" s="22"/>
    </row>
    <row r="138" spans="2:15" x14ac:dyDescent="0.25">
      <c r="D138" s="11" t="s">
        <v>63</v>
      </c>
      <c r="E138" s="19">
        <f>+I123</f>
        <v>0</v>
      </c>
      <c r="F138" s="18">
        <f>+I122</f>
        <v>0</v>
      </c>
      <c r="G138" s="15">
        <f>+I129</f>
        <v>0</v>
      </c>
    </row>
    <row r="139" spans="2:15" x14ac:dyDescent="0.25">
      <c r="D139" s="11" t="s">
        <v>64</v>
      </c>
      <c r="E139" s="19">
        <f>+J123</f>
        <v>0</v>
      </c>
      <c r="F139" s="18">
        <f>+J122</f>
        <v>0</v>
      </c>
      <c r="G139" s="15">
        <f>+J129</f>
        <v>0</v>
      </c>
    </row>
    <row r="140" spans="2:15" x14ac:dyDescent="0.25">
      <c r="D140" s="11" t="s">
        <v>65</v>
      </c>
      <c r="E140" s="19">
        <f>+K123</f>
        <v>0</v>
      </c>
      <c r="F140" s="18">
        <f>+K122</f>
        <v>0</v>
      </c>
      <c r="G140" s="15">
        <f>+K129</f>
        <v>0.9</v>
      </c>
    </row>
    <row r="141" spans="2:15" x14ac:dyDescent="0.25">
      <c r="D141" s="11" t="s">
        <v>66</v>
      </c>
      <c r="E141" s="19">
        <f>+L123</f>
        <v>0</v>
      </c>
      <c r="F141" s="18">
        <f>+L122</f>
        <v>0</v>
      </c>
      <c r="G141" s="15">
        <f>+L129</f>
        <v>0.9</v>
      </c>
      <c r="K141" s="109"/>
    </row>
    <row r="142" spans="2:15" x14ac:dyDescent="0.25">
      <c r="D142" s="11" t="s">
        <v>67</v>
      </c>
      <c r="E142" s="19">
        <f>+M123</f>
        <v>0</v>
      </c>
      <c r="F142" s="18">
        <f>+M122</f>
        <v>0</v>
      </c>
      <c r="G142" s="15">
        <f>+M129</f>
        <v>0</v>
      </c>
      <c r="I142" s="111"/>
      <c r="K142" s="105"/>
      <c r="M142" s="105"/>
    </row>
    <row r="143" spans="2:15" x14ac:dyDescent="0.25">
      <c r="D143" s="11" t="s">
        <v>68</v>
      </c>
      <c r="E143" s="19">
        <f>+N123</f>
        <v>0</v>
      </c>
      <c r="F143" s="18">
        <f>+N122</f>
        <v>0</v>
      </c>
      <c r="G143" s="15">
        <f>+N129</f>
        <v>0</v>
      </c>
      <c r="K143" s="104"/>
    </row>
    <row r="150" spans="2:12" x14ac:dyDescent="0.25">
      <c r="C150" s="9" t="s">
        <v>92</v>
      </c>
      <c r="D150" s="113" t="s">
        <v>87</v>
      </c>
      <c r="E150" s="9" t="s">
        <v>91</v>
      </c>
      <c r="F150" s="112" t="s">
        <v>86</v>
      </c>
      <c r="K150" s="104"/>
    </row>
    <row r="151" spans="2:12" x14ac:dyDescent="0.25">
      <c r="B151" t="s">
        <v>89</v>
      </c>
      <c r="C151">
        <v>11</v>
      </c>
      <c r="D151" s="106">
        <f>+C151/$C$153</f>
        <v>0.91666666666666663</v>
      </c>
      <c r="E151" s="107">
        <f>+G140</f>
        <v>0.9</v>
      </c>
      <c r="F151" s="92">
        <f>+E151*D151</f>
        <v>0.82499999999999996</v>
      </c>
      <c r="J151" s="104"/>
      <c r="K151" s="92"/>
      <c r="L151" s="92"/>
    </row>
    <row r="152" spans="2:12" x14ac:dyDescent="0.25">
      <c r="B152" t="s">
        <v>88</v>
      </c>
      <c r="C152">
        <v>1</v>
      </c>
      <c r="D152" s="106">
        <f>+C152/$C$153</f>
        <v>8.3333333333333329E-2</v>
      </c>
      <c r="E152" s="106">
        <f>(3282+5228)/41287</f>
        <v>0.20611814856976773</v>
      </c>
      <c r="F152" s="92">
        <f>+E152*D152</f>
        <v>1.7176512380813976E-2</v>
      </c>
      <c r="J152" s="107"/>
      <c r="K152" s="92"/>
      <c r="L152" s="109"/>
    </row>
    <row r="153" spans="2:12" x14ac:dyDescent="0.25">
      <c r="B153" t="s">
        <v>90</v>
      </c>
      <c r="C153">
        <f>SUM(C151:C152)</f>
        <v>12</v>
      </c>
      <c r="D153" s="115">
        <f>+C153/$C$153</f>
        <v>1</v>
      </c>
      <c r="F153" s="114">
        <f>SUM(F151:F152)</f>
        <v>0.84217651238081392</v>
      </c>
      <c r="K153" s="110"/>
      <c r="L153" s="110"/>
    </row>
    <row r="155" spans="2:12" x14ac:dyDescent="0.25">
      <c r="K155" s="110"/>
    </row>
  </sheetData>
  <pageMargins left="0.7" right="0.7" top="0.75" bottom="0.75" header="0.3" footer="0.3"/>
  <pageSetup orientation="portrait" r:id="rId1"/>
  <ignoredErrors>
    <ignoredError sqref="C122 E122:G122 M122:N122 C124:G124 H124:N124 J122:L1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5"/>
  <sheetViews>
    <sheetView showGridLines="0"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I29" sqref="I29"/>
    </sheetView>
  </sheetViews>
  <sheetFormatPr baseColWidth="10" defaultRowHeight="15" x14ac:dyDescent="0.25"/>
  <cols>
    <col min="1" max="1" width="1.85546875" customWidth="1"/>
    <col min="2" max="2" width="28" customWidth="1"/>
  </cols>
  <sheetData>
    <row r="1" spans="2:14" ht="15.75" thickBot="1" x14ac:dyDescent="0.3"/>
    <row r="2" spans="2:14" ht="22.5" customHeight="1" thickBot="1" x14ac:dyDescent="0.3">
      <c r="B2" s="42" t="s">
        <v>10</v>
      </c>
      <c r="C2" s="43" t="s">
        <v>12</v>
      </c>
      <c r="D2" s="43" t="s">
        <v>13</v>
      </c>
      <c r="E2" s="43" t="s">
        <v>14</v>
      </c>
      <c r="F2" s="43" t="s">
        <v>60</v>
      </c>
      <c r="G2" s="43" t="s">
        <v>61</v>
      </c>
      <c r="H2" s="43" t="s">
        <v>62</v>
      </c>
      <c r="I2" s="43" t="s">
        <v>63</v>
      </c>
      <c r="J2" s="43" t="s">
        <v>64</v>
      </c>
      <c r="K2" s="43" t="s">
        <v>65</v>
      </c>
      <c r="L2" s="43" t="s">
        <v>66</v>
      </c>
      <c r="M2" s="43" t="s">
        <v>67</v>
      </c>
      <c r="N2" s="44" t="s">
        <v>68</v>
      </c>
    </row>
    <row r="3" spans="2:14" x14ac:dyDescent="0.25">
      <c r="B3" s="39" t="s">
        <v>44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 x14ac:dyDescent="0.25">
      <c r="B4" s="23" t="s">
        <v>15</v>
      </c>
      <c r="C4" s="24">
        <v>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6"/>
    </row>
    <row r="5" spans="2:14" x14ac:dyDescent="0.25">
      <c r="B5" s="23" t="s">
        <v>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</row>
    <row r="6" spans="2:14" x14ac:dyDescent="0.25">
      <c r="B6" s="23" t="s">
        <v>16</v>
      </c>
      <c r="C6" s="26">
        <v>720</v>
      </c>
      <c r="D6" s="26">
        <v>720</v>
      </c>
      <c r="E6" s="26">
        <v>720</v>
      </c>
      <c r="F6" s="26">
        <v>720</v>
      </c>
      <c r="G6" s="26"/>
      <c r="H6" s="26"/>
      <c r="I6" s="26"/>
      <c r="J6" s="26"/>
      <c r="K6" s="26"/>
      <c r="L6" s="26"/>
      <c r="M6" s="26"/>
      <c r="N6" s="26"/>
    </row>
    <row r="7" spans="2:14" x14ac:dyDescent="0.25">
      <c r="B7" s="23" t="s">
        <v>17</v>
      </c>
      <c r="C7" s="28">
        <f>+IF(ISERROR(C4/C6)=TRUE,0,(C4/C6))</f>
        <v>0</v>
      </c>
      <c r="D7" s="28">
        <f>+IF(ISERROR(D4/D6)=TRUE,0,(D4/D6))</f>
        <v>0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 x14ac:dyDescent="0.25">
      <c r="B8" s="23" t="s">
        <v>43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2:14" x14ac:dyDescent="0.25">
      <c r="B9" s="30" t="s">
        <v>9</v>
      </c>
      <c r="C9" s="24">
        <f>IF(ISERROR(1/C7)=TRUE,0,(1/C7))</f>
        <v>0</v>
      </c>
      <c r="D9" s="24">
        <f>IF(ISERROR(1/D7)=TRUE,0,(1/D7))</f>
        <v>0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2:14" ht="14.25" customHeight="1" thickBot="1" x14ac:dyDescent="0.3">
      <c r="B10" s="59" t="s">
        <v>38</v>
      </c>
      <c r="C10" s="74">
        <f>IF(ISERROR(C5/C4)=TRUE,0,(C5/C4))</f>
        <v>0</v>
      </c>
      <c r="D10" s="74">
        <f>IF(ISERROR(D5/D4)=TRUE,0,(D5/D4))</f>
        <v>0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2:14" ht="18" customHeight="1" x14ac:dyDescent="0.25">
      <c r="B11" s="30" t="s">
        <v>129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ht="13.5" customHeight="1" x14ac:dyDescent="0.25">
      <c r="B12" s="23" t="s">
        <v>15</v>
      </c>
      <c r="C12" s="24"/>
      <c r="D12" s="24"/>
      <c r="E12" s="24"/>
      <c r="F12" s="24">
        <v>1</v>
      </c>
      <c r="G12" s="24"/>
      <c r="H12" s="24"/>
      <c r="I12" s="24"/>
      <c r="J12" s="24"/>
      <c r="K12" s="24"/>
      <c r="L12" s="24"/>
      <c r="M12" s="24"/>
      <c r="N12" s="24"/>
    </row>
    <row r="13" spans="2:14" ht="11.25" customHeight="1" x14ac:dyDescent="0.25">
      <c r="B13" s="23" t="s">
        <v>39</v>
      </c>
      <c r="C13" s="24"/>
      <c r="D13" s="24"/>
      <c r="E13" s="24"/>
      <c r="F13" s="24">
        <v>6</v>
      </c>
      <c r="G13" s="24"/>
      <c r="H13" s="24"/>
      <c r="I13" s="24"/>
      <c r="J13" s="24"/>
      <c r="K13" s="24"/>
      <c r="L13" s="24"/>
      <c r="M13" s="24"/>
      <c r="N13" s="24"/>
    </row>
    <row r="14" spans="2:14" ht="11.25" customHeight="1" x14ac:dyDescent="0.25">
      <c r="B14" s="23" t="s">
        <v>16</v>
      </c>
      <c r="C14" s="26">
        <v>720</v>
      </c>
      <c r="D14" s="26">
        <v>720</v>
      </c>
      <c r="E14" s="26">
        <v>720</v>
      </c>
      <c r="F14" s="26">
        <v>720</v>
      </c>
      <c r="G14" s="26"/>
      <c r="H14" s="26"/>
      <c r="I14" s="26"/>
      <c r="J14" s="26"/>
      <c r="K14" s="26"/>
      <c r="L14" s="26"/>
      <c r="M14" s="26"/>
      <c r="N14" s="26"/>
    </row>
    <row r="15" spans="2:14" ht="11.25" customHeight="1" x14ac:dyDescent="0.25">
      <c r="B15" s="23" t="s">
        <v>17</v>
      </c>
      <c r="C15" s="28">
        <f>+IF(ISERROR(C12/C14)=TRUE,0,(C12/C14))</f>
        <v>0</v>
      </c>
      <c r="D15" s="28">
        <f>+IF(ISERROR(D12/D14)=TRUE,0,(D12/D14))</f>
        <v>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2:14" ht="11.25" customHeight="1" x14ac:dyDescent="0.25">
      <c r="B16" s="23" t="s">
        <v>43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2:14" ht="11.25" customHeight="1" x14ac:dyDescent="0.25">
      <c r="B17" s="30" t="s">
        <v>9</v>
      </c>
      <c r="C17" s="24">
        <f>IF(ISERROR(1/C15)=TRUE,0,(1/C15))</f>
        <v>0</v>
      </c>
      <c r="D17" s="24">
        <f>IF(ISERROR(1/D15)=TRUE,0,(1/D15))</f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2:14" ht="11.25" customHeight="1" thickBot="1" x14ac:dyDescent="0.3">
      <c r="B18" s="59" t="s">
        <v>38</v>
      </c>
      <c r="C18" s="74">
        <f>IF(ISERROR(C13/C12)=TRUE,0,(C13/C12))</f>
        <v>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2:14" x14ac:dyDescent="0.25">
      <c r="B19" s="30" t="s">
        <v>45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2:14" x14ac:dyDescent="0.25">
      <c r="B20" s="23" t="s">
        <v>15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2:14" x14ac:dyDescent="0.25">
      <c r="B21" s="23" t="s">
        <v>39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2:14" x14ac:dyDescent="0.25">
      <c r="B22" s="23" t="s">
        <v>16</v>
      </c>
      <c r="C22" s="26">
        <v>720</v>
      </c>
      <c r="D22" s="26">
        <v>720</v>
      </c>
      <c r="E22" s="26">
        <v>720</v>
      </c>
      <c r="F22" s="26">
        <v>720</v>
      </c>
      <c r="G22" s="26"/>
      <c r="H22" s="26"/>
      <c r="I22" s="26"/>
      <c r="J22" s="26"/>
      <c r="K22" s="26"/>
      <c r="L22" s="26"/>
      <c r="M22" s="26"/>
      <c r="N22" s="26"/>
    </row>
    <row r="23" spans="2:14" x14ac:dyDescent="0.25">
      <c r="B23" s="23" t="s">
        <v>17</v>
      </c>
      <c r="C23" s="28">
        <f>+IF(ISERROR(C20/C22)=TRUE,0,(C20/C22))</f>
        <v>0</v>
      </c>
      <c r="D23" s="28">
        <f>+IF(ISERROR(D20/D22)=TRUE,0,(D20/D22))</f>
        <v>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x14ac:dyDescent="0.25">
      <c r="B24" s="23" t="s">
        <v>43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2:14" x14ac:dyDescent="0.25">
      <c r="B25" s="30" t="s">
        <v>9</v>
      </c>
      <c r="C25" s="24">
        <f>IF(ISERROR(1/C23)=TRUE,0,(1/C23))</f>
        <v>0</v>
      </c>
      <c r="D25" s="24">
        <f>IF(ISERROR(1/D23)=TRUE,0,(1/D23))</f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2:14" ht="15.75" thickBot="1" x14ac:dyDescent="0.3">
      <c r="B26" s="59" t="s">
        <v>38</v>
      </c>
      <c r="C26" s="74">
        <f>IF(ISERROR(C21/C20)=TRUE,0,(C21/C20))</f>
        <v>0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2:14" x14ac:dyDescent="0.25">
      <c r="B27" s="30" t="s">
        <v>128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2:14" x14ac:dyDescent="0.25">
      <c r="B28" s="23" t="s">
        <v>15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2:14" x14ac:dyDescent="0.25">
      <c r="B29" s="23" t="s">
        <v>39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2:14" x14ac:dyDescent="0.25">
      <c r="B30" s="23" t="s">
        <v>16</v>
      </c>
      <c r="C30" s="26">
        <v>720</v>
      </c>
      <c r="D30" s="26">
        <v>720</v>
      </c>
      <c r="E30" s="26">
        <v>720</v>
      </c>
      <c r="F30" s="26">
        <v>720</v>
      </c>
      <c r="G30" s="26"/>
      <c r="H30" s="26"/>
      <c r="I30" s="26"/>
      <c r="J30" s="26"/>
      <c r="K30" s="26"/>
      <c r="L30" s="26"/>
      <c r="M30" s="26"/>
      <c r="N30" s="26"/>
    </row>
    <row r="31" spans="2:14" x14ac:dyDescent="0.25">
      <c r="B31" s="23" t="s">
        <v>17</v>
      </c>
      <c r="C31" s="28">
        <f>+IF(ISERROR(C28/C30)=TRUE,0,(C28/C30))</f>
        <v>0</v>
      </c>
      <c r="D31" s="28">
        <f>+IF(ISERROR(D28/D30)=TRUE,0,(D28/D30))</f>
        <v>0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2:14" x14ac:dyDescent="0.25">
      <c r="B32" s="23" t="s">
        <v>43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2:15" x14ac:dyDescent="0.25">
      <c r="B33" s="30" t="s">
        <v>9</v>
      </c>
      <c r="C33" s="24">
        <f>IF(ISERROR(1/C31)=TRUE,0,(1/C31))</f>
        <v>0</v>
      </c>
      <c r="D33" s="24">
        <f>IF(ISERROR(1/D31)=TRUE,0,(1/D31))</f>
        <v>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2:15" ht="15.75" thickBot="1" x14ac:dyDescent="0.3">
      <c r="B34" s="59" t="s">
        <v>38</v>
      </c>
      <c r="C34" s="74">
        <f>IF(ISERROR(C29/C28)=TRUE,0,(C29/C28))</f>
        <v>0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 spans="2:15" ht="9.75" customHeight="1" x14ac:dyDescent="0.25"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2:15" x14ac:dyDescent="0.25">
      <c r="B36" s="39" t="s">
        <v>69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1"/>
    </row>
    <row r="37" spans="2:15" x14ac:dyDescent="0.25">
      <c r="B37" s="23" t="s">
        <v>19</v>
      </c>
      <c r="C37" s="34">
        <f>+C4+C20</f>
        <v>0</v>
      </c>
      <c r="D37" s="34"/>
      <c r="E37" s="34">
        <f>+E4+E20</f>
        <v>0</v>
      </c>
      <c r="F37" s="34">
        <f>+F4+F12+F20+F28</f>
        <v>1</v>
      </c>
      <c r="G37" s="34">
        <f t="shared" ref="G37:N39" si="0">+G4+G20</f>
        <v>0</v>
      </c>
      <c r="H37" s="34">
        <f t="shared" si="0"/>
        <v>0</v>
      </c>
      <c r="I37" s="34">
        <f t="shared" si="0"/>
        <v>0</v>
      </c>
      <c r="J37" s="34">
        <f t="shared" si="0"/>
        <v>0</v>
      </c>
      <c r="K37" s="34">
        <f t="shared" si="0"/>
        <v>0</v>
      </c>
      <c r="L37" s="34">
        <f t="shared" si="0"/>
        <v>0</v>
      </c>
      <c r="M37" s="34">
        <f t="shared" si="0"/>
        <v>0</v>
      </c>
      <c r="N37" s="25">
        <f t="shared" si="0"/>
        <v>0</v>
      </c>
      <c r="O37" s="85">
        <f>SUM(C37:N37)</f>
        <v>1</v>
      </c>
    </row>
    <row r="38" spans="2:15" x14ac:dyDescent="0.25">
      <c r="B38" s="23" t="s">
        <v>42</v>
      </c>
      <c r="C38" s="34">
        <f>+C5+C21</f>
        <v>0</v>
      </c>
      <c r="D38" s="34"/>
      <c r="E38" s="34">
        <f>+E5+E21</f>
        <v>0</v>
      </c>
      <c r="F38" s="34">
        <f>+F5+F13+F21+F29</f>
        <v>6</v>
      </c>
      <c r="G38" s="34">
        <f t="shared" si="0"/>
        <v>0</v>
      </c>
      <c r="H38" s="34">
        <f t="shared" si="0"/>
        <v>0</v>
      </c>
      <c r="I38" s="34">
        <f t="shared" si="0"/>
        <v>0</v>
      </c>
      <c r="J38" s="34">
        <f t="shared" si="0"/>
        <v>0</v>
      </c>
      <c r="K38" s="34">
        <f t="shared" si="0"/>
        <v>0</v>
      </c>
      <c r="L38" s="34">
        <f t="shared" si="0"/>
        <v>0</v>
      </c>
      <c r="M38" s="34">
        <f t="shared" si="0"/>
        <v>0</v>
      </c>
      <c r="N38" s="25">
        <f t="shared" si="0"/>
        <v>0</v>
      </c>
      <c r="O38" s="85">
        <f>SUM(C38:N38)</f>
        <v>6</v>
      </c>
    </row>
    <row r="39" spans="2:15" x14ac:dyDescent="0.25">
      <c r="B39" s="23" t="s">
        <v>20</v>
      </c>
      <c r="C39" s="35">
        <f>+C6+C22</f>
        <v>1440</v>
      </c>
      <c r="D39" s="35">
        <f>+D6+D22</f>
        <v>1440</v>
      </c>
      <c r="E39" s="35">
        <f>+E6+E22</f>
        <v>1440</v>
      </c>
      <c r="F39" s="35">
        <f>+F6+F22</f>
        <v>1440</v>
      </c>
      <c r="G39" s="35">
        <f t="shared" si="0"/>
        <v>0</v>
      </c>
      <c r="H39" s="35">
        <f t="shared" si="0"/>
        <v>0</v>
      </c>
      <c r="I39" s="35">
        <f t="shared" si="0"/>
        <v>0</v>
      </c>
      <c r="J39" s="35">
        <f t="shared" si="0"/>
        <v>0</v>
      </c>
      <c r="K39" s="35">
        <f t="shared" si="0"/>
        <v>0</v>
      </c>
      <c r="L39" s="35">
        <f t="shared" si="0"/>
        <v>0</v>
      </c>
      <c r="M39" s="35">
        <f t="shared" si="0"/>
        <v>0</v>
      </c>
      <c r="N39" s="36">
        <f t="shared" si="0"/>
        <v>0</v>
      </c>
      <c r="O39" s="85">
        <f>SUM(C39:N39)</f>
        <v>5760</v>
      </c>
    </row>
    <row r="40" spans="2:15" x14ac:dyDescent="0.25">
      <c r="B40" s="23" t="s">
        <v>17</v>
      </c>
      <c r="C40" s="37">
        <f>+C37/C39</f>
        <v>0</v>
      </c>
      <c r="D40" s="37">
        <f>+IF(ISERROR(D37/D39)=TRUE,0,(D37/D39))</f>
        <v>0</v>
      </c>
      <c r="E40" s="37">
        <f t="shared" ref="E40:N40" si="1">+IF(ISERROR(E37/E39)=TRUE,0,(E37/E39))</f>
        <v>0</v>
      </c>
      <c r="F40" s="37">
        <f t="shared" si="1"/>
        <v>6.9444444444444447E-4</v>
      </c>
      <c r="G40" s="37">
        <f t="shared" si="1"/>
        <v>0</v>
      </c>
      <c r="H40" s="37">
        <f t="shared" si="1"/>
        <v>0</v>
      </c>
      <c r="I40" s="37">
        <f t="shared" si="1"/>
        <v>0</v>
      </c>
      <c r="J40" s="37">
        <f t="shared" si="1"/>
        <v>0</v>
      </c>
      <c r="K40" s="37">
        <f t="shared" si="1"/>
        <v>0</v>
      </c>
      <c r="L40" s="37">
        <f t="shared" si="1"/>
        <v>0</v>
      </c>
      <c r="M40" s="37">
        <f t="shared" si="1"/>
        <v>0</v>
      </c>
      <c r="N40" s="38">
        <f t="shared" si="1"/>
        <v>0</v>
      </c>
      <c r="O40" s="86">
        <f>SUM(C40:N40)</f>
        <v>6.9444444444444447E-4</v>
      </c>
    </row>
    <row r="41" spans="2:15" ht="15.75" thickBot="1" x14ac:dyDescent="0.3">
      <c r="B41" s="45" t="s">
        <v>43</v>
      </c>
      <c r="C41" s="46">
        <f t="shared" ref="C41:N41" si="2">+C8+C24</f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6">
        <f t="shared" si="2"/>
        <v>0</v>
      </c>
      <c r="I41" s="46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8"/>
    </row>
    <row r="42" spans="2:15" x14ac:dyDescent="0.25">
      <c r="B42" s="53" t="s">
        <v>21</v>
      </c>
      <c r="C42" s="50">
        <f>+C39</f>
        <v>1440</v>
      </c>
      <c r="D42" s="50">
        <f t="shared" ref="D42:N42" si="3">+D39</f>
        <v>1440</v>
      </c>
      <c r="E42" s="50">
        <f t="shared" si="3"/>
        <v>1440</v>
      </c>
      <c r="F42" s="50">
        <f t="shared" si="3"/>
        <v>1440</v>
      </c>
      <c r="G42" s="50">
        <f t="shared" si="3"/>
        <v>0</v>
      </c>
      <c r="H42" s="50">
        <f t="shared" si="3"/>
        <v>0</v>
      </c>
      <c r="I42" s="50">
        <f t="shared" si="3"/>
        <v>0</v>
      </c>
      <c r="J42" s="50">
        <f t="shared" si="3"/>
        <v>0</v>
      </c>
      <c r="K42" s="50">
        <f t="shared" si="3"/>
        <v>0</v>
      </c>
      <c r="L42" s="50">
        <f t="shared" si="3"/>
        <v>0</v>
      </c>
      <c r="M42" s="50">
        <f t="shared" si="3"/>
        <v>0</v>
      </c>
      <c r="N42" s="50">
        <f t="shared" si="3"/>
        <v>0</v>
      </c>
      <c r="O42" s="1">
        <f>AVERAGE(C42:N42)</f>
        <v>480</v>
      </c>
    </row>
    <row r="43" spans="2:15" x14ac:dyDescent="0.25">
      <c r="B43" s="54" t="s">
        <v>38</v>
      </c>
      <c r="C43" s="24">
        <f t="shared" ref="C43:H43" si="4">IF(ISERROR(C38/C37)=TRUE,0,(C38/C37))</f>
        <v>0</v>
      </c>
      <c r="D43" s="24">
        <f t="shared" si="4"/>
        <v>0</v>
      </c>
      <c r="E43" s="24">
        <f t="shared" si="4"/>
        <v>0</v>
      </c>
      <c r="F43" s="24">
        <f t="shared" si="4"/>
        <v>6</v>
      </c>
      <c r="G43" s="24">
        <f t="shared" si="4"/>
        <v>0</v>
      </c>
      <c r="H43" s="24">
        <f t="shared" si="4"/>
        <v>0</v>
      </c>
      <c r="I43" s="24">
        <f t="shared" ref="I43:N43" si="5">IF(ISERROR(I38/I37)=TRUE,0,(I38/I37))</f>
        <v>0</v>
      </c>
      <c r="J43" s="24">
        <f t="shared" si="5"/>
        <v>0</v>
      </c>
      <c r="K43" s="24">
        <f t="shared" si="5"/>
        <v>0</v>
      </c>
      <c r="L43" s="24">
        <f t="shared" si="5"/>
        <v>0</v>
      </c>
      <c r="M43" s="24">
        <f t="shared" si="5"/>
        <v>0</v>
      </c>
      <c r="N43" s="29">
        <f t="shared" si="5"/>
        <v>0</v>
      </c>
      <c r="O43" s="185">
        <f>AVERAGE(C43:N43)</f>
        <v>0.5</v>
      </c>
    </row>
    <row r="44" spans="2:15" x14ac:dyDescent="0.25">
      <c r="B44" s="54" t="s">
        <v>47</v>
      </c>
      <c r="C44" s="89">
        <f t="shared" ref="C44:I44" si="6">IF(ISERROR(C42/(C42+C43))=TRUE,0,C42/(C42+C43))</f>
        <v>1</v>
      </c>
      <c r="D44" s="89">
        <f t="shared" si="6"/>
        <v>1</v>
      </c>
      <c r="E44" s="88">
        <f t="shared" si="6"/>
        <v>1</v>
      </c>
      <c r="F44" s="88">
        <f t="shared" si="6"/>
        <v>0.99585062240663902</v>
      </c>
      <c r="G44" s="88">
        <f t="shared" si="6"/>
        <v>0</v>
      </c>
      <c r="H44" s="88">
        <f t="shared" si="6"/>
        <v>0</v>
      </c>
      <c r="I44" s="88">
        <f t="shared" si="6"/>
        <v>0</v>
      </c>
      <c r="J44" s="88">
        <f t="shared" ref="J44:O44" si="7">IF(ISERROR(J42/(J42+J43))=TRUE,0,J42/(J42+J43))</f>
        <v>0</v>
      </c>
      <c r="K44" s="88">
        <f t="shared" si="7"/>
        <v>0</v>
      </c>
      <c r="L44" s="88">
        <f t="shared" si="7"/>
        <v>0</v>
      </c>
      <c r="M44" s="88">
        <f t="shared" si="7"/>
        <v>0</v>
      </c>
      <c r="N44" s="90">
        <f t="shared" si="7"/>
        <v>0</v>
      </c>
      <c r="O44" s="184">
        <f t="shared" si="7"/>
        <v>0.99895941727367321</v>
      </c>
    </row>
    <row r="45" spans="2:15" ht="15.75" thickBot="1" x14ac:dyDescent="0.3">
      <c r="B45" s="55" t="s">
        <v>46</v>
      </c>
      <c r="C45" s="51">
        <f t="shared" ref="C45:H45" si="8">IF(ISERROR((C39-(C38+C41))/C39)=TRUE,0,(C39-(C38+C41))/C39)</f>
        <v>1</v>
      </c>
      <c r="D45" s="51">
        <f t="shared" si="8"/>
        <v>1</v>
      </c>
      <c r="E45" s="51">
        <f t="shared" si="8"/>
        <v>1</v>
      </c>
      <c r="F45" s="51">
        <f t="shared" si="8"/>
        <v>0.99583333333333335</v>
      </c>
      <c r="G45" s="51">
        <f t="shared" si="8"/>
        <v>0</v>
      </c>
      <c r="H45" s="51">
        <f t="shared" si="8"/>
        <v>0</v>
      </c>
      <c r="I45" s="51">
        <f t="shared" ref="I45:N45" si="9">IF(ISERROR((I39-(I38+I41))/I39)=TRUE,0,(I39-(I38+I41))/I39)</f>
        <v>0</v>
      </c>
      <c r="J45" s="51">
        <f t="shared" si="9"/>
        <v>0</v>
      </c>
      <c r="K45" s="51">
        <f t="shared" si="9"/>
        <v>0</v>
      </c>
      <c r="L45" s="51">
        <f t="shared" si="9"/>
        <v>0</v>
      </c>
      <c r="M45" s="51">
        <f t="shared" si="9"/>
        <v>0</v>
      </c>
      <c r="N45" s="52">
        <f t="shared" si="9"/>
        <v>0</v>
      </c>
      <c r="O45" s="182">
        <f>IF(ISERROR((O39-(O38+O41))/O39)=TRUE,0,(O39-(O38+O41))/O39)</f>
        <v>0.99895833333333328</v>
      </c>
    </row>
  </sheetData>
  <pageMargins left="0.7" right="0.7" top="0.75" bottom="0.75" header="0.3" footer="0.3"/>
  <pageSetup orientation="portrait" r:id="rId1"/>
  <ignoredErrors>
    <ignoredError sqref="C40 K41:M41 D40:J40 K40:N40 F37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O52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baseColWidth="10" defaultRowHeight="14.25" x14ac:dyDescent="0.2"/>
  <cols>
    <col min="1" max="1" width="3.5703125" style="100" customWidth="1"/>
    <col min="2" max="2" width="35.7109375" style="100" customWidth="1"/>
    <col min="3" max="3" width="11.140625" style="100" customWidth="1"/>
    <col min="4" max="4" width="14.42578125" style="100" customWidth="1"/>
    <col min="5" max="5" width="13.140625" style="100" customWidth="1"/>
    <col min="6" max="6" width="15.140625" style="100" customWidth="1"/>
    <col min="7" max="7" width="16" style="100" customWidth="1"/>
    <col min="8" max="8" width="13.5703125" style="100" hidden="1" customWidth="1"/>
    <col min="9" max="9" width="0" style="100" hidden="1" customWidth="1"/>
    <col min="10" max="10" width="10.85546875" style="100" hidden="1" customWidth="1"/>
    <col min="11" max="11" width="14.42578125" style="100" hidden="1" customWidth="1"/>
    <col min="12" max="12" width="11.42578125" style="100" hidden="1" customWidth="1"/>
    <col min="13" max="13" width="13.5703125" style="100" hidden="1" customWidth="1"/>
    <col min="14" max="14" width="12.85546875" style="100" hidden="1" customWidth="1"/>
    <col min="15" max="16384" width="11.42578125" style="100"/>
  </cols>
  <sheetData>
    <row r="4" spans="2:15" ht="15.75" thickBot="1" x14ac:dyDescent="0.2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</row>
    <row r="5" spans="2:15" ht="29.25" customHeight="1" thickBot="1" x14ac:dyDescent="0.25">
      <c r="B5" s="278" t="s">
        <v>70</v>
      </c>
      <c r="C5" s="241" t="s">
        <v>12</v>
      </c>
      <c r="D5" s="241" t="s">
        <v>13</v>
      </c>
      <c r="E5" s="242" t="s">
        <v>14</v>
      </c>
      <c r="F5" s="242" t="s">
        <v>60</v>
      </c>
      <c r="G5" s="242" t="s">
        <v>61</v>
      </c>
      <c r="H5" s="242" t="s">
        <v>62</v>
      </c>
      <c r="I5" s="242" t="s">
        <v>63</v>
      </c>
      <c r="J5" s="242" t="s">
        <v>64</v>
      </c>
      <c r="K5" s="242" t="s">
        <v>65</v>
      </c>
      <c r="L5" s="242" t="s">
        <v>66</v>
      </c>
      <c r="M5" s="242" t="s">
        <v>67</v>
      </c>
      <c r="N5" s="243" t="s">
        <v>68</v>
      </c>
      <c r="O5" s="277" t="s">
        <v>11</v>
      </c>
    </row>
    <row r="6" spans="2:15" ht="20.100000000000001" customHeight="1" x14ac:dyDescent="0.2">
      <c r="B6" s="250" t="s">
        <v>53</v>
      </c>
      <c r="C6" s="251">
        <v>15</v>
      </c>
      <c r="D6" s="251">
        <v>94</v>
      </c>
      <c r="E6" s="251">
        <v>53</v>
      </c>
      <c r="F6" s="251">
        <v>127</v>
      </c>
      <c r="G6" s="251"/>
      <c r="H6" s="251"/>
      <c r="I6" s="251"/>
      <c r="J6" s="251"/>
      <c r="K6" s="251"/>
      <c r="L6" s="251"/>
      <c r="M6" s="251"/>
      <c r="N6" s="252"/>
      <c r="O6" s="252">
        <f>SUM(C6:N6)</f>
        <v>289</v>
      </c>
    </row>
    <row r="7" spans="2:15" ht="20.100000000000001" customHeight="1" x14ac:dyDescent="0.2">
      <c r="B7" s="253" t="s">
        <v>54</v>
      </c>
      <c r="C7" s="254">
        <v>15</v>
      </c>
      <c r="D7" s="254">
        <v>94</v>
      </c>
      <c r="E7" s="254">
        <v>53</v>
      </c>
      <c r="F7" s="254">
        <v>127</v>
      </c>
      <c r="G7" s="254"/>
      <c r="H7" s="254"/>
      <c r="I7" s="254"/>
      <c r="J7" s="254"/>
      <c r="K7" s="254"/>
      <c r="L7" s="254"/>
      <c r="M7" s="254"/>
      <c r="N7" s="255"/>
      <c r="O7" s="255">
        <f>SUM(C7:N7)</f>
        <v>289</v>
      </c>
    </row>
    <row r="8" spans="2:15" ht="20.100000000000001" customHeight="1" thickBot="1" x14ac:dyDescent="0.25">
      <c r="B8" s="256" t="s">
        <v>55</v>
      </c>
      <c r="C8" s="257">
        <v>14</v>
      </c>
      <c r="D8" s="257">
        <v>94</v>
      </c>
      <c r="E8" s="257">
        <v>52</v>
      </c>
      <c r="F8" s="257">
        <v>122</v>
      </c>
      <c r="G8" s="257"/>
      <c r="H8" s="257"/>
      <c r="I8" s="257"/>
      <c r="J8" s="257"/>
      <c r="K8" s="257"/>
      <c r="L8" s="257"/>
      <c r="M8" s="257"/>
      <c r="N8" s="258"/>
      <c r="O8" s="258">
        <f>SUM(C8:N8)</f>
        <v>282</v>
      </c>
    </row>
    <row r="9" spans="2:15" ht="22.5" customHeight="1" thickBot="1" x14ac:dyDescent="0.25">
      <c r="B9" s="245" t="s">
        <v>56</v>
      </c>
      <c r="C9" s="247">
        <f t="shared" ref="C9:O9" si="0">IF(ISERROR(C8/C7)=TRUE,0,(C8/C7))</f>
        <v>0.93333333333333335</v>
      </c>
      <c r="D9" s="247">
        <f t="shared" si="0"/>
        <v>1</v>
      </c>
      <c r="E9" s="248">
        <f t="shared" si="0"/>
        <v>0.98113207547169812</v>
      </c>
      <c r="F9" s="248">
        <f t="shared" si="0"/>
        <v>0.96062992125984248</v>
      </c>
      <c r="G9" s="248">
        <f t="shared" si="0"/>
        <v>0</v>
      </c>
      <c r="H9" s="248">
        <f t="shared" si="0"/>
        <v>0</v>
      </c>
      <c r="I9" s="248">
        <f t="shared" si="0"/>
        <v>0</v>
      </c>
      <c r="J9" s="248">
        <f t="shared" si="0"/>
        <v>0</v>
      </c>
      <c r="K9" s="248">
        <f t="shared" si="0"/>
        <v>0</v>
      </c>
      <c r="L9" s="248">
        <f t="shared" si="0"/>
        <v>0</v>
      </c>
      <c r="M9" s="248">
        <f t="shared" si="0"/>
        <v>0</v>
      </c>
      <c r="N9" s="249">
        <f t="shared" si="0"/>
        <v>0</v>
      </c>
      <c r="O9" s="246">
        <f t="shared" si="0"/>
        <v>0.97577854671280273</v>
      </c>
    </row>
    <row r="10" spans="2:15" ht="15" x14ac:dyDescent="0.2">
      <c r="B10" s="99"/>
      <c r="C10" s="238"/>
      <c r="D10" s="238"/>
      <c r="E10" s="238"/>
      <c r="F10" s="238"/>
      <c r="G10" s="238"/>
      <c r="H10" s="238">
        <v>136</v>
      </c>
      <c r="I10" s="238">
        <v>48</v>
      </c>
      <c r="J10" s="238">
        <v>21</v>
      </c>
      <c r="K10" s="238">
        <v>77</v>
      </c>
      <c r="L10" s="238">
        <v>56</v>
      </c>
      <c r="M10" s="238">
        <v>14</v>
      </c>
      <c r="N10" s="99"/>
      <c r="O10" s="99"/>
    </row>
    <row r="11" spans="2:15" ht="15" thickBot="1" x14ac:dyDescent="0.25"/>
    <row r="12" spans="2:15" ht="18.75" customHeight="1" thickBot="1" x14ac:dyDescent="0.25">
      <c r="D12" s="271" t="s">
        <v>48</v>
      </c>
      <c r="E12" s="272" t="s">
        <v>57</v>
      </c>
      <c r="F12" s="273" t="s">
        <v>58</v>
      </c>
      <c r="G12" s="273" t="s">
        <v>59</v>
      </c>
    </row>
    <row r="13" spans="2:15" ht="15" x14ac:dyDescent="0.2">
      <c r="D13" s="259" t="s">
        <v>73</v>
      </c>
      <c r="E13" s="260">
        <f>+C7</f>
        <v>15</v>
      </c>
      <c r="F13" s="260">
        <f>+C8</f>
        <v>14</v>
      </c>
      <c r="G13" s="265">
        <f>IF(ISERROR(F13/E13)=TRUE,0,(F13/E13))</f>
        <v>0.93333333333333335</v>
      </c>
    </row>
    <row r="14" spans="2:15" ht="15" x14ac:dyDescent="0.2">
      <c r="D14" s="261" t="s">
        <v>74</v>
      </c>
      <c r="E14" s="262">
        <f>+D7</f>
        <v>94</v>
      </c>
      <c r="F14" s="262">
        <f>+D8</f>
        <v>94</v>
      </c>
      <c r="G14" s="266">
        <f>IF(ISERROR(F14/E14)=TRUE,0,(F14/E14))</f>
        <v>1</v>
      </c>
      <c r="L14" s="101"/>
    </row>
    <row r="15" spans="2:15" ht="15" x14ac:dyDescent="0.2">
      <c r="D15" s="261" t="s">
        <v>75</v>
      </c>
      <c r="E15" s="262">
        <f>+E7</f>
        <v>53</v>
      </c>
      <c r="F15" s="262">
        <f>+E8</f>
        <v>52</v>
      </c>
      <c r="G15" s="266">
        <f t="shared" ref="G15:G24" si="1">IF(ISERROR(F15/E15)=TRUE,0,(F15/E15))</f>
        <v>0.98113207547169812</v>
      </c>
    </row>
    <row r="16" spans="2:15" ht="15" x14ac:dyDescent="0.2">
      <c r="D16" s="261" t="s">
        <v>76</v>
      </c>
      <c r="E16" s="262">
        <f>+F7</f>
        <v>127</v>
      </c>
      <c r="F16" s="262">
        <f>+F8</f>
        <v>122</v>
      </c>
      <c r="G16" s="266">
        <f t="shared" si="1"/>
        <v>0.96062992125984248</v>
      </c>
    </row>
    <row r="17" spans="2:7" ht="15" x14ac:dyDescent="0.2">
      <c r="D17" s="261" t="s">
        <v>77</v>
      </c>
      <c r="E17" s="262">
        <f>+G7</f>
        <v>0</v>
      </c>
      <c r="F17" s="262">
        <f>+G8</f>
        <v>0</v>
      </c>
      <c r="G17" s="266">
        <f t="shared" si="1"/>
        <v>0</v>
      </c>
    </row>
    <row r="18" spans="2:7" ht="15" x14ac:dyDescent="0.2">
      <c r="D18" s="261" t="s">
        <v>78</v>
      </c>
      <c r="E18" s="262">
        <f>+H7</f>
        <v>0</v>
      </c>
      <c r="F18" s="262">
        <f>+H8</f>
        <v>0</v>
      </c>
      <c r="G18" s="266">
        <f t="shared" si="1"/>
        <v>0</v>
      </c>
    </row>
    <row r="19" spans="2:7" ht="15" x14ac:dyDescent="0.2">
      <c r="D19" s="261" t="s">
        <v>79</v>
      </c>
      <c r="E19" s="262">
        <f>+I7</f>
        <v>0</v>
      </c>
      <c r="F19" s="262">
        <f>+I8</f>
        <v>0</v>
      </c>
      <c r="G19" s="266">
        <f t="shared" si="1"/>
        <v>0</v>
      </c>
    </row>
    <row r="20" spans="2:7" ht="15" x14ac:dyDescent="0.2">
      <c r="D20" s="261" t="s">
        <v>80</v>
      </c>
      <c r="E20" s="262">
        <f>+J7</f>
        <v>0</v>
      </c>
      <c r="F20" s="262">
        <f>+J8</f>
        <v>0</v>
      </c>
      <c r="G20" s="266">
        <f t="shared" si="1"/>
        <v>0</v>
      </c>
    </row>
    <row r="21" spans="2:7" ht="15" x14ac:dyDescent="0.2">
      <c r="D21" s="261" t="s">
        <v>81</v>
      </c>
      <c r="E21" s="262">
        <f>+K7</f>
        <v>0</v>
      </c>
      <c r="F21" s="262">
        <f>+K8</f>
        <v>0</v>
      </c>
      <c r="G21" s="266">
        <f t="shared" si="1"/>
        <v>0</v>
      </c>
    </row>
    <row r="22" spans="2:7" ht="15" x14ac:dyDescent="0.2">
      <c r="D22" s="261" t="s">
        <v>115</v>
      </c>
      <c r="E22" s="262">
        <f>+L7</f>
        <v>0</v>
      </c>
      <c r="F22" s="262">
        <f>+L8</f>
        <v>0</v>
      </c>
      <c r="G22" s="266">
        <f t="shared" si="1"/>
        <v>0</v>
      </c>
    </row>
    <row r="23" spans="2:7" ht="15" x14ac:dyDescent="0.2">
      <c r="D23" s="261" t="s">
        <v>116</v>
      </c>
      <c r="E23" s="262">
        <f>+M7</f>
        <v>0</v>
      </c>
      <c r="F23" s="262">
        <f>+M8</f>
        <v>0</v>
      </c>
      <c r="G23" s="266">
        <f t="shared" si="1"/>
        <v>0</v>
      </c>
    </row>
    <row r="24" spans="2:7" ht="15.75" thickBot="1" x14ac:dyDescent="0.25">
      <c r="D24" s="263" t="s">
        <v>117</v>
      </c>
      <c r="E24" s="264">
        <f>+N7</f>
        <v>0</v>
      </c>
      <c r="F24" s="264">
        <f>+N8</f>
        <v>0</v>
      </c>
      <c r="G24" s="267">
        <f t="shared" si="1"/>
        <v>0</v>
      </c>
    </row>
    <row r="25" spans="2:7" ht="15.75" thickBot="1" x14ac:dyDescent="0.3">
      <c r="D25" s="268"/>
      <c r="E25" s="269">
        <f>SUM(E13:E21)</f>
        <v>289</v>
      </c>
      <c r="F25" s="269">
        <f>SUM(F13:F24)</f>
        <v>282</v>
      </c>
      <c r="G25" s="270">
        <f>+F25/E25</f>
        <v>0.97577854671280273</v>
      </c>
    </row>
    <row r="30" spans="2:7" ht="15" thickBot="1" x14ac:dyDescent="0.25"/>
    <row r="31" spans="2:7" ht="32.25" thickBot="1" x14ac:dyDescent="0.25">
      <c r="B31" s="103" t="s">
        <v>103</v>
      </c>
      <c r="C31" s="142" t="s">
        <v>104</v>
      </c>
      <c r="D31" s="142" t="s">
        <v>105</v>
      </c>
      <c r="E31" s="83" t="s">
        <v>106</v>
      </c>
      <c r="F31" s="157" t="s">
        <v>85</v>
      </c>
    </row>
    <row r="32" spans="2:7" ht="15" x14ac:dyDescent="0.2">
      <c r="B32" s="135" t="s">
        <v>100</v>
      </c>
      <c r="C32" s="133">
        <f>+O6</f>
        <v>289</v>
      </c>
      <c r="D32" s="133">
        <f>+O8</f>
        <v>282</v>
      </c>
      <c r="E32" s="158">
        <f>+D32/D35</f>
        <v>0.98257839721254359</v>
      </c>
      <c r="F32" s="160">
        <f>+D32/C32</f>
        <v>0.97577854671280273</v>
      </c>
    </row>
    <row r="33" spans="2:8" ht="15" x14ac:dyDescent="0.2">
      <c r="B33" s="136" t="s">
        <v>101</v>
      </c>
      <c r="C33" s="121">
        <v>8</v>
      </c>
      <c r="D33" s="121">
        <v>5</v>
      </c>
      <c r="E33" s="128">
        <f>+D33/D35</f>
        <v>1.7421602787456445E-2</v>
      </c>
      <c r="F33" s="161">
        <f>+D33/C33</f>
        <v>0.625</v>
      </c>
    </row>
    <row r="34" spans="2:8" ht="20.25" customHeight="1" thickBot="1" x14ac:dyDescent="0.25">
      <c r="B34" s="137" t="s">
        <v>102</v>
      </c>
      <c r="C34" s="189">
        <v>0</v>
      </c>
      <c r="D34" s="189">
        <v>0</v>
      </c>
      <c r="E34" s="159"/>
      <c r="F34" s="162"/>
    </row>
    <row r="35" spans="2:8" ht="20.100000000000001" customHeight="1" x14ac:dyDescent="0.25">
      <c r="B35" s="146"/>
      <c r="C35" s="144">
        <f>SUM(C32:C34)</f>
        <v>297</v>
      </c>
      <c r="D35" s="144">
        <f>SUM(D32:D34)</f>
        <v>287</v>
      </c>
      <c r="E35" s="145"/>
      <c r="F35" s="161">
        <f>+D35/C35</f>
        <v>0.96632996632996637</v>
      </c>
    </row>
    <row r="36" spans="2:8" ht="20.100000000000001" customHeight="1" x14ac:dyDescent="0.2"/>
    <row r="37" spans="2:8" ht="20.100000000000001" customHeight="1" x14ac:dyDescent="0.2"/>
    <row r="38" spans="2:8" ht="20.100000000000001" customHeight="1" x14ac:dyDescent="0.2"/>
    <row r="39" spans="2:8" ht="15" x14ac:dyDescent="0.2">
      <c r="B39" s="99"/>
      <c r="C39" s="99"/>
      <c r="D39" s="99"/>
      <c r="E39" s="99"/>
    </row>
    <row r="40" spans="2:8" ht="15" x14ac:dyDescent="0.2">
      <c r="B40" s="99"/>
      <c r="C40" s="99"/>
      <c r="D40" s="143"/>
      <c r="E40" s="99"/>
    </row>
    <row r="41" spans="2:8" ht="30.75" hidden="1" customHeight="1" thickBot="1" x14ac:dyDescent="0.25">
      <c r="B41" s="103" t="s">
        <v>103</v>
      </c>
      <c r="C41" s="155">
        <v>2018</v>
      </c>
      <c r="D41" s="157" t="s">
        <v>109</v>
      </c>
      <c r="E41" s="156">
        <v>2019</v>
      </c>
      <c r="F41" s="157" t="s">
        <v>109</v>
      </c>
      <c r="G41" s="83" t="s">
        <v>107</v>
      </c>
      <c r="H41" s="83" t="s">
        <v>108</v>
      </c>
    </row>
    <row r="42" spans="2:8" ht="20.100000000000001" hidden="1" customHeight="1" x14ac:dyDescent="0.2">
      <c r="B42" s="135" t="s">
        <v>100</v>
      </c>
      <c r="C42" s="133">
        <v>272</v>
      </c>
      <c r="D42" s="101">
        <f>+C42/C45</f>
        <v>0.77714285714285714</v>
      </c>
      <c r="E42" s="133">
        <v>320</v>
      </c>
      <c r="F42" s="148">
        <f>+E42/$E$45</f>
        <v>0.8040201005025126</v>
      </c>
      <c r="G42" s="151">
        <f>+E42-C42</f>
        <v>48</v>
      </c>
      <c r="H42" s="149">
        <f>+G42/C42</f>
        <v>0.17647058823529413</v>
      </c>
    </row>
    <row r="43" spans="2:8" ht="20.100000000000001" hidden="1" customHeight="1" x14ac:dyDescent="0.2">
      <c r="B43" s="136" t="s">
        <v>101</v>
      </c>
      <c r="C43" s="121">
        <v>70</v>
      </c>
      <c r="D43" s="101">
        <f>+C43/C45</f>
        <v>0.2</v>
      </c>
      <c r="E43" s="121">
        <v>56</v>
      </c>
      <c r="F43" s="148">
        <f>+E43/$E$45</f>
        <v>0.1407035175879397</v>
      </c>
      <c r="G43" s="152">
        <f>+E43-C43</f>
        <v>-14</v>
      </c>
      <c r="H43" s="150">
        <f>+G43/C43</f>
        <v>-0.2</v>
      </c>
    </row>
    <row r="44" spans="2:8" ht="20.100000000000001" hidden="1" customHeight="1" thickBot="1" x14ac:dyDescent="0.25">
      <c r="B44" s="137" t="s">
        <v>102</v>
      </c>
      <c r="C44" s="138">
        <v>8</v>
      </c>
      <c r="D44" s="101">
        <f>+C44/C45</f>
        <v>2.2857142857142857E-2</v>
      </c>
      <c r="E44" s="138">
        <v>22</v>
      </c>
      <c r="F44" s="148">
        <f>+E44/$E$45</f>
        <v>5.5276381909547742E-2</v>
      </c>
      <c r="G44" s="153">
        <f>+E44-C44</f>
        <v>14</v>
      </c>
      <c r="H44" s="154">
        <f>+G44/C44</f>
        <v>1.75</v>
      </c>
    </row>
    <row r="45" spans="2:8" ht="20.100000000000001" hidden="1" customHeight="1" x14ac:dyDescent="0.25">
      <c r="B45" s="147"/>
      <c r="C45" s="144">
        <f>SUM(C42:C44)</f>
        <v>350</v>
      </c>
      <c r="D45" s="144"/>
      <c r="E45" s="144">
        <f>SUM(E42:E44)</f>
        <v>398</v>
      </c>
      <c r="F45" s="144"/>
      <c r="G45" s="145"/>
      <c r="H45" s="147"/>
    </row>
    <row r="46" spans="2:8" ht="20.100000000000001" hidden="1" customHeight="1" thickBot="1" x14ac:dyDescent="0.25"/>
    <row r="47" spans="2:8" ht="30.75" hidden="1" customHeight="1" thickBot="1" x14ac:dyDescent="0.25">
      <c r="B47" s="103" t="s">
        <v>103</v>
      </c>
      <c r="C47" s="155">
        <v>2016</v>
      </c>
      <c r="D47" s="155">
        <v>2017</v>
      </c>
      <c r="E47" s="142">
        <v>2018</v>
      </c>
      <c r="F47" s="178">
        <v>2019</v>
      </c>
      <c r="G47" s="176"/>
      <c r="H47" s="124"/>
    </row>
    <row r="48" spans="2:8" ht="20.100000000000001" hidden="1" customHeight="1" x14ac:dyDescent="0.2">
      <c r="B48" s="136" t="s">
        <v>100</v>
      </c>
      <c r="C48" s="121">
        <v>314</v>
      </c>
      <c r="D48" s="121">
        <v>290</v>
      </c>
      <c r="E48" s="121">
        <v>272</v>
      </c>
      <c r="F48" s="179">
        <v>320</v>
      </c>
      <c r="G48" s="177"/>
      <c r="H48" s="124"/>
    </row>
    <row r="49" spans="2:8" ht="20.100000000000001" hidden="1" customHeight="1" x14ac:dyDescent="0.2">
      <c r="B49" s="136" t="s">
        <v>101</v>
      </c>
      <c r="C49" s="121">
        <v>23</v>
      </c>
      <c r="D49" s="121">
        <v>30</v>
      </c>
      <c r="E49" s="121">
        <v>70</v>
      </c>
      <c r="F49" s="179">
        <v>56</v>
      </c>
      <c r="G49" s="177"/>
      <c r="H49" s="124"/>
    </row>
    <row r="50" spans="2:8" ht="20.100000000000001" hidden="1" customHeight="1" thickBot="1" x14ac:dyDescent="0.25">
      <c r="B50" s="137" t="s">
        <v>102</v>
      </c>
      <c r="C50" s="138">
        <v>9</v>
      </c>
      <c r="D50" s="138">
        <v>4</v>
      </c>
      <c r="E50" s="138">
        <v>8</v>
      </c>
      <c r="F50" s="180">
        <v>22</v>
      </c>
      <c r="G50" s="177"/>
      <c r="H50" s="124"/>
    </row>
    <row r="51" spans="2:8" ht="20.100000000000001" hidden="1" customHeight="1" x14ac:dyDescent="0.25">
      <c r="B51" s="147"/>
      <c r="C51" s="144">
        <f>SUM(C48:C50)</f>
        <v>346</v>
      </c>
      <c r="D51" s="144">
        <f>SUM(D48:D50)</f>
        <v>324</v>
      </c>
      <c r="E51" s="144">
        <f>SUM(E48:E50)</f>
        <v>350</v>
      </c>
      <c r="F51" s="144">
        <f>SUM(F48:F50)</f>
        <v>398</v>
      </c>
      <c r="G51" s="124"/>
      <c r="H51" s="124"/>
    </row>
    <row r="52" spans="2:8" hidden="1" x14ac:dyDescent="0.2"/>
  </sheetData>
  <pageMargins left="0.7" right="0.7" top="0.75" bottom="0.75" header="0.3" footer="0.3"/>
  <pageSetup orientation="portrait" r:id="rId1"/>
  <ignoredErrors>
    <ignoredError sqref="C45 E45 D51 C51 E51:G5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81"/>
  <sheetViews>
    <sheetView showGridLines="0" tabSelected="1" topLeftCell="A37" zoomScale="80" zoomScaleNormal="80" workbookViewId="0">
      <selection activeCell="W45" sqref="W45"/>
    </sheetView>
  </sheetViews>
  <sheetFormatPr baseColWidth="10" defaultRowHeight="15" x14ac:dyDescent="0.2"/>
  <cols>
    <col min="1" max="1" width="2.140625" style="99" customWidth="1"/>
    <col min="2" max="2" width="16.42578125" style="99" bestFit="1" customWidth="1"/>
    <col min="3" max="3" width="30.5703125" style="102" bestFit="1" customWidth="1"/>
    <col min="4" max="4" width="11.42578125" style="99" customWidth="1"/>
    <col min="5" max="5" width="12.140625" style="99" customWidth="1"/>
    <col min="6" max="6" width="10.85546875" style="99" customWidth="1"/>
    <col min="7" max="7" width="11.140625" style="99" customWidth="1"/>
    <col min="8" max="8" width="12.140625" style="99" customWidth="1"/>
    <col min="9" max="9" width="13.5703125" style="99" customWidth="1"/>
    <col min="10" max="10" width="11" style="99" customWidth="1"/>
    <col min="11" max="11" width="12.140625" style="99" customWidth="1"/>
    <col min="12" max="12" width="12.5703125" style="99" customWidth="1"/>
    <col min="13" max="13" width="11.42578125" style="99" hidden="1" customWidth="1"/>
    <col min="14" max="14" width="14.28515625" style="99" hidden="1" customWidth="1"/>
    <col min="15" max="15" width="12.7109375" style="99" hidden="1" customWidth="1"/>
    <col min="16" max="17" width="11.42578125" style="99" hidden="1" customWidth="1"/>
    <col min="18" max="18" width="13.140625" style="99" hidden="1" customWidth="1"/>
    <col min="19" max="19" width="11.42578125" style="99" hidden="1" customWidth="1"/>
    <col min="20" max="20" width="0.42578125" style="99" customWidth="1"/>
    <col min="21" max="16384" width="11.42578125" style="99"/>
  </cols>
  <sheetData>
    <row r="1" spans="2:17" ht="9" customHeight="1" x14ac:dyDescent="0.2">
      <c r="J1" s="121"/>
      <c r="K1" s="121"/>
    </row>
    <row r="2" spans="2:17" ht="20.25" customHeight="1" x14ac:dyDescent="0.25">
      <c r="B2" s="167" t="s">
        <v>118</v>
      </c>
      <c r="C2" s="126"/>
      <c r="D2" s="127"/>
      <c r="E2" s="127"/>
      <c r="F2" s="127"/>
      <c r="G2" s="165"/>
      <c r="H2" s="121"/>
      <c r="I2" s="121"/>
      <c r="J2" s="121"/>
      <c r="K2" s="121"/>
    </row>
    <row r="3" spans="2:17" x14ac:dyDescent="0.2">
      <c r="B3" s="99" t="s">
        <v>114</v>
      </c>
      <c r="C3" s="99"/>
    </row>
    <row r="4" spans="2:17" ht="15.75" thickBot="1" x14ac:dyDescent="0.25">
      <c r="B4" s="166"/>
      <c r="C4" s="99"/>
    </row>
    <row r="5" spans="2:17" ht="23.25" customHeight="1" thickBot="1" x14ac:dyDescent="0.25">
      <c r="B5" s="103" t="s">
        <v>112</v>
      </c>
      <c r="C5" s="82" t="s">
        <v>111</v>
      </c>
      <c r="D5" s="82" t="s">
        <v>73</v>
      </c>
      <c r="E5" s="82" t="s">
        <v>74</v>
      </c>
      <c r="F5" s="82" t="s">
        <v>75</v>
      </c>
      <c r="G5" s="82" t="s">
        <v>76</v>
      </c>
      <c r="H5" s="82" t="s">
        <v>77</v>
      </c>
      <c r="I5" s="82" t="s">
        <v>78</v>
      </c>
      <c r="J5" s="82" t="s">
        <v>79</v>
      </c>
      <c r="K5" s="82" t="s">
        <v>80</v>
      </c>
      <c r="L5" s="82" t="s">
        <v>81</v>
      </c>
      <c r="M5" s="82" t="s">
        <v>115</v>
      </c>
      <c r="N5" s="82" t="s">
        <v>116</v>
      </c>
      <c r="O5" s="82" t="s">
        <v>117</v>
      </c>
      <c r="P5" s="244" t="s">
        <v>110</v>
      </c>
    </row>
    <row r="6" spans="2:17" ht="15.75" x14ac:dyDescent="0.2">
      <c r="B6" s="300" t="s">
        <v>95</v>
      </c>
      <c r="C6" s="122" t="s">
        <v>96</v>
      </c>
      <c r="D6" s="123">
        <f>+'Sist. Bombas'!C87</f>
        <v>6480</v>
      </c>
      <c r="E6" s="123">
        <f>+'Sist. Bombas'!D87</f>
        <v>6480</v>
      </c>
      <c r="F6" s="123">
        <f>+'Sist. Bombas'!E87</f>
        <v>6480</v>
      </c>
      <c r="G6" s="141">
        <f>+'Sist. Bombas'!F87</f>
        <v>6480</v>
      </c>
      <c r="H6" s="141">
        <f>+'Sist. Bombas'!G87</f>
        <v>0</v>
      </c>
      <c r="I6" s="141">
        <f>+'Sist. Bombas'!H87</f>
        <v>0</v>
      </c>
      <c r="J6" s="141">
        <f>+'Sist. Bombas'!I87</f>
        <v>0</v>
      </c>
      <c r="K6" s="141">
        <f>+'Sist. Bombas'!J87</f>
        <v>0</v>
      </c>
      <c r="L6" s="141">
        <f>+'Sist. Bombas'!K87</f>
        <v>0</v>
      </c>
      <c r="M6" s="141">
        <f>+'Sist. Bombas'!L87</f>
        <v>0</v>
      </c>
      <c r="N6" s="141">
        <f>+'Sist. Bombas'!M87</f>
        <v>0</v>
      </c>
      <c r="O6" s="141">
        <f>+'Sist. Bombas'!N87</f>
        <v>0</v>
      </c>
      <c r="P6" s="274">
        <f>SUM(D6:O6)</f>
        <v>25920</v>
      </c>
      <c r="Q6" s="121"/>
    </row>
    <row r="7" spans="2:17" x14ac:dyDescent="0.2">
      <c r="B7" s="301"/>
      <c r="C7" s="124" t="s">
        <v>19</v>
      </c>
      <c r="D7" s="125">
        <f>+'Sist. Bombas'!C85</f>
        <v>0</v>
      </c>
      <c r="E7" s="125">
        <f>+'Sist. Bombas'!D85</f>
        <v>0</v>
      </c>
      <c r="F7" s="125">
        <f>+'Sist. Bombas'!E85</f>
        <v>0</v>
      </c>
      <c r="G7" s="125">
        <f>+'Sist. Bombas'!F85</f>
        <v>1</v>
      </c>
      <c r="H7" s="125">
        <f>+'Sist. Bombas'!G85</f>
        <v>0</v>
      </c>
      <c r="I7" s="125">
        <f>+'Sist. Bombas'!H85</f>
        <v>0</v>
      </c>
      <c r="J7" s="125">
        <f>+'Sist. Bombas'!I85</f>
        <v>0</v>
      </c>
      <c r="K7" s="125">
        <f>+'Sist. Bombas'!J85</f>
        <v>0</v>
      </c>
      <c r="L7" s="125">
        <f>+'Sist. Bombas'!K85</f>
        <v>0</v>
      </c>
      <c r="M7" s="125">
        <f>+'Sist. Bombas'!L85</f>
        <v>0</v>
      </c>
      <c r="N7" s="125">
        <f>+'Sist. Bombas'!M85</f>
        <v>0</v>
      </c>
      <c r="O7" s="125">
        <f>+'Sist. Bombas'!N85</f>
        <v>0</v>
      </c>
      <c r="P7" s="275">
        <f>SUM(D7:O7)</f>
        <v>1</v>
      </c>
    </row>
    <row r="8" spans="2:17" ht="15.75" customHeight="1" x14ac:dyDescent="0.2">
      <c r="B8" s="301"/>
      <c r="C8" s="124" t="s">
        <v>97</v>
      </c>
      <c r="D8" s="125">
        <f>+'Sist. Bombas'!C86</f>
        <v>0</v>
      </c>
      <c r="E8" s="125">
        <f>+'Sist. Bombas'!D86</f>
        <v>0</v>
      </c>
      <c r="F8" s="125">
        <f>+'Sist. Bombas'!E86</f>
        <v>0</v>
      </c>
      <c r="G8" s="125">
        <f>+'Sist. Bombas'!F86</f>
        <v>6</v>
      </c>
      <c r="H8" s="125">
        <f>+'Sist. Bombas'!G86</f>
        <v>0</v>
      </c>
      <c r="I8" s="125">
        <f>+'Sist. Bombas'!H86</f>
        <v>0</v>
      </c>
      <c r="J8" s="125">
        <f>+'Sist. Bombas'!I86</f>
        <v>0</v>
      </c>
      <c r="K8" s="125">
        <f>+'Sist. Bombas'!J86</f>
        <v>0</v>
      </c>
      <c r="L8" s="125">
        <f>+'Sist. Bombas'!K86</f>
        <v>0</v>
      </c>
      <c r="M8" s="125">
        <f>+'Sist. Bombas'!L86</f>
        <v>0</v>
      </c>
      <c r="N8" s="125">
        <f>+'Sist. Bombas'!M86</f>
        <v>0</v>
      </c>
      <c r="O8" s="125">
        <f>+'Sist. Bombas'!N86</f>
        <v>0</v>
      </c>
      <c r="P8" s="275">
        <f>SUM(D8:O8)</f>
        <v>6</v>
      </c>
    </row>
    <row r="9" spans="2:17" ht="16.5" thickBot="1" x14ac:dyDescent="0.25">
      <c r="B9" s="302"/>
      <c r="C9" s="218" t="s">
        <v>50</v>
      </c>
      <c r="D9" s="219">
        <f>IF(ISERROR((D6-D8)/D6)=TRUE,0,((D6-D8)/D6))</f>
        <v>1</v>
      </c>
      <c r="E9" s="219">
        <f>IF(ISERROR((E6-E8)/E6)=TRUE,0,((E6-E8)/E6))</f>
        <v>1</v>
      </c>
      <c r="F9" s="219">
        <f>IF(ISERROR((F6-F8)/F6)=TRUE,0,((F6-F8)/F6))</f>
        <v>1</v>
      </c>
      <c r="G9" s="219">
        <f t="shared" ref="G9:P9" si="0">IF(ISERROR((G6-G8)/G6)=TRUE,0,((G6-G8)/G6))</f>
        <v>0.99907407407407411</v>
      </c>
      <c r="H9" s="219">
        <f>IF(ISERROR((H6-H8)/H6)=TRUE,0,((H6-H8)/H6))</f>
        <v>0</v>
      </c>
      <c r="I9" s="219">
        <f t="shared" si="0"/>
        <v>0</v>
      </c>
      <c r="J9" s="219">
        <f t="shared" si="0"/>
        <v>0</v>
      </c>
      <c r="K9" s="219">
        <f t="shared" si="0"/>
        <v>0</v>
      </c>
      <c r="L9" s="219">
        <f t="shared" si="0"/>
        <v>0</v>
      </c>
      <c r="M9" s="219">
        <f t="shared" si="0"/>
        <v>0</v>
      </c>
      <c r="N9" s="219">
        <f t="shared" si="0"/>
        <v>0</v>
      </c>
      <c r="O9" s="219">
        <f t="shared" si="0"/>
        <v>0</v>
      </c>
      <c r="P9" s="276">
        <f t="shared" si="0"/>
        <v>0.99976851851851856</v>
      </c>
    </row>
    <row r="10" spans="2:17" ht="15.75" x14ac:dyDescent="0.2">
      <c r="B10" s="297" t="s">
        <v>82</v>
      </c>
      <c r="C10" s="130" t="s">
        <v>96</v>
      </c>
      <c r="D10" s="141">
        <f>+'Sist. Vapor'!D33</f>
        <v>2160</v>
      </c>
      <c r="E10" s="141">
        <f>+'Sist. Vapor'!E33</f>
        <v>2160</v>
      </c>
      <c r="F10" s="141">
        <f>+'Sist. Vapor'!F33</f>
        <v>2160</v>
      </c>
      <c r="G10" s="141">
        <f>+'Sist. Vapor'!G33</f>
        <v>2160</v>
      </c>
      <c r="H10" s="141">
        <f>+'Sist. Vapor'!H33</f>
        <v>0</v>
      </c>
      <c r="I10" s="141">
        <f>+'Sist. Vapor'!I33</f>
        <v>0</v>
      </c>
      <c r="J10" s="141">
        <f>+'Sist. Vapor'!J33</f>
        <v>0</v>
      </c>
      <c r="K10" s="141">
        <f>+'Sist. Vapor'!K33</f>
        <v>0</v>
      </c>
      <c r="L10" s="141">
        <f>+'Sist. Vapor'!L33</f>
        <v>0</v>
      </c>
      <c r="M10" s="141">
        <f>+'Sist. Vapor'!M33</f>
        <v>0</v>
      </c>
      <c r="N10" s="141">
        <f>+'Sist. Vapor'!N33</f>
        <v>0</v>
      </c>
      <c r="O10" s="141">
        <f>+'Sist. Vapor'!O33</f>
        <v>0</v>
      </c>
      <c r="P10" s="274">
        <f>SUM(D10:O10)</f>
        <v>8640</v>
      </c>
      <c r="Q10" s="121"/>
    </row>
    <row r="11" spans="2:17" x14ac:dyDescent="0.2">
      <c r="B11" s="298"/>
      <c r="C11" s="124" t="s">
        <v>19</v>
      </c>
      <c r="D11" s="125">
        <f>+'Sist. Vapor'!D31</f>
        <v>0</v>
      </c>
      <c r="E11" s="125">
        <f>+'Sist. Vapor'!E31</f>
        <v>0</v>
      </c>
      <c r="F11" s="125">
        <f>+'Sist. Vapor'!F31</f>
        <v>0</v>
      </c>
      <c r="G11" s="125">
        <f>+'Sist. Vapor'!G31</f>
        <v>0</v>
      </c>
      <c r="H11" s="125">
        <f>+'Sist. Vapor'!H31</f>
        <v>0</v>
      </c>
      <c r="I11" s="125">
        <f>+'Sist. Vapor'!J31</f>
        <v>0</v>
      </c>
      <c r="J11" s="125">
        <f>+'Sist. Vapor'!K31</f>
        <v>0</v>
      </c>
      <c r="K11" s="125">
        <f>+'Sist. Vapor'!L31</f>
        <v>0</v>
      </c>
      <c r="L11" s="125">
        <f>+'Sist. Vapor'!M31</f>
        <v>0</v>
      </c>
      <c r="M11" s="125">
        <f>+'Sist. Vapor'!N31</f>
        <v>0</v>
      </c>
      <c r="N11" s="125">
        <f>+'Sist. Vapor'!O31</f>
        <v>0</v>
      </c>
      <c r="O11" s="125">
        <f>+'Sist. Vapor'!P31</f>
        <v>0</v>
      </c>
      <c r="P11" s="275">
        <f>SUM(D11:O11)</f>
        <v>0</v>
      </c>
    </row>
    <row r="12" spans="2:17" x14ac:dyDescent="0.2">
      <c r="B12" s="298"/>
      <c r="C12" s="124" t="s">
        <v>97</v>
      </c>
      <c r="D12" s="125">
        <f>+'Sist. Vapor'!D32</f>
        <v>0</v>
      </c>
      <c r="E12" s="125">
        <f>+'Sist. Vapor'!E32</f>
        <v>0</v>
      </c>
      <c r="F12" s="125">
        <f>+'Sist. Vapor'!F32</f>
        <v>0</v>
      </c>
      <c r="G12" s="125">
        <f>+'Sist. Vapor'!G32</f>
        <v>0</v>
      </c>
      <c r="H12" s="125">
        <f>+'Sist. Vapor'!H32</f>
        <v>0</v>
      </c>
      <c r="I12" s="125">
        <f>+'Sist. Vapor'!I32</f>
        <v>0</v>
      </c>
      <c r="J12" s="125">
        <f>+'Sist. Vapor'!J32</f>
        <v>0</v>
      </c>
      <c r="K12" s="125">
        <f>+'Sist. Vapor'!K32</f>
        <v>0</v>
      </c>
      <c r="L12" s="125">
        <f>+'Sist. Vapor'!L32</f>
        <v>0</v>
      </c>
      <c r="M12" s="125"/>
      <c r="N12" s="125">
        <f>+'Sist. Vapor'!N32</f>
        <v>0</v>
      </c>
      <c r="O12" s="125"/>
      <c r="P12" s="275">
        <f>SUM(D12:O12)</f>
        <v>0</v>
      </c>
    </row>
    <row r="13" spans="2:17" ht="21.75" customHeight="1" thickBot="1" x14ac:dyDescent="0.25">
      <c r="B13" s="299"/>
      <c r="C13" s="218" t="s">
        <v>50</v>
      </c>
      <c r="D13" s="219">
        <f>IF(ISERROR((D10-D12)/D10)=TRUE,0,((D10-D12)/D10))</f>
        <v>1</v>
      </c>
      <c r="E13" s="219">
        <f>IF(ISERROR((E10-E12)/E10)=TRUE,0,((E10-E12)/E10))</f>
        <v>1</v>
      </c>
      <c r="F13" s="219">
        <f>IF(ISERROR((F10-F12)/F10)=TRUE,0,((F10-F12)/F10))</f>
        <v>1</v>
      </c>
      <c r="G13" s="219">
        <f t="shared" ref="G13:P13" si="1">IF(ISERROR((G10-G12)/G10)=TRUE,0,((G10-G12)/G10))</f>
        <v>1</v>
      </c>
      <c r="H13" s="219">
        <f>IF(ISERROR((H10-H12)/H10)=TRUE,0,((H10-H12)/H10))</f>
        <v>0</v>
      </c>
      <c r="I13" s="219">
        <f t="shared" si="1"/>
        <v>0</v>
      </c>
      <c r="J13" s="219">
        <f t="shared" si="1"/>
        <v>0</v>
      </c>
      <c r="K13" s="219">
        <f t="shared" si="1"/>
        <v>0</v>
      </c>
      <c r="L13" s="219">
        <f t="shared" si="1"/>
        <v>0</v>
      </c>
      <c r="M13" s="219">
        <f t="shared" si="1"/>
        <v>0</v>
      </c>
      <c r="N13" s="219">
        <f t="shared" si="1"/>
        <v>0</v>
      </c>
      <c r="O13" s="219">
        <f t="shared" si="1"/>
        <v>0</v>
      </c>
      <c r="P13" s="276">
        <f t="shared" si="1"/>
        <v>1</v>
      </c>
    </row>
    <row r="14" spans="2:17" ht="15.75" x14ac:dyDescent="0.2">
      <c r="B14" s="300" t="s">
        <v>37</v>
      </c>
      <c r="C14" s="130" t="s">
        <v>96</v>
      </c>
      <c r="D14" s="141">
        <f>720</f>
        <v>720</v>
      </c>
      <c r="E14" s="141">
        <v>720</v>
      </c>
      <c r="F14" s="141">
        <v>720</v>
      </c>
      <c r="G14" s="141">
        <v>720</v>
      </c>
      <c r="H14" s="141">
        <v>720</v>
      </c>
      <c r="I14" s="141">
        <v>720</v>
      </c>
      <c r="J14" s="141">
        <v>720</v>
      </c>
      <c r="K14" s="141">
        <v>720</v>
      </c>
      <c r="L14" s="141">
        <v>720</v>
      </c>
      <c r="M14" s="141">
        <v>720</v>
      </c>
      <c r="N14" s="141">
        <v>720</v>
      </c>
      <c r="O14" s="141">
        <v>720</v>
      </c>
      <c r="P14" s="274">
        <f>SUM(D14:O14)</f>
        <v>8640</v>
      </c>
      <c r="Q14" s="121"/>
    </row>
    <row r="15" spans="2:17" x14ac:dyDescent="0.2">
      <c r="B15" s="301"/>
      <c r="C15" s="124" t="s">
        <v>19</v>
      </c>
      <c r="D15" s="125">
        <f>+'Sist. Peso'!C10</f>
        <v>0</v>
      </c>
      <c r="E15" s="125">
        <f>+'Sist. Peso'!D10</f>
        <v>0</v>
      </c>
      <c r="F15" s="125">
        <f>+'Sist. Peso'!E10</f>
        <v>0</v>
      </c>
      <c r="G15" s="125">
        <f>+'Sist. Peso'!F10</f>
        <v>0</v>
      </c>
      <c r="H15" s="125">
        <f>+'Sist. Peso'!G10</f>
        <v>0</v>
      </c>
      <c r="I15" s="125">
        <f>+'Sist. Peso'!H10</f>
        <v>0</v>
      </c>
      <c r="J15" s="125">
        <f>+'Sist. Peso'!I10</f>
        <v>0</v>
      </c>
      <c r="K15" s="125">
        <f>+'Sist. Peso'!J10</f>
        <v>0</v>
      </c>
      <c r="L15" s="125">
        <f>+'Sist. Peso'!K10</f>
        <v>0</v>
      </c>
      <c r="M15" s="125">
        <f>+'Sist. Peso'!L10</f>
        <v>0</v>
      </c>
      <c r="N15" s="125">
        <f>+'Sist. Peso'!M10</f>
        <v>0</v>
      </c>
      <c r="O15" s="125">
        <f>+'Sist. Peso'!N10</f>
        <v>0</v>
      </c>
      <c r="P15" s="275">
        <f>SUM(D15:O15)</f>
        <v>0</v>
      </c>
    </row>
    <row r="16" spans="2:17" x14ac:dyDescent="0.2">
      <c r="B16" s="301"/>
      <c r="C16" s="124" t="s">
        <v>97</v>
      </c>
      <c r="D16" s="125">
        <f>+'Sist. Peso'!C11</f>
        <v>0</v>
      </c>
      <c r="E16" s="125">
        <f>+'Sist. Peso'!D11</f>
        <v>0</v>
      </c>
      <c r="F16" s="125">
        <f>+'Sist. Peso'!E11</f>
        <v>0</v>
      </c>
      <c r="G16" s="125">
        <f>+'Sist. Peso'!F11</f>
        <v>0</v>
      </c>
      <c r="H16" s="125">
        <f>+'Sist. Peso'!G11</f>
        <v>0</v>
      </c>
      <c r="I16" s="125">
        <f>+'Sist. Peso'!H11</f>
        <v>0</v>
      </c>
      <c r="J16" s="125">
        <f>+'Sist. Peso'!I11</f>
        <v>0</v>
      </c>
      <c r="K16" s="125">
        <f>+'Sist. Peso'!J11</f>
        <v>0</v>
      </c>
      <c r="L16" s="125">
        <f>+'Sist. Peso'!K11</f>
        <v>0</v>
      </c>
      <c r="M16" s="125">
        <f>+'Sist. Peso'!L11</f>
        <v>0</v>
      </c>
      <c r="N16" s="125">
        <f>+'Sist. Peso'!M11</f>
        <v>0</v>
      </c>
      <c r="O16" s="125">
        <f>+'Sist. Peso'!N11</f>
        <v>0</v>
      </c>
      <c r="P16" s="275">
        <f>SUM(D16:O16)</f>
        <v>0</v>
      </c>
    </row>
    <row r="17" spans="2:21" ht="16.5" thickBot="1" x14ac:dyDescent="0.25">
      <c r="B17" s="302"/>
      <c r="C17" s="218" t="s">
        <v>50</v>
      </c>
      <c r="D17" s="219">
        <f>IF(ISERROR((D14-D16)/D14)=TRUE,0,((D14-D16)/D14))</f>
        <v>1</v>
      </c>
      <c r="E17" s="219">
        <f t="shared" ref="E17:P17" si="2">IF(ISERROR((E14-E16)/E14)=TRUE,0,((E14-E16)/E14))</f>
        <v>1</v>
      </c>
      <c r="F17" s="219">
        <f t="shared" si="2"/>
        <v>1</v>
      </c>
      <c r="G17" s="219">
        <f t="shared" si="2"/>
        <v>1</v>
      </c>
      <c r="H17" s="219">
        <f>IF(ISERROR((H14-H16)/H14)=TRUE,0,((H14-H16)/H14))</f>
        <v>1</v>
      </c>
      <c r="I17" s="219">
        <f t="shared" si="2"/>
        <v>1</v>
      </c>
      <c r="J17" s="219">
        <f t="shared" si="2"/>
        <v>1</v>
      </c>
      <c r="K17" s="219">
        <f t="shared" si="2"/>
        <v>1</v>
      </c>
      <c r="L17" s="219">
        <f t="shared" si="2"/>
        <v>1</v>
      </c>
      <c r="M17" s="219">
        <f t="shared" si="2"/>
        <v>1</v>
      </c>
      <c r="N17" s="219">
        <f t="shared" si="2"/>
        <v>1</v>
      </c>
      <c r="O17" s="219">
        <f t="shared" si="2"/>
        <v>1</v>
      </c>
      <c r="P17" s="276">
        <f t="shared" si="2"/>
        <v>1</v>
      </c>
    </row>
    <row r="18" spans="2:21" ht="15.75" x14ac:dyDescent="0.2">
      <c r="B18" s="300" t="s">
        <v>83</v>
      </c>
      <c r="C18" s="130" t="s">
        <v>96</v>
      </c>
      <c r="D18" s="141">
        <f>+Tanques!C123</f>
        <v>9360</v>
      </c>
      <c r="E18" s="141">
        <f>+Tanques!D123</f>
        <v>9360</v>
      </c>
      <c r="F18" s="141">
        <f>+Tanques!E123</f>
        <v>9360</v>
      </c>
      <c r="G18" s="141">
        <f>+Tanques!F123</f>
        <v>9360</v>
      </c>
      <c r="H18" s="141">
        <f>+Tanques!G123</f>
        <v>0</v>
      </c>
      <c r="I18" s="141">
        <f>+Tanques!H123</f>
        <v>0</v>
      </c>
      <c r="J18" s="141">
        <f>+Tanques!I123</f>
        <v>0</v>
      </c>
      <c r="K18" s="141">
        <f>+Tanques!J123</f>
        <v>0</v>
      </c>
      <c r="L18" s="141">
        <f>+Tanques!K123</f>
        <v>0</v>
      </c>
      <c r="M18" s="141">
        <f>+Tanques!L123</f>
        <v>0</v>
      </c>
      <c r="N18" s="141">
        <f>+Tanques!M123</f>
        <v>0</v>
      </c>
      <c r="O18" s="141">
        <f>+Tanques!N123</f>
        <v>0</v>
      </c>
      <c r="P18" s="274">
        <f>SUM(D18:O18)</f>
        <v>37440</v>
      </c>
    </row>
    <row r="19" spans="2:21" x14ac:dyDescent="0.2">
      <c r="B19" s="301"/>
      <c r="C19" s="124" t="s">
        <v>19</v>
      </c>
      <c r="D19" s="125">
        <f>+Tanques!C121</f>
        <v>0</v>
      </c>
      <c r="E19" s="125">
        <f>+Tanques!D121</f>
        <v>0</v>
      </c>
      <c r="F19" s="125">
        <f>+Tanques!E121</f>
        <v>1</v>
      </c>
      <c r="G19" s="125">
        <f>+Tanques!F121</f>
        <v>1</v>
      </c>
      <c r="H19" s="125">
        <f>+Tanques!G121</f>
        <v>0</v>
      </c>
      <c r="I19" s="125">
        <f>+Tanques!H121</f>
        <v>0</v>
      </c>
      <c r="J19" s="125">
        <f>+Tanques!I121</f>
        <v>0</v>
      </c>
      <c r="K19" s="125">
        <f>+Tanques!J121</f>
        <v>0</v>
      </c>
      <c r="L19" s="125">
        <f>+Tanques!K121</f>
        <v>0</v>
      </c>
      <c r="M19" s="125">
        <f>+Tanques!L121</f>
        <v>0</v>
      </c>
      <c r="N19" s="125">
        <f>+Tanques!M121</f>
        <v>0</v>
      </c>
      <c r="O19" s="125">
        <f>+Tanques!N121</f>
        <v>0</v>
      </c>
      <c r="P19" s="275">
        <f>SUM(D19:O19)</f>
        <v>2</v>
      </c>
    </row>
    <row r="20" spans="2:21" x14ac:dyDescent="0.2">
      <c r="B20" s="301"/>
      <c r="C20" s="124" t="s">
        <v>97</v>
      </c>
      <c r="D20" s="125">
        <f>+Tanques!C122</f>
        <v>0</v>
      </c>
      <c r="E20" s="125">
        <f>+Tanques!D127</f>
        <v>0</v>
      </c>
      <c r="F20" s="223">
        <f>+Tanques!E122</f>
        <v>8</v>
      </c>
      <c r="G20" s="125">
        <f>+Tanques!F122</f>
        <v>16</v>
      </c>
      <c r="H20" s="125">
        <f>+Tanques!G122</f>
        <v>0</v>
      </c>
      <c r="I20" s="125">
        <f>+Tanques!H122</f>
        <v>0</v>
      </c>
      <c r="J20" s="125">
        <f>+Tanques!I122</f>
        <v>0</v>
      </c>
      <c r="K20" s="125">
        <f>+Tanques!J122</f>
        <v>0</v>
      </c>
      <c r="L20" s="125">
        <f>+Tanques!K122</f>
        <v>0</v>
      </c>
      <c r="M20" s="125">
        <f>+Tanques!L122</f>
        <v>0</v>
      </c>
      <c r="N20" s="125">
        <f>+Tanques!M122</f>
        <v>0</v>
      </c>
      <c r="O20" s="125">
        <f>+Tanques!N122</f>
        <v>0</v>
      </c>
      <c r="P20" s="275">
        <f>SUM(D20:O20)</f>
        <v>24</v>
      </c>
    </row>
    <row r="21" spans="2:21" ht="16.5" thickBot="1" x14ac:dyDescent="0.25">
      <c r="B21" s="302"/>
      <c r="C21" s="218" t="s">
        <v>50</v>
      </c>
      <c r="D21" s="219">
        <f>IF(ISERROR((D18-(D20))/D18)=TRUE,0,((D18-(D20))/D18))</f>
        <v>1</v>
      </c>
      <c r="E21" s="219">
        <f>IF(ISERROR((E18-(E20))/E18)=TRUE,0,((E18-(E20))/E18))</f>
        <v>1</v>
      </c>
      <c r="F21" s="219">
        <f>IF(ISERROR((F18-(F20))/F18)=TRUE,0,((F18-(F20))/F18))</f>
        <v>0.99914529914529915</v>
      </c>
      <c r="G21" s="219">
        <f t="shared" ref="G21:P21" si="3">IF(ISERROR((G18-(G20))/G18)=TRUE,0,((G18-(G20))/G18))</f>
        <v>0.9982905982905983</v>
      </c>
      <c r="H21" s="219">
        <f>IF(ISERROR((H18-(H20))/H18)=TRUE,0,((H18-(H20))/H18))</f>
        <v>0</v>
      </c>
      <c r="I21" s="219">
        <f t="shared" si="3"/>
        <v>0</v>
      </c>
      <c r="J21" s="219">
        <f t="shared" si="3"/>
        <v>0</v>
      </c>
      <c r="K21" s="219">
        <f t="shared" si="3"/>
        <v>0</v>
      </c>
      <c r="L21" s="219">
        <f t="shared" si="3"/>
        <v>0</v>
      </c>
      <c r="M21" s="219">
        <f t="shared" si="3"/>
        <v>0</v>
      </c>
      <c r="N21" s="219">
        <f t="shared" si="3"/>
        <v>0</v>
      </c>
      <c r="O21" s="219">
        <f t="shared" si="3"/>
        <v>0</v>
      </c>
      <c r="P21" s="276">
        <f t="shared" si="3"/>
        <v>0.99935897435897436</v>
      </c>
    </row>
    <row r="22" spans="2:21" ht="15.75" x14ac:dyDescent="0.2">
      <c r="B22" s="297" t="s">
        <v>84</v>
      </c>
      <c r="C22" s="130" t="s">
        <v>96</v>
      </c>
      <c r="D22" s="141">
        <f>+'Sist. Electrico'!C39</f>
        <v>1440</v>
      </c>
      <c r="E22" s="141">
        <f>+'Sist. Electrico'!D39</f>
        <v>1440</v>
      </c>
      <c r="F22" s="141">
        <f>+'Sist. Electrico'!E39</f>
        <v>1440</v>
      </c>
      <c r="G22" s="141">
        <f>+'Sist. Electrico'!F39</f>
        <v>1440</v>
      </c>
      <c r="H22" s="141">
        <f>+'Sist. Electrico'!G39</f>
        <v>0</v>
      </c>
      <c r="I22" s="141">
        <f>+'Sist. Electrico'!H39</f>
        <v>0</v>
      </c>
      <c r="J22" s="141">
        <f>+'Sist. Electrico'!I39</f>
        <v>0</v>
      </c>
      <c r="K22" s="141"/>
      <c r="L22" s="141"/>
      <c r="M22" s="141"/>
      <c r="N22" s="141"/>
      <c r="O22" s="141"/>
      <c r="P22" s="274">
        <f>SUM(D22:O22)</f>
        <v>5760</v>
      </c>
    </row>
    <row r="23" spans="2:21" x14ac:dyDescent="0.2">
      <c r="B23" s="298"/>
      <c r="C23" s="124" t="s">
        <v>19</v>
      </c>
      <c r="D23" s="125">
        <f>+'Sist. Electrico'!C37</f>
        <v>0</v>
      </c>
      <c r="E23" s="125">
        <f>+'Sist. Electrico'!D37</f>
        <v>0</v>
      </c>
      <c r="F23" s="125">
        <f>+'Sist. Electrico'!E37</f>
        <v>0</v>
      </c>
      <c r="G23" s="125">
        <f>+'Sist. Electrico'!F37</f>
        <v>1</v>
      </c>
      <c r="H23" s="125">
        <f>+'Sist. Electrico'!G37</f>
        <v>0</v>
      </c>
      <c r="I23" s="125">
        <f>+'Sist. Electrico'!H37</f>
        <v>0</v>
      </c>
      <c r="J23" s="125">
        <f>+'Sist. Electrico'!I37</f>
        <v>0</v>
      </c>
      <c r="K23" s="125">
        <f>+'Sist. Electrico'!J37</f>
        <v>0</v>
      </c>
      <c r="L23" s="125">
        <f>+'Sist. Electrico'!K37</f>
        <v>0</v>
      </c>
      <c r="M23" s="125">
        <f>+'Sist. Electrico'!L37</f>
        <v>0</v>
      </c>
      <c r="N23" s="125">
        <f>+'Sist. Electrico'!M37</f>
        <v>0</v>
      </c>
      <c r="O23" s="125">
        <f>+'Sist. Electrico'!N37</f>
        <v>0</v>
      </c>
      <c r="P23" s="275">
        <f>SUM(D23:O23)</f>
        <v>1</v>
      </c>
    </row>
    <row r="24" spans="2:21" x14ac:dyDescent="0.2">
      <c r="B24" s="298"/>
      <c r="C24" s="124" t="s">
        <v>97</v>
      </c>
      <c r="D24" s="125">
        <f>+'Sist. Electrico'!C38</f>
        <v>0</v>
      </c>
      <c r="E24" s="125">
        <f>+'Sist. Electrico'!D38</f>
        <v>0</v>
      </c>
      <c r="F24" s="125">
        <f>+'Sist. Electrico'!E38</f>
        <v>0</v>
      </c>
      <c r="G24" s="125">
        <f>+'Sist. Electrico'!F38</f>
        <v>6</v>
      </c>
      <c r="H24" s="125">
        <f>+'Sist. Electrico'!G38</f>
        <v>0</v>
      </c>
      <c r="I24" s="125">
        <f>+'Sist. Electrico'!H38</f>
        <v>0</v>
      </c>
      <c r="J24" s="125">
        <f>+'Sist. Electrico'!I38</f>
        <v>0</v>
      </c>
      <c r="K24" s="125">
        <f>+'Sist. Electrico'!J38</f>
        <v>0</v>
      </c>
      <c r="L24" s="125">
        <f>+'Sist. Electrico'!K38</f>
        <v>0</v>
      </c>
      <c r="M24" s="125">
        <f>+'Sist. Electrico'!L38</f>
        <v>0</v>
      </c>
      <c r="N24" s="125">
        <f>+'Sist. Electrico'!M38</f>
        <v>0</v>
      </c>
      <c r="O24" s="125">
        <f>+'Sist. Electrico'!N38</f>
        <v>0</v>
      </c>
      <c r="P24" s="275">
        <f>SUM(D24:O24)</f>
        <v>6</v>
      </c>
    </row>
    <row r="25" spans="2:21" ht="16.5" thickBot="1" x14ac:dyDescent="0.25">
      <c r="B25" s="299"/>
      <c r="C25" s="218" t="s">
        <v>50</v>
      </c>
      <c r="D25" s="219">
        <f>IF(ISERROR((D22-(D24*57))/D22)=TRUE,0,((D22-(D24*57))/D22))</f>
        <v>1</v>
      </c>
      <c r="E25" s="219">
        <f t="shared" ref="E25:P25" si="4">IF(ISERROR((E22-(E24*57))/E22)=TRUE,0,((E22-(E24*57))/E22))</f>
        <v>1</v>
      </c>
      <c r="F25" s="219">
        <f t="shared" si="4"/>
        <v>1</v>
      </c>
      <c r="G25" s="219">
        <f t="shared" si="4"/>
        <v>0.76249999999999996</v>
      </c>
      <c r="H25" s="219">
        <f>IF(ISERROR((H22-(H24*57))/H22)=TRUE,0,((H22-(H24*57))/H22))</f>
        <v>0</v>
      </c>
      <c r="I25" s="219">
        <f t="shared" si="4"/>
        <v>0</v>
      </c>
      <c r="J25" s="219">
        <f t="shared" si="4"/>
        <v>0</v>
      </c>
      <c r="K25" s="219">
        <f t="shared" si="4"/>
        <v>0</v>
      </c>
      <c r="L25" s="219">
        <f t="shared" si="4"/>
        <v>0</v>
      </c>
      <c r="M25" s="219">
        <f t="shared" si="4"/>
        <v>0</v>
      </c>
      <c r="N25" s="219">
        <f t="shared" si="4"/>
        <v>0</v>
      </c>
      <c r="O25" s="219">
        <f t="shared" si="4"/>
        <v>0</v>
      </c>
      <c r="P25" s="276">
        <f t="shared" si="4"/>
        <v>0.94062500000000004</v>
      </c>
    </row>
    <row r="26" spans="2:21" ht="5.25" customHeight="1" x14ac:dyDescent="0.2">
      <c r="B26" s="129"/>
      <c r="C26" s="126"/>
      <c r="D26" s="127"/>
      <c r="E26" s="127"/>
      <c r="F26" s="127"/>
      <c r="G26" s="139"/>
    </row>
    <row r="27" spans="2:21" ht="22.5" customHeight="1" x14ac:dyDescent="0.25">
      <c r="B27" s="220" t="s">
        <v>113</v>
      </c>
      <c r="C27" s="221"/>
      <c r="D27" s="222">
        <f>(D21+D13+D9+D17)/4</f>
        <v>1</v>
      </c>
      <c r="E27" s="222">
        <f t="shared" ref="E27:P27" si="5">(E21+E13+E9+E17)/4</f>
        <v>1</v>
      </c>
      <c r="F27" s="222">
        <f t="shared" si="5"/>
        <v>0.99978632478632479</v>
      </c>
      <c r="G27" s="222">
        <f t="shared" si="5"/>
        <v>0.99934116809116813</v>
      </c>
      <c r="H27" s="222">
        <f t="shared" si="5"/>
        <v>0.25</v>
      </c>
      <c r="I27" s="222">
        <f t="shared" si="5"/>
        <v>0.25</v>
      </c>
      <c r="J27" s="222">
        <f t="shared" si="5"/>
        <v>0.25</v>
      </c>
      <c r="K27" s="222">
        <f t="shared" si="5"/>
        <v>0.25</v>
      </c>
      <c r="L27" s="222">
        <f t="shared" si="5"/>
        <v>0.25</v>
      </c>
      <c r="M27" s="222">
        <f t="shared" si="5"/>
        <v>0.25</v>
      </c>
      <c r="N27" s="222">
        <f t="shared" si="5"/>
        <v>0.25</v>
      </c>
      <c r="O27" s="222">
        <f t="shared" si="5"/>
        <v>0.25</v>
      </c>
      <c r="P27" s="240">
        <f t="shared" si="5"/>
        <v>0.99978187321937328</v>
      </c>
      <c r="R27" s="99" t="s">
        <v>123</v>
      </c>
      <c r="U27" s="164">
        <f>+P7+P11+P15+P19+P23</f>
        <v>4</v>
      </c>
    </row>
    <row r="28" spans="2:21" ht="15.75" x14ac:dyDescent="0.25">
      <c r="B28" s="187"/>
      <c r="C28" s="188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U28" s="164"/>
    </row>
    <row r="29" spans="2:21" ht="15.75" x14ac:dyDescent="0.25">
      <c r="B29" s="187"/>
      <c r="C29" s="188"/>
      <c r="D29" s="186"/>
      <c r="E29" s="186"/>
      <c r="F29" s="191"/>
      <c r="G29" s="191"/>
      <c r="H29" s="186"/>
      <c r="I29" s="186"/>
      <c r="J29" s="186"/>
      <c r="K29" s="186"/>
      <c r="L29" s="186"/>
      <c r="M29" s="186"/>
      <c r="N29" s="186"/>
      <c r="O29" s="186"/>
      <c r="P29" s="186"/>
    </row>
    <row r="30" spans="2:21" ht="18.75" hidden="1" thickBot="1" x14ac:dyDescent="0.3">
      <c r="B30" s="198" t="s">
        <v>119</v>
      </c>
      <c r="D30" s="303" t="s">
        <v>120</v>
      </c>
      <c r="E30" s="303"/>
      <c r="F30" s="303"/>
      <c r="G30" s="303"/>
      <c r="H30" s="304" t="s">
        <v>121</v>
      </c>
      <c r="I30" s="304"/>
      <c r="J30" s="304"/>
      <c r="K30" s="304"/>
      <c r="L30" s="305"/>
      <c r="M30" s="305"/>
      <c r="N30" s="305"/>
      <c r="O30" s="305"/>
      <c r="P30" s="305"/>
      <c r="Q30" s="305"/>
      <c r="R30" s="305"/>
    </row>
    <row r="31" spans="2:21" ht="32.25" hidden="1" thickBot="1" x14ac:dyDescent="0.25">
      <c r="B31" s="306" t="s">
        <v>103</v>
      </c>
      <c r="C31" s="307"/>
      <c r="D31" s="156" t="s">
        <v>104</v>
      </c>
      <c r="E31" s="142" t="s">
        <v>105</v>
      </c>
      <c r="F31" s="83" t="s">
        <v>106</v>
      </c>
      <c r="G31" s="157" t="s">
        <v>122</v>
      </c>
      <c r="H31" s="156" t="s">
        <v>104</v>
      </c>
      <c r="I31" s="142" t="s">
        <v>105</v>
      </c>
      <c r="J31" s="83" t="s">
        <v>106</v>
      </c>
      <c r="K31" s="157" t="s">
        <v>122</v>
      </c>
      <c r="L31" s="305"/>
      <c r="M31" s="305"/>
      <c r="N31" s="305"/>
      <c r="O31" s="305"/>
      <c r="P31" s="305"/>
      <c r="Q31" s="305"/>
      <c r="R31" s="305"/>
    </row>
    <row r="32" spans="2:21" ht="20.100000000000001" hidden="1" customHeight="1" x14ac:dyDescent="0.2">
      <c r="B32" s="308" t="s">
        <v>100</v>
      </c>
      <c r="C32" s="309"/>
      <c r="D32" s="133">
        <v>33</v>
      </c>
      <c r="E32" s="133">
        <v>32</v>
      </c>
      <c r="F32" s="158">
        <f>+E32/E35</f>
        <v>0.59259259259259256</v>
      </c>
      <c r="G32" s="160">
        <f>+E32/D32</f>
        <v>0.96969696969696972</v>
      </c>
      <c r="H32" s="133">
        <f>+'Indice Cumplimiento'!O6</f>
        <v>289</v>
      </c>
      <c r="I32" s="133">
        <f>+'Indice Cumplimiento'!O8</f>
        <v>282</v>
      </c>
      <c r="J32" s="158">
        <f>+I32/I35</f>
        <v>0.98257839721254359</v>
      </c>
      <c r="K32" s="160">
        <f>+I32/H32</f>
        <v>0.97577854671280273</v>
      </c>
      <c r="L32" s="305"/>
      <c r="M32" s="305"/>
      <c r="N32" s="305"/>
      <c r="O32" s="305"/>
      <c r="P32" s="305"/>
      <c r="Q32" s="305"/>
      <c r="R32" s="305"/>
    </row>
    <row r="33" spans="2:21" ht="20.100000000000001" hidden="1" customHeight="1" x14ac:dyDescent="0.2">
      <c r="B33" s="310" t="s">
        <v>101</v>
      </c>
      <c r="C33" s="311"/>
      <c r="D33" s="121">
        <v>21</v>
      </c>
      <c r="E33" s="121">
        <v>21</v>
      </c>
      <c r="F33" s="128">
        <f>+E33/E35</f>
        <v>0.3888888888888889</v>
      </c>
      <c r="G33" s="161">
        <f>+E33/D33</f>
        <v>1</v>
      </c>
      <c r="H33" s="121">
        <v>8</v>
      </c>
      <c r="I33" s="121">
        <v>5</v>
      </c>
      <c r="J33" s="128">
        <f>+I33/I35</f>
        <v>1.7421602787456445E-2</v>
      </c>
      <c r="K33" s="161">
        <f>+I33/H33</f>
        <v>0.625</v>
      </c>
      <c r="L33" s="305"/>
      <c r="M33" s="305"/>
      <c r="N33" s="305"/>
      <c r="O33" s="305"/>
      <c r="P33" s="305"/>
      <c r="Q33" s="305"/>
      <c r="R33" s="305"/>
    </row>
    <row r="34" spans="2:21" ht="20.100000000000001" hidden="1" customHeight="1" thickBot="1" x14ac:dyDescent="0.25">
      <c r="B34" s="312" t="s">
        <v>102</v>
      </c>
      <c r="C34" s="313"/>
      <c r="D34" s="189">
        <v>1</v>
      </c>
      <c r="E34" s="189">
        <v>1</v>
      </c>
      <c r="F34" s="159">
        <f>+E34/E35</f>
        <v>1.8518518518518517E-2</v>
      </c>
      <c r="G34" s="162"/>
      <c r="H34" s="189">
        <v>0</v>
      </c>
      <c r="I34" s="189">
        <v>0</v>
      </c>
      <c r="J34" s="159"/>
      <c r="K34" s="162"/>
      <c r="L34" s="305"/>
      <c r="M34" s="305"/>
      <c r="N34" s="305"/>
      <c r="O34" s="305"/>
      <c r="P34" s="305"/>
      <c r="Q34" s="305"/>
      <c r="R34" s="305"/>
    </row>
    <row r="35" spans="2:21" ht="15.75" hidden="1" x14ac:dyDescent="0.25">
      <c r="B35" s="190"/>
      <c r="C35" s="190"/>
      <c r="D35" s="194">
        <f>SUM(D32:D34)</f>
        <v>55</v>
      </c>
      <c r="E35" s="194">
        <f>SUM(E32:E34)</f>
        <v>54</v>
      </c>
      <c r="F35" s="195"/>
      <c r="G35" s="196">
        <f>+E35/D35</f>
        <v>0.98181818181818181</v>
      </c>
      <c r="H35" s="192">
        <f>SUM(H32:H34)</f>
        <v>297</v>
      </c>
      <c r="I35" s="192">
        <f>SUM(I32:I34)</f>
        <v>287</v>
      </c>
      <c r="J35" s="193"/>
      <c r="K35" s="197">
        <f>+I35/H35</f>
        <v>0.96632996632996637</v>
      </c>
      <c r="L35" s="305"/>
      <c r="M35" s="305"/>
      <c r="N35" s="305"/>
      <c r="O35" s="305"/>
      <c r="P35" s="305"/>
      <c r="Q35" s="305"/>
      <c r="R35" s="305"/>
    </row>
    <row r="36" spans="2:21" ht="15.75" hidden="1" x14ac:dyDescent="0.25">
      <c r="B36" s="187"/>
      <c r="C36" s="188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</row>
    <row r="37" spans="2:21" ht="16.5" thickBot="1" x14ac:dyDescent="0.3">
      <c r="B37" s="187"/>
      <c r="C37" s="188"/>
      <c r="D37" s="186"/>
      <c r="E37" s="186"/>
      <c r="F37" s="204"/>
      <c r="G37" s="204"/>
      <c r="H37" s="204"/>
      <c r="I37" s="204"/>
      <c r="J37" s="204"/>
      <c r="K37" s="204"/>
      <c r="L37" s="186"/>
      <c r="M37" s="186"/>
      <c r="N37" s="186"/>
      <c r="O37" s="186"/>
      <c r="P37" s="186"/>
    </row>
    <row r="38" spans="2:21" ht="24" customHeight="1" thickBot="1" x14ac:dyDescent="0.25">
      <c r="B38" s="205" t="s">
        <v>99</v>
      </c>
      <c r="C38" s="205"/>
      <c r="D38" s="205"/>
      <c r="E38" s="205"/>
      <c r="F38" s="208"/>
      <c r="G38" s="208"/>
      <c r="H38" s="208"/>
      <c r="I38" s="121"/>
    </row>
    <row r="39" spans="2:21" ht="24.75" customHeight="1" thickBot="1" x14ac:dyDescent="0.25">
      <c r="B39" s="206"/>
      <c r="C39" s="207"/>
      <c r="D39" s="209">
        <v>2016</v>
      </c>
      <c r="E39" s="210">
        <v>2017</v>
      </c>
      <c r="F39" s="209">
        <v>2018</v>
      </c>
      <c r="G39" s="209">
        <v>2019</v>
      </c>
      <c r="H39" s="209">
        <v>2020</v>
      </c>
      <c r="I39" s="229">
        <v>44197</v>
      </c>
      <c r="J39" s="229">
        <v>44228</v>
      </c>
      <c r="K39" s="229">
        <v>44256</v>
      </c>
      <c r="L39" s="229">
        <v>44287</v>
      </c>
      <c r="M39" s="229">
        <v>44317</v>
      </c>
      <c r="N39" s="229">
        <v>44348</v>
      </c>
      <c r="O39" s="229">
        <v>44378</v>
      </c>
      <c r="P39" s="229">
        <v>44409</v>
      </c>
      <c r="Q39" s="229">
        <v>44440</v>
      </c>
      <c r="R39" s="229">
        <v>44470</v>
      </c>
      <c r="S39" s="229">
        <v>44501</v>
      </c>
      <c r="T39" s="229">
        <v>44531</v>
      </c>
      <c r="U39" s="293">
        <v>2021</v>
      </c>
    </row>
    <row r="40" spans="2:21" ht="19.5" customHeight="1" x14ac:dyDescent="0.2">
      <c r="B40" s="136"/>
      <c r="C40" s="122" t="s">
        <v>94</v>
      </c>
      <c r="D40" s="211">
        <v>306355.74400000001</v>
      </c>
      <c r="E40" s="211">
        <v>399342</v>
      </c>
      <c r="F40" s="211">
        <v>351383</v>
      </c>
      <c r="G40" s="211">
        <v>337576</v>
      </c>
      <c r="H40" s="211">
        <v>321342</v>
      </c>
      <c r="I40" s="285">
        <v>10005</v>
      </c>
      <c r="J40" s="284">
        <v>20531</v>
      </c>
      <c r="K40" s="285">
        <v>26569</v>
      </c>
      <c r="L40" s="284">
        <v>49885</v>
      </c>
      <c r="M40" s="234"/>
      <c r="N40" s="235"/>
      <c r="O40" s="234"/>
      <c r="P40" s="235"/>
      <c r="Q40" s="234"/>
      <c r="R40" s="235"/>
      <c r="S40" s="234"/>
      <c r="T40" s="235"/>
      <c r="U40" s="292">
        <f>SUM(I40:T40)</f>
        <v>106990</v>
      </c>
    </row>
    <row r="41" spans="2:21" ht="0.75" customHeight="1" thickBot="1" x14ac:dyDescent="0.25">
      <c r="C41" s="122"/>
      <c r="D41" s="140"/>
      <c r="E41" s="140"/>
      <c r="F41" s="140"/>
      <c r="G41" s="120"/>
      <c r="I41" s="140"/>
      <c r="J41" s="181"/>
    </row>
    <row r="42" spans="2:21" ht="15.75" x14ac:dyDescent="0.2">
      <c r="B42" s="300" t="s">
        <v>95</v>
      </c>
      <c r="C42" s="130" t="s">
        <v>96</v>
      </c>
      <c r="D42" s="141">
        <f>720*12</f>
        <v>8640</v>
      </c>
      <c r="E42" s="141">
        <f>720*12</f>
        <v>8640</v>
      </c>
      <c r="F42" s="141">
        <f>720*12</f>
        <v>8640</v>
      </c>
      <c r="G42" s="141">
        <f>720*12</f>
        <v>8640</v>
      </c>
      <c r="H42" s="141">
        <v>25920</v>
      </c>
      <c r="I42" s="286">
        <f>+'Sist. Bombas'!C87</f>
        <v>6480</v>
      </c>
      <c r="J42" s="279">
        <f>+'Sist. Bombas'!D87</f>
        <v>6480</v>
      </c>
      <c r="K42" s="286">
        <f>+'Sist. Bombas'!E87</f>
        <v>6480</v>
      </c>
      <c r="L42" s="279">
        <f>+'Sist. Bombas'!F87</f>
        <v>6480</v>
      </c>
      <c r="M42" s="212">
        <f>+'Sist. Bombas'!G87</f>
        <v>0</v>
      </c>
      <c r="N42" s="224">
        <f>+'Sist. Bombas'!H87</f>
        <v>0</v>
      </c>
      <c r="O42" s="212">
        <f>+'Sist. Bombas'!I87</f>
        <v>0</v>
      </c>
      <c r="P42" s="224">
        <f>+'Sist. Bombas'!J87</f>
        <v>0</v>
      </c>
      <c r="Q42" s="212">
        <f>+'Sist. Bombas'!K87</f>
        <v>0</v>
      </c>
      <c r="R42" s="224">
        <f>+'Sist. Bombas'!L87</f>
        <v>0</v>
      </c>
      <c r="S42" s="212">
        <f>+'Sist. Bombas'!M87</f>
        <v>0</v>
      </c>
      <c r="T42" s="224">
        <f>+'Sist. Bombas'!N87</f>
        <v>0</v>
      </c>
      <c r="U42" s="323">
        <f>SUM(I42:T42)</f>
        <v>25920</v>
      </c>
    </row>
    <row r="43" spans="2:21" x14ac:dyDescent="0.2">
      <c r="B43" s="301"/>
      <c r="C43" s="124" t="s">
        <v>19</v>
      </c>
      <c r="D43" s="125">
        <v>6</v>
      </c>
      <c r="E43" s="125">
        <v>14</v>
      </c>
      <c r="F43" s="125">
        <v>17</v>
      </c>
      <c r="G43" s="125">
        <v>6</v>
      </c>
      <c r="H43" s="125">
        <v>2</v>
      </c>
      <c r="I43" s="287">
        <f>+'Sist. Bombas'!C85</f>
        <v>0</v>
      </c>
      <c r="J43" s="280">
        <f>+'Sist. Bombas'!D85</f>
        <v>0</v>
      </c>
      <c r="K43" s="287">
        <f>+'Sist. Bombas'!E85</f>
        <v>0</v>
      </c>
      <c r="L43" s="280">
        <f>+'Sist. Bombas'!F85</f>
        <v>1</v>
      </c>
      <c r="M43" s="213">
        <f>+'Sist. Bombas'!G85</f>
        <v>0</v>
      </c>
      <c r="N43" s="225">
        <f>+'Sist. Bombas'!H85</f>
        <v>0</v>
      </c>
      <c r="O43" s="213">
        <f>+'Sist. Bombas'!I85</f>
        <v>0</v>
      </c>
      <c r="P43" s="225">
        <f>+'Sist. Bombas'!J85</f>
        <v>0</v>
      </c>
      <c r="Q43" s="213">
        <f>+'Sist. Bombas'!K85</f>
        <v>0</v>
      </c>
      <c r="R43" s="225">
        <f>+'Sist. Bombas'!L85</f>
        <v>0</v>
      </c>
      <c r="S43" s="213">
        <f>+'Sist. Bombas'!M85</f>
        <v>0</v>
      </c>
      <c r="T43" s="225">
        <f>+'Sist. Bombas'!N85</f>
        <v>0</v>
      </c>
      <c r="U43" s="324">
        <f>SUM(I43:T43)</f>
        <v>1</v>
      </c>
    </row>
    <row r="44" spans="2:21" x14ac:dyDescent="0.2">
      <c r="B44" s="301"/>
      <c r="C44" s="124" t="s">
        <v>97</v>
      </c>
      <c r="D44" s="125">
        <v>21</v>
      </c>
      <c r="E44" s="125">
        <v>209</v>
      </c>
      <c r="F44" s="125">
        <v>120</v>
      </c>
      <c r="G44" s="125">
        <v>74</v>
      </c>
      <c r="H44" s="125">
        <v>390</v>
      </c>
      <c r="I44" s="287">
        <f>+'Sist. Bombas'!C86</f>
        <v>0</v>
      </c>
      <c r="J44" s="280">
        <f>+'Sist. Bombas'!D86</f>
        <v>0</v>
      </c>
      <c r="K44" s="287">
        <f>+'Sist. Bombas'!E86</f>
        <v>0</v>
      </c>
      <c r="L44" s="280">
        <f>+'Sist. Bombas'!F86</f>
        <v>6</v>
      </c>
      <c r="M44" s="213">
        <f>+'Sist. Bombas'!G86</f>
        <v>0</v>
      </c>
      <c r="N44" s="225">
        <f>+'Sist. Bombas'!H86</f>
        <v>0</v>
      </c>
      <c r="O44" s="213">
        <f>+'Sist. Bombas'!I86</f>
        <v>0</v>
      </c>
      <c r="P44" s="225">
        <f>+'Sist. Bombas'!J86</f>
        <v>0</v>
      </c>
      <c r="Q44" s="213">
        <f>+'Sist. Bombas'!K86</f>
        <v>0</v>
      </c>
      <c r="R44" s="225">
        <f>+'Sist. Bombas'!L86</f>
        <v>0</v>
      </c>
      <c r="S44" s="213">
        <f>+'Sist. Bombas'!M86</f>
        <v>0</v>
      </c>
      <c r="T44" s="225">
        <f>+'Sist. Bombas'!N86</f>
        <v>0</v>
      </c>
      <c r="U44" s="324">
        <f>SUM(I44:T44)</f>
        <v>6</v>
      </c>
    </row>
    <row r="45" spans="2:21" ht="16.5" thickBot="1" x14ac:dyDescent="0.25">
      <c r="B45" s="302"/>
      <c r="C45" s="131" t="s">
        <v>50</v>
      </c>
      <c r="D45" s="132">
        <f t="shared" ref="D45:H45" si="6">IF(ISERROR((D42-D44)/D42)=TRUE,0,((D42-D44)/D42))</f>
        <v>0.9975694444444444</v>
      </c>
      <c r="E45" s="132">
        <f t="shared" si="6"/>
        <v>0.97581018518518514</v>
      </c>
      <c r="F45" s="132">
        <f t="shared" si="6"/>
        <v>0.98611111111111116</v>
      </c>
      <c r="G45" s="132">
        <f t="shared" si="6"/>
        <v>0.99143518518518514</v>
      </c>
      <c r="H45" s="132">
        <f t="shared" si="6"/>
        <v>0.98495370370370372</v>
      </c>
      <c r="I45" s="288">
        <f>IF(ISERROR((I42-I44)/I42)=TRUE,0,((I42-I44)/I42))</f>
        <v>1</v>
      </c>
      <c r="J45" s="281">
        <f>IF(ISERROR((J42-J44)/J42)=TRUE,0,((J42-J44)/J42))</f>
        <v>1</v>
      </c>
      <c r="K45" s="288">
        <f t="shared" ref="K45:P45" si="7">IF(ISERROR((K42-K44)/K42)=TRUE,0,((K42-K44)/K42))</f>
        <v>1</v>
      </c>
      <c r="L45" s="281">
        <f t="shared" si="7"/>
        <v>0.99907407407407411</v>
      </c>
      <c r="M45" s="214">
        <f t="shared" si="7"/>
        <v>0</v>
      </c>
      <c r="N45" s="226">
        <f t="shared" si="7"/>
        <v>0</v>
      </c>
      <c r="O45" s="214">
        <f t="shared" si="7"/>
        <v>0</v>
      </c>
      <c r="P45" s="226">
        <f t="shared" si="7"/>
        <v>0</v>
      </c>
      <c r="Q45" s="214">
        <f t="shared" ref="Q45" si="8">IF(ISERROR((Q42-Q44)/Q42)=TRUE,0,((Q42-Q44)/Q42))</f>
        <v>0</v>
      </c>
      <c r="R45" s="226">
        <f t="shared" ref="R45" si="9">IF(ISERROR((R42-R44)/R42)=TRUE,0,((R42-R44)/R42))</f>
        <v>0</v>
      </c>
      <c r="S45" s="214">
        <f t="shared" ref="S45" si="10">IF(ISERROR((S42-S44)/S42)=TRUE,0,((S42-S44)/S42))</f>
        <v>0</v>
      </c>
      <c r="T45" s="226">
        <f t="shared" ref="T45:U45" si="11">IF(ISERROR((T42-T44)/T42)=TRUE,0,((T42-T44)/T42))</f>
        <v>0</v>
      </c>
      <c r="U45" s="325">
        <f t="shared" si="11"/>
        <v>0.99976851851851856</v>
      </c>
    </row>
    <row r="46" spans="2:21" ht="15.75" x14ac:dyDescent="0.2">
      <c r="B46" s="297" t="s">
        <v>82</v>
      </c>
      <c r="C46" s="130" t="s">
        <v>96</v>
      </c>
      <c r="D46" s="141">
        <f>720*12</f>
        <v>8640</v>
      </c>
      <c r="E46" s="141">
        <f>720*12</f>
        <v>8640</v>
      </c>
      <c r="F46" s="141">
        <f>720*12</f>
        <v>8640</v>
      </c>
      <c r="G46" s="141">
        <f>720*12</f>
        <v>8640</v>
      </c>
      <c r="H46" s="141">
        <v>8640</v>
      </c>
      <c r="I46" s="286">
        <f>+'Sist. Vapor'!D33</f>
        <v>2160</v>
      </c>
      <c r="J46" s="279">
        <f>+'Sist. Vapor'!E36</f>
        <v>2160</v>
      </c>
      <c r="K46" s="286">
        <f>+'Sist. Vapor'!F36</f>
        <v>2160</v>
      </c>
      <c r="L46" s="279">
        <f>+'Sist. Vapor'!G36</f>
        <v>2160</v>
      </c>
      <c r="M46" s="212">
        <f>+'Sist. Vapor'!H36</f>
        <v>0</v>
      </c>
      <c r="N46" s="224">
        <f>+'Sist. Vapor'!I36</f>
        <v>0</v>
      </c>
      <c r="O46" s="212">
        <f>+'Sist. Vapor'!J36</f>
        <v>0</v>
      </c>
      <c r="P46" s="224">
        <f>+'Sist. Vapor'!K36</f>
        <v>0</v>
      </c>
      <c r="Q46" s="212">
        <f>+'Sist. Vapor'!L36</f>
        <v>0</v>
      </c>
      <c r="R46" s="224">
        <f>+'Sist. Vapor'!M36</f>
        <v>0</v>
      </c>
      <c r="S46" s="212">
        <f>+'Sist. Vapor'!N36</f>
        <v>0</v>
      </c>
      <c r="T46" s="224">
        <f>+'Sist. Vapor'!O36</f>
        <v>0</v>
      </c>
      <c r="U46" s="323">
        <f>SUM(I46:T46)</f>
        <v>8640</v>
      </c>
    </row>
    <row r="47" spans="2:21" x14ac:dyDescent="0.2">
      <c r="B47" s="298"/>
      <c r="C47" s="124" t="s">
        <v>19</v>
      </c>
      <c r="D47" s="125">
        <v>12</v>
      </c>
      <c r="E47" s="125">
        <v>10</v>
      </c>
      <c r="F47" s="125">
        <v>20</v>
      </c>
      <c r="G47" s="125">
        <v>2</v>
      </c>
      <c r="H47" s="125">
        <v>0</v>
      </c>
      <c r="I47" s="287">
        <f>+'Sist. Vapor'!D31</f>
        <v>0</v>
      </c>
      <c r="J47" s="280">
        <f>+'Sist. Vapor'!E31</f>
        <v>0</v>
      </c>
      <c r="K47" s="287">
        <f>+'Sist. Vapor'!F31</f>
        <v>0</v>
      </c>
      <c r="L47" s="280">
        <f>+'Sist. Vapor'!G31</f>
        <v>0</v>
      </c>
      <c r="M47" s="213">
        <f>+'Sist. Vapor'!H31</f>
        <v>0</v>
      </c>
      <c r="N47" s="225">
        <f>+'Sist. Vapor'!I31</f>
        <v>0</v>
      </c>
      <c r="O47" s="213">
        <f>+'Sist. Vapor'!J31</f>
        <v>0</v>
      </c>
      <c r="P47" s="225">
        <f>+'Sist. Vapor'!K31</f>
        <v>0</v>
      </c>
      <c r="Q47" s="213">
        <f>+'Sist. Vapor'!L31</f>
        <v>0</v>
      </c>
      <c r="R47" s="225">
        <f>+'Sist. Vapor'!M31</f>
        <v>0</v>
      </c>
      <c r="S47" s="213">
        <f>+'Sist. Vapor'!N31</f>
        <v>0</v>
      </c>
      <c r="T47" s="225">
        <f>+'Sist. Vapor'!O31</f>
        <v>0</v>
      </c>
      <c r="U47" s="324">
        <f>SUM(I47:T47)</f>
        <v>0</v>
      </c>
    </row>
    <row r="48" spans="2:21" x14ac:dyDescent="0.2">
      <c r="B48" s="298"/>
      <c r="C48" s="124" t="s">
        <v>97</v>
      </c>
      <c r="D48" s="125">
        <v>77</v>
      </c>
      <c r="E48" s="125">
        <v>329</v>
      </c>
      <c r="F48" s="125">
        <v>765</v>
      </c>
      <c r="G48" s="125">
        <v>10</v>
      </c>
      <c r="H48" s="125">
        <v>0</v>
      </c>
      <c r="I48" s="287">
        <f>+'Sist. Vapor'!D32</f>
        <v>0</v>
      </c>
      <c r="J48" s="280">
        <f>+'Sist. Vapor'!E32</f>
        <v>0</v>
      </c>
      <c r="K48" s="287">
        <f>+'Sist. Vapor'!F32</f>
        <v>0</v>
      </c>
      <c r="L48" s="280">
        <f>+'Sist. Vapor'!G32</f>
        <v>0</v>
      </c>
      <c r="M48" s="213">
        <f>+'Sist. Vapor'!H32</f>
        <v>0</v>
      </c>
      <c r="N48" s="225">
        <f>+'Sist. Vapor'!I32</f>
        <v>0</v>
      </c>
      <c r="O48" s="213">
        <f>+'Sist. Vapor'!J32</f>
        <v>0</v>
      </c>
      <c r="P48" s="225">
        <f>+'Sist. Vapor'!K32</f>
        <v>0</v>
      </c>
      <c r="Q48" s="213">
        <f>+'Sist. Vapor'!L32</f>
        <v>0</v>
      </c>
      <c r="R48" s="225">
        <f>+'Sist. Vapor'!M32</f>
        <v>0</v>
      </c>
      <c r="S48" s="213">
        <f>+'Sist. Vapor'!N32</f>
        <v>0</v>
      </c>
      <c r="T48" s="225">
        <f>+'Sist. Vapor'!O32</f>
        <v>0</v>
      </c>
      <c r="U48" s="324">
        <f>SUM(I48:T48)</f>
        <v>0</v>
      </c>
    </row>
    <row r="49" spans="2:21" ht="16.5" thickBot="1" x14ac:dyDescent="0.25">
      <c r="B49" s="299"/>
      <c r="C49" s="131" t="s">
        <v>50</v>
      </c>
      <c r="D49" s="132">
        <f t="shared" ref="D49:H49" si="12">IF(ISERROR((D46-D48)/D46)=TRUE,0,((D46-D48)/D46))</f>
        <v>0.99108796296296298</v>
      </c>
      <c r="E49" s="132">
        <f t="shared" si="12"/>
        <v>0.9619212962962963</v>
      </c>
      <c r="F49" s="132">
        <f t="shared" si="12"/>
        <v>0.91145833333333337</v>
      </c>
      <c r="G49" s="132">
        <f t="shared" si="12"/>
        <v>0.99884259259259256</v>
      </c>
      <c r="H49" s="132">
        <f t="shared" si="12"/>
        <v>1</v>
      </c>
      <c r="I49" s="288">
        <f>IF(ISERROR((I46-I48)/I46)=TRUE,0,((I46-I48)/I46))</f>
        <v>1</v>
      </c>
      <c r="J49" s="281">
        <f>IF(ISERROR((J46-J48)/J46)=TRUE,0,((J46-J48)/J46))</f>
        <v>1</v>
      </c>
      <c r="K49" s="288">
        <f t="shared" ref="K49:P49" si="13">IF(ISERROR((K46-K48)/K46)=TRUE,0,((K46-K48)/K46))</f>
        <v>1</v>
      </c>
      <c r="L49" s="281">
        <f t="shared" si="13"/>
        <v>1</v>
      </c>
      <c r="M49" s="214">
        <f t="shared" si="13"/>
        <v>0</v>
      </c>
      <c r="N49" s="226">
        <f t="shared" si="13"/>
        <v>0</v>
      </c>
      <c r="O49" s="214">
        <f t="shared" si="13"/>
        <v>0</v>
      </c>
      <c r="P49" s="226">
        <f t="shared" si="13"/>
        <v>0</v>
      </c>
      <c r="Q49" s="214">
        <f t="shared" ref="Q49" si="14">IF(ISERROR((Q46-Q48)/Q46)=TRUE,0,((Q46-Q48)/Q46))</f>
        <v>0</v>
      </c>
      <c r="R49" s="226">
        <f t="shared" ref="R49" si="15">IF(ISERROR((R46-R48)/R46)=TRUE,0,((R46-R48)/R46))</f>
        <v>0</v>
      </c>
      <c r="S49" s="214">
        <f t="shared" ref="S49" si="16">IF(ISERROR((S46-S48)/S46)=TRUE,0,((S46-S48)/S46))</f>
        <v>0</v>
      </c>
      <c r="T49" s="226">
        <f t="shared" ref="T49:U49" si="17">IF(ISERROR((T46-T48)/T46)=TRUE,0,((T46-T48)/T46))</f>
        <v>0</v>
      </c>
      <c r="U49" s="325">
        <f t="shared" si="17"/>
        <v>1</v>
      </c>
    </row>
    <row r="50" spans="2:21" ht="15.75" x14ac:dyDescent="0.2">
      <c r="B50" s="300" t="s">
        <v>37</v>
      </c>
      <c r="C50" s="130" t="s">
        <v>96</v>
      </c>
      <c r="D50" s="141">
        <f>720*12</f>
        <v>8640</v>
      </c>
      <c r="E50" s="141">
        <f>720*12</f>
        <v>8640</v>
      </c>
      <c r="F50" s="141">
        <f>720*12</f>
        <v>8640</v>
      </c>
      <c r="G50" s="141">
        <f>720*12</f>
        <v>8640</v>
      </c>
      <c r="H50" s="141">
        <v>6480</v>
      </c>
      <c r="I50" s="286">
        <f>+'Sist. Peso'!C15</f>
        <v>720</v>
      </c>
      <c r="J50" s="279">
        <f>+'Sist. Peso'!D15</f>
        <v>720</v>
      </c>
      <c r="K50" s="286">
        <f>+'Sist. Peso'!E15</f>
        <v>720</v>
      </c>
      <c r="L50" s="279">
        <f>+'Sist. Peso'!F15</f>
        <v>720</v>
      </c>
      <c r="M50" s="212">
        <f>+'Sist. Peso'!G15</f>
        <v>0</v>
      </c>
      <c r="N50" s="224">
        <f>+'Sist. Peso'!H15</f>
        <v>0</v>
      </c>
      <c r="O50" s="212">
        <f>+'Sist. Peso'!I15</f>
        <v>0</v>
      </c>
      <c r="P50" s="224">
        <f>+'Sist. Peso'!J15</f>
        <v>0</v>
      </c>
      <c r="Q50" s="212">
        <f>+'Sist. Peso'!K15</f>
        <v>0</v>
      </c>
      <c r="R50" s="224">
        <f>+'Sist. Peso'!L15</f>
        <v>0</v>
      </c>
      <c r="S50" s="212">
        <f>+'Sist. Peso'!M15</f>
        <v>0</v>
      </c>
      <c r="T50" s="224">
        <f>+'Sist. Peso'!N15</f>
        <v>0</v>
      </c>
      <c r="U50" s="323">
        <f>SUM(I50:T50)</f>
        <v>2880</v>
      </c>
    </row>
    <row r="51" spans="2:21" x14ac:dyDescent="0.2">
      <c r="B51" s="301"/>
      <c r="C51" s="124" t="s">
        <v>19</v>
      </c>
      <c r="D51" s="125">
        <v>0</v>
      </c>
      <c r="E51" s="125">
        <v>2</v>
      </c>
      <c r="F51" s="125">
        <v>3</v>
      </c>
      <c r="G51" s="125">
        <v>1</v>
      </c>
      <c r="H51" s="125">
        <v>0</v>
      </c>
      <c r="I51" s="287">
        <f>+'Sist. Peso'!C10</f>
        <v>0</v>
      </c>
      <c r="J51" s="280">
        <f>+'Sist. Peso'!D10</f>
        <v>0</v>
      </c>
      <c r="K51" s="287">
        <f>+'Sist. Peso'!E10</f>
        <v>0</v>
      </c>
      <c r="L51" s="280">
        <f>+'Sist. Peso'!F10</f>
        <v>0</v>
      </c>
      <c r="M51" s="213">
        <f>+'Sist. Peso'!G10</f>
        <v>0</v>
      </c>
      <c r="N51" s="225">
        <f>+'Sist. Peso'!H10</f>
        <v>0</v>
      </c>
      <c r="O51" s="213">
        <f>+'Sist. Peso'!I10</f>
        <v>0</v>
      </c>
      <c r="P51" s="225">
        <f>+'Sist. Peso'!J10</f>
        <v>0</v>
      </c>
      <c r="Q51" s="213">
        <f>+'Sist. Peso'!K10</f>
        <v>0</v>
      </c>
      <c r="R51" s="225">
        <f>+'Sist. Peso'!L10</f>
        <v>0</v>
      </c>
      <c r="S51" s="213">
        <f>+'Sist. Peso'!M10</f>
        <v>0</v>
      </c>
      <c r="T51" s="225">
        <f>+'Sist. Peso'!N10</f>
        <v>0</v>
      </c>
      <c r="U51" s="324">
        <f>SUM(I51:T51)</f>
        <v>0</v>
      </c>
    </row>
    <row r="52" spans="2:21" x14ac:dyDescent="0.2">
      <c r="B52" s="301"/>
      <c r="C52" s="124" t="s">
        <v>97</v>
      </c>
      <c r="D52" s="125">
        <v>0</v>
      </c>
      <c r="E52" s="125">
        <v>20</v>
      </c>
      <c r="F52" s="125">
        <v>92</v>
      </c>
      <c r="G52" s="125">
        <v>8</v>
      </c>
      <c r="H52" s="125">
        <v>0</v>
      </c>
      <c r="I52" s="287">
        <f>+'Sist. Peso'!C11</f>
        <v>0</v>
      </c>
      <c r="J52" s="280">
        <f>+'Sist. Peso'!D11</f>
        <v>0</v>
      </c>
      <c r="K52" s="287">
        <f>+'Sist. Peso'!E11</f>
        <v>0</v>
      </c>
      <c r="L52" s="280">
        <f>+'Sist. Peso'!F11</f>
        <v>0</v>
      </c>
      <c r="M52" s="213">
        <f>+'Sist. Peso'!G11</f>
        <v>0</v>
      </c>
      <c r="N52" s="225">
        <f>+'Sist. Peso'!H11</f>
        <v>0</v>
      </c>
      <c r="O52" s="213">
        <f>+'Sist. Peso'!I11</f>
        <v>0</v>
      </c>
      <c r="P52" s="225">
        <f>+'Sist. Peso'!J11</f>
        <v>0</v>
      </c>
      <c r="Q52" s="213">
        <f>+'Sist. Peso'!K11</f>
        <v>0</v>
      </c>
      <c r="R52" s="225">
        <f>+'Sist. Peso'!L11</f>
        <v>0</v>
      </c>
      <c r="S52" s="213">
        <f>+'Sist. Peso'!M11</f>
        <v>0</v>
      </c>
      <c r="T52" s="225">
        <f>+'Sist. Peso'!N11</f>
        <v>0</v>
      </c>
      <c r="U52" s="324">
        <f>SUM(I52:T52)</f>
        <v>0</v>
      </c>
    </row>
    <row r="53" spans="2:21" ht="16.5" thickBot="1" x14ac:dyDescent="0.25">
      <c r="B53" s="302"/>
      <c r="C53" s="131" t="s">
        <v>50</v>
      </c>
      <c r="D53" s="132">
        <f t="shared" ref="D53:H53" si="18">IF(ISERROR((D50-D52)/D50)=TRUE,0,((D50-D52)/D50))</f>
        <v>1</v>
      </c>
      <c r="E53" s="132">
        <f t="shared" si="18"/>
        <v>0.99768518518518523</v>
      </c>
      <c r="F53" s="132">
        <f t="shared" si="18"/>
        <v>0.98935185185185182</v>
      </c>
      <c r="G53" s="132">
        <f t="shared" si="18"/>
        <v>0.99907407407407411</v>
      </c>
      <c r="H53" s="132">
        <f t="shared" si="18"/>
        <v>1</v>
      </c>
      <c r="I53" s="288">
        <f>IF(ISERROR((I50-I52)/I50)=TRUE,0,((I50-I52)/I50))</f>
        <v>1</v>
      </c>
      <c r="J53" s="281">
        <f>IF(ISERROR((J50-J52)/J50)=TRUE,0,((J50-J52)/J50))</f>
        <v>1</v>
      </c>
      <c r="K53" s="288">
        <f t="shared" ref="K53:P53" si="19">IF(ISERROR((K50-K52)/K50)=TRUE,0,((K50-K52)/K50))</f>
        <v>1</v>
      </c>
      <c r="L53" s="281">
        <f t="shared" si="19"/>
        <v>1</v>
      </c>
      <c r="M53" s="214">
        <f t="shared" si="19"/>
        <v>0</v>
      </c>
      <c r="N53" s="226">
        <f t="shared" si="19"/>
        <v>0</v>
      </c>
      <c r="O53" s="214">
        <f t="shared" si="19"/>
        <v>0</v>
      </c>
      <c r="P53" s="226">
        <f t="shared" si="19"/>
        <v>0</v>
      </c>
      <c r="Q53" s="214">
        <f t="shared" ref="Q53" si="20">IF(ISERROR((Q50-Q52)/Q50)=TRUE,0,((Q50-Q52)/Q50))</f>
        <v>0</v>
      </c>
      <c r="R53" s="226">
        <f t="shared" ref="R53" si="21">IF(ISERROR((R50-R52)/R50)=TRUE,0,((R50-R52)/R50))</f>
        <v>0</v>
      </c>
      <c r="S53" s="214">
        <f t="shared" ref="S53" si="22">IF(ISERROR((S50-S52)/S50)=TRUE,0,((S50-S52)/S50))</f>
        <v>0</v>
      </c>
      <c r="T53" s="226">
        <f t="shared" ref="T53:U53" si="23">IF(ISERROR((T50-T52)/T50)=TRUE,0,((T50-T52)/T50))</f>
        <v>0</v>
      </c>
      <c r="U53" s="325">
        <f t="shared" si="23"/>
        <v>1</v>
      </c>
    </row>
    <row r="54" spans="2:21" ht="15.75" x14ac:dyDescent="0.2">
      <c r="B54" s="300" t="s">
        <v>83</v>
      </c>
      <c r="C54" s="130" t="s">
        <v>96</v>
      </c>
      <c r="D54" s="134">
        <v>9360</v>
      </c>
      <c r="E54" s="134">
        <v>9360</v>
      </c>
      <c r="F54" s="134">
        <v>9360</v>
      </c>
      <c r="G54" s="134">
        <v>9360</v>
      </c>
      <c r="H54" s="134">
        <v>37440</v>
      </c>
      <c r="I54" s="289">
        <f>+Tanques!C126</f>
        <v>9360</v>
      </c>
      <c r="J54" s="282">
        <f>+Tanques!D126</f>
        <v>9360</v>
      </c>
      <c r="K54" s="289">
        <f>+Tanques!E126</f>
        <v>9360</v>
      </c>
      <c r="L54" s="282">
        <f>+Tanques!F126</f>
        <v>9360</v>
      </c>
      <c r="M54" s="215">
        <f>+Tanques!G126</f>
        <v>0</v>
      </c>
      <c r="N54" s="227">
        <f>+Tanques!H126</f>
        <v>0</v>
      </c>
      <c r="O54" s="215">
        <f>+Tanques!I126</f>
        <v>0</v>
      </c>
      <c r="P54" s="227">
        <f>+Tanques!J126</f>
        <v>0</v>
      </c>
      <c r="Q54" s="215">
        <f>+Tanques!K126</f>
        <v>0</v>
      </c>
      <c r="R54" s="227">
        <f>+Tanques!L126</f>
        <v>0</v>
      </c>
      <c r="S54" s="215">
        <f>+Tanques!M126</f>
        <v>0</v>
      </c>
      <c r="T54" s="227">
        <f>+Tanques!N126</f>
        <v>0</v>
      </c>
      <c r="U54" s="323">
        <f>SUM(I54:T54)</f>
        <v>37440</v>
      </c>
    </row>
    <row r="55" spans="2:21" x14ac:dyDescent="0.2">
      <c r="B55" s="301"/>
      <c r="C55" s="124" t="s">
        <v>19</v>
      </c>
      <c r="D55" s="125">
        <v>9</v>
      </c>
      <c r="E55" s="125">
        <v>9</v>
      </c>
      <c r="F55" s="125">
        <v>22</v>
      </c>
      <c r="G55" s="125">
        <v>14</v>
      </c>
      <c r="H55" s="125">
        <v>2</v>
      </c>
      <c r="I55" s="287">
        <f>+Tanques!C121</f>
        <v>0</v>
      </c>
      <c r="J55" s="280">
        <f>+Tanques!D121</f>
        <v>0</v>
      </c>
      <c r="K55" s="287">
        <f>+Tanques!E121</f>
        <v>1</v>
      </c>
      <c r="L55" s="280">
        <f>+Tanques!F121</f>
        <v>1</v>
      </c>
      <c r="M55" s="213">
        <f>+Tanques!G121</f>
        <v>0</v>
      </c>
      <c r="N55" s="225">
        <f>+Tanques!H121</f>
        <v>0</v>
      </c>
      <c r="O55" s="213">
        <f>+Tanques!I121</f>
        <v>0</v>
      </c>
      <c r="P55" s="225">
        <f>+Tanques!J121</f>
        <v>0</v>
      </c>
      <c r="Q55" s="213">
        <f>+Tanques!K121</f>
        <v>0</v>
      </c>
      <c r="R55" s="225">
        <f>+Tanques!L121</f>
        <v>0</v>
      </c>
      <c r="S55" s="213">
        <f>+Tanques!M121</f>
        <v>0</v>
      </c>
      <c r="T55" s="225">
        <f>+Tanques!N121</f>
        <v>0</v>
      </c>
      <c r="U55" s="324">
        <f>SUM(I55:T55)</f>
        <v>2</v>
      </c>
    </row>
    <row r="56" spans="2:21" x14ac:dyDescent="0.2">
      <c r="B56" s="301"/>
      <c r="C56" s="124" t="s">
        <v>97</v>
      </c>
      <c r="D56" s="125">
        <v>165</v>
      </c>
      <c r="E56" s="125">
        <v>171</v>
      </c>
      <c r="F56" s="125">
        <v>695</v>
      </c>
      <c r="G56" s="125">
        <v>720</v>
      </c>
      <c r="H56" s="125">
        <v>24</v>
      </c>
      <c r="I56" s="287">
        <f>+Tanques!C122</f>
        <v>0</v>
      </c>
      <c r="J56" s="280">
        <f>+Tanques!D122</f>
        <v>0</v>
      </c>
      <c r="K56" s="291">
        <f>+Tanques!E122</f>
        <v>8</v>
      </c>
      <c r="L56" s="280">
        <f>+Tanques!F122</f>
        <v>16</v>
      </c>
      <c r="M56" s="230">
        <f>+Tanques!G122</f>
        <v>0</v>
      </c>
      <c r="N56" s="225">
        <f>+Tanques!H122</f>
        <v>0</v>
      </c>
      <c r="O56" s="230">
        <f>+Tanques!I122</f>
        <v>0</v>
      </c>
      <c r="P56" s="225">
        <f>+Tanques!J122</f>
        <v>0</v>
      </c>
      <c r="Q56" s="230">
        <f>+Tanques!K122</f>
        <v>0</v>
      </c>
      <c r="R56" s="225">
        <f>+Tanques!L122</f>
        <v>0</v>
      </c>
      <c r="S56" s="230">
        <f>+Tanques!M122</f>
        <v>0</v>
      </c>
      <c r="T56" s="225">
        <f>+Tanques!N122</f>
        <v>0</v>
      </c>
      <c r="U56" s="324">
        <f>SUM(I56:T56)</f>
        <v>24</v>
      </c>
    </row>
    <row r="57" spans="2:21" ht="16.5" thickBot="1" x14ac:dyDescent="0.25">
      <c r="B57" s="302"/>
      <c r="C57" s="131" t="s">
        <v>50</v>
      </c>
      <c r="D57" s="132">
        <f t="shared" ref="D57:H57" si="24">IF(ISERROR((D54-(D56))/D54)=TRUE,0,((D54-(D56))/D54))</f>
        <v>0.98237179487179482</v>
      </c>
      <c r="E57" s="132">
        <f t="shared" si="24"/>
        <v>0.98173076923076918</v>
      </c>
      <c r="F57" s="132">
        <f t="shared" si="24"/>
        <v>0.92574786324786329</v>
      </c>
      <c r="G57" s="203">
        <f t="shared" si="24"/>
        <v>0.92307692307692313</v>
      </c>
      <c r="H57" s="203">
        <f t="shared" si="24"/>
        <v>0.99935897435897436</v>
      </c>
      <c r="I57" s="288">
        <f>IF(ISERROR((I54-(I56))/I54)=TRUE,0,((I54-(I56))/I54))</f>
        <v>1</v>
      </c>
      <c r="J57" s="281">
        <f>IF(ISERROR((J54-(J56))/J54)=TRUE,0,((J54-(J56))/J54))</f>
        <v>1</v>
      </c>
      <c r="K57" s="288">
        <f t="shared" ref="K57:P57" si="25">IF(ISERROR((K54-(K56))/K54)=TRUE,0,((K54-(K56))/K54))</f>
        <v>0.99914529914529915</v>
      </c>
      <c r="L57" s="281">
        <f t="shared" si="25"/>
        <v>0.9982905982905983</v>
      </c>
      <c r="M57" s="214">
        <f t="shared" si="25"/>
        <v>0</v>
      </c>
      <c r="N57" s="226">
        <f t="shared" si="25"/>
        <v>0</v>
      </c>
      <c r="O57" s="214">
        <f t="shared" si="25"/>
        <v>0</v>
      </c>
      <c r="P57" s="226">
        <f t="shared" si="25"/>
        <v>0</v>
      </c>
      <c r="Q57" s="214">
        <f t="shared" ref="Q57" si="26">IF(ISERROR((Q54-(Q56))/Q54)=TRUE,0,((Q54-(Q56))/Q54))</f>
        <v>0</v>
      </c>
      <c r="R57" s="226">
        <f t="shared" ref="R57" si="27">IF(ISERROR((R54-(R56))/R54)=TRUE,0,((R54-(R56))/R54))</f>
        <v>0</v>
      </c>
      <c r="S57" s="214">
        <f t="shared" ref="S57" si="28">IF(ISERROR((S54-(S56))/S54)=TRUE,0,((S54-(S56))/S54))</f>
        <v>0</v>
      </c>
      <c r="T57" s="226">
        <f t="shared" ref="T57:U57" si="29">IF(ISERROR((T54-(T56))/T54)=TRUE,0,((T54-(T56))/T54))</f>
        <v>0</v>
      </c>
      <c r="U57" s="325">
        <f t="shared" si="29"/>
        <v>0.99935897435897436</v>
      </c>
    </row>
    <row r="58" spans="2:21" ht="15.75" x14ac:dyDescent="0.2">
      <c r="B58" s="297" t="s">
        <v>84</v>
      </c>
      <c r="C58" s="130" t="s">
        <v>96</v>
      </c>
      <c r="D58" s="133">
        <f>720*12</f>
        <v>8640</v>
      </c>
      <c r="E58" s="133">
        <f>720*12</f>
        <v>8640</v>
      </c>
      <c r="F58" s="133">
        <f>720*12</f>
        <v>8640</v>
      </c>
      <c r="G58" s="133">
        <f>720*12</f>
        <v>8640</v>
      </c>
      <c r="H58" s="133">
        <v>5760</v>
      </c>
      <c r="I58" s="290">
        <f>+'Sist. Electrico'!C42</f>
        <v>1440</v>
      </c>
      <c r="J58" s="283">
        <f>+'Sist. Electrico'!D42</f>
        <v>1440</v>
      </c>
      <c r="K58" s="290">
        <f>+'Sist. Electrico'!E42</f>
        <v>1440</v>
      </c>
      <c r="L58" s="283">
        <f>+'Sist. Electrico'!F42</f>
        <v>1440</v>
      </c>
      <c r="M58" s="216">
        <f>+'Sist. Electrico'!G42</f>
        <v>0</v>
      </c>
      <c r="N58" s="228">
        <f>+'Sist. Electrico'!H42</f>
        <v>0</v>
      </c>
      <c r="O58" s="216">
        <f>+'Sist. Electrico'!I42</f>
        <v>0</v>
      </c>
      <c r="P58" s="228">
        <f>+'Sist. Electrico'!J42</f>
        <v>0</v>
      </c>
      <c r="Q58" s="216">
        <f>+'Sist. Electrico'!K42</f>
        <v>0</v>
      </c>
      <c r="R58" s="228">
        <f>+'Sist. Electrico'!L42</f>
        <v>0</v>
      </c>
      <c r="S58" s="216">
        <f>+'Sist. Electrico'!M42</f>
        <v>0</v>
      </c>
      <c r="T58" s="228">
        <f>+'Sist. Electrico'!N42</f>
        <v>0</v>
      </c>
      <c r="U58" s="323">
        <f>SUM(I58:T58)</f>
        <v>5760</v>
      </c>
    </row>
    <row r="59" spans="2:21" x14ac:dyDescent="0.2">
      <c r="B59" s="298"/>
      <c r="C59" s="124" t="s">
        <v>19</v>
      </c>
      <c r="D59" s="125">
        <v>0</v>
      </c>
      <c r="E59" s="125">
        <v>0</v>
      </c>
      <c r="F59" s="125">
        <v>0</v>
      </c>
      <c r="G59" s="125">
        <v>0</v>
      </c>
      <c r="H59" s="125">
        <v>1</v>
      </c>
      <c r="I59" s="287">
        <f>+'Sist. Electrico'!C37</f>
        <v>0</v>
      </c>
      <c r="J59" s="280">
        <f>+'Sist. Electrico'!D37</f>
        <v>0</v>
      </c>
      <c r="K59" s="287">
        <f>+'Sist. Electrico'!E37</f>
        <v>0</v>
      </c>
      <c r="L59" s="280">
        <f>+'Sist. Electrico'!F37</f>
        <v>1</v>
      </c>
      <c r="M59" s="213">
        <f>+'Sist. Electrico'!G37</f>
        <v>0</v>
      </c>
      <c r="N59" s="225">
        <f>+'Sist. Electrico'!H37</f>
        <v>0</v>
      </c>
      <c r="O59" s="213">
        <f>+'Sist. Electrico'!I37</f>
        <v>0</v>
      </c>
      <c r="P59" s="225">
        <f>+'Sist. Electrico'!J37</f>
        <v>0</v>
      </c>
      <c r="Q59" s="213">
        <f>+'Sist. Electrico'!K37</f>
        <v>0</v>
      </c>
      <c r="R59" s="225">
        <f>+'Sist. Electrico'!L37</f>
        <v>0</v>
      </c>
      <c r="S59" s="213">
        <f>+'Sist. Electrico'!M37</f>
        <v>0</v>
      </c>
      <c r="T59" s="225">
        <f>+'Sist. Electrico'!N37</f>
        <v>0</v>
      </c>
      <c r="U59" s="324">
        <f>SUM(I59:T59)</f>
        <v>1</v>
      </c>
    </row>
    <row r="60" spans="2:21" x14ac:dyDescent="0.2">
      <c r="B60" s="298"/>
      <c r="C60" s="124" t="s">
        <v>97</v>
      </c>
      <c r="D60" s="125">
        <v>0</v>
      </c>
      <c r="E60" s="125">
        <v>0</v>
      </c>
      <c r="F60" s="125">
        <v>0</v>
      </c>
      <c r="G60" s="125">
        <v>0</v>
      </c>
      <c r="H60" s="125">
        <v>6</v>
      </c>
      <c r="I60" s="287">
        <f>+'Sist. Electrico'!C38</f>
        <v>0</v>
      </c>
      <c r="J60" s="280">
        <f>+'Sist. Electrico'!D38</f>
        <v>0</v>
      </c>
      <c r="K60" s="287">
        <f>+'Sist. Electrico'!E38</f>
        <v>0</v>
      </c>
      <c r="L60" s="280">
        <f>+'Sist. Electrico'!F38</f>
        <v>6</v>
      </c>
      <c r="M60" s="213">
        <f>+'Sist. Electrico'!G38</f>
        <v>0</v>
      </c>
      <c r="N60" s="225">
        <f>+'Sist. Electrico'!H38</f>
        <v>0</v>
      </c>
      <c r="O60" s="213">
        <f>+'Sist. Electrico'!I38</f>
        <v>0</v>
      </c>
      <c r="P60" s="225">
        <f>+'Sist. Electrico'!J38</f>
        <v>0</v>
      </c>
      <c r="Q60" s="213">
        <f>+'Sist. Electrico'!K38</f>
        <v>0</v>
      </c>
      <c r="R60" s="225">
        <f>+'Sist. Electrico'!L38</f>
        <v>0</v>
      </c>
      <c r="S60" s="213">
        <f>+'Sist. Electrico'!M38</f>
        <v>0</v>
      </c>
      <c r="T60" s="225">
        <f>+'Sist. Electrico'!N38</f>
        <v>0</v>
      </c>
      <c r="U60" s="324">
        <f>SUM(I60:T60)</f>
        <v>6</v>
      </c>
    </row>
    <row r="61" spans="2:21" ht="16.5" thickBot="1" x14ac:dyDescent="0.25">
      <c r="B61" s="299"/>
      <c r="C61" s="131" t="s">
        <v>50</v>
      </c>
      <c r="D61" s="203">
        <f t="shared" ref="D61:H61" si="30">IF(ISERROR((D58-(D60))/D58)=TRUE,0,((D58-(D60))/D58))</f>
        <v>1</v>
      </c>
      <c r="E61" s="203">
        <f t="shared" si="30"/>
        <v>1</v>
      </c>
      <c r="F61" s="203">
        <f t="shared" si="30"/>
        <v>1</v>
      </c>
      <c r="G61" s="203">
        <f t="shared" si="30"/>
        <v>1</v>
      </c>
      <c r="H61" s="203">
        <f t="shared" si="30"/>
        <v>0.99895833333333328</v>
      </c>
      <c r="I61" s="288">
        <f>IF(ISERROR((I58-(I60))/I58)=TRUE,0,((I58-(I60))/I58))</f>
        <v>1</v>
      </c>
      <c r="J61" s="281">
        <f>IF(ISERROR((J58-(J60))/J58)=TRUE,0,((J58-(J60))/J58))</f>
        <v>1</v>
      </c>
      <c r="K61" s="288">
        <f>IF(ISERROR((K58-(K60))/K58)=TRUE,0,((K58-(K60))/K58))</f>
        <v>1</v>
      </c>
      <c r="L61" s="281">
        <f>IF(ISERROR((L58-(L60))/L58)=TRUE,0,((L58-(L60))/L58))</f>
        <v>0.99583333333333335</v>
      </c>
      <c r="M61" s="214">
        <f t="shared" ref="M61:N61" si="31">IF(ISERROR((M58-(M60))/M58)=TRUE,0,((M58-(M60))/M58))</f>
        <v>0</v>
      </c>
      <c r="N61" s="226">
        <f t="shared" si="31"/>
        <v>0</v>
      </c>
      <c r="O61" s="214">
        <f t="shared" ref="O61:P61" si="32">IF(ISERROR((O58-(O60))/O58)=TRUE,0,((O58-(O60))/O58))</f>
        <v>0</v>
      </c>
      <c r="P61" s="226">
        <f t="shared" si="32"/>
        <v>0</v>
      </c>
      <c r="Q61" s="214">
        <f t="shared" ref="Q61:T61" si="33">IF(ISERROR((Q58-(Q60))/Q58)=TRUE,0,((Q58-(Q60))/Q58))</f>
        <v>0</v>
      </c>
      <c r="R61" s="226">
        <f t="shared" si="33"/>
        <v>0</v>
      </c>
      <c r="S61" s="214">
        <f t="shared" si="33"/>
        <v>0</v>
      </c>
      <c r="T61" s="226">
        <f t="shared" si="33"/>
        <v>0</v>
      </c>
      <c r="U61" s="325">
        <f t="shared" ref="U61" si="34">IF(ISERROR((U58-(U60*57))/U58)=TRUE,0,((U58-(U60*57))/U58))</f>
        <v>0.94062500000000004</v>
      </c>
    </row>
    <row r="62" spans="2:21" ht="7.5" customHeight="1" x14ac:dyDescent="0.2">
      <c r="B62" s="129"/>
      <c r="C62" s="126"/>
      <c r="D62" s="127"/>
      <c r="E62" s="127"/>
      <c r="F62" s="127"/>
      <c r="G62" s="139"/>
      <c r="H62" s="139"/>
      <c r="I62" s="121"/>
      <c r="J62" s="121"/>
      <c r="K62" s="121"/>
      <c r="L62" s="121"/>
      <c r="M62" s="121"/>
      <c r="N62" s="121"/>
    </row>
    <row r="63" spans="2:21" ht="33.75" customHeight="1" x14ac:dyDescent="0.2">
      <c r="B63" s="199" t="s">
        <v>98</v>
      </c>
      <c r="C63" s="200"/>
      <c r="D63" s="201">
        <f t="shared" ref="D63:H63" si="35">(D57+D49+D45+D53+D61)/5</f>
        <v>0.99420584045584037</v>
      </c>
      <c r="E63" s="201">
        <f t="shared" si="35"/>
        <v>0.98342948717948708</v>
      </c>
      <c r="F63" s="201">
        <f t="shared" si="35"/>
        <v>0.96253383190883191</v>
      </c>
      <c r="G63" s="201">
        <f t="shared" si="35"/>
        <v>0.98248575498575508</v>
      </c>
      <c r="H63" s="201">
        <f t="shared" si="35"/>
        <v>0.99665420227920232</v>
      </c>
      <c r="I63" s="294">
        <f>(I57+I49+I45+I53+I61)/5</f>
        <v>1</v>
      </c>
      <c r="J63" s="295">
        <f>(J57+J49+J45+J53+J61)/5</f>
        <v>1</v>
      </c>
      <c r="K63" s="294">
        <f>(K57+K49+K45+K53+K61)/5</f>
        <v>0.99982905982905979</v>
      </c>
      <c r="L63" s="295">
        <f>(L57+L49+L45+L53+L61)/5</f>
        <v>0.99863960113960126</v>
      </c>
      <c r="M63" s="202">
        <f t="shared" ref="M63:O63" si="36">(M57+M49+M45+M53+M61)/5</f>
        <v>0</v>
      </c>
      <c r="N63" s="217">
        <f t="shared" si="36"/>
        <v>0</v>
      </c>
      <c r="O63" s="202">
        <f t="shared" si="36"/>
        <v>0</v>
      </c>
      <c r="P63" s="232">
        <f t="shared" ref="P63:T63" si="37">(P57+P49+P45+P53+P61)/5</f>
        <v>0</v>
      </c>
      <c r="Q63" s="202">
        <f t="shared" si="37"/>
        <v>0</v>
      </c>
      <c r="R63" s="232">
        <f t="shared" si="37"/>
        <v>0</v>
      </c>
      <c r="S63" s="202">
        <f t="shared" si="37"/>
        <v>0</v>
      </c>
      <c r="T63" s="232">
        <f t="shared" si="37"/>
        <v>0</v>
      </c>
      <c r="U63" s="296">
        <f t="shared" ref="U63" si="38">(U57+U49+U45+U53)/4</f>
        <v>0.99978187321937328</v>
      </c>
    </row>
    <row r="64" spans="2:21" x14ac:dyDescent="0.2">
      <c r="I64" s="163">
        <f>+I63-H63</f>
        <v>3.345797720797683E-3</v>
      </c>
      <c r="J64" s="163">
        <f>+J63-I63</f>
        <v>0</v>
      </c>
      <c r="K64" s="163">
        <f>+K63-J63</f>
        <v>-1.7094017094021474E-4</v>
      </c>
      <c r="L64" s="163">
        <f>+L63-K63</f>
        <v>-1.1894586894585224E-3</v>
      </c>
      <c r="M64" s="163">
        <f t="shared" ref="M64:O64" si="39">+M63-L63</f>
        <v>-0.99863960113960126</v>
      </c>
      <c r="N64" s="233">
        <f t="shared" si="39"/>
        <v>0</v>
      </c>
      <c r="O64" s="233">
        <f t="shared" si="39"/>
        <v>0</v>
      </c>
      <c r="P64" s="233">
        <f t="shared" ref="P64" si="40">+P63-O63</f>
        <v>0</v>
      </c>
      <c r="Q64" s="233">
        <f t="shared" ref="Q64" si="41">+Q63-P63</f>
        <v>0</v>
      </c>
      <c r="R64" s="233">
        <f t="shared" ref="R64" si="42">+R63-Q63</f>
        <v>0</v>
      </c>
      <c r="S64" s="233">
        <f t="shared" ref="S64" si="43">+S63-R63</f>
        <v>0</v>
      </c>
      <c r="T64" s="233">
        <f t="shared" ref="T64" si="44">+T63-S63</f>
        <v>0</v>
      </c>
      <c r="U64" s="239">
        <f>+U63-G63</f>
        <v>1.7296118233618207E-2</v>
      </c>
    </row>
    <row r="66" spans="8:13" ht="15.75" hidden="1" x14ac:dyDescent="0.25">
      <c r="H66" s="316" t="s">
        <v>124</v>
      </c>
      <c r="I66" s="316"/>
      <c r="J66" s="316"/>
      <c r="K66" s="317" t="s">
        <v>125</v>
      </c>
      <c r="L66" s="317"/>
      <c r="M66" s="317"/>
    </row>
    <row r="67" spans="8:13" ht="15.75" hidden="1" x14ac:dyDescent="0.25">
      <c r="H67" s="314">
        <f>AVERAGE(I63:K63)</f>
        <v>0.99994301994302004</v>
      </c>
      <c r="I67" s="315"/>
      <c r="J67" s="315"/>
      <c r="K67" s="318">
        <f>AVERAGE(L63:N63)</f>
        <v>0.33287986704653377</v>
      </c>
      <c r="L67" s="319"/>
      <c r="M67" s="319"/>
    </row>
    <row r="68" spans="8:13" hidden="1" x14ac:dyDescent="0.2">
      <c r="H68" s="320" t="s">
        <v>126</v>
      </c>
      <c r="I68" s="320"/>
      <c r="J68" s="320"/>
      <c r="K68" s="321" t="s">
        <v>127</v>
      </c>
      <c r="L68" s="322"/>
      <c r="M68" s="322"/>
    </row>
    <row r="69" spans="8:13" hidden="1" x14ac:dyDescent="0.2">
      <c r="H69" s="320"/>
      <c r="I69" s="320"/>
      <c r="J69" s="320"/>
      <c r="K69" s="322"/>
      <c r="L69" s="322"/>
      <c r="M69" s="322"/>
    </row>
    <row r="70" spans="8:13" hidden="1" x14ac:dyDescent="0.2">
      <c r="H70" s="320"/>
      <c r="I70" s="320"/>
      <c r="J70" s="320"/>
      <c r="K70" s="322"/>
      <c r="L70" s="322"/>
      <c r="M70" s="322"/>
    </row>
    <row r="71" spans="8:13" hidden="1" x14ac:dyDescent="0.2">
      <c r="H71" s="320"/>
      <c r="I71" s="320"/>
      <c r="J71" s="320"/>
      <c r="K71" s="322"/>
      <c r="L71" s="322"/>
      <c r="M71" s="322"/>
    </row>
    <row r="72" spans="8:13" hidden="1" x14ac:dyDescent="0.2">
      <c r="H72" s="320"/>
      <c r="I72" s="320"/>
      <c r="J72" s="320"/>
      <c r="K72" s="322"/>
      <c r="L72" s="322"/>
      <c r="M72" s="322"/>
    </row>
    <row r="73" spans="8:13" hidden="1" x14ac:dyDescent="0.2">
      <c r="H73" s="320"/>
      <c r="I73" s="320"/>
      <c r="J73" s="320"/>
      <c r="K73" s="322"/>
      <c r="L73" s="322"/>
      <c r="M73" s="322"/>
    </row>
    <row r="74" spans="8:13" hidden="1" x14ac:dyDescent="0.2">
      <c r="H74" s="320"/>
      <c r="I74" s="320"/>
      <c r="J74" s="320"/>
      <c r="K74" s="322"/>
      <c r="L74" s="322"/>
      <c r="M74" s="322"/>
    </row>
    <row r="75" spans="8:13" hidden="1" x14ac:dyDescent="0.2">
      <c r="H75" s="320"/>
      <c r="I75" s="320"/>
      <c r="J75" s="320"/>
      <c r="K75" s="322"/>
      <c r="L75" s="322"/>
      <c r="M75" s="322"/>
    </row>
    <row r="76" spans="8:13" hidden="1" x14ac:dyDescent="0.2">
      <c r="H76" s="320"/>
      <c r="I76" s="320"/>
      <c r="J76" s="320"/>
      <c r="K76" s="322"/>
      <c r="L76" s="322"/>
      <c r="M76" s="322"/>
    </row>
    <row r="77" spans="8:13" hidden="1" x14ac:dyDescent="0.2">
      <c r="H77" s="320"/>
      <c r="I77" s="320"/>
      <c r="J77" s="320"/>
      <c r="K77" s="322"/>
      <c r="L77" s="322"/>
      <c r="M77" s="322"/>
    </row>
    <row r="78" spans="8:13" hidden="1" x14ac:dyDescent="0.2">
      <c r="H78" s="320"/>
      <c r="I78" s="320"/>
      <c r="J78" s="320"/>
      <c r="K78" s="322"/>
      <c r="L78" s="322"/>
      <c r="M78" s="322"/>
    </row>
    <row r="79" spans="8:13" hidden="1" x14ac:dyDescent="0.2">
      <c r="H79" s="320"/>
      <c r="I79" s="320"/>
      <c r="J79" s="320"/>
      <c r="K79" s="322"/>
      <c r="L79" s="322"/>
      <c r="M79" s="322"/>
    </row>
    <row r="80" spans="8:13" hidden="1" x14ac:dyDescent="0.2">
      <c r="H80" s="320"/>
      <c r="I80" s="320"/>
      <c r="J80" s="320"/>
      <c r="K80" s="322"/>
      <c r="L80" s="322"/>
      <c r="M80" s="322"/>
    </row>
    <row r="81" spans="8:13" hidden="1" x14ac:dyDescent="0.2">
      <c r="H81" s="320"/>
      <c r="I81" s="320"/>
      <c r="J81" s="320"/>
      <c r="K81" s="322"/>
      <c r="L81" s="322"/>
      <c r="M81" s="322"/>
    </row>
  </sheetData>
  <mergeCells count="23">
    <mergeCell ref="H67:J67"/>
    <mergeCell ref="H66:J66"/>
    <mergeCell ref="K66:M66"/>
    <mergeCell ref="K67:M67"/>
    <mergeCell ref="H68:J81"/>
    <mergeCell ref="K68:M81"/>
    <mergeCell ref="D30:G30"/>
    <mergeCell ref="H30:K30"/>
    <mergeCell ref="L30:R35"/>
    <mergeCell ref="B31:C31"/>
    <mergeCell ref="B32:C32"/>
    <mergeCell ref="B33:C33"/>
    <mergeCell ref="B34:C34"/>
    <mergeCell ref="B6:B9"/>
    <mergeCell ref="B10:B13"/>
    <mergeCell ref="B14:B17"/>
    <mergeCell ref="B18:B21"/>
    <mergeCell ref="B22:B25"/>
    <mergeCell ref="B58:B61"/>
    <mergeCell ref="B42:B45"/>
    <mergeCell ref="B46:B49"/>
    <mergeCell ref="B50:B53"/>
    <mergeCell ref="B54:B57"/>
  </mergeCells>
  <pageMargins left="0.7" right="0.7" top="0.75" bottom="0.75" header="0.3" footer="0.3"/>
  <pageSetup orientation="portrait" r:id="rId1"/>
  <ignoredErrors>
    <ignoredError sqref="P9 P21 P13 P17 U45 U49 U53 U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Sist. Bombas</vt:lpstr>
      <vt:lpstr>Sist. Vapor</vt:lpstr>
      <vt:lpstr>Sist. Peso</vt:lpstr>
      <vt:lpstr>Tanques</vt:lpstr>
      <vt:lpstr>Sist. Electrico</vt:lpstr>
      <vt:lpstr>Indice Cumplimiento</vt:lpstr>
      <vt:lpstr>Resumen 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CARRANZA</dc:creator>
  <cp:lastModifiedBy>MARLON CARRANZA</cp:lastModifiedBy>
  <dcterms:created xsi:type="dcterms:W3CDTF">2013-10-07T16:20:37Z</dcterms:created>
  <dcterms:modified xsi:type="dcterms:W3CDTF">2021-05-04T19:03:59Z</dcterms:modified>
</cp:coreProperties>
</file>