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harts/chart21.xml" ContentType="application/vnd.openxmlformats-officedocument.drawingml.chart+xml"/>
  <Override PartName="/xl/drawings/drawing9.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xml"/>
  <Override PartName="/xl/charts/chart25.xml" ContentType="application/vnd.openxmlformats-officedocument.drawingml.chart+xml"/>
  <Override PartName="/xl/drawings/drawing11.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160" tabRatio="856" activeTab="12"/>
  </bookViews>
  <sheets>
    <sheet name="MATRIZ DE IND" sheetId="3" r:id="rId1"/>
    <sheet name="GE" sheetId="4" r:id="rId2"/>
    <sheet name="GI-SST" sheetId="5" r:id="rId3"/>
    <sheet name="GI-AMB" sheetId="7" state="hidden" r:id="rId4"/>
    <sheet name="GI" sheetId="6" r:id="rId5"/>
    <sheet name="COMER" sheetId="8" r:id="rId6"/>
    <sheet name="OPER" sheetId="13" r:id="rId7"/>
    <sheet name="MTTO" sheetId="11" r:id="rId8"/>
    <sheet name="DH" sheetId="9" r:id="rId9"/>
    <sheet name="GCOMPR" sheetId="10" r:id="rId10"/>
    <sheet name="SIST" sheetId="12" r:id="rId11"/>
    <sheet name="RESUMEN" sheetId="14" r:id="rId12"/>
    <sheet name="RESUMEN (2)" sheetId="15" r:id="rId13"/>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4" i="4" l="1"/>
  <c r="V13" i="3" l="1"/>
  <c r="V12" i="3"/>
  <c r="V10" i="3"/>
  <c r="V9" i="3"/>
  <c r="K15" i="3" l="1"/>
  <c r="K14" i="3"/>
  <c r="AF4" i="6" l="1"/>
  <c r="T29" i="3" l="1"/>
  <c r="W28" i="3" l="1"/>
  <c r="W4" i="12" l="1"/>
  <c r="W30" i="3"/>
  <c r="U13" i="3" l="1"/>
  <c r="T13" i="3"/>
  <c r="S13" i="3"/>
  <c r="U12" i="3"/>
  <c r="T12" i="3"/>
  <c r="S12" i="3"/>
  <c r="U10" i="3"/>
  <c r="T10" i="3"/>
  <c r="S10" i="3"/>
  <c r="U9" i="3"/>
  <c r="T9" i="3"/>
  <c r="S9" i="3"/>
  <c r="K9" i="3" l="1"/>
  <c r="R13" i="3"/>
  <c r="Q13" i="3"/>
  <c r="P13" i="3"/>
  <c r="O13" i="3"/>
  <c r="N13" i="3"/>
  <c r="M13" i="3"/>
  <c r="L13" i="3"/>
  <c r="K13" i="3"/>
  <c r="R12" i="3"/>
  <c r="Q12" i="3"/>
  <c r="P12" i="3"/>
  <c r="O12" i="3"/>
  <c r="N12" i="3"/>
  <c r="M12" i="3"/>
  <c r="L12" i="3"/>
  <c r="K12" i="3"/>
  <c r="R10" i="3"/>
  <c r="Q10" i="3"/>
  <c r="P10" i="3"/>
  <c r="O10" i="3"/>
  <c r="N10" i="3"/>
  <c r="M10" i="3"/>
  <c r="L10" i="3"/>
  <c r="K10" i="3"/>
  <c r="R9" i="3"/>
  <c r="Q9" i="3"/>
  <c r="P9" i="3"/>
  <c r="O9" i="3"/>
  <c r="N9" i="3"/>
  <c r="M9" i="3"/>
  <c r="L9" i="3"/>
  <c r="Q29" i="3" l="1"/>
  <c r="H4" i="12" s="1"/>
  <c r="N29" i="3" l="1"/>
  <c r="K23" i="3" l="1"/>
  <c r="AF39" i="13" s="1"/>
  <c r="B4" i="9"/>
  <c r="Q4" i="9"/>
  <c r="AF4" i="9"/>
  <c r="K29" i="3"/>
  <c r="W29" i="3" s="1"/>
  <c r="W23" i="3"/>
  <c r="AD39" i="13"/>
  <c r="AC39" i="13"/>
  <c r="R39" i="13"/>
  <c r="S39" i="13"/>
  <c r="T39" i="13"/>
  <c r="U39" i="13"/>
  <c r="V39" i="13"/>
  <c r="W39" i="13"/>
  <c r="X39" i="13"/>
  <c r="Y39" i="13"/>
  <c r="Z39" i="13"/>
  <c r="AA39" i="13"/>
  <c r="AB39" i="13"/>
  <c r="Q39" i="13"/>
  <c r="B4" i="4"/>
  <c r="P4" i="4" s="1"/>
  <c r="W8" i="3"/>
  <c r="W16" i="3"/>
  <c r="W26" i="3"/>
  <c r="W24" i="3"/>
  <c r="W25" i="3"/>
  <c r="W27" i="3"/>
  <c r="W10" i="3"/>
  <c r="W11" i="3"/>
  <c r="W12" i="3"/>
  <c r="W13" i="3"/>
  <c r="W15" i="3"/>
  <c r="W17" i="3"/>
  <c r="W18" i="3"/>
  <c r="W19" i="3"/>
  <c r="W20" i="3"/>
  <c r="W21" i="3"/>
  <c r="W22" i="3"/>
  <c r="W9" i="3"/>
  <c r="W7" i="3"/>
  <c r="C4" i="11"/>
  <c r="AG4" i="7"/>
  <c r="AH4" i="7"/>
  <c r="AI4" i="7"/>
  <c r="AJ4" i="7"/>
  <c r="AK4" i="7"/>
  <c r="AL4" i="7"/>
  <c r="AM4" i="7"/>
  <c r="AN4" i="7"/>
  <c r="AO4" i="7"/>
  <c r="AP4" i="7"/>
  <c r="AQ4" i="7"/>
  <c r="AF4" i="7"/>
  <c r="R4" i="7"/>
  <c r="S4" i="7"/>
  <c r="T4" i="7"/>
  <c r="U4" i="7"/>
  <c r="V4" i="7"/>
  <c r="W4" i="7"/>
  <c r="X4" i="7"/>
  <c r="Y4" i="7"/>
  <c r="Z4" i="7"/>
  <c r="AA4" i="7"/>
  <c r="AB4" i="7"/>
  <c r="Q4" i="7"/>
  <c r="AS4" i="7"/>
  <c r="AR4" i="7"/>
  <c r="AS39" i="13"/>
  <c r="AR39" i="13"/>
  <c r="AL39" i="13"/>
  <c r="O39" i="13"/>
  <c r="N39" i="13"/>
  <c r="C39" i="13"/>
  <c r="D39" i="13"/>
  <c r="E39" i="13"/>
  <c r="F39" i="13"/>
  <c r="G39" i="13"/>
  <c r="H39" i="13"/>
  <c r="I39" i="13"/>
  <c r="J39" i="13"/>
  <c r="K39" i="13"/>
  <c r="L39" i="13"/>
  <c r="M39" i="13"/>
  <c r="B39" i="13"/>
  <c r="AS4" i="13"/>
  <c r="AR4" i="13"/>
  <c r="AG4" i="13"/>
  <c r="AH4" i="13"/>
  <c r="AI4" i="13"/>
  <c r="AJ4" i="13"/>
  <c r="AK4" i="13"/>
  <c r="AL4" i="13"/>
  <c r="AM4" i="13"/>
  <c r="AN4" i="13"/>
  <c r="AO4" i="13"/>
  <c r="AP4" i="13"/>
  <c r="AQ4" i="13"/>
  <c r="AF4" i="13"/>
  <c r="R4" i="13"/>
  <c r="S4" i="13"/>
  <c r="T4" i="13"/>
  <c r="U4" i="13"/>
  <c r="V4" i="13"/>
  <c r="W4" i="13"/>
  <c r="X4" i="13"/>
  <c r="Y4" i="13"/>
  <c r="Z4" i="13"/>
  <c r="AA4" i="13"/>
  <c r="AB4" i="13"/>
  <c r="Q4" i="13"/>
  <c r="AD4" i="13"/>
  <c r="AC4" i="13"/>
  <c r="O4" i="13"/>
  <c r="N4" i="13"/>
  <c r="C4" i="13"/>
  <c r="D4" i="13"/>
  <c r="E4" i="13"/>
  <c r="F4" i="13"/>
  <c r="G4" i="13"/>
  <c r="H4" i="13"/>
  <c r="I4" i="13"/>
  <c r="J4" i="13"/>
  <c r="K4" i="13"/>
  <c r="L4" i="13"/>
  <c r="M4" i="13"/>
  <c r="B4" i="13"/>
  <c r="E4" i="12"/>
  <c r="B4" i="12"/>
  <c r="O4" i="12"/>
  <c r="N4" i="12"/>
  <c r="O4" i="11"/>
  <c r="N4" i="11"/>
  <c r="D4" i="11"/>
  <c r="E4" i="11"/>
  <c r="F4" i="11"/>
  <c r="G4" i="11"/>
  <c r="H4" i="11"/>
  <c r="I4" i="11"/>
  <c r="J4" i="11"/>
  <c r="K4" i="11"/>
  <c r="L4" i="11"/>
  <c r="M4" i="11"/>
  <c r="B4" i="11"/>
  <c r="O4" i="10"/>
  <c r="N4" i="10"/>
  <c r="B4" i="10"/>
  <c r="P4" i="10" s="1"/>
  <c r="S4" i="4"/>
  <c r="P4" i="6"/>
  <c r="W14" i="3" s="1"/>
  <c r="AD4" i="9"/>
  <c r="AC4" i="9"/>
  <c r="O4" i="9"/>
  <c r="N4" i="9"/>
  <c r="O4" i="8"/>
  <c r="N4" i="8"/>
  <c r="C4" i="8"/>
  <c r="D4" i="8"/>
  <c r="E4" i="8"/>
  <c r="F4" i="8"/>
  <c r="G4" i="8"/>
  <c r="H4" i="8"/>
  <c r="I4" i="8"/>
  <c r="J4" i="8"/>
  <c r="K4" i="8"/>
  <c r="L4" i="8"/>
  <c r="M4" i="8"/>
  <c r="B4" i="8"/>
  <c r="R4" i="8"/>
  <c r="S4" i="8"/>
  <c r="T4" i="8"/>
  <c r="U4" i="8"/>
  <c r="V4" i="8"/>
  <c r="W4" i="8"/>
  <c r="X4" i="8"/>
  <c r="Y4" i="8"/>
  <c r="Z4" i="8"/>
  <c r="AA4" i="8"/>
  <c r="AB4" i="8"/>
  <c r="Q4" i="8"/>
  <c r="AD4" i="7"/>
  <c r="AC4" i="7"/>
  <c r="O4" i="7"/>
  <c r="N4" i="7"/>
  <c r="C4" i="7"/>
  <c r="D4" i="7"/>
  <c r="E4" i="7"/>
  <c r="F4" i="7"/>
  <c r="G4" i="7"/>
  <c r="H4" i="7"/>
  <c r="I4" i="7"/>
  <c r="J4" i="7"/>
  <c r="K4" i="7"/>
  <c r="L4" i="7"/>
  <c r="M4" i="7"/>
  <c r="B4" i="7"/>
  <c r="R37" i="5"/>
  <c r="S37" i="5"/>
  <c r="T37" i="5"/>
  <c r="U37" i="5"/>
  <c r="V37" i="5"/>
  <c r="W37" i="5"/>
  <c r="X37" i="5"/>
  <c r="Y37" i="5"/>
  <c r="Z37" i="5"/>
  <c r="AA37" i="5"/>
  <c r="AB37" i="5"/>
  <c r="Q37" i="5"/>
  <c r="C37" i="5"/>
  <c r="D37" i="5"/>
  <c r="E37" i="5"/>
  <c r="F37" i="5"/>
  <c r="G37" i="5"/>
  <c r="H37" i="5"/>
  <c r="I37" i="5"/>
  <c r="J37" i="5"/>
  <c r="K37" i="5"/>
  <c r="L37" i="5"/>
  <c r="M37" i="5"/>
  <c r="B37" i="5"/>
  <c r="AR4" i="5"/>
  <c r="AS4" i="5"/>
  <c r="AG4" i="5"/>
  <c r="AH4" i="5"/>
  <c r="AI4" i="5"/>
  <c r="AJ4" i="5"/>
  <c r="AK4" i="5"/>
  <c r="AL4" i="5"/>
  <c r="AM4" i="5"/>
  <c r="AN4" i="5"/>
  <c r="AO4" i="5"/>
  <c r="AP4" i="5"/>
  <c r="AQ4" i="5"/>
  <c r="AF4" i="5"/>
  <c r="AC4" i="5"/>
  <c r="AD4" i="5"/>
  <c r="R4" i="5"/>
  <c r="S4" i="5"/>
  <c r="T4" i="5"/>
  <c r="U4" i="5"/>
  <c r="V4" i="5"/>
  <c r="W4" i="5"/>
  <c r="X4" i="5"/>
  <c r="Y4" i="5"/>
  <c r="Z4" i="5"/>
  <c r="AA4" i="5"/>
  <c r="AB4" i="5"/>
  <c r="Q4" i="5"/>
  <c r="N4" i="5"/>
  <c r="B4" i="5"/>
  <c r="O4" i="5"/>
  <c r="C4" i="5"/>
  <c r="D4" i="5"/>
  <c r="E4" i="5"/>
  <c r="F4" i="5"/>
  <c r="G4" i="5"/>
  <c r="H4" i="5"/>
  <c r="I4" i="5"/>
  <c r="J4" i="5"/>
  <c r="K4" i="5"/>
  <c r="L4" i="5"/>
  <c r="M4" i="5"/>
</calcChain>
</file>

<file path=xl/sharedStrings.xml><?xml version="1.0" encoding="utf-8"?>
<sst xmlns="http://schemas.openxmlformats.org/spreadsheetml/2006/main" count="788" uniqueCount="245">
  <si>
    <t>Tipo de proceso</t>
  </si>
  <si>
    <t>Proceso</t>
  </si>
  <si>
    <t>Nombre Indicador</t>
  </si>
  <si>
    <t>Fórmula</t>
  </si>
  <si>
    <t>Unidad</t>
  </si>
  <si>
    <t>Frecuencia</t>
  </si>
  <si>
    <t>Meta</t>
  </si>
  <si>
    <t>Responsable</t>
  </si>
  <si>
    <t>ENE</t>
  </si>
  <si>
    <t>FEB</t>
  </si>
  <si>
    <t>MAR</t>
  </si>
  <si>
    <t>ABR</t>
  </si>
  <si>
    <t>MAY</t>
  </si>
  <si>
    <t>JUN</t>
  </si>
  <si>
    <t>JUL</t>
  </si>
  <si>
    <t>AGO</t>
  </si>
  <si>
    <t>SEP</t>
  </si>
  <si>
    <t>OCT</t>
  </si>
  <si>
    <t>NOV</t>
  </si>
  <si>
    <t>Observaciones</t>
  </si>
  <si>
    <t>Gerenciales</t>
  </si>
  <si>
    <t>Porcentaje</t>
  </si>
  <si>
    <t>Anual</t>
  </si>
  <si>
    <t>Eficacia</t>
  </si>
  <si>
    <t>Gerente General</t>
  </si>
  <si>
    <t>Mensual</t>
  </si>
  <si>
    <t>Operacionales</t>
  </si>
  <si>
    <t>Puntaje obtenido/puntaje máximo</t>
  </si>
  <si>
    <t>Gestión de Compras</t>
  </si>
  <si>
    <t>DIC</t>
  </si>
  <si>
    <t>Sistemas de Información</t>
  </si>
  <si>
    <t>Solicitudes Atendidas Satisfactoriamente</t>
  </si>
  <si>
    <t>MATRIZ DE INDICADORES</t>
  </si>
  <si>
    <t>Versión: 00</t>
  </si>
  <si>
    <t>Trimestral</t>
  </si>
  <si>
    <t>PROM</t>
  </si>
  <si>
    <t>Director Sistemas</t>
  </si>
  <si>
    <t>Director Desarrollo Humano</t>
  </si>
  <si>
    <t>Apoyo</t>
  </si>
  <si>
    <t>Página 1 de 1</t>
  </si>
  <si>
    <t>Gestión Integral</t>
  </si>
  <si>
    <t>Gestión Comercial</t>
  </si>
  <si>
    <t>Gestión de Operaciones</t>
  </si>
  <si>
    <t>Desarrollo Humano</t>
  </si>
  <si>
    <t>Mantenimiento de Equipos e Infraestructura</t>
  </si>
  <si>
    <t>GESTIÓN ESTRATÉGICA</t>
  </si>
  <si>
    <t>Código: GE-FR-01</t>
  </si>
  <si>
    <t>Gestión Estratégica</t>
  </si>
  <si>
    <t>(No. de actividades ejecutadas/ No. de actividades programadas)*100</t>
  </si>
  <si>
    <t>ISA</t>
  </si>
  <si>
    <t>IFA</t>
  </si>
  <si>
    <t>∑ (No. de días hábiles para dar respuesta)/(No. de solicitudes de usuarios)</t>
  </si>
  <si>
    <t>Tiempo Promedio de Respuesta a Solicitudes de Usuarios</t>
  </si>
  <si>
    <t>Eficacia de las Acciones  de Mejoramiento</t>
  </si>
  <si>
    <t>Días</t>
  </si>
  <si>
    <t>Evaluación de Proveedores</t>
  </si>
  <si>
    <t>(No. de Mttos ejecutados según plan/No. Mttos programados)*100</t>
  </si>
  <si>
    <t>Cumplimiento Plan de Mantenimiento</t>
  </si>
  <si>
    <t>(No. de Solicitudes atendidas satisfactoriamente / Total de solicitudes recibidas) * 100</t>
  </si>
  <si>
    <t>Lim Inf</t>
  </si>
  <si>
    <t>Lim Sup</t>
  </si>
  <si>
    <t>Tipo de Indicador</t>
  </si>
  <si>
    <t>Fecha: 11/04/2016</t>
  </si>
  <si>
    <t>Director de Mantenimiento y Servicios Generales</t>
  </si>
  <si>
    <t>(No. días de incapacidad / HHT del mes) x 240.000 HHT</t>
  </si>
  <si>
    <t>(No. de accidentes laborales / HHT del mes) x 240.000 HHT</t>
  </si>
  <si>
    <t>(No. De casos nuevos de enfermedad laboral / No. De trabajadores) * 100 trabajadores</t>
  </si>
  <si>
    <t>(No. De casos nuevos + antiguos de enfermedad laboral / No. De trabajadores promedio del periodo evaluado) * 100 trabajadores</t>
  </si>
  <si>
    <t>Número</t>
  </si>
  <si>
    <t>Número de Casos</t>
  </si>
  <si>
    <t>SQRS Resueltas</t>
  </si>
  <si>
    <t>∑ (# SQRS Resueltas)/(# SQRS programadas para resolver)</t>
  </si>
  <si>
    <t>Jefe de Operaciones</t>
  </si>
  <si>
    <t>Tiempo de Autorización de FMM de Ingreso</t>
  </si>
  <si>
    <t>∑ Tiempo de autorización de los FMM de ingreso / No. Total de FMM de ingreso presentados</t>
  </si>
  <si>
    <t>Horas</t>
  </si>
  <si>
    <t>Tiempo de Elaboración de Planilla de Recepción</t>
  </si>
  <si>
    <t>∑ Fecha y hora de elaboración de planilla de recepción  - ∑ Fecha y hora de disposición de la carga</t>
  </si>
  <si>
    <t>∑ Fecha y hora de elaboración de planilla de recepción  para grandes volumenes/carga a granel - ∑ Fecha y hora de disposición de la carga</t>
  </si>
  <si>
    <t>Tiempo de Autorización de FMM de Salida</t>
  </si>
  <si>
    <t>Eficiencia</t>
  </si>
  <si>
    <t>Coordinador SIG</t>
  </si>
  <si>
    <t>Asistente Administrativa</t>
  </si>
  <si>
    <t>TF - Tasa de Frecuencia</t>
  </si>
  <si>
    <t xml:space="preserve">(No. de accidentes laborales /  No. De trabajadores) * 100 </t>
  </si>
  <si>
    <t>Indicador de Incidencia</t>
  </si>
  <si>
    <t>Indicador de Prevalencia</t>
  </si>
  <si>
    <t>(No. de acciones correctivas/preventivas cerradas eficazmente / No. de acciones cerradas en el periodo evaluado)*100</t>
  </si>
  <si>
    <t>Semestral</t>
  </si>
  <si>
    <t>Coordinador SST</t>
  </si>
  <si>
    <t>Eficacia de la Formación</t>
  </si>
  <si>
    <t>Cobertura de Capacitaciones de Requisitos Legales</t>
  </si>
  <si>
    <t>META (Mín)</t>
  </si>
  <si>
    <t>META (Máx)</t>
  </si>
  <si>
    <t>Resultado</t>
  </si>
  <si>
    <t>DATOS PARA GRAFICAR - INDICADOR ISA</t>
  </si>
  <si>
    <t>DATOS PARA GRAFICAR - INDICADOR IFA</t>
  </si>
  <si>
    <t>DATOS PARA GRAFICAR - TASA DE FRECUENCIA</t>
  </si>
  <si>
    <t>DATOS PARA GRAFICAR - INDICADOR DE INCIDENCIA</t>
  </si>
  <si>
    <t>DATOS PARA GRAFICAR - INDICADOR DE PREVALENCIA</t>
  </si>
  <si>
    <t>DATOS PARA GRAFICAR - ICA</t>
  </si>
  <si>
    <t>DATOS PARA GRAFICAR - IGA</t>
  </si>
  <si>
    <t>DATOS PARA GRAFICAR - SQRS RESUELTAS</t>
  </si>
  <si>
    <t>DATOS PARA GRAFICAR - TIEMPO PROMEDIO DE RESPUESTA A SOLICITUDES DE USUARIOS</t>
  </si>
  <si>
    <t>ANÁLISIS - TIEMPO PROMEDIO DE RESPUESTA A SOLICITUDES DE USUARIOS</t>
  </si>
  <si>
    <t>ANÁLISIS - SQRS RESUELTAS</t>
  </si>
  <si>
    <t>ANÁLISIS - IGA</t>
  </si>
  <si>
    <t>ANÁLISIS - ICA</t>
  </si>
  <si>
    <t>ANÁLISIS - IFA</t>
  </si>
  <si>
    <t>ANÁLISIS - ISA</t>
  </si>
  <si>
    <t>ANÁLISIS - TASA DE FRECUENCIA</t>
  </si>
  <si>
    <t>ANÁLISIS - INDICADOR DE INCIDENCIA</t>
  </si>
  <si>
    <t>ANÁLISIS - INDICADOR DE PREVALENCIA</t>
  </si>
  <si>
    <t>DATOS PARA GRAFICAR - EFICACIA DE LA FORMACIÓN</t>
  </si>
  <si>
    <t>ANÁLISIS - EFICACIA DE LA FORMACIÓN</t>
  </si>
  <si>
    <t>DATOS PARA GRAFICAR - COBERTURA DE CAPACITACIONES DE REQUISITOS LEGALES</t>
  </si>
  <si>
    <t>ANÁLISIS - COBERTURA DE CAPACITACIONES DE REQUISITOS LEGALES</t>
  </si>
  <si>
    <t>META 
(Mín)</t>
  </si>
  <si>
    <t>META 
(Máx)</t>
  </si>
  <si>
    <t>ANÁLISIS - EVALUACIÓN DE PROVEEDORES</t>
  </si>
  <si>
    <t>DATOS PARA GRAFICAR - EVALUACIÓN DE PROVEEDORES</t>
  </si>
  <si>
    <t>ANÁLISIS - CUMPLIMIENTO DE ACTIVIDADES PROGRAMADAS EN LA REVISIÓN GERENCIAL</t>
  </si>
  <si>
    <t>DATOS PARA GRAFICAR - EFICACIA DE LAS ACCIONES DE MEJORAMIENTO</t>
  </si>
  <si>
    <t>ANÁLISIS - EFICACIA DE LAS ACCIONES DE MEJORAMIENTO</t>
  </si>
  <si>
    <t>DATOS PARA GRAFICAR - CUMPLIMIENTO PLAN DE MANTENIMIENTO</t>
  </si>
  <si>
    <t>ANÁLISIS - CUMPLIMIENTO PLAN DE MANTENIMIENTO</t>
  </si>
  <si>
    <t>I TRIMESTRE</t>
  </si>
  <si>
    <t>II TRIMESTRE</t>
  </si>
  <si>
    <t>III TRIMESTRE</t>
  </si>
  <si>
    <t>IV TRIMESTRE</t>
  </si>
  <si>
    <t>DATOS PARA GRAFICAR - SOLICITUDES ATENDIDAS SATISFACTORIAMENTE</t>
  </si>
  <si>
    <t>ANÁLISIS - SOLICITUDES ATENDIDAS SATISFACTORIAMENTE</t>
  </si>
  <si>
    <t>DATOS PARA GRAFICAR - TIEMPO DE AUTORIZACIÓN DE FMM DE INGRESO</t>
  </si>
  <si>
    <t>DATOS PARA GRAFICAR - TIEMPO DE ELABORACIÓN DE PLANILLA DE RECEPCIÓN</t>
  </si>
  <si>
    <t>ANÁLISIS - TIEMPO DE ELABORACIÓN DE PLANILLA DE RECEPCIÓN</t>
  </si>
  <si>
    <t>DATOS PARA GRAFICAR - TIEMPO DE AUTORIZACIÓN DE FMM DE SALIDA</t>
  </si>
  <si>
    <t>ANÁLISIS - TIEMPO DE AUTORIZACIÓN DE FMM DE SALIDA</t>
  </si>
  <si>
    <t>DATOS PARA GRAFICAR - TOMA DE INVENTARIOS</t>
  </si>
  <si>
    <t>I SEMESTRE</t>
  </si>
  <si>
    <t>II SEMESTRE</t>
  </si>
  <si>
    <t>ANÁLISIS - TOMA DE INVENTARIOS</t>
  </si>
  <si>
    <t>META
(Mín)</t>
  </si>
  <si>
    <t>META
(Máx)</t>
  </si>
  <si>
    <t>DATOS PARA GRAFICAR - EDA</t>
  </si>
  <si>
    <t>ANÁLISIS - EDA</t>
  </si>
  <si>
    <t>N/A</t>
  </si>
  <si>
    <t>DATOS PARA GRAFICAR - CUMPLIMIENTO PLAN DE FORMACIÓN</t>
  </si>
  <si>
    <t>ANÁLISIS - CUMPLIMIENTO PLAN DE FORMACIÓN</t>
  </si>
  <si>
    <t>(No. de mantenimientos preventivos ejecutados/ No. de mantenimientos preventivos planeados)*100</t>
  </si>
  <si>
    <t>DATOS PARA GRAFICAR - CUMPLIMIENTO AL PLAN DE MANTENIMIENTO</t>
  </si>
  <si>
    <t>ANÁLISIS - CUMPLIMIENTO AL PLAN DE MANTENIMIENTO</t>
  </si>
  <si>
    <t>Ii SEMESTRE</t>
  </si>
  <si>
    <t>(No. de auditorías realizadas/ Total de auditorías planeadas)*100</t>
  </si>
  <si>
    <t>∑ Tiempo de autorización de los FMM de salida / No. Total de FMM de salida presentados</t>
  </si>
  <si>
    <t>Tiempo de Respuesta a Solicitudes de Inspección Física</t>
  </si>
  <si>
    <t>Cumplimiento Programación de Inventarios Físicos</t>
  </si>
  <si>
    <t>∑ No. de usuarios a los que se les realizó inventario físico / No. Total de usuarios programados para inventario físico</t>
  </si>
  <si>
    <t>∑ Tiempo de respuesta para el inicio de inspección física / No. Total de inspecciones físicas solicitadas</t>
  </si>
  <si>
    <t>Minutos</t>
  </si>
  <si>
    <t>DATOS PARA GRAFICAR - CUMPLIMIENTO DE ACTIVIDADES DEL SG DE CONTROL Y SEGURIDAD PROGRAMADAS EN LA REVISIÓN GERENCIAL</t>
  </si>
  <si>
    <t>% Cumplimiento de Estratégia</t>
  </si>
  <si>
    <t>(No. de objetivos estratégicos cumplidos / Total de objetivos estratégicos definidos)*100</t>
  </si>
  <si>
    <t>DATOS PARA GRAFICAR - % CUMPLIMIENTO DE ESTRATÉGIA</t>
  </si>
  <si>
    <t>Año 2020</t>
  </si>
  <si>
    <t>ANÁLISIS - % CUMPLIMIENTO DE ESTRATÉGIA</t>
  </si>
  <si>
    <t>ANÁLISIS 2020</t>
  </si>
  <si>
    <t>ANÁLISIS - TIEMPO DE AUTORIZACIÓN DE FMM DE INGRESO</t>
  </si>
  <si>
    <t>DATOS PARA GRAFICAR - TIEMPO DE RESPUESTA A SOLICITUDES DE INSPECCIÓN FÍSICA</t>
  </si>
  <si>
    <t>ANÁLISIS - TIEMPO DE RESPUESTA A SOLICITUDES DE INSPECCIÓN FÍSICA</t>
  </si>
  <si>
    <t>Cumplimiento al Plan de Mantenimiento*</t>
  </si>
  <si>
    <t>Cumplimiento Programa de Auditoría*</t>
  </si>
  <si>
    <t>Cumplimiento de Actividades del SG de  Control y Seguridad Programadas en la Revisión Gerencial*</t>
  </si>
  <si>
    <t>Seguimiento</t>
  </si>
  <si>
    <r>
      <rPr>
        <b/>
        <i/>
        <u/>
        <sz val="11"/>
        <rFont val="Microsoft PhagsPa"/>
        <family val="2"/>
      </rPr>
      <t>NOTA:</t>
    </r>
    <r>
      <rPr>
        <sz val="11"/>
        <rFont val="Microsoft PhagsPa"/>
        <family val="2"/>
      </rPr>
      <t xml:space="preserve"> </t>
    </r>
    <r>
      <rPr>
        <b/>
        <sz val="11"/>
        <rFont val="Microsoft PhagsPa"/>
        <family val="2"/>
      </rPr>
      <t>*Mecanismo de seguimiento.</t>
    </r>
  </si>
  <si>
    <t>Ver Pestaña Mtto</t>
  </si>
  <si>
    <t>Los mantenimientos para el mes de Marzo se ejecutaron de manera oportuna, durante el mes se realizaron todas las actividades de revisión y limpieza de la iluminación, sistemas de drenaje, revisión de aires acondicionados de ZFA, se garantizó las condiciones de operatividad de los equipos y su buen funcionamiento.</t>
  </si>
  <si>
    <t xml:space="preserve">Los Mantenimientos para el presente mes se ejecutaron oportunamente y en su totalidad. Se confirma la ejecución de las órdenes de mantenimiento preventivo de iluminación, bombas de evacuación, sistema de rebombeo de alcantarillado y revisión y limpieza de Perímetro y Bodegas. De esta manera se logra un seguimiento y control que garantiza las condiciones de operatividad de dichos equipos. </t>
  </si>
  <si>
    <t xml:space="preserve">Los mantenimientos para el mes de febrero se ejecutaron de manera oportuna, durante el transcurso del mes se realizaron actividades de revisión y limpieza a la iluminación en las oficinas, garitas y casino de ZFA, se revisaron los sistemas de drenaje de aguas lluvias y aguas negras, el sistema de rebombeo  de alcantarillado, hidrantes, bombas de evacuación y subestación eléctrica, además se realizó revisión y limpieza al perímetro y bodega. Durante el mes se garantizaron las condiciones de operatividad de los equipos y de la misma manera el estado de aseo en todas las áreas. </t>
  </si>
  <si>
    <t>Ver Pestaña SIST</t>
  </si>
  <si>
    <r>
      <t>Se evidencia que a la fecha se cumplieron con los 15 casos expuestos, en general se atendieron todas las solicitudes dando cumplimiento satisfactoriamente, esto permitió que los procesos avanzaran sin ningún problema, brindándoles solución en su totalidad, se evidencia un caso en RDD*, el cual pertenece a servicio generales (este no se incluye en la tabla). Ver</t>
    </r>
    <r>
      <rPr>
        <u/>
        <sz val="10"/>
        <color theme="1"/>
        <rFont val="Calibri"/>
        <family val="2"/>
        <scheme val="minor"/>
      </rPr>
      <t xml:space="preserve"> INDICADORES ZFA - I TRIMESTRE.</t>
    </r>
  </si>
  <si>
    <t>Cumplimiento Plan de Formación</t>
  </si>
  <si>
    <r>
      <rPr>
        <b/>
        <sz val="11"/>
        <rFont val="Calibri"/>
        <family val="2"/>
        <scheme val="minor"/>
      </rPr>
      <t xml:space="preserve">11/05/2020: </t>
    </r>
    <r>
      <rPr>
        <sz val="11"/>
        <rFont val="Calibri"/>
        <family val="2"/>
        <scheme val="minor"/>
      </rPr>
      <t xml:space="preserve">A partir de la fecha se actualiza la frecuencia de medición del indicador de cuatrimestral a Anual. </t>
    </r>
  </si>
  <si>
    <r>
      <rPr>
        <b/>
        <sz val="11"/>
        <rFont val="Calibri"/>
        <family val="2"/>
        <scheme val="minor"/>
      </rPr>
      <t xml:space="preserve">11/05/2020: </t>
    </r>
    <r>
      <rPr>
        <sz val="11"/>
        <rFont val="Calibri"/>
        <family val="2"/>
        <scheme val="minor"/>
      </rPr>
      <t xml:space="preserve">A partir de la fecha se actualiza la frecuencia de medición del indicador de cuatrimestral a Anual y se asigna como un indicador de medición.  </t>
    </r>
  </si>
  <si>
    <t>AÑO 2020</t>
  </si>
  <si>
    <t>Ver Pestaña OPER</t>
  </si>
  <si>
    <t>Los mantenimientos para el mes de Abril se ejecutaron de manera oportuna, durante el mes se realizó el 91% de las actividades las cuales quedaron pendientes las revisiones y limpieza de los hidrantes, de resto se ejecutaron las otras actividades de manera eficiente.</t>
  </si>
  <si>
    <t>Los mantenimientos para el mes de Mayo se ejecutaron de manera oportuna, durante el mes se realizó el 92% de las cuales quedó pendiente las revision y limpieza del perimetro, de resto se ejecutaron las otras actividades de manera eficiente incluyendo la faltante del mes de abril.</t>
  </si>
  <si>
    <t>La aprobación de los Formularios de Ingreso se realizó dentro del tiempo establecido en el indicador</t>
  </si>
  <si>
    <t xml:space="preserve"> La elaboración de la planilla de Recepción se llevó a cabo dentro del término establecido</t>
  </si>
  <si>
    <t>La aprobación de los Formularios de Salida se realizó dentro del tiempo establecido en el indicador</t>
  </si>
  <si>
    <t>La medición de este indicador se llevará a cabo con la nueva versión del sistema TBS, ya que actualmente no guarda la fecha y hora de la solicitud sino solo de la inspección</t>
  </si>
  <si>
    <t>La toma de inventario fisico al 100% de los usuarios se llevó a cabo en conjunto con la audítoria externa</t>
  </si>
  <si>
    <t>Se evidencia que a la fecha se dio cumplimiento de los casos expuestos, se realizó seguimiento frente a los casos, a partir de la implementacion en los tiempos, se agrego el item de tiempo el cual esta divido en 3 categorias:
Tiempo de solucion de 0 a 5 dias, nos indica cumplimiento eficiente, dentro de lo normal.
Tiempo de solución de 5 a 10 días, nos indica cumplimiento, fuera del rango normal.
Tiempo de solución más de 10 días,  nos indica que no se dio cumplimiento dentro del rango estipulado como normal y que se debe trabajar  o realizar seguimiento frente al tema, verificando lo sucedido y las instancias en el proceso, de esta manera mejorar nuestros tiempos frente a la solucion de casos expuestos en la mesa de ayuda antes los usuarios, se dio cumplimiento dentro del rango de tiempo de forma adecuada.</t>
  </si>
  <si>
    <t xml:space="preserve">Perdida de 5 dias en total debido a 2 incapacidades del mismo empleado por enfermedad general  </t>
  </si>
  <si>
    <t>No se presentaron incapacidades por accidentes de trabajo</t>
  </si>
  <si>
    <t xml:space="preserve">Perdida de 32 dia debido una ley maria y varias incapacidades prorrogadas del mismo empleado por enfermedad general </t>
  </si>
  <si>
    <t xml:space="preserve">Perdida de 2 debido a incapacidad de un empleado a raiz de una enfermedad general (herida de rodilla) </t>
  </si>
  <si>
    <t>No se presentaron accidentes de trabajo</t>
  </si>
  <si>
    <t>No se registran casos de enfermedad laboral</t>
  </si>
  <si>
    <t>Ver pestaña GI-SST</t>
  </si>
  <si>
    <t>Se evidencia que a la fecha se dio cumplimiento de los 11 casos expuestos, se realizó seguimiento de los casos demarcados con Tiempo de solución de más de 10 días, en total se registró un (1) caso:(adjunto imagen en word) Se realizó seguimiento al respectivo, se evidencia solución del caso, se manifiesta que el caso se cargó en la categoría Carpetas Compartidas, lo cual fue reasignado y verificado para su cierre oportuno.</t>
  </si>
  <si>
    <t>Los mantenimientos para el mes de Junio se ejecutaron de manera oportuna, durante el transcurso del mes se realizó actividades de revisión a bomba de evacuación, revisión y limpieza a la iluminación en las oficinas, garitas y casino de ZFA, se realizó mantenimiento a los aires acondicionados, mantenimiento al drenaje de evacuación de aguas negras, revisión y limpieza del perímetro y bodegas. Durante el mes se garantizó las condiciones de operatividad de los equipos y de la misma manera el estado de aseo en todas las áreas y de la misma manera se ejecutaron los pendientes del mes anterior.</t>
  </si>
  <si>
    <t xml:space="preserve">Los Mantenimientos para el presente mes se ejecutaron oportunamente y en su totalidad. Se confirma la ejecución de las órdenes de mantenimiento preventivo de iluminación, Bomba de evacuación, mantenimiento al drenaje de evacuación y, revisión y limpieza de Perímetro y Bodegas. De esta manera se logra un seguimiento y control que garantiza las condiciones de operatividad de dichos equipos. </t>
  </si>
  <si>
    <t>Los mantenimientos para el mes de Agosto se ejecutaron de manera oportuna, durante el transcurso del mes se realizó actividades de revisión y limpieza a la iluminación en las oficinas, garitas y casino de ZFA, se revizaron los sistemas de drenaje de aguas lluvias y aguas negras, el sistema de rebombeo  de alcantarillado, hidrantes, bombas de evacuación y subestación eléctrica, además se realizó revisión y limpieza al perímetro y bodegas. Durante el mes se garantizó las condiciones de operatividad de los equipos y de la misma manera el estado de aseo en todas las áreas.</t>
  </si>
  <si>
    <t>Se programan 18 Mantenimientos para el mes de septiembre, los cuales se ejecutaron de manera oportuna, Se realizaron Mantenimientos Preventivos Mensuales que incluyeron Revisión de Bomba de Evacuación, Revisión de Hidrantes, Actividades de Revisión y Limpieza de Bodegas y Perímetro, También de Revisión, Limpieza e iluminación en las Oficinas, Garitas y Casino de ZFA , Se realizó Mantenimiento Preventivo de Bombas,  Se realizaron Mantenimientos Preventivos Trimestrales de Aires Acondicionados de las Oficinas Garitas y Casino de ZFA, Durante el mes se garantizó las condiciones de operatividad de los equipos y de la misma manera el estado de aseo en todas las áreas.</t>
  </si>
  <si>
    <t>Para el mes de octubre se programaron 10 Mantenimientos preventivos, los cuales se ejecutaron de manera oportuna y en su totalidad, Se realizaron Revisión de Bomba de Evacuación, Revisión de Hidrantes, Revisión Limpieza e iluminación de la ZFA para Oficinas, Garitas y Casino, También Revisión y limpieza de Perímetro y Bodegas, Durante el mes se garantizó las condiciones de operatividad de los equipos y de la misma manera el estado de aseo en todas las áreas.</t>
  </si>
  <si>
    <t xml:space="preserve">Perdida de 30 dias de incapacidad de un empleado(Guarda de la seguridad) debido a una contusion del torax  </t>
  </si>
  <si>
    <t xml:space="preserve">Perdida de 20 de dias de incpacidad por fractura de un empleado y prorroga de la misma  </t>
  </si>
  <si>
    <t xml:space="preserve">Se presento un caso de un accidente de trabajo leve generando una incapacidad por 5 dias </t>
  </si>
  <si>
    <t xml:space="preserve">Se presento un caso de un accidente de trabajo leve </t>
  </si>
  <si>
    <t>Gerencia Estratégica</t>
  </si>
  <si>
    <t>Gestión Operaciones</t>
  </si>
  <si>
    <t>Mtto Equipos</t>
  </si>
  <si>
    <t>G Compras.</t>
  </si>
  <si>
    <t>Sistemas</t>
  </si>
  <si>
    <t>Los mantenimientos no fueron realizados debido a que por la situacion de la pandemia, no se contaba con aprendices SENA, para realizar la actividad. Estos estaban suspendidos y fueron habilitados hasta el mes de AGOSTO.</t>
  </si>
  <si>
    <t>Los mantenimientos se realizaron en el tiempo estipulado, dando cumplimiento al 93.33% de lo programado.
Se llevo acabo limpieza de Hardware y limpieza de Software (Eliminación de archivos temporales, virus, reparación de registros, actualización de programas y verificacion de sistema de BackUP de información). El usuario HPUYO por temas de Pandemia y edad, desde que inicio la Pandemia por COVID-19, no ha vuelto a las oficinas. asi mismo, se le envio correo para solicitar que enviara el PC para realziar mantenimiento, pero no se obtuvo respuesta.</t>
  </si>
  <si>
    <t>PROCESO</t>
  </si>
  <si>
    <t>ESTADO</t>
  </si>
  <si>
    <t>ESTADO DE INDICADORES POR PROCESO ZFA</t>
  </si>
  <si>
    <t>Pendiente resultado de Diciembre 2020</t>
  </si>
  <si>
    <t xml:space="preserve">Se programaron 13 mantenimientos preventivos para el mes de Noviembre, los cuales se ejecutaron de manera oportuna y en su totalidad, Se realizaron revisiones de Bombas de Evacuación y de Hidrantes, Se realizó Revisión y Limpieza de la iluminación de la ZFA para Oficinas, Garitas y Casinos, además de revisiones del drenaje de evacuación de aguas lluvias y aguas negras, Revisión de la Subestación Eléctrica y por último, Revisión y Limpieza del Perímetro y Bodegas, De esta manera se logra un seguimiento y control que garantiza las condiciones de operatividad de dichos equipos. </t>
  </si>
  <si>
    <t>Se programaron 17 mantenimientos preventivos para el mes de Diciembre, los cuales se ejecutaron de manera oportuna y en su totalidad, Durante el mes se realizaron Revisiones de Bomba de Evacuación, Revisión de Hidrantes, Revisión y Limpieza e iluminación y Mantenimiento de Aires Acondicionados de la ZFA para Oficinas, Garitas y Casino, Junto con la Revisión y Limpieza de perímetro y bodegas, Durante el mes se garantizaron las condiciones de operatividad de los equipos y de la misma manera el estado de aseo en todas las áreas. Del mismo modo, el indicador del año 2020 llego a 98%.</t>
  </si>
  <si>
    <t>Ver pestaña GE</t>
  </si>
  <si>
    <t xml:space="preserve">Durante el 2020 se realizaron las auditorias programadas (Au. interna a procesos corporativos, Au. interna a procesos ZFA). Debido a la situación de pandemia presentada en el año 2020 y a la ausencia de un encargado SIG fijo en la compañía durante varios meses del año, la auditoria externa fue reprogramada para Febrero/2021. </t>
  </si>
  <si>
    <t>Ver pestaña GI</t>
  </si>
  <si>
    <t>Indicadores anuales. Pendiente resultado de Indicador Cumplimiento de estrategia</t>
  </si>
  <si>
    <t>No se cuenta con resultados de ninguno de los meses del año 2020.</t>
  </si>
  <si>
    <t>Actualizado 2020.</t>
  </si>
  <si>
    <t>Se evidencia que a la fecha se dio cumplimiento de los casos expuestos, se realizó seguimiento de los casos demarcados con Tiempo de solución de más de 10 días, no se evidencian casos.</t>
  </si>
  <si>
    <r>
      <t xml:space="preserve">31/12/2020: </t>
    </r>
    <r>
      <rPr>
        <sz val="10"/>
        <rFont val="Microsoft PhagsPa"/>
        <family val="2"/>
      </rPr>
      <t>Este indicador solo se podrá medir con la versión 4 del sistema TBS el cual aún se encuentra en desarrollo.</t>
    </r>
  </si>
  <si>
    <t>DATOS PARA GRAFICAR - CUMPLIMIENTO PROGRAMA DE AUDITORIA</t>
  </si>
  <si>
    <t>Indicadores anuales. Pendiente obtener resultado 2020</t>
  </si>
  <si>
    <t>No se presentaron</t>
  </si>
  <si>
    <t>Para el año 2020, de los 25 compromisos adquiridos en la revision gerencial en materia de control y seguridad correspondiente al 2019, solo se le dio cumplimiento a 16 de estos, es decir, se obtuvo un resultado de 64%. Cabe resaltar que durante el período de Junio a Septiembre no se contaba con Coordinador SIG en la compañía por lo que no fue posible hacer los seguimientos rutinarios correspondientes para gestionar el cumplimiento de los compromisos. De igual manera, los responsables de los compromisos no ejecutaron seguimiento a sus pendientes en este periodo.</t>
  </si>
  <si>
    <t>Pendiente consolidar resultados de objetivos con la Gerencia.</t>
  </si>
  <si>
    <t>De 10 planes de acción programados para cierre durante el año 2020, se logró cierre eficaz del 90% de estos. De acuerdo con los resultados de años anteriores, se evidencia una mejora en la eficacia de las acciones implementadas en el SIG del 15%. Se debe seguir trabajando en el cierre oportuno y eficaz de los demás planes de acción documentados para cerrar brechas existentes en el SIG.</t>
  </si>
  <si>
    <t>ANÁLISIS - CUMPLIMIENTO DEL PROGRAMA DE AUDITORIA</t>
  </si>
  <si>
    <t>Actualizado resultados a la fecha</t>
  </si>
  <si>
    <t>Pendiente resultado de Indicador Cumplimiento de estrategia debido a que no se realizó medició de planeación estratégica 2020.</t>
  </si>
  <si>
    <t>Pendiente resultados enero/febrero/marzo 2021</t>
  </si>
  <si>
    <t>G Compras</t>
  </si>
  <si>
    <t>Indicadores anuales. Pendiente  resultado 2020</t>
  </si>
  <si>
    <t>Actualizado Primer Trimestre 2021.</t>
  </si>
  <si>
    <r>
      <rPr>
        <u/>
        <sz val="11"/>
        <color rgb="FFFF0000"/>
        <rFont val="Calibri"/>
        <family val="2"/>
        <scheme val="minor"/>
      </rPr>
      <t>SST</t>
    </r>
    <r>
      <rPr>
        <sz val="11"/>
        <color rgb="FFFF0000"/>
        <rFont val="Calibri"/>
        <family val="2"/>
        <scheme val="minor"/>
      </rPr>
      <t>: Pendiente resultados enero/febrero/marzo 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</si>
</sst>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_);\(0\)"/>
    <numFmt numFmtId="166" formatCode="0.0"/>
    <numFmt numFmtId="167" formatCode="0.0%"/>
  </numFmts>
  <fonts count="27" x14ac:knownFonts="1">
    <font>
      <sz val="11"/>
      <color theme="1"/>
      <name val="Calibri"/>
      <family val="2"/>
      <scheme val="minor"/>
    </font>
    <font>
      <sz val="11"/>
      <color theme="1"/>
      <name val="Calibri"/>
      <family val="2"/>
      <scheme val="minor"/>
    </font>
    <font>
      <sz val="9"/>
      <name val="Arial"/>
      <family val="2"/>
    </font>
    <font>
      <sz val="9"/>
      <color theme="1"/>
      <name val="Arial"/>
      <family val="2"/>
    </font>
    <font>
      <sz val="11"/>
      <color indexed="8"/>
      <name val="Calibri"/>
      <family val="2"/>
    </font>
    <font>
      <sz val="10"/>
      <name val="Microsoft PhagsPa"/>
      <family val="2"/>
    </font>
    <font>
      <b/>
      <sz val="10"/>
      <name val="Microsoft PhagsPa"/>
      <family val="2"/>
    </font>
    <font>
      <sz val="12"/>
      <color theme="1"/>
      <name val="Calibri"/>
      <family val="2"/>
      <scheme val="minor"/>
    </font>
    <font>
      <sz val="10"/>
      <color indexed="8"/>
      <name val="Microsoft PhagsPa"/>
      <family val="2"/>
    </font>
    <font>
      <b/>
      <sz val="10"/>
      <color indexed="8"/>
      <name val="Microsoft PhagsPa"/>
      <family val="2"/>
    </font>
    <font>
      <sz val="10"/>
      <color theme="1"/>
      <name val="Microsoft PhagsPa"/>
      <family val="2"/>
    </font>
    <font>
      <u/>
      <sz val="11"/>
      <color theme="10"/>
      <name val="Calibri"/>
      <family val="2"/>
      <scheme val="minor"/>
    </font>
    <font>
      <b/>
      <sz val="10"/>
      <color theme="0"/>
      <name val="Microsoft PhagsPa"/>
      <family val="2"/>
    </font>
    <font>
      <sz val="10"/>
      <color theme="1"/>
      <name val="Calibri"/>
      <family val="2"/>
      <scheme val="minor"/>
    </font>
    <font>
      <sz val="11"/>
      <name val="Microsoft PhagsPa"/>
      <family val="2"/>
    </font>
    <font>
      <b/>
      <i/>
      <u/>
      <sz val="11"/>
      <name val="Microsoft PhagsPa"/>
      <family val="2"/>
    </font>
    <font>
      <i/>
      <sz val="10"/>
      <color indexed="8"/>
      <name val="Microsoft PhagsPa"/>
      <family val="2"/>
    </font>
    <font>
      <b/>
      <sz val="11"/>
      <name val="Microsoft PhagsPa"/>
      <family val="2"/>
    </font>
    <font>
      <u/>
      <sz val="10"/>
      <color theme="1"/>
      <name val="Calibri"/>
      <family val="2"/>
      <scheme val="minor"/>
    </font>
    <font>
      <sz val="11"/>
      <name val="Calibri"/>
      <family val="2"/>
      <scheme val="minor"/>
    </font>
    <font>
      <b/>
      <sz val="1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0"/>
      <color theme="0"/>
      <name val="Microsoft PhagsPa"/>
      <family val="2"/>
    </font>
    <font>
      <sz val="11"/>
      <color rgb="FFFF0000"/>
      <name val="Calibri"/>
      <family val="2"/>
      <scheme val="minor"/>
    </font>
    <font>
      <u/>
      <sz val="11"/>
      <color rgb="FFFF0000"/>
      <name val="Calibri"/>
      <family val="2"/>
      <scheme val="minor"/>
    </font>
  </fonts>
  <fills count="13">
    <fill>
      <patternFill patternType="none"/>
    </fill>
    <fill>
      <patternFill patternType="gray125"/>
    </fill>
    <fill>
      <patternFill patternType="solid">
        <fgColor indexed="9"/>
        <bgColor indexed="64"/>
      </patternFill>
    </fill>
    <fill>
      <patternFill patternType="solid">
        <fgColor rgb="FF85C226"/>
        <bgColor indexed="64"/>
      </patternFill>
    </fill>
    <fill>
      <patternFill patternType="solid">
        <fgColor rgb="FF16863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rgb="FFFFB3B3"/>
        <bgColor indexed="64"/>
      </patternFill>
    </fill>
    <fill>
      <patternFill patternType="solid">
        <fgColor rgb="FFABE3AB"/>
        <bgColor indexed="64"/>
      </patternFill>
    </fill>
    <fill>
      <patternFill patternType="solid">
        <fgColor theme="6"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11" fillId="0" borderId="0" applyNumberFormat="0" applyFill="0" applyBorder="0" applyAlignment="0" applyProtection="0"/>
  </cellStyleXfs>
  <cellXfs count="272">
    <xf numFmtId="0" fontId="0" fillId="0" borderId="0" xfId="0"/>
    <xf numFmtId="9" fontId="2" fillId="0" borderId="0" xfId="2" applyFont="1" applyAlignment="1">
      <alignment horizontal="center" vertical="center"/>
    </xf>
    <xf numFmtId="9" fontId="2" fillId="0" borderId="0" xfId="2"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xf numFmtId="0" fontId="2"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vertical="center"/>
    </xf>
    <xf numFmtId="0" fontId="9" fillId="3" borderId="7" xfId="0" applyFont="1" applyFill="1" applyBorder="1" applyAlignment="1">
      <alignment horizontal="center" vertical="center" wrapText="1"/>
    </xf>
    <xf numFmtId="9" fontId="5" fillId="0" borderId="5" xfId="2" applyFont="1" applyBorder="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9" fontId="5" fillId="5" borderId="5" xfId="2"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5" borderId="1" xfId="0" applyFont="1" applyFill="1" applyBorder="1" applyAlignment="1">
      <alignment vertical="center"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5" fillId="5" borderId="1" xfId="0" applyFont="1" applyFill="1" applyBorder="1" applyAlignment="1">
      <alignment vertical="center" wrapText="1"/>
    </xf>
    <xf numFmtId="1" fontId="5" fillId="5" borderId="1" xfId="0" applyNumberFormat="1" applyFont="1" applyFill="1" applyBorder="1" applyAlignment="1">
      <alignment vertical="center" wrapText="1"/>
    </xf>
    <xf numFmtId="9" fontId="5" fillId="5" borderId="1" xfId="2" applyFont="1" applyFill="1" applyBorder="1" applyAlignment="1">
      <alignment horizontal="center" vertical="center"/>
    </xf>
    <xf numFmtId="9" fontId="5" fillId="5" borderId="1" xfId="0" applyNumberFormat="1" applyFont="1" applyFill="1" applyBorder="1" applyAlignment="1">
      <alignment horizontal="center" vertical="center" wrapText="1"/>
    </xf>
    <xf numFmtId="9" fontId="8" fillId="5" borderId="1" xfId="0" applyNumberFormat="1" applyFont="1" applyFill="1" applyBorder="1" applyAlignment="1">
      <alignment horizontal="center" vertical="center" wrapText="1"/>
    </xf>
    <xf numFmtId="9" fontId="8" fillId="5" borderId="1" xfId="2" applyFont="1" applyFill="1" applyBorder="1" applyAlignment="1">
      <alignment horizontal="center" vertical="center"/>
    </xf>
    <xf numFmtId="0" fontId="5" fillId="5" borderId="1" xfId="0" applyFont="1" applyFill="1" applyBorder="1" applyAlignment="1">
      <alignment horizontal="left" vertical="center" wrapText="1"/>
    </xf>
    <xf numFmtId="0" fontId="8" fillId="5" borderId="3" xfId="0" applyFont="1" applyFill="1" applyBorder="1" applyAlignment="1">
      <alignment horizontal="center" vertical="center" wrapText="1"/>
    </xf>
    <xf numFmtId="166" fontId="10" fillId="0" borderId="1" xfId="2" applyNumberFormat="1" applyFont="1" applyBorder="1" applyAlignment="1">
      <alignment horizontal="center" vertical="center"/>
    </xf>
    <xf numFmtId="0" fontId="10" fillId="5" borderId="1" xfId="0" applyFont="1" applyFill="1" applyBorder="1" applyAlignment="1">
      <alignment horizontal="center" vertical="center" wrapText="1"/>
    </xf>
    <xf numFmtId="2" fontId="5" fillId="5" borderId="5" xfId="2" applyNumberFormat="1" applyFont="1" applyFill="1" applyBorder="1" applyAlignment="1">
      <alignment horizontal="center" vertical="center"/>
    </xf>
    <xf numFmtId="167" fontId="5" fillId="5" borderId="5" xfId="2" applyNumberFormat="1" applyFont="1" applyFill="1" applyBorder="1" applyAlignment="1">
      <alignment horizontal="center" vertical="center"/>
    </xf>
    <xf numFmtId="10" fontId="10" fillId="5" borderId="1" xfId="2" applyNumberFormat="1" applyFont="1" applyFill="1" applyBorder="1" applyAlignment="1">
      <alignment horizontal="center" vertical="center" wrapText="1"/>
    </xf>
    <xf numFmtId="9" fontId="5" fillId="5" borderId="0" xfId="0" applyNumberFormat="1" applyFont="1" applyFill="1" applyAlignment="1">
      <alignment horizontal="center" vertical="center"/>
    </xf>
    <xf numFmtId="9" fontId="5" fillId="0" borderId="0" xfId="0" applyNumberFormat="1" applyFont="1" applyAlignment="1">
      <alignment vertical="center"/>
    </xf>
    <xf numFmtId="0" fontId="6" fillId="0" borderId="0" xfId="0" applyFont="1" applyAlignment="1">
      <alignment horizontal="center" vertical="center"/>
    </xf>
    <xf numFmtId="9" fontId="5" fillId="0" borderId="0" xfId="0" applyNumberFormat="1" applyFont="1" applyAlignment="1">
      <alignment horizontal="center" vertical="center"/>
    </xf>
    <xf numFmtId="0" fontId="6" fillId="6" borderId="1" xfId="0" applyFont="1" applyFill="1" applyBorder="1" applyAlignment="1">
      <alignment horizontal="center" vertical="center"/>
    </xf>
    <xf numFmtId="1" fontId="5" fillId="5" borderId="1" xfId="0" applyNumberFormat="1" applyFont="1" applyFill="1" applyBorder="1" applyAlignment="1">
      <alignment horizontal="center" vertical="center"/>
    </xf>
    <xf numFmtId="1" fontId="5" fillId="5" borderId="1" xfId="0" applyNumberFormat="1" applyFont="1" applyFill="1" applyBorder="1" applyAlignment="1">
      <alignment horizontal="center"/>
    </xf>
    <xf numFmtId="9" fontId="5" fillId="5" borderId="1" xfId="2" applyFont="1" applyFill="1" applyBorder="1" applyAlignment="1">
      <alignment horizontal="center"/>
    </xf>
    <xf numFmtId="10" fontId="5" fillId="5" borderId="1" xfId="2" applyNumberFormat="1" applyFont="1" applyFill="1" applyBorder="1" applyAlignment="1">
      <alignment horizontal="center"/>
    </xf>
    <xf numFmtId="1" fontId="5" fillId="5" borderId="1" xfId="2" applyNumberFormat="1" applyFont="1" applyFill="1" applyBorder="1" applyAlignment="1">
      <alignment horizontal="center"/>
    </xf>
    <xf numFmtId="1" fontId="5" fillId="5" borderId="1" xfId="2" applyNumberFormat="1" applyFont="1" applyFill="1" applyBorder="1" applyAlignment="1">
      <alignment horizontal="center" vertical="center"/>
    </xf>
    <xf numFmtId="0" fontId="6"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9" fontId="5" fillId="5" borderId="1" xfId="2" applyFont="1" applyFill="1" applyBorder="1" applyAlignment="1">
      <alignment horizontal="center"/>
    </xf>
    <xf numFmtId="9" fontId="5" fillId="5" borderId="1" xfId="2" applyFont="1" applyFill="1" applyBorder="1" applyAlignment="1">
      <alignment horizontal="center" vertical="center"/>
    </xf>
    <xf numFmtId="0" fontId="10" fillId="5" borderId="3" xfId="0" applyFont="1" applyFill="1" applyBorder="1" applyAlignment="1">
      <alignment horizontal="center" vertical="center" wrapText="1"/>
    </xf>
    <xf numFmtId="0" fontId="10" fillId="5" borderId="11" xfId="0" applyFont="1" applyFill="1" applyBorder="1" applyAlignment="1">
      <alignment horizontal="center" vertical="center" wrapText="1"/>
    </xf>
    <xf numFmtId="9" fontId="5" fillId="5" borderId="5" xfId="2" applyNumberFormat="1" applyFont="1" applyFill="1" applyBorder="1" applyAlignment="1">
      <alignment horizontal="center" vertical="center"/>
    </xf>
    <xf numFmtId="17" fontId="12" fillId="0" borderId="0" xfId="0" applyNumberFormat="1" applyFont="1" applyFill="1" applyBorder="1" applyAlignment="1">
      <alignment vertical="center"/>
    </xf>
    <xf numFmtId="9" fontId="5" fillId="5" borderId="5" xfId="2" applyFont="1" applyFill="1" applyBorder="1" applyAlignment="1">
      <alignment horizontal="center" vertical="center"/>
    </xf>
    <xf numFmtId="9" fontId="8" fillId="5" borderId="1" xfId="2" applyFont="1" applyFill="1" applyBorder="1" applyAlignment="1">
      <alignment horizontal="center" vertical="center" wrapText="1"/>
    </xf>
    <xf numFmtId="0" fontId="5" fillId="5" borderId="5"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6" fillId="6" borderId="1" xfId="0" applyFont="1" applyFill="1" applyBorder="1" applyAlignment="1">
      <alignment horizontal="center" vertical="center"/>
    </xf>
    <xf numFmtId="0" fontId="5" fillId="5"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165" fontId="8" fillId="0" borderId="1" xfId="1" applyNumberFormat="1" applyFont="1" applyFill="1" applyBorder="1" applyAlignment="1">
      <alignment horizontal="center" vertical="center" wrapText="1"/>
    </xf>
    <xf numFmtId="1" fontId="8" fillId="0" borderId="1" xfId="0"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4" xfId="0" applyFont="1" applyFill="1" applyBorder="1" applyAlignment="1">
      <alignment vertical="center" wrapText="1"/>
    </xf>
    <xf numFmtId="9" fontId="8" fillId="5" borderId="4" xfId="0" applyNumberFormat="1" applyFont="1" applyFill="1" applyBorder="1" applyAlignment="1">
      <alignment horizontal="center" vertical="center" wrapText="1"/>
    </xf>
    <xf numFmtId="0" fontId="9" fillId="5"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16" fillId="5" borderId="1" xfId="0" applyFont="1" applyFill="1" applyBorder="1" applyAlignment="1">
      <alignment horizontal="center" vertical="center"/>
    </xf>
    <xf numFmtId="0" fontId="0" fillId="0" borderId="0" xfId="0" applyAlignment="1">
      <alignment vertical="center"/>
    </xf>
    <xf numFmtId="1" fontId="5" fillId="8" borderId="1" xfId="0" applyNumberFormat="1"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21" fillId="9" borderId="1" xfId="0" applyFont="1" applyFill="1" applyBorder="1" applyAlignment="1">
      <alignment horizontal="center" vertical="center"/>
    </xf>
    <xf numFmtId="0" fontId="21" fillId="9" borderId="1" xfId="0" applyFont="1" applyFill="1" applyBorder="1" applyAlignment="1">
      <alignment horizontal="center"/>
    </xf>
    <xf numFmtId="166" fontId="10" fillId="11" borderId="1" xfId="2" applyNumberFormat="1" applyFont="1" applyFill="1" applyBorder="1" applyAlignment="1">
      <alignment horizontal="center" vertical="center"/>
    </xf>
    <xf numFmtId="166" fontId="10" fillId="10" borderId="1" xfId="2" applyNumberFormat="1" applyFont="1" applyFill="1" applyBorder="1" applyAlignment="1">
      <alignment horizontal="center" vertical="center"/>
    </xf>
    <xf numFmtId="167" fontId="10" fillId="11" borderId="1" xfId="2" applyNumberFormat="1" applyFont="1" applyFill="1" applyBorder="1" applyAlignment="1">
      <alignment horizontal="center" vertical="center"/>
    </xf>
    <xf numFmtId="167" fontId="10" fillId="10" borderId="1" xfId="2" applyNumberFormat="1" applyFont="1" applyFill="1" applyBorder="1" applyAlignment="1">
      <alignment horizontal="center" vertical="center"/>
    </xf>
    <xf numFmtId="2" fontId="10" fillId="11" borderId="1" xfId="2" applyNumberFormat="1" applyFont="1" applyFill="1" applyBorder="1" applyAlignment="1">
      <alignment horizontal="center" vertical="center"/>
    </xf>
    <xf numFmtId="9" fontId="10" fillId="11" borderId="1" xfId="2" applyFont="1" applyFill="1" applyBorder="1" applyAlignment="1">
      <alignment horizontal="center" vertical="center"/>
    </xf>
    <xf numFmtId="9" fontId="5" fillId="5" borderId="1" xfId="0" applyNumberFormat="1" applyFont="1" applyFill="1" applyBorder="1" applyAlignment="1">
      <alignment horizontal="center" vertical="center"/>
    </xf>
    <xf numFmtId="0" fontId="6" fillId="6" borderId="1" xfId="0" applyFont="1" applyFill="1" applyBorder="1" applyAlignment="1">
      <alignment horizontal="center" vertical="center"/>
    </xf>
    <xf numFmtId="9" fontId="24" fillId="5" borderId="0" xfId="0" applyNumberFormat="1" applyFont="1" applyFill="1" applyAlignment="1">
      <alignment horizontal="center" vertical="center"/>
    </xf>
    <xf numFmtId="1" fontId="10" fillId="11" borderId="1" xfId="2" applyNumberFormat="1" applyFont="1" applyFill="1" applyBorder="1" applyAlignment="1">
      <alignment horizontal="center" vertical="center"/>
    </xf>
    <xf numFmtId="9" fontId="10" fillId="11" borderId="20" xfId="2" applyFont="1" applyFill="1" applyBorder="1" applyAlignment="1">
      <alignment horizontal="center" vertical="center"/>
    </xf>
    <xf numFmtId="166" fontId="10" fillId="11" borderId="1" xfId="2" applyNumberFormat="1"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5" borderId="2" xfId="5" applyFill="1" applyBorder="1" applyAlignment="1">
      <alignment horizontal="left" vertical="center" wrapText="1"/>
    </xf>
    <xf numFmtId="0" fontId="11" fillId="5" borderId="13" xfId="5" applyFill="1" applyBorder="1" applyAlignment="1">
      <alignment horizontal="left" vertical="center" wrapText="1"/>
    </xf>
    <xf numFmtId="0" fontId="11" fillId="5" borderId="3" xfId="5" applyFill="1" applyBorder="1" applyAlignment="1">
      <alignment horizontal="left" vertical="center" wrapText="1"/>
    </xf>
    <xf numFmtId="0" fontId="9" fillId="3" borderId="15"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1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6" fillId="3" borderId="17"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5" xfId="0" applyFont="1" applyFill="1" applyBorder="1" applyAlignment="1">
      <alignment horizontal="center" vertical="center"/>
    </xf>
    <xf numFmtId="0" fontId="6" fillId="3" borderId="8"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9" xfId="0" applyFont="1" applyFill="1" applyBorder="1" applyAlignment="1">
      <alignment horizontal="center" vertical="center"/>
    </xf>
    <xf numFmtId="0" fontId="10" fillId="5" borderId="30" xfId="0" applyFont="1" applyFill="1" applyBorder="1" applyAlignment="1">
      <alignment horizontal="center" vertical="center" wrapText="1"/>
    </xf>
    <xf numFmtId="0" fontId="10" fillId="5" borderId="5" xfId="0" applyFont="1" applyFill="1" applyBorder="1" applyAlignment="1">
      <alignment horizontal="center" vertical="center" wrapText="1"/>
    </xf>
    <xf numFmtId="9" fontId="5" fillId="10" borderId="2" xfId="2" applyFont="1" applyFill="1" applyBorder="1" applyAlignment="1">
      <alignment horizontal="center" vertical="center"/>
    </xf>
    <xf numFmtId="9" fontId="5" fillId="10" borderId="13" xfId="2" applyFont="1" applyFill="1" applyBorder="1" applyAlignment="1">
      <alignment horizontal="center" vertical="center"/>
    </xf>
    <xf numFmtId="9" fontId="5" fillId="10" borderId="3" xfId="2" applyFont="1" applyFill="1" applyBorder="1" applyAlignment="1">
      <alignment horizontal="center" vertical="center"/>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11" xfId="0" applyFont="1" applyBorder="1" applyAlignment="1">
      <alignment horizontal="left" vertical="top" wrapText="1"/>
    </xf>
    <xf numFmtId="0" fontId="11" fillId="0" borderId="26" xfId="5" applyBorder="1" applyAlignment="1">
      <alignment horizontal="left" vertical="center" wrapText="1"/>
    </xf>
    <xf numFmtId="0" fontId="11" fillId="0" borderId="27" xfId="5" applyBorder="1" applyAlignment="1">
      <alignment horizontal="left" vertical="center" wrapText="1"/>
    </xf>
    <xf numFmtId="0" fontId="11" fillId="0" borderId="28" xfId="5" applyBorder="1" applyAlignment="1">
      <alignment horizontal="left" vertical="center" wrapText="1"/>
    </xf>
    <xf numFmtId="0" fontId="11" fillId="0" borderId="2" xfId="5" applyBorder="1" applyAlignment="1">
      <alignment horizontal="left" vertical="center"/>
    </xf>
    <xf numFmtId="0" fontId="11" fillId="0" borderId="13" xfId="5" applyBorder="1" applyAlignment="1">
      <alignment horizontal="left" vertical="center"/>
    </xf>
    <xf numFmtId="0" fontId="11" fillId="0" borderId="3" xfId="5" applyBorder="1" applyAlignment="1">
      <alignment horizontal="left" vertical="center"/>
    </xf>
    <xf numFmtId="0" fontId="6" fillId="0" borderId="2" xfId="0" applyFont="1" applyBorder="1" applyAlignment="1">
      <alignment horizontal="left" vertical="center"/>
    </xf>
    <xf numFmtId="0" fontId="6" fillId="0" borderId="13" xfId="0" applyFont="1" applyBorder="1" applyAlignment="1">
      <alignment horizontal="left" vertical="center"/>
    </xf>
    <xf numFmtId="0" fontId="6" fillId="0" borderId="3" xfId="0" applyFont="1" applyBorder="1" applyAlignment="1">
      <alignment horizontal="left" vertical="center"/>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1" xfId="0" applyFont="1" applyBorder="1" applyAlignment="1">
      <alignment horizontal="center" vertical="center" wrapText="1"/>
    </xf>
    <xf numFmtId="14" fontId="6" fillId="0" borderId="2" xfId="0" applyNumberFormat="1" applyFont="1" applyBorder="1" applyAlignment="1">
      <alignment horizontal="left" vertical="center"/>
    </xf>
    <xf numFmtId="14" fontId="6" fillId="0" borderId="13" xfId="0" applyNumberFormat="1" applyFont="1" applyBorder="1" applyAlignment="1">
      <alignment horizontal="left" vertical="center"/>
    </xf>
    <xf numFmtId="14" fontId="6" fillId="0" borderId="3" xfId="0" applyNumberFormat="1" applyFont="1" applyBorder="1" applyAlignment="1">
      <alignment horizontal="left" vertical="center"/>
    </xf>
    <xf numFmtId="0" fontId="5" fillId="2" borderId="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11" xfId="0" applyFont="1" applyBorder="1" applyAlignment="1">
      <alignment horizontal="center" vertical="center"/>
    </xf>
    <xf numFmtId="0" fontId="6" fillId="3" borderId="17"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10" fillId="5" borderId="12" xfId="0" applyFont="1" applyFill="1" applyBorder="1" applyAlignment="1">
      <alignment horizontal="center" vertical="center" wrapText="1"/>
    </xf>
    <xf numFmtId="9" fontId="5" fillId="11" borderId="2" xfId="2" applyFont="1" applyFill="1" applyBorder="1" applyAlignment="1">
      <alignment horizontal="center" vertical="center"/>
    </xf>
    <xf numFmtId="9" fontId="5" fillId="11" borderId="13" xfId="2" applyFont="1" applyFill="1" applyBorder="1" applyAlignment="1">
      <alignment horizontal="center" vertical="center"/>
    </xf>
    <xf numFmtId="9" fontId="5" fillId="11" borderId="3" xfId="2" applyFont="1" applyFill="1" applyBorder="1" applyAlignment="1">
      <alignment horizontal="center" vertical="center"/>
    </xf>
    <xf numFmtId="0" fontId="9" fillId="4" borderId="14" xfId="0" applyFont="1" applyFill="1" applyBorder="1" applyAlignment="1">
      <alignment horizontal="center" vertical="center" textRotation="90" wrapText="1"/>
    </xf>
    <xf numFmtId="1" fontId="5" fillId="5" borderId="2" xfId="0" applyNumberFormat="1" applyFont="1" applyFill="1" applyBorder="1" applyAlignment="1">
      <alignment horizontal="center" vertical="center"/>
    </xf>
    <xf numFmtId="1" fontId="5" fillId="5" borderId="3" xfId="0" applyNumberFormat="1" applyFont="1" applyFill="1" applyBorder="1" applyAlignment="1">
      <alignment horizontal="center" vertical="center"/>
    </xf>
    <xf numFmtId="0" fontId="10" fillId="5" borderId="4" xfId="0" applyFont="1" applyFill="1" applyBorder="1" applyAlignment="1">
      <alignment horizontal="center" vertical="center" wrapText="1"/>
    </xf>
    <xf numFmtId="1" fontId="5" fillId="5" borderId="2" xfId="1" applyNumberFormat="1" applyFont="1" applyFill="1" applyBorder="1" applyAlignment="1">
      <alignment horizontal="center" vertical="center"/>
    </xf>
    <xf numFmtId="1" fontId="5" fillId="5" borderId="3" xfId="1" applyNumberFormat="1" applyFont="1" applyFill="1" applyBorder="1" applyAlignment="1">
      <alignment horizontal="center" vertical="center"/>
    </xf>
    <xf numFmtId="0" fontId="9" fillId="4" borderId="11" xfId="0" applyFont="1" applyFill="1" applyBorder="1" applyAlignment="1">
      <alignment horizontal="center" vertical="center" textRotation="90"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166" fontId="10" fillId="0" borderId="2" xfId="2" applyNumberFormat="1" applyFont="1" applyBorder="1" applyAlignment="1">
      <alignment horizontal="center" vertical="center"/>
    </xf>
    <xf numFmtId="166" fontId="10" fillId="0" borderId="13" xfId="2" applyNumberFormat="1" applyFont="1" applyBorder="1" applyAlignment="1">
      <alignment horizontal="center" vertical="center"/>
    </xf>
    <xf numFmtId="166" fontId="10" fillId="0" borderId="3" xfId="2" applyNumberFormat="1" applyFont="1" applyBorder="1" applyAlignment="1">
      <alignment horizontal="center" vertical="center"/>
    </xf>
    <xf numFmtId="166" fontId="10" fillId="11" borderId="2" xfId="2" applyNumberFormat="1" applyFont="1" applyFill="1" applyBorder="1" applyAlignment="1">
      <alignment horizontal="center" vertical="center"/>
    </xf>
    <xf numFmtId="166" fontId="10" fillId="11" borderId="13" xfId="2" applyNumberFormat="1" applyFont="1" applyFill="1" applyBorder="1" applyAlignment="1">
      <alignment horizontal="center" vertical="center"/>
    </xf>
    <xf numFmtId="166" fontId="10" fillId="11" borderId="3" xfId="2" applyNumberFormat="1" applyFont="1" applyFill="1" applyBorder="1" applyAlignment="1">
      <alignment horizontal="center" vertical="center"/>
    </xf>
    <xf numFmtId="9" fontId="5" fillId="5" borderId="2" xfId="0" applyNumberFormat="1" applyFont="1" applyFill="1" applyBorder="1" applyAlignment="1">
      <alignment horizontal="center" vertical="center"/>
    </xf>
    <xf numFmtId="9" fontId="5" fillId="5" borderId="3" xfId="0" applyNumberFormat="1" applyFont="1" applyFill="1" applyBorder="1" applyAlignment="1">
      <alignment horizontal="center" vertical="center"/>
    </xf>
    <xf numFmtId="0" fontId="11" fillId="0" borderId="1" xfId="5" applyBorder="1" applyAlignment="1">
      <alignment horizontal="center" vertical="center" wrapText="1"/>
    </xf>
    <xf numFmtId="0" fontId="11" fillId="0" borderId="1" xfId="5" applyBorder="1" applyAlignment="1">
      <alignment horizontal="center" vertical="center"/>
    </xf>
    <xf numFmtId="0" fontId="6"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19" fillId="0" borderId="2" xfId="5" applyFont="1" applyBorder="1" applyAlignment="1">
      <alignment horizontal="left" vertical="center" wrapText="1"/>
    </xf>
    <xf numFmtId="0" fontId="19" fillId="0" borderId="13" xfId="5" applyFont="1" applyBorder="1" applyAlignment="1">
      <alignment horizontal="left" vertical="center" wrapText="1"/>
    </xf>
    <xf numFmtId="0" fontId="19" fillId="0" borderId="3" xfId="5" applyFont="1" applyBorder="1" applyAlignment="1">
      <alignment horizontal="left" vertical="center" wrapText="1"/>
    </xf>
    <xf numFmtId="9" fontId="10" fillId="0" borderId="2" xfId="2" applyFont="1" applyBorder="1" applyAlignment="1">
      <alignment horizontal="center" vertical="center"/>
    </xf>
    <xf numFmtId="9" fontId="10" fillId="0" borderId="13" xfId="2" applyFont="1" applyBorder="1" applyAlignment="1">
      <alignment horizontal="center" vertical="center"/>
    </xf>
    <xf numFmtId="9" fontId="10" fillId="0" borderId="3" xfId="2" applyFont="1" applyBorder="1" applyAlignment="1">
      <alignment horizontal="center" vertical="center"/>
    </xf>
    <xf numFmtId="0" fontId="14" fillId="0" borderId="2" xfId="0" applyFont="1" applyBorder="1" applyAlignment="1">
      <alignment horizontal="left" vertical="center"/>
    </xf>
    <xf numFmtId="0" fontId="14" fillId="0" borderId="13" xfId="0" applyFont="1" applyBorder="1" applyAlignment="1">
      <alignment horizontal="left" vertical="center"/>
    </xf>
    <xf numFmtId="0" fontId="14" fillId="0" borderId="3" xfId="0" applyFont="1" applyBorder="1" applyAlignment="1">
      <alignment horizontal="left" vertical="center"/>
    </xf>
    <xf numFmtId="0" fontId="9" fillId="4" borderId="1" xfId="0" applyFont="1" applyFill="1" applyBorder="1" applyAlignment="1">
      <alignment horizontal="center" vertical="center" textRotation="90" wrapText="1"/>
    </xf>
    <xf numFmtId="0" fontId="9" fillId="4" borderId="4" xfId="0" applyFont="1" applyFill="1" applyBorder="1" applyAlignment="1">
      <alignment horizontal="center" vertical="center" textRotation="90" wrapText="1"/>
    </xf>
    <xf numFmtId="0" fontId="5" fillId="5" borderId="4" xfId="0" applyFont="1" applyFill="1" applyBorder="1" applyAlignment="1">
      <alignment horizontal="center" vertical="center" wrapText="1"/>
    </xf>
    <xf numFmtId="0" fontId="5" fillId="5" borderId="12" xfId="0" applyFont="1" applyFill="1" applyBorder="1" applyAlignment="1">
      <alignment horizontal="center" vertical="center" wrapText="1"/>
    </xf>
    <xf numFmtId="9" fontId="10" fillId="11" borderId="2" xfId="2" applyFont="1" applyFill="1" applyBorder="1" applyAlignment="1">
      <alignment horizontal="center" vertical="center"/>
    </xf>
    <xf numFmtId="9" fontId="10" fillId="11" borderId="13" xfId="2" applyFont="1" applyFill="1" applyBorder="1" applyAlignment="1">
      <alignment horizontal="center" vertical="center"/>
    </xf>
    <xf numFmtId="9" fontId="10" fillId="11" borderId="3" xfId="2" applyFont="1" applyFill="1" applyBorder="1" applyAlignment="1">
      <alignment horizontal="center" vertical="center"/>
    </xf>
    <xf numFmtId="0" fontId="10" fillId="5" borderId="25"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12" fillId="7" borderId="1" xfId="0" applyFont="1" applyFill="1"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justify" vertical="center" wrapText="1"/>
    </xf>
    <xf numFmtId="0" fontId="0" fillId="0" borderId="13" xfId="0" applyBorder="1" applyAlignment="1">
      <alignment horizontal="justify" vertical="center" wrapText="1"/>
    </xf>
    <xf numFmtId="0" fontId="0" fillId="0" borderId="3" xfId="0" applyBorder="1" applyAlignment="1">
      <alignment horizontal="justify" vertical="center" wrapText="1"/>
    </xf>
    <xf numFmtId="17" fontId="12" fillId="7" borderId="1" xfId="0" applyNumberFormat="1" applyFont="1" applyFill="1" applyBorder="1" applyAlignment="1">
      <alignment horizontal="center" vertical="center"/>
    </xf>
    <xf numFmtId="0" fontId="12" fillId="7" borderId="2"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3" xfId="0" applyFont="1" applyFill="1" applyBorder="1" applyAlignment="1">
      <alignment horizontal="center" vertical="center"/>
    </xf>
    <xf numFmtId="0" fontId="6" fillId="6" borderId="1" xfId="0" applyFont="1" applyFill="1" applyBorder="1" applyAlignment="1">
      <alignment horizontal="center" vertical="center"/>
    </xf>
    <xf numFmtId="0" fontId="0" fillId="0" borderId="2" xfId="0" applyBorder="1" applyAlignment="1">
      <alignment horizontal="center" vertical="center" wrapText="1"/>
    </xf>
    <xf numFmtId="0" fontId="0" fillId="0" borderId="13"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17" fontId="12" fillId="7" borderId="2" xfId="0" applyNumberFormat="1" applyFont="1" applyFill="1" applyBorder="1" applyAlignment="1">
      <alignment horizontal="center" vertical="center"/>
    </xf>
    <xf numFmtId="17" fontId="12" fillId="7" borderId="13" xfId="0" applyNumberFormat="1" applyFont="1" applyFill="1" applyBorder="1" applyAlignment="1">
      <alignment horizontal="center" vertical="center"/>
    </xf>
    <xf numFmtId="17" fontId="12" fillId="7" borderId="3" xfId="0" applyNumberFormat="1" applyFont="1" applyFill="1" applyBorder="1" applyAlignment="1">
      <alignment horizontal="center" vertical="center"/>
    </xf>
    <xf numFmtId="0" fontId="0" fillId="0" borderId="2"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3" xfId="0" applyBorder="1" applyAlignment="1">
      <alignment horizontal="left" vertical="center" wrapText="1"/>
    </xf>
    <xf numFmtId="0" fontId="0" fillId="0" borderId="3"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9" xfId="0" applyBorder="1" applyAlignment="1">
      <alignment horizontal="left" vertical="center" wrapText="1"/>
    </xf>
    <xf numFmtId="0" fontId="0" fillId="0" borderId="0" xfId="0" applyBorder="1" applyAlignment="1">
      <alignment horizontal="left" vertical="center" wrapText="1"/>
    </xf>
    <xf numFmtId="0" fontId="0" fillId="0" borderId="14"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1" xfId="0" applyBorder="1" applyAlignment="1">
      <alignment horizontal="left" vertical="center" wrapText="1"/>
    </xf>
    <xf numFmtId="1" fontId="5" fillId="5" borderId="13"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13" xfId="0" applyFont="1" applyFill="1" applyBorder="1" applyAlignment="1">
      <alignment horizontal="center" vertical="center"/>
    </xf>
    <xf numFmtId="0" fontId="6" fillId="6" borderId="3" xfId="0" applyFont="1" applyFill="1" applyBorder="1" applyAlignment="1">
      <alignment horizontal="center" vertical="center"/>
    </xf>
    <xf numFmtId="0" fontId="0" fillId="0" borderId="2" xfId="0" applyFill="1" applyBorder="1" applyAlignment="1">
      <alignment horizontal="justify" vertical="center" wrapText="1"/>
    </xf>
    <xf numFmtId="0" fontId="0" fillId="0" borderId="13" xfId="0" applyFill="1" applyBorder="1" applyAlignment="1">
      <alignment horizontal="justify" vertical="center" wrapText="1"/>
    </xf>
    <xf numFmtId="0" fontId="0" fillId="0" borderId="3" xfId="0" applyFill="1" applyBorder="1" applyAlignment="1">
      <alignment horizontal="justify" vertical="center" wrapText="1"/>
    </xf>
    <xf numFmtId="17" fontId="12" fillId="7" borderId="23" xfId="0" applyNumberFormat="1" applyFont="1" applyFill="1" applyBorder="1" applyAlignment="1">
      <alignment horizontal="center" vertical="center"/>
    </xf>
    <xf numFmtId="17" fontId="12" fillId="7" borderId="24" xfId="0" applyNumberFormat="1" applyFont="1" applyFill="1" applyBorder="1" applyAlignment="1">
      <alignment horizontal="center" vertical="center"/>
    </xf>
    <xf numFmtId="17" fontId="12" fillId="7" borderId="25" xfId="0" applyNumberFormat="1" applyFont="1" applyFill="1" applyBorder="1" applyAlignment="1">
      <alignment horizontal="center" vertical="center"/>
    </xf>
    <xf numFmtId="17" fontId="12" fillId="7" borderId="29" xfId="0" applyNumberFormat="1" applyFont="1" applyFill="1" applyBorder="1" applyAlignment="1">
      <alignment horizontal="center" vertical="center"/>
    </xf>
    <xf numFmtId="17" fontId="12" fillId="7" borderId="0" xfId="0" applyNumberFormat="1" applyFont="1" applyFill="1" applyBorder="1" applyAlignment="1">
      <alignment horizontal="center" vertical="center"/>
    </xf>
    <xf numFmtId="17" fontId="12" fillId="7" borderId="14" xfId="0" applyNumberFormat="1" applyFont="1" applyFill="1" applyBorder="1" applyAlignment="1">
      <alignment horizontal="center" vertical="center"/>
    </xf>
    <xf numFmtId="17" fontId="12" fillId="7" borderId="20" xfId="0" applyNumberFormat="1" applyFont="1" applyFill="1" applyBorder="1" applyAlignment="1">
      <alignment horizontal="center" vertical="center"/>
    </xf>
    <xf numFmtId="17" fontId="12" fillId="7" borderId="21" xfId="0" applyNumberFormat="1" applyFont="1" applyFill="1" applyBorder="1" applyAlignment="1">
      <alignment horizontal="center" vertical="center"/>
    </xf>
    <xf numFmtId="17" fontId="12" fillId="7" borderId="11" xfId="0" applyNumberFormat="1" applyFont="1" applyFill="1"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1" xfId="0" applyBorder="1" applyAlignment="1">
      <alignment horizontal="center" vertical="center" wrapText="1"/>
    </xf>
    <xf numFmtId="9" fontId="5" fillId="5" borderId="2" xfId="2" applyFont="1" applyFill="1" applyBorder="1" applyAlignment="1">
      <alignment horizontal="center" vertical="center"/>
    </xf>
    <xf numFmtId="9" fontId="5" fillId="5" borderId="13" xfId="2" applyFont="1" applyFill="1" applyBorder="1" applyAlignment="1">
      <alignment horizontal="center" vertical="center"/>
    </xf>
    <xf numFmtId="9" fontId="5" fillId="5" borderId="3" xfId="2" applyFont="1" applyFill="1" applyBorder="1" applyAlignment="1">
      <alignment horizontal="center" vertical="center"/>
    </xf>
    <xf numFmtId="17" fontId="12" fillId="7" borderId="0" xfId="0" applyNumberFormat="1" applyFont="1" applyFill="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1" xfId="0" applyBorder="1" applyAlignment="1">
      <alignment horizontal="center"/>
    </xf>
    <xf numFmtId="0" fontId="13" fillId="0" borderId="1" xfId="0" applyFont="1" applyBorder="1" applyAlignment="1">
      <alignment horizontal="justify" vertical="center" wrapText="1"/>
    </xf>
    <xf numFmtId="0" fontId="13" fillId="0" borderId="1" xfId="0" applyFont="1" applyBorder="1" applyAlignment="1">
      <alignment horizontal="justify" vertical="center"/>
    </xf>
    <xf numFmtId="9" fontId="5" fillId="5" borderId="1" xfId="2" applyFont="1" applyFill="1" applyBorder="1" applyAlignment="1">
      <alignment horizontal="center" vertical="center"/>
    </xf>
    <xf numFmtId="0" fontId="23" fillId="0" borderId="0" xfId="0" applyFont="1" applyAlignment="1">
      <alignment horizontal="center"/>
    </xf>
    <xf numFmtId="0" fontId="22" fillId="12" borderId="1" xfId="0" applyFont="1" applyFill="1" applyBorder="1" applyAlignment="1">
      <alignment vertical="center"/>
    </xf>
    <xf numFmtId="0" fontId="25" fillId="0" borderId="1" xfId="0" applyFont="1" applyBorder="1" applyAlignment="1">
      <alignment vertical="center"/>
    </xf>
    <xf numFmtId="0" fontId="25" fillId="0" borderId="1" xfId="0" applyFont="1" applyBorder="1" applyAlignment="1">
      <alignment vertical="center" wrapText="1"/>
    </xf>
  </cellXfs>
  <cellStyles count="6">
    <cellStyle name="Hipervínculo" xfId="5" builtinId="8"/>
    <cellStyle name="Millares" xfId="1" builtinId="3"/>
    <cellStyle name="Millares 2" xfId="3"/>
    <cellStyle name="Normal" xfId="0" builtinId="0"/>
    <cellStyle name="Porcentaje" xfId="2" builtinId="5"/>
    <cellStyle name="Porcentual 2" xfId="4"/>
  </cellStyles>
  <dxfs count="0"/>
  <tableStyles count="0" defaultTableStyle="TableStyleMedium9" defaultPivotStyle="PivotStyleLight16"/>
  <colors>
    <mruColors>
      <color rgb="FFABE3AB"/>
      <color rgb="FFFFB3B3"/>
      <color rgb="FF00CC66"/>
      <color rgb="FF1F497D"/>
      <color rgb="FF31859C"/>
      <color rgb="FFDA0000"/>
      <color rgb="FFEA0000"/>
      <color rgb="FFD60000"/>
      <color rgb="FFFFFFFF"/>
      <color rgb="FFD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DE ACTIVIDADES PROGRAMADAS EN LA REVISIÓN GERENCIAL</a:t>
            </a:r>
          </a:p>
        </c:rich>
      </c:tx>
      <c:layout/>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5483-4081-8788-4A53C37993F1}"/>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5483-4081-8788-4A53C37993F1}"/>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5483-4081-8788-4A53C37993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GE!$AG$3</c:f>
              <c:strCache>
                <c:ptCount val="1"/>
                <c:pt idx="0">
                  <c:v>Resultado</c:v>
                </c:pt>
              </c:strCache>
            </c:strRef>
          </c:cat>
          <c:val>
            <c:numRef>
              <c:f>GE!$AG$4</c:f>
              <c:numCache>
                <c:formatCode>0%</c:formatCode>
                <c:ptCount val="1"/>
                <c:pt idx="0">
                  <c:v>0.64</c:v>
                </c:pt>
              </c:numCache>
            </c:numRef>
          </c:val>
          <c:extLst xmlns:c16r2="http://schemas.microsoft.com/office/drawing/2015/06/chart">
            <c:ext xmlns:c16="http://schemas.microsoft.com/office/drawing/2014/chart" uri="{C3380CC4-5D6E-409C-BE32-E72D297353CC}">
              <c16:uniqueId val="{00000000-5483-4081-8788-4A53C37993F1}"/>
            </c:ext>
          </c:extLst>
        </c:ser>
        <c:dLbls>
          <c:showLegendKey val="0"/>
          <c:showVal val="0"/>
          <c:showCatName val="0"/>
          <c:showSerName val="0"/>
          <c:showPercent val="0"/>
          <c:showBubbleSize val="0"/>
        </c:dLbls>
        <c:gapWidth val="100"/>
        <c:overlap val="-24"/>
        <c:axId val="278878080"/>
        <c:axId val="278879616"/>
      </c:barChart>
      <c:catAx>
        <c:axId val="278878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8879616"/>
        <c:crosses val="autoZero"/>
        <c:auto val="1"/>
        <c:lblAlgn val="ctr"/>
        <c:lblOffset val="100"/>
        <c:noMultiLvlLbl val="0"/>
      </c:catAx>
      <c:valAx>
        <c:axId val="278879616"/>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8878080"/>
        <c:crosses val="autoZero"/>
        <c:crossBetween val="between"/>
        <c:majorUnit val="0.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EDA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F6AE-44CB-9DF1-9F5E279D5571}"/>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F6AE-44CB-9DF1-9F5E279D5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F6AE-44CB-9DF1-9F5E279D5571}"/>
            </c:ext>
          </c:extLst>
        </c:ser>
        <c:dLbls>
          <c:showLegendKey val="0"/>
          <c:showVal val="0"/>
          <c:showCatName val="0"/>
          <c:showSerName val="0"/>
          <c:showPercent val="0"/>
          <c:showBubbleSize val="0"/>
        </c:dLbls>
        <c:gapWidth val="100"/>
        <c:overlap val="-24"/>
        <c:axId val="290488320"/>
        <c:axId val="290489856"/>
      </c:barChart>
      <c:catAx>
        <c:axId val="290488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90489856"/>
        <c:crosses val="autoZero"/>
        <c:auto val="1"/>
        <c:lblAlgn val="ctr"/>
        <c:lblOffset val="100"/>
        <c:noMultiLvlLbl val="0"/>
      </c:catAx>
      <c:valAx>
        <c:axId val="2904898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90488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EFICACIA DE LAS ACCIONES DE MEJORAMIENTO</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2FA3-4BEB-902D-02852F0545F6}"/>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2FA3-4BEB-902D-02852F0545F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2FA3-4BEB-902D-02852F054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GI!$P$3</c:f>
              <c:strCache>
                <c:ptCount val="1"/>
                <c:pt idx="0">
                  <c:v>Resultado</c:v>
                </c:pt>
              </c:strCache>
            </c:strRef>
          </c:cat>
          <c:val>
            <c:numRef>
              <c:f>GI!$P$4</c:f>
              <c:numCache>
                <c:formatCode>0%</c:formatCode>
                <c:ptCount val="1"/>
                <c:pt idx="0">
                  <c:v>0.9</c:v>
                </c:pt>
              </c:numCache>
            </c:numRef>
          </c:val>
          <c:extLst xmlns:c16r2="http://schemas.microsoft.com/office/drawing/2015/06/chart">
            <c:ext xmlns:c16="http://schemas.microsoft.com/office/drawing/2014/chart" uri="{C3380CC4-5D6E-409C-BE32-E72D297353CC}">
              <c16:uniqueId val="{00000006-2FA3-4BEB-902D-02852F0545F6}"/>
            </c:ext>
          </c:extLst>
        </c:ser>
        <c:dLbls>
          <c:showLegendKey val="0"/>
          <c:showVal val="0"/>
          <c:showCatName val="0"/>
          <c:showSerName val="0"/>
          <c:showPercent val="0"/>
          <c:showBubbleSize val="0"/>
        </c:dLbls>
        <c:gapWidth val="100"/>
        <c:overlap val="-24"/>
        <c:axId val="339665664"/>
        <c:axId val="339667200"/>
      </c:barChart>
      <c:catAx>
        <c:axId val="339665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9667200"/>
        <c:crosses val="autoZero"/>
        <c:auto val="1"/>
        <c:lblAlgn val="ctr"/>
        <c:lblOffset val="100"/>
        <c:noMultiLvlLbl val="0"/>
      </c:catAx>
      <c:valAx>
        <c:axId val="339667200"/>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9665664"/>
        <c:crosses val="autoZero"/>
        <c:crossBetween val="between"/>
        <c:majorUnit val="0.1"/>
        <c:minorUnit val="0.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PROGRAMA DE AUDITORIA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2FA3-4BEB-902D-02852F0545F6}"/>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2FA3-4BEB-902D-02852F0545F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2FA3-4BEB-902D-02852F054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GI!$AF$3</c:f>
              <c:strCache>
                <c:ptCount val="1"/>
                <c:pt idx="0">
                  <c:v>Resultado</c:v>
                </c:pt>
              </c:strCache>
            </c:strRef>
          </c:cat>
          <c:val>
            <c:numRef>
              <c:f>GI!$AF$4</c:f>
              <c:numCache>
                <c:formatCode>0%</c:formatCode>
                <c:ptCount val="1"/>
                <c:pt idx="0">
                  <c:v>1</c:v>
                </c:pt>
              </c:numCache>
            </c:numRef>
          </c:val>
          <c:extLst xmlns:c16r2="http://schemas.microsoft.com/office/drawing/2015/06/chart">
            <c:ext xmlns:c16="http://schemas.microsoft.com/office/drawing/2014/chart" uri="{C3380CC4-5D6E-409C-BE32-E72D297353CC}">
              <c16:uniqueId val="{00000006-2FA3-4BEB-902D-02852F0545F6}"/>
            </c:ext>
          </c:extLst>
        </c:ser>
        <c:dLbls>
          <c:showLegendKey val="0"/>
          <c:showVal val="0"/>
          <c:showCatName val="0"/>
          <c:showSerName val="0"/>
          <c:showPercent val="0"/>
          <c:showBubbleSize val="0"/>
        </c:dLbls>
        <c:gapWidth val="100"/>
        <c:overlap val="-24"/>
        <c:axId val="288966144"/>
        <c:axId val="288967680"/>
      </c:barChart>
      <c:catAx>
        <c:axId val="288966144"/>
        <c:scaling>
          <c:orientation val="minMax"/>
        </c:scaling>
        <c:delete val="0"/>
        <c:axPos val="b"/>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8967680"/>
        <c:crosses val="autoZero"/>
        <c:auto val="1"/>
        <c:lblAlgn val="ctr"/>
        <c:lblOffset val="100"/>
        <c:noMultiLvlLbl val="0"/>
      </c:catAx>
      <c:valAx>
        <c:axId val="2889676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8966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TIEMPO PROMEDIO DE RESPUESTA A SOLICITUDES DE USUARIOS</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CEA1-48B0-9A81-56B6F0D28CD2}"/>
              </c:ext>
            </c:extLst>
          </c:dPt>
          <c:dPt>
            <c:idx val="1"/>
            <c:invertIfNegative val="0"/>
            <c:bubble3D val="0"/>
            <c:extLst xmlns:c16r2="http://schemas.microsoft.com/office/drawing/2015/06/chart">
              <c:ext xmlns:c16="http://schemas.microsoft.com/office/drawing/2014/chart" uri="{C3380CC4-5D6E-409C-BE32-E72D297353CC}">
                <c16:uniqueId val="{00000003-CEA1-48B0-9A81-56B6F0D28CD2}"/>
              </c:ext>
            </c:extLst>
          </c:dPt>
          <c:dPt>
            <c:idx val="2"/>
            <c:invertIfNegative val="0"/>
            <c:bubble3D val="0"/>
            <c:extLst xmlns:c16r2="http://schemas.microsoft.com/office/drawing/2015/06/chart">
              <c:ext xmlns:c16="http://schemas.microsoft.com/office/drawing/2014/chart" uri="{C3380CC4-5D6E-409C-BE32-E72D297353CC}">
                <c16:uniqueId val="{00000005-CEA1-48B0-9A81-56B6F0D28CD2}"/>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CEA1-48B0-9A81-56B6F0D28CD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CEA1-48B0-9A81-56B6F0D28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COMER!$B$4:$O$4</c:f>
              <c:numCache>
                <c:formatCode>0</c:formatCode>
                <c:ptCount val="14"/>
                <c:pt idx="0">
                  <c:v>3</c:v>
                </c:pt>
                <c:pt idx="1">
                  <c:v>0.5</c:v>
                </c:pt>
                <c:pt idx="2">
                  <c:v>0.2</c:v>
                </c:pt>
                <c:pt idx="3">
                  <c:v>0</c:v>
                </c:pt>
                <c:pt idx="4">
                  <c:v>0</c:v>
                </c:pt>
                <c:pt idx="5">
                  <c:v>0</c:v>
                </c:pt>
                <c:pt idx="6">
                  <c:v>1</c:v>
                </c:pt>
                <c:pt idx="7">
                  <c:v>1</c:v>
                </c:pt>
                <c:pt idx="8">
                  <c:v>1</c:v>
                </c:pt>
                <c:pt idx="9">
                  <c:v>0.5</c:v>
                </c:pt>
                <c:pt idx="10">
                  <c:v>0</c:v>
                </c:pt>
                <c:pt idx="11">
                  <c:v>0</c:v>
                </c:pt>
                <c:pt idx="12">
                  <c:v>0</c:v>
                </c:pt>
                <c:pt idx="13">
                  <c:v>3</c:v>
                </c:pt>
              </c:numCache>
            </c:numRef>
          </c:val>
          <c:extLst xmlns:c16r2="http://schemas.microsoft.com/office/drawing/2015/06/chart">
            <c:ext xmlns:c16="http://schemas.microsoft.com/office/drawing/2014/chart" uri="{C3380CC4-5D6E-409C-BE32-E72D297353CC}">
              <c16:uniqueId val="{0000000A-CEA1-48B0-9A81-56B6F0D28CD2}"/>
            </c:ext>
          </c:extLst>
        </c:ser>
        <c:dLbls>
          <c:showLegendKey val="0"/>
          <c:showVal val="0"/>
          <c:showCatName val="0"/>
          <c:showSerName val="0"/>
          <c:showPercent val="0"/>
          <c:showBubbleSize val="0"/>
        </c:dLbls>
        <c:gapWidth val="100"/>
        <c:overlap val="-24"/>
        <c:axId val="289012736"/>
        <c:axId val="276845312"/>
      </c:barChart>
      <c:catAx>
        <c:axId val="2890127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845312"/>
        <c:crosses val="autoZero"/>
        <c:auto val="1"/>
        <c:lblAlgn val="ctr"/>
        <c:lblOffset val="100"/>
        <c:noMultiLvlLbl val="0"/>
      </c:catAx>
      <c:valAx>
        <c:axId val="27684531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012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SQRS RESUELTAS</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1EEA-4691-A32B-6262C823E0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1EEA-4691-A32B-6262C823E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COMER!$Q$4:$AD$4</c:f>
              <c:numCache>
                <c:formatCode>0%</c:formatCode>
                <c:ptCount val="14"/>
                <c:pt idx="0">
                  <c:v>1</c:v>
                </c:pt>
                <c:pt idx="1">
                  <c:v>1</c:v>
                </c:pt>
                <c:pt idx="2">
                  <c:v>1</c:v>
                </c:pt>
                <c:pt idx="3">
                  <c:v>0</c:v>
                </c:pt>
                <c:pt idx="4">
                  <c:v>0</c:v>
                </c:pt>
                <c:pt idx="5">
                  <c:v>0</c:v>
                </c:pt>
                <c:pt idx="6">
                  <c:v>1</c:v>
                </c:pt>
                <c:pt idx="7">
                  <c:v>1</c:v>
                </c:pt>
                <c:pt idx="8">
                  <c:v>1</c:v>
                </c:pt>
                <c:pt idx="9">
                  <c:v>1</c:v>
                </c:pt>
                <c:pt idx="10">
                  <c:v>0</c:v>
                </c:pt>
                <c:pt idx="11">
                  <c:v>0</c:v>
                </c:pt>
                <c:pt idx="12">
                  <c:v>0.9</c:v>
                </c:pt>
                <c:pt idx="13">
                  <c:v>0.9</c:v>
                </c:pt>
              </c:numCache>
            </c:numRef>
          </c:val>
          <c:extLst xmlns:c16r2="http://schemas.microsoft.com/office/drawing/2015/06/chart">
            <c:ext xmlns:c16="http://schemas.microsoft.com/office/drawing/2014/chart" uri="{C3380CC4-5D6E-409C-BE32-E72D297353CC}">
              <c16:uniqueId val="{00000004-1EEA-4691-A32B-6262C823E090}"/>
            </c:ext>
          </c:extLst>
        </c:ser>
        <c:dLbls>
          <c:showLegendKey val="0"/>
          <c:showVal val="0"/>
          <c:showCatName val="0"/>
          <c:showSerName val="0"/>
          <c:showPercent val="0"/>
          <c:showBubbleSize val="0"/>
        </c:dLbls>
        <c:gapWidth val="100"/>
        <c:overlap val="-24"/>
        <c:axId val="276876288"/>
        <c:axId val="276878080"/>
      </c:barChart>
      <c:catAx>
        <c:axId val="276876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878080"/>
        <c:crosses val="autoZero"/>
        <c:auto val="1"/>
        <c:lblAlgn val="ctr"/>
        <c:lblOffset val="100"/>
        <c:noMultiLvlLbl val="0"/>
      </c:catAx>
      <c:valAx>
        <c:axId val="2768780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8762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a:effectLst/>
              </a:rPr>
              <a:t>TIEMPO DE AUTORIZACIÓN DE FMM DE INGRESO</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02B7-4E18-BDDB-071ACE7AE704}"/>
              </c:ext>
            </c:extLst>
          </c:dPt>
          <c:dPt>
            <c:idx val="1"/>
            <c:invertIfNegative val="0"/>
            <c:bubble3D val="0"/>
            <c:extLst xmlns:c16r2="http://schemas.microsoft.com/office/drawing/2015/06/chart">
              <c:ext xmlns:c16="http://schemas.microsoft.com/office/drawing/2014/chart" uri="{C3380CC4-5D6E-409C-BE32-E72D297353CC}">
                <c16:uniqueId val="{00000003-02B7-4E18-BDDB-071ACE7AE704}"/>
              </c:ext>
            </c:extLst>
          </c:dPt>
          <c:dPt>
            <c:idx val="2"/>
            <c:invertIfNegative val="0"/>
            <c:bubble3D val="0"/>
            <c:extLst xmlns:c16r2="http://schemas.microsoft.com/office/drawing/2015/06/chart">
              <c:ext xmlns:c16="http://schemas.microsoft.com/office/drawing/2014/chart" uri="{C3380CC4-5D6E-409C-BE32-E72D297353CC}">
                <c16:uniqueId val="{00000005-02B7-4E18-BDDB-071ACE7AE704}"/>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02B7-4E18-BDDB-071ACE7AE7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OPER!$B$4:$O$4</c:f>
              <c:numCache>
                <c:formatCode>0</c:formatCode>
                <c:ptCount val="14"/>
                <c:pt idx="0">
                  <c:v>0.88</c:v>
                </c:pt>
                <c:pt idx="1">
                  <c:v>0.52</c:v>
                </c:pt>
                <c:pt idx="2">
                  <c:v>1.0900000000000001</c:v>
                </c:pt>
                <c:pt idx="3">
                  <c:v>1.26</c:v>
                </c:pt>
                <c:pt idx="4">
                  <c:v>0.93</c:v>
                </c:pt>
                <c:pt idx="5">
                  <c:v>0.88</c:v>
                </c:pt>
                <c:pt idx="6">
                  <c:v>0.9</c:v>
                </c:pt>
                <c:pt idx="7">
                  <c:v>0.7</c:v>
                </c:pt>
                <c:pt idx="8">
                  <c:v>0.6</c:v>
                </c:pt>
                <c:pt idx="9">
                  <c:v>1.1000000000000001</c:v>
                </c:pt>
                <c:pt idx="10">
                  <c:v>0.9</c:v>
                </c:pt>
                <c:pt idx="11">
                  <c:v>0</c:v>
                </c:pt>
                <c:pt idx="12">
                  <c:v>0</c:v>
                </c:pt>
                <c:pt idx="13">
                  <c:v>3</c:v>
                </c:pt>
              </c:numCache>
            </c:numRef>
          </c:val>
          <c:extLst xmlns:c16r2="http://schemas.microsoft.com/office/drawing/2015/06/chart">
            <c:ext xmlns:c16="http://schemas.microsoft.com/office/drawing/2014/chart" uri="{C3380CC4-5D6E-409C-BE32-E72D297353CC}">
              <c16:uniqueId val="{00000008-02B7-4E18-BDDB-071ACE7AE704}"/>
            </c:ext>
          </c:extLst>
        </c:ser>
        <c:dLbls>
          <c:showLegendKey val="0"/>
          <c:showVal val="0"/>
          <c:showCatName val="0"/>
          <c:showSerName val="0"/>
          <c:showPercent val="0"/>
          <c:showBubbleSize val="0"/>
        </c:dLbls>
        <c:gapWidth val="100"/>
        <c:overlap val="-24"/>
        <c:axId val="276251392"/>
        <c:axId val="276252928"/>
      </c:barChart>
      <c:catAx>
        <c:axId val="276251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252928"/>
        <c:crosses val="autoZero"/>
        <c:auto val="1"/>
        <c:lblAlgn val="ctr"/>
        <c:lblOffset val="100"/>
        <c:noMultiLvlLbl val="0"/>
      </c:catAx>
      <c:valAx>
        <c:axId val="27625292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251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F243-436B-8C3D-8511C9BB357B}"/>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F243-436B-8C3D-8511C9BB3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OPER!$Q$4:$AD$4</c:f>
              <c:numCache>
                <c:formatCode>0</c:formatCode>
                <c:ptCount val="14"/>
                <c:pt idx="0">
                  <c:v>26</c:v>
                </c:pt>
                <c:pt idx="1">
                  <c:v>23</c:v>
                </c:pt>
                <c:pt idx="2">
                  <c:v>31</c:v>
                </c:pt>
                <c:pt idx="3">
                  <c:v>36</c:v>
                </c:pt>
                <c:pt idx="4">
                  <c:v>30</c:v>
                </c:pt>
                <c:pt idx="5">
                  <c:v>29</c:v>
                </c:pt>
                <c:pt idx="6">
                  <c:v>39</c:v>
                </c:pt>
                <c:pt idx="7">
                  <c:v>30</c:v>
                </c:pt>
                <c:pt idx="8">
                  <c:v>39</c:v>
                </c:pt>
                <c:pt idx="9">
                  <c:v>0</c:v>
                </c:pt>
                <c:pt idx="10">
                  <c:v>45</c:v>
                </c:pt>
                <c:pt idx="11">
                  <c:v>0</c:v>
                </c:pt>
                <c:pt idx="12">
                  <c:v>0</c:v>
                </c:pt>
                <c:pt idx="13">
                  <c:v>48</c:v>
                </c:pt>
              </c:numCache>
            </c:numRef>
          </c:val>
          <c:extLst xmlns:c16r2="http://schemas.microsoft.com/office/drawing/2015/06/chart">
            <c:ext xmlns:c16="http://schemas.microsoft.com/office/drawing/2014/chart" uri="{C3380CC4-5D6E-409C-BE32-E72D297353CC}">
              <c16:uniqueId val="{00000004-F243-436B-8C3D-8511C9BB357B}"/>
            </c:ext>
          </c:extLst>
        </c:ser>
        <c:dLbls>
          <c:showLegendKey val="0"/>
          <c:showVal val="0"/>
          <c:showCatName val="0"/>
          <c:showSerName val="0"/>
          <c:showPercent val="0"/>
          <c:showBubbleSize val="0"/>
        </c:dLbls>
        <c:gapWidth val="100"/>
        <c:overlap val="-24"/>
        <c:axId val="276312832"/>
        <c:axId val="276314368"/>
      </c:barChart>
      <c:catAx>
        <c:axId val="276312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314368"/>
        <c:crosses val="autoZero"/>
        <c:auto val="1"/>
        <c:lblAlgn val="ctr"/>
        <c:lblOffset val="100"/>
        <c:noMultiLvlLbl val="0"/>
      </c:catAx>
      <c:valAx>
        <c:axId val="2763143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312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EBAD-4BD0-B482-D3DB8DD0D00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EBAD-4BD0-B482-D3DB8DD0D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OPER!$AF$4:$AS$4</c:f>
              <c:numCache>
                <c:formatCode>0</c:formatCode>
                <c:ptCount val="14"/>
                <c:pt idx="0">
                  <c:v>93</c:v>
                </c:pt>
                <c:pt idx="1">
                  <c:v>112</c:v>
                </c:pt>
                <c:pt idx="2">
                  <c:v>86</c:v>
                </c:pt>
                <c:pt idx="3">
                  <c:v>101</c:v>
                </c:pt>
                <c:pt idx="4">
                  <c:v>120</c:v>
                </c:pt>
                <c:pt idx="5">
                  <c:v>120</c:v>
                </c:pt>
                <c:pt idx="6">
                  <c:v>64</c:v>
                </c:pt>
                <c:pt idx="7">
                  <c:v>72</c:v>
                </c:pt>
                <c:pt idx="8">
                  <c:v>0</c:v>
                </c:pt>
                <c:pt idx="9">
                  <c:v>96</c:v>
                </c:pt>
                <c:pt idx="10">
                  <c:v>96</c:v>
                </c:pt>
                <c:pt idx="11">
                  <c:v>0</c:v>
                </c:pt>
                <c:pt idx="12">
                  <c:v>0</c:v>
                </c:pt>
                <c:pt idx="13">
                  <c:v>120</c:v>
                </c:pt>
              </c:numCache>
            </c:numRef>
          </c:val>
          <c:extLst xmlns:c16r2="http://schemas.microsoft.com/office/drawing/2015/06/chart">
            <c:ext xmlns:c16="http://schemas.microsoft.com/office/drawing/2014/chart" uri="{C3380CC4-5D6E-409C-BE32-E72D297353CC}">
              <c16:uniqueId val="{00000004-EBAD-4BD0-B482-D3DB8DD0D007}"/>
            </c:ext>
          </c:extLst>
        </c:ser>
        <c:dLbls>
          <c:showLegendKey val="0"/>
          <c:showVal val="0"/>
          <c:showCatName val="0"/>
          <c:showSerName val="0"/>
          <c:showPercent val="0"/>
          <c:showBubbleSize val="0"/>
        </c:dLbls>
        <c:gapWidth val="100"/>
        <c:overlap val="-24"/>
        <c:axId val="276350080"/>
        <c:axId val="276351616"/>
      </c:barChart>
      <c:catAx>
        <c:axId val="276350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351616"/>
        <c:crosses val="autoZero"/>
        <c:auto val="1"/>
        <c:lblAlgn val="ctr"/>
        <c:lblOffset val="100"/>
        <c:noMultiLvlLbl val="0"/>
      </c:catAx>
      <c:valAx>
        <c:axId val="27635161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350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SALIDA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408A-4567-9786-2E129A763CB3}"/>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408A-4567-9786-2E129A763C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OPER!$B$38:$O$38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OPER!$B$39:$O$39</c:f>
              <c:numCache>
                <c:formatCode>0</c:formatCode>
                <c:ptCount val="14"/>
                <c:pt idx="0">
                  <c:v>0.86</c:v>
                </c:pt>
                <c:pt idx="1">
                  <c:v>0.65</c:v>
                </c:pt>
                <c:pt idx="2">
                  <c:v>0.68</c:v>
                </c:pt>
                <c:pt idx="3">
                  <c:v>1.08</c:v>
                </c:pt>
                <c:pt idx="4">
                  <c:v>0.54</c:v>
                </c:pt>
                <c:pt idx="5">
                  <c:v>0.33</c:v>
                </c:pt>
                <c:pt idx="6">
                  <c:v>0.7</c:v>
                </c:pt>
                <c:pt idx="7">
                  <c:v>0.7</c:v>
                </c:pt>
                <c:pt idx="8">
                  <c:v>0.9</c:v>
                </c:pt>
                <c:pt idx="9">
                  <c:v>0.9</c:v>
                </c:pt>
                <c:pt idx="10">
                  <c:v>0.9</c:v>
                </c:pt>
                <c:pt idx="11">
                  <c:v>0</c:v>
                </c:pt>
                <c:pt idx="12">
                  <c:v>0</c:v>
                </c:pt>
                <c:pt idx="13">
                  <c:v>3</c:v>
                </c:pt>
              </c:numCache>
            </c:numRef>
          </c:val>
          <c:extLst xmlns:c16r2="http://schemas.microsoft.com/office/drawing/2015/06/chart">
            <c:ext xmlns:c16="http://schemas.microsoft.com/office/drawing/2014/chart" uri="{C3380CC4-5D6E-409C-BE32-E72D297353CC}">
              <c16:uniqueId val="{00000004-408A-4567-9786-2E129A763CB3}"/>
            </c:ext>
          </c:extLst>
        </c:ser>
        <c:dLbls>
          <c:showLegendKey val="0"/>
          <c:showVal val="0"/>
          <c:showCatName val="0"/>
          <c:showSerName val="0"/>
          <c:showPercent val="0"/>
          <c:showBubbleSize val="0"/>
        </c:dLbls>
        <c:gapWidth val="100"/>
        <c:overlap val="-24"/>
        <c:axId val="276394752"/>
        <c:axId val="276396288"/>
      </c:barChart>
      <c:catAx>
        <c:axId val="276394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396288"/>
        <c:crosses val="autoZero"/>
        <c:auto val="1"/>
        <c:lblAlgn val="ctr"/>
        <c:lblOffset val="100"/>
        <c:noMultiLvlLbl val="0"/>
      </c:catAx>
      <c:valAx>
        <c:axId val="27639628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394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RESPUESTA A SOLICITUDES DE INSPECCIÓN FÍSICA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CCF0-4505-8FF8-78DA4AAEF35A}"/>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CCF0-4505-8FF8-78DA4AAEF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OPER!$Q$38:$AD$38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OPER!$Q$39:$AD$39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40</c:v>
                </c:pt>
              </c:numCache>
            </c:numRef>
          </c:val>
          <c:extLst xmlns:c16r2="http://schemas.microsoft.com/office/drawing/2015/06/chart">
            <c:ext xmlns:c16="http://schemas.microsoft.com/office/drawing/2014/chart" uri="{C3380CC4-5D6E-409C-BE32-E72D297353CC}">
              <c16:uniqueId val="{00000004-CCF0-4505-8FF8-78DA4AAEF35A}"/>
            </c:ext>
          </c:extLst>
        </c:ser>
        <c:dLbls>
          <c:showLegendKey val="0"/>
          <c:showVal val="0"/>
          <c:showCatName val="0"/>
          <c:showSerName val="0"/>
          <c:showPercent val="0"/>
          <c:showBubbleSize val="0"/>
        </c:dLbls>
        <c:gapWidth val="100"/>
        <c:overlap val="-24"/>
        <c:axId val="276964096"/>
        <c:axId val="276965632"/>
      </c:barChart>
      <c:catAx>
        <c:axId val="276964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965632"/>
        <c:crosses val="autoZero"/>
        <c:auto val="1"/>
        <c:lblAlgn val="ctr"/>
        <c:lblOffset val="100"/>
        <c:noMultiLvlLbl val="0"/>
      </c:catAx>
      <c:valAx>
        <c:axId val="2769656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964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solidFill>
                  <a:schemeClr val="tx2"/>
                </a:solidFill>
              </a:defRPr>
            </a:pPr>
            <a:r>
              <a:rPr lang="es-CO">
                <a:solidFill>
                  <a:schemeClr val="tx2"/>
                </a:solidFill>
              </a:rPr>
              <a:t>% CUMPLIMIENTO DE ESTRATÉGIA</a:t>
            </a:r>
          </a:p>
        </c:rich>
      </c:tx>
      <c:overlay val="0"/>
    </c:title>
    <c:autoTitleDeleted val="0"/>
    <c:plotArea>
      <c:layout/>
      <c:barChart>
        <c:barDir val="col"/>
        <c:grouping val="clustered"/>
        <c:varyColors val="0"/>
        <c:ser>
          <c:idx val="0"/>
          <c:order val="0"/>
          <c:spPr>
            <a:solidFill>
              <a:srgbClr val="FFC000"/>
            </a:solidFill>
          </c:spPr>
          <c:invertIfNegative val="0"/>
          <c:dPt>
            <c:idx val="1"/>
            <c:invertIfNegative val="0"/>
            <c:bubble3D val="0"/>
            <c:spPr>
              <a:solidFill>
                <a:srgbClr val="00CC66"/>
              </a:solidFill>
            </c:spPr>
          </c:dPt>
          <c:dPt>
            <c:idx val="2"/>
            <c:invertIfNegative val="0"/>
            <c:bubble3D val="0"/>
            <c:spPr>
              <a:solidFill>
                <a:schemeClr val="accent5">
                  <a:lumMod val="75000"/>
                </a:schemeClr>
              </a:solidFill>
            </c:spPr>
          </c:dPt>
          <c:dLbls>
            <c:txPr>
              <a:bodyPr/>
              <a:lstStyle/>
              <a:p>
                <a:pPr>
                  <a:defRPr>
                    <a:solidFill>
                      <a:schemeClr val="tx2"/>
                    </a:solidFill>
                  </a:defRPr>
                </a:pPr>
                <a:endParaRPr lang="es-CO"/>
              </a:p>
            </c:txPr>
            <c:showLegendKey val="0"/>
            <c:showVal val="1"/>
            <c:showCatName val="0"/>
            <c:showSerName val="0"/>
            <c:showPercent val="0"/>
            <c:showBubbleSize val="0"/>
            <c:showLeaderLines val="0"/>
          </c:dLbls>
          <c:cat>
            <c:strRef>
              <c:f>GE!$P$3</c:f>
              <c:strCache>
                <c:ptCount val="1"/>
                <c:pt idx="0">
                  <c:v>Resultado</c:v>
                </c:pt>
              </c:strCache>
            </c:strRef>
          </c:cat>
          <c:val>
            <c:numRef>
              <c:f>GE!$P$4</c:f>
              <c:numCache>
                <c:formatCode>0%</c:formatCode>
                <c:ptCount val="1"/>
                <c:pt idx="0">
                  <c:v>0</c:v>
                </c:pt>
              </c:numCache>
            </c:numRef>
          </c:val>
        </c:ser>
        <c:dLbls>
          <c:showLegendKey val="0"/>
          <c:showVal val="0"/>
          <c:showCatName val="0"/>
          <c:showSerName val="0"/>
          <c:showPercent val="0"/>
          <c:showBubbleSize val="0"/>
        </c:dLbls>
        <c:gapWidth val="150"/>
        <c:axId val="282530176"/>
        <c:axId val="282531712"/>
      </c:barChart>
      <c:catAx>
        <c:axId val="282530176"/>
        <c:scaling>
          <c:orientation val="minMax"/>
        </c:scaling>
        <c:delete val="0"/>
        <c:axPos val="b"/>
        <c:majorTickMark val="none"/>
        <c:minorTickMark val="none"/>
        <c:tickLblPos val="nextTo"/>
        <c:txPr>
          <a:bodyPr/>
          <a:lstStyle/>
          <a:p>
            <a:pPr>
              <a:defRPr>
                <a:solidFill>
                  <a:schemeClr val="tx2"/>
                </a:solidFill>
              </a:defRPr>
            </a:pPr>
            <a:endParaRPr lang="es-CO"/>
          </a:p>
        </c:txPr>
        <c:crossAx val="282531712"/>
        <c:crosses val="autoZero"/>
        <c:auto val="1"/>
        <c:lblAlgn val="ctr"/>
        <c:lblOffset val="100"/>
        <c:noMultiLvlLbl val="0"/>
      </c:catAx>
      <c:valAx>
        <c:axId val="282531712"/>
        <c:scaling>
          <c:orientation val="minMax"/>
        </c:scaling>
        <c:delete val="0"/>
        <c:axPos val="l"/>
        <c:majorGridlines>
          <c:spPr>
            <a:ln>
              <a:solidFill>
                <a:schemeClr val="accent1"/>
              </a:solidFill>
            </a:ln>
          </c:spPr>
        </c:majorGridlines>
        <c:numFmt formatCode="0%" sourceLinked="1"/>
        <c:majorTickMark val="out"/>
        <c:minorTickMark val="none"/>
        <c:tickLblPos val="nextTo"/>
        <c:txPr>
          <a:bodyPr/>
          <a:lstStyle/>
          <a:p>
            <a:pPr>
              <a:defRPr>
                <a:solidFill>
                  <a:schemeClr val="tx2"/>
                </a:solidFill>
              </a:defRPr>
            </a:pPr>
            <a:endParaRPr lang="es-CO"/>
          </a:p>
        </c:txPr>
        <c:crossAx val="282530176"/>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TOMA DE INVENTARIOS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5E65-4509-8E54-B6CDCD23D17E}"/>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5E65-4509-8E54-B6CDCD23D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OPER!$AF$38:$AS$38</c:f>
              <c:strCache>
                <c:ptCount val="14"/>
                <c:pt idx="0">
                  <c:v>I SEMESTRE</c:v>
                </c:pt>
                <c:pt idx="6">
                  <c:v>II SEMESTRE</c:v>
                </c:pt>
                <c:pt idx="12">
                  <c:v>META
(Mín)</c:v>
                </c:pt>
                <c:pt idx="13">
                  <c:v>META
(Máx)</c:v>
                </c:pt>
              </c:strCache>
            </c:strRef>
          </c:cat>
          <c:val>
            <c:numRef>
              <c:f>OPER!$AF$39:$AS$39</c:f>
              <c:numCache>
                <c:formatCode>0</c:formatCode>
                <c:ptCount val="14"/>
                <c:pt idx="0">
                  <c:v>1</c:v>
                </c:pt>
                <c:pt idx="6">
                  <c:v>0</c:v>
                </c:pt>
                <c:pt idx="12">
                  <c:v>1</c:v>
                </c:pt>
                <c:pt idx="13">
                  <c:v>0</c:v>
                </c:pt>
              </c:numCache>
            </c:numRef>
          </c:val>
          <c:extLst xmlns:c16r2="http://schemas.microsoft.com/office/drawing/2015/06/chart">
            <c:ext xmlns:c16="http://schemas.microsoft.com/office/drawing/2014/chart" uri="{C3380CC4-5D6E-409C-BE32-E72D297353CC}">
              <c16:uniqueId val="{00000004-5E65-4509-8E54-B6CDCD23D17E}"/>
            </c:ext>
          </c:extLst>
        </c:ser>
        <c:dLbls>
          <c:showLegendKey val="0"/>
          <c:showVal val="0"/>
          <c:showCatName val="0"/>
          <c:showSerName val="0"/>
          <c:showPercent val="0"/>
          <c:showBubbleSize val="0"/>
        </c:dLbls>
        <c:gapWidth val="100"/>
        <c:overlap val="-24"/>
        <c:axId val="277005056"/>
        <c:axId val="277006592"/>
      </c:barChart>
      <c:catAx>
        <c:axId val="277005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006592"/>
        <c:crosses val="autoZero"/>
        <c:auto val="1"/>
        <c:lblAlgn val="ctr"/>
        <c:lblOffset val="100"/>
        <c:noMultiLvlLbl val="0"/>
      </c:catAx>
      <c:valAx>
        <c:axId val="2770065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0050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PLAN DE MANTENIMIENTO</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77D9-4ED0-8886-0BBF2602B2AD}"/>
              </c:ext>
            </c:extLst>
          </c:dPt>
          <c:dPt>
            <c:idx val="1"/>
            <c:invertIfNegative val="0"/>
            <c:bubble3D val="0"/>
            <c:extLst xmlns:c16r2="http://schemas.microsoft.com/office/drawing/2015/06/chart">
              <c:ext xmlns:c16="http://schemas.microsoft.com/office/drawing/2014/chart" uri="{C3380CC4-5D6E-409C-BE32-E72D297353CC}">
                <c16:uniqueId val="{00000003-77D9-4ED0-8886-0BBF2602B2A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6-77D9-4ED0-8886-0BBF2602B2A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77D9-4ED0-8886-0BBF2602B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MTTO!$B$3:$O$3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MTTO!$B$4:$O$4</c:f>
              <c:numCache>
                <c:formatCode>0%</c:formatCode>
                <c:ptCount val="14"/>
                <c:pt idx="0">
                  <c:v>1</c:v>
                </c:pt>
                <c:pt idx="1">
                  <c:v>1</c:v>
                </c:pt>
                <c:pt idx="2">
                  <c:v>1</c:v>
                </c:pt>
                <c:pt idx="3">
                  <c:v>0.90909090909090906</c:v>
                </c:pt>
                <c:pt idx="4">
                  <c:v>0.92307692307692313</c:v>
                </c:pt>
                <c:pt idx="5">
                  <c:v>1</c:v>
                </c:pt>
                <c:pt idx="6">
                  <c:v>1</c:v>
                </c:pt>
                <c:pt idx="7">
                  <c:v>1</c:v>
                </c:pt>
                <c:pt idx="8">
                  <c:v>1</c:v>
                </c:pt>
                <c:pt idx="9">
                  <c:v>1</c:v>
                </c:pt>
                <c:pt idx="10">
                  <c:v>1</c:v>
                </c:pt>
                <c:pt idx="11">
                  <c:v>1</c:v>
                </c:pt>
                <c:pt idx="12">
                  <c:v>0.9</c:v>
                </c:pt>
                <c:pt idx="13">
                  <c:v>1</c:v>
                </c:pt>
              </c:numCache>
            </c:numRef>
          </c:val>
          <c:extLst xmlns:c16r2="http://schemas.microsoft.com/office/drawing/2015/06/chart">
            <c:ext xmlns:c16="http://schemas.microsoft.com/office/drawing/2014/chart" uri="{C3380CC4-5D6E-409C-BE32-E72D297353CC}">
              <c16:uniqueId val="{00000004-77D9-4ED0-8886-0BBF2602B2AD}"/>
            </c:ext>
          </c:extLst>
        </c:ser>
        <c:dLbls>
          <c:showLegendKey val="0"/>
          <c:showVal val="0"/>
          <c:showCatName val="0"/>
          <c:showSerName val="0"/>
          <c:showPercent val="0"/>
          <c:showBubbleSize val="0"/>
        </c:dLbls>
        <c:gapWidth val="100"/>
        <c:overlap val="-24"/>
        <c:axId val="276608896"/>
        <c:axId val="276610432"/>
      </c:barChart>
      <c:catAx>
        <c:axId val="27660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610432"/>
        <c:crosses val="autoZero"/>
        <c:auto val="1"/>
        <c:lblAlgn val="ctr"/>
        <c:lblOffset val="100"/>
        <c:noMultiLvlLbl val="0"/>
      </c:catAx>
      <c:valAx>
        <c:axId val="2766104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6088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solidFill>
                  <a:srgbClr val="1F497D"/>
                </a:solidFill>
              </a:rPr>
              <a:t>EFICACIA DE LA FORMACIÓN</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chemeClr val="accent1">
                <a:lumMod val="75000"/>
              </a:schemeClr>
            </a:solidFill>
          </c:spPr>
          <c:invertIfNegative val="0"/>
          <c:dPt>
            <c:idx val="12"/>
            <c:invertIfNegative val="0"/>
            <c:bubble3D val="0"/>
            <c:spPr>
              <a:solidFill>
                <a:srgbClr val="FFC000"/>
              </a:solidFill>
            </c:spPr>
          </c:dPt>
          <c:dPt>
            <c:idx val="13"/>
            <c:invertIfNegative val="0"/>
            <c:bubble3D val="0"/>
            <c:spPr>
              <a:solidFill>
                <a:srgbClr val="00B050"/>
              </a:solidFill>
            </c:spPr>
          </c:dPt>
          <c:dLbls>
            <c:showLegendKey val="0"/>
            <c:showVal val="1"/>
            <c:showCatName val="0"/>
            <c:showSerName val="0"/>
            <c:showPercent val="0"/>
            <c:showBubbleSize val="0"/>
            <c:showLeaderLines val="0"/>
          </c:dLbls>
          <c:cat>
            <c:strRef>
              <c:f>DH!$B$3:$O$3</c:f>
              <c:strCache>
                <c:ptCount val="14"/>
                <c:pt idx="0">
                  <c:v>AÑO 2020</c:v>
                </c:pt>
                <c:pt idx="12">
                  <c:v>META 
(Mín)</c:v>
                </c:pt>
                <c:pt idx="13">
                  <c:v>META 
(Máx)</c:v>
                </c:pt>
              </c:strCache>
            </c:strRef>
          </c:cat>
          <c:val>
            <c:numRef>
              <c:f>DH!$B$4:$O$4</c:f>
              <c:numCache>
                <c:formatCode>0%</c:formatCode>
                <c:ptCount val="14"/>
                <c:pt idx="0">
                  <c:v>0</c:v>
                </c:pt>
                <c:pt idx="12">
                  <c:v>0.85</c:v>
                </c:pt>
                <c:pt idx="13">
                  <c:v>1</c:v>
                </c:pt>
              </c:numCache>
            </c:numRef>
          </c:val>
        </c:ser>
        <c:dLbls>
          <c:showLegendKey val="0"/>
          <c:showVal val="0"/>
          <c:showCatName val="0"/>
          <c:showSerName val="0"/>
          <c:showPercent val="0"/>
          <c:showBubbleSize val="0"/>
        </c:dLbls>
        <c:gapWidth val="75"/>
        <c:shape val="box"/>
        <c:axId val="276686336"/>
        <c:axId val="276687872"/>
        <c:axId val="0"/>
      </c:bar3DChart>
      <c:catAx>
        <c:axId val="276686336"/>
        <c:scaling>
          <c:orientation val="minMax"/>
        </c:scaling>
        <c:delete val="0"/>
        <c:axPos val="b"/>
        <c:majorTickMark val="none"/>
        <c:minorTickMark val="none"/>
        <c:tickLblPos val="nextTo"/>
        <c:crossAx val="276687872"/>
        <c:crosses val="autoZero"/>
        <c:auto val="1"/>
        <c:lblAlgn val="ctr"/>
        <c:lblOffset val="100"/>
        <c:noMultiLvlLbl val="0"/>
      </c:catAx>
      <c:valAx>
        <c:axId val="276687872"/>
        <c:scaling>
          <c:orientation val="minMax"/>
        </c:scaling>
        <c:delete val="0"/>
        <c:axPos val="l"/>
        <c:majorGridlines/>
        <c:numFmt formatCode="0%" sourceLinked="1"/>
        <c:majorTickMark val="none"/>
        <c:minorTickMark val="none"/>
        <c:tickLblPos val="nextTo"/>
        <c:spPr>
          <a:ln w="9525">
            <a:noFill/>
          </a:ln>
        </c:spPr>
        <c:crossAx val="276686336"/>
        <c:crosses val="autoZero"/>
        <c:crossBetween val="between"/>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solidFill>
                  <a:srgbClr val="1F497D"/>
                </a:solidFill>
              </a:rPr>
              <a:t>COBERTURA DE CAPACITACIONES DE REQUISITOS LEGALES</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rgbClr val="1F497D"/>
            </a:solidFill>
          </c:spPr>
          <c:invertIfNegative val="0"/>
          <c:dPt>
            <c:idx val="12"/>
            <c:invertIfNegative val="0"/>
            <c:bubble3D val="0"/>
            <c:spPr>
              <a:solidFill>
                <a:srgbClr val="FFC000"/>
              </a:solidFill>
            </c:spPr>
          </c:dPt>
          <c:dPt>
            <c:idx val="13"/>
            <c:invertIfNegative val="0"/>
            <c:bubble3D val="0"/>
            <c:spPr>
              <a:solidFill>
                <a:srgbClr val="00CC66"/>
              </a:solidFill>
            </c:spPr>
          </c:dPt>
          <c:dLbls>
            <c:showLegendKey val="0"/>
            <c:showVal val="1"/>
            <c:showCatName val="0"/>
            <c:showSerName val="0"/>
            <c:showPercent val="0"/>
            <c:showBubbleSize val="0"/>
            <c:showLeaderLines val="0"/>
          </c:dLbls>
          <c:cat>
            <c:strRef>
              <c:f>DH!$Q$3:$AD$3</c:f>
              <c:strCache>
                <c:ptCount val="14"/>
                <c:pt idx="0">
                  <c:v>AÑO 2020</c:v>
                </c:pt>
                <c:pt idx="12">
                  <c:v>META 
(Mín)</c:v>
                </c:pt>
                <c:pt idx="13">
                  <c:v>META 
(Máx)</c:v>
                </c:pt>
              </c:strCache>
            </c:strRef>
          </c:cat>
          <c:val>
            <c:numRef>
              <c:f>DH!$Q$4:$AD$4</c:f>
              <c:numCache>
                <c:formatCode>0%</c:formatCode>
                <c:ptCount val="14"/>
                <c:pt idx="0">
                  <c:v>0</c:v>
                </c:pt>
                <c:pt idx="12">
                  <c:v>1</c:v>
                </c:pt>
                <c:pt idx="13">
                  <c:v>1</c:v>
                </c:pt>
              </c:numCache>
            </c:numRef>
          </c:val>
        </c:ser>
        <c:dLbls>
          <c:showLegendKey val="0"/>
          <c:showVal val="0"/>
          <c:showCatName val="0"/>
          <c:showSerName val="0"/>
          <c:showPercent val="0"/>
          <c:showBubbleSize val="0"/>
        </c:dLbls>
        <c:gapWidth val="75"/>
        <c:shape val="box"/>
        <c:axId val="276730240"/>
        <c:axId val="276731776"/>
        <c:axId val="0"/>
      </c:bar3DChart>
      <c:catAx>
        <c:axId val="276730240"/>
        <c:scaling>
          <c:orientation val="minMax"/>
        </c:scaling>
        <c:delete val="0"/>
        <c:axPos val="b"/>
        <c:majorTickMark val="none"/>
        <c:minorTickMark val="none"/>
        <c:tickLblPos val="nextTo"/>
        <c:crossAx val="276731776"/>
        <c:crosses val="autoZero"/>
        <c:auto val="1"/>
        <c:lblAlgn val="ctr"/>
        <c:lblOffset val="100"/>
        <c:noMultiLvlLbl val="0"/>
      </c:catAx>
      <c:valAx>
        <c:axId val="276731776"/>
        <c:scaling>
          <c:orientation val="minMax"/>
        </c:scaling>
        <c:delete val="0"/>
        <c:axPos val="l"/>
        <c:majorGridlines/>
        <c:numFmt formatCode="0%" sourceLinked="1"/>
        <c:majorTickMark val="none"/>
        <c:minorTickMark val="none"/>
        <c:tickLblPos val="nextTo"/>
        <c:spPr>
          <a:ln w="9525">
            <a:noFill/>
          </a:ln>
        </c:spPr>
        <c:crossAx val="276730240"/>
        <c:crosses val="autoZero"/>
        <c:crossBetween val="between"/>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solidFill>
                  <a:srgbClr val="1F497D"/>
                </a:solidFill>
              </a:rPr>
              <a:t> CUMPLIMIENTO PLAN DE FORMACIÓN</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rgbClr val="1F497D"/>
            </a:solidFill>
          </c:spPr>
          <c:invertIfNegative val="0"/>
          <c:dPt>
            <c:idx val="12"/>
            <c:invertIfNegative val="0"/>
            <c:bubble3D val="0"/>
            <c:spPr>
              <a:solidFill>
                <a:srgbClr val="FFC000"/>
              </a:solidFill>
            </c:spPr>
          </c:dPt>
          <c:dPt>
            <c:idx val="13"/>
            <c:invertIfNegative val="0"/>
            <c:bubble3D val="0"/>
            <c:spPr>
              <a:solidFill>
                <a:srgbClr val="00B050"/>
              </a:solidFill>
            </c:spPr>
          </c:dPt>
          <c:dLbls>
            <c:showLegendKey val="0"/>
            <c:showVal val="1"/>
            <c:showCatName val="0"/>
            <c:showSerName val="0"/>
            <c:showPercent val="0"/>
            <c:showBubbleSize val="0"/>
            <c:showLeaderLines val="0"/>
          </c:dLbls>
          <c:cat>
            <c:strRef>
              <c:f>DH!$AF$3:$AS$3</c:f>
              <c:strCache>
                <c:ptCount val="14"/>
                <c:pt idx="0">
                  <c:v>AÑO 2020</c:v>
                </c:pt>
                <c:pt idx="12">
                  <c:v>META 
(Mín)</c:v>
                </c:pt>
                <c:pt idx="13">
                  <c:v>META 
(Máx)</c:v>
                </c:pt>
              </c:strCache>
            </c:strRef>
          </c:cat>
          <c:val>
            <c:numRef>
              <c:f>DH!$AF$4:$AS$4</c:f>
              <c:numCache>
                <c:formatCode>0%</c:formatCode>
                <c:ptCount val="14"/>
                <c:pt idx="0">
                  <c:v>0</c:v>
                </c:pt>
                <c:pt idx="12">
                  <c:v>0.95</c:v>
                </c:pt>
                <c:pt idx="13">
                  <c:v>1</c:v>
                </c:pt>
              </c:numCache>
            </c:numRef>
          </c:val>
        </c:ser>
        <c:dLbls>
          <c:showLegendKey val="0"/>
          <c:showVal val="0"/>
          <c:showCatName val="0"/>
          <c:showSerName val="0"/>
          <c:showPercent val="0"/>
          <c:showBubbleSize val="0"/>
        </c:dLbls>
        <c:gapWidth val="75"/>
        <c:shape val="box"/>
        <c:axId val="277036416"/>
        <c:axId val="277038208"/>
        <c:axId val="0"/>
      </c:bar3DChart>
      <c:catAx>
        <c:axId val="277036416"/>
        <c:scaling>
          <c:orientation val="minMax"/>
        </c:scaling>
        <c:delete val="0"/>
        <c:axPos val="b"/>
        <c:majorTickMark val="none"/>
        <c:minorTickMark val="none"/>
        <c:tickLblPos val="nextTo"/>
        <c:crossAx val="277038208"/>
        <c:crosses val="autoZero"/>
        <c:auto val="1"/>
        <c:lblAlgn val="ctr"/>
        <c:lblOffset val="100"/>
        <c:noMultiLvlLbl val="0"/>
      </c:catAx>
      <c:valAx>
        <c:axId val="277038208"/>
        <c:scaling>
          <c:orientation val="minMax"/>
        </c:scaling>
        <c:delete val="0"/>
        <c:axPos val="l"/>
        <c:majorGridlines/>
        <c:numFmt formatCode="0%" sourceLinked="1"/>
        <c:majorTickMark val="none"/>
        <c:minorTickMark val="none"/>
        <c:tickLblPos val="nextTo"/>
        <c:spPr>
          <a:ln w="9525">
            <a:noFill/>
          </a:ln>
        </c:spPr>
        <c:crossAx val="277036416"/>
        <c:crosses val="autoZero"/>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EVALUACIÓN DE PROVEEDORES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A578-45A7-9C75-B4A6D2BB1725}"/>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A578-45A7-9C75-B4A6D2BB1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GCOMPR!$N$3:$P$3</c:f>
              <c:strCache>
                <c:ptCount val="3"/>
                <c:pt idx="0">
                  <c:v>META (Mín)</c:v>
                </c:pt>
                <c:pt idx="1">
                  <c:v>META (Máx)</c:v>
                </c:pt>
                <c:pt idx="2">
                  <c:v>Resultado</c:v>
                </c:pt>
              </c:strCache>
            </c:strRef>
          </c:cat>
          <c:val>
            <c:numRef>
              <c:f>GCOMPR!$N$4:$P$4</c:f>
              <c:numCache>
                <c:formatCode>0%</c:formatCode>
                <c:ptCount val="3"/>
                <c:pt idx="0">
                  <c:v>0.8</c:v>
                </c:pt>
                <c:pt idx="1">
                  <c:v>1</c:v>
                </c:pt>
                <c:pt idx="2">
                  <c:v>0</c:v>
                </c:pt>
              </c:numCache>
            </c:numRef>
          </c:val>
          <c:extLst xmlns:c16r2="http://schemas.microsoft.com/office/drawing/2015/06/chart">
            <c:ext xmlns:c16="http://schemas.microsoft.com/office/drawing/2014/chart" uri="{C3380CC4-5D6E-409C-BE32-E72D297353CC}">
              <c16:uniqueId val="{00000000-A578-45A7-9C75-B4A6D2BB1725}"/>
            </c:ext>
          </c:extLst>
        </c:ser>
        <c:dLbls>
          <c:showLegendKey val="0"/>
          <c:showVal val="0"/>
          <c:showCatName val="0"/>
          <c:showSerName val="0"/>
          <c:showPercent val="0"/>
          <c:showBubbleSize val="0"/>
        </c:dLbls>
        <c:gapWidth val="100"/>
        <c:overlap val="-24"/>
        <c:axId val="277081472"/>
        <c:axId val="276436096"/>
      </c:barChart>
      <c:catAx>
        <c:axId val="277081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6436096"/>
        <c:crosses val="autoZero"/>
        <c:auto val="1"/>
        <c:lblAlgn val="ctr"/>
        <c:lblOffset val="100"/>
        <c:noMultiLvlLbl val="0"/>
      </c:catAx>
      <c:valAx>
        <c:axId val="2764360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70814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SOLICITUDES ATENDIDAS SATISFACTORIAMENTE</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DA97-41A2-BA0B-E16B34EB7F9F}"/>
              </c:ext>
            </c:extLst>
          </c:dPt>
          <c:dPt>
            <c:idx val="1"/>
            <c:invertIfNegative val="0"/>
            <c:bubble3D val="0"/>
            <c:extLst xmlns:c16r2="http://schemas.microsoft.com/office/drawing/2015/06/chart">
              <c:ext xmlns:c16="http://schemas.microsoft.com/office/drawing/2014/chart" uri="{C3380CC4-5D6E-409C-BE32-E72D297353CC}">
                <c16:uniqueId val="{00000003-DA97-41A2-BA0B-E16B34EB7F9F}"/>
              </c:ext>
            </c:extLst>
          </c:dPt>
          <c:dPt>
            <c:idx val="2"/>
            <c:invertIfNegative val="0"/>
            <c:bubble3D val="0"/>
            <c:extLst xmlns:c16r2="http://schemas.microsoft.com/office/drawing/2015/06/chart">
              <c:ext xmlns:c16="http://schemas.microsoft.com/office/drawing/2014/chart" uri="{C3380CC4-5D6E-409C-BE32-E72D297353CC}">
                <c16:uniqueId val="{00000005-DA97-41A2-BA0B-E16B34EB7F9F}"/>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DA97-41A2-BA0B-E16B34EB7F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DA97-41A2-BA0B-E16B34EB7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SIST!$B$3:$O$3</c:f>
              <c:strCache>
                <c:ptCount val="14"/>
                <c:pt idx="0">
                  <c:v>I TRIMESTRE</c:v>
                </c:pt>
                <c:pt idx="3">
                  <c:v>II TRIMESTRE</c:v>
                </c:pt>
                <c:pt idx="6">
                  <c:v>III TRIMESTRE</c:v>
                </c:pt>
                <c:pt idx="9">
                  <c:v>IV TRIMESTRE</c:v>
                </c:pt>
                <c:pt idx="12">
                  <c:v>META 
(Mín)</c:v>
                </c:pt>
                <c:pt idx="13">
                  <c:v>META 
(Máx)</c:v>
                </c:pt>
              </c:strCache>
            </c:strRef>
          </c:cat>
          <c:val>
            <c:numRef>
              <c:f>SIST!$B$4:$O$4</c:f>
              <c:numCache>
                <c:formatCode>0%</c:formatCode>
                <c:ptCount val="14"/>
                <c:pt idx="0">
                  <c:v>1</c:v>
                </c:pt>
                <c:pt idx="3">
                  <c:v>1</c:v>
                </c:pt>
                <c:pt idx="6">
                  <c:v>1</c:v>
                </c:pt>
                <c:pt idx="9">
                  <c:v>1</c:v>
                </c:pt>
                <c:pt idx="12">
                  <c:v>0.8</c:v>
                </c:pt>
                <c:pt idx="13">
                  <c:v>1</c:v>
                </c:pt>
              </c:numCache>
            </c:numRef>
          </c:val>
          <c:extLst xmlns:c16r2="http://schemas.microsoft.com/office/drawing/2015/06/chart">
            <c:ext xmlns:c16="http://schemas.microsoft.com/office/drawing/2014/chart" uri="{C3380CC4-5D6E-409C-BE32-E72D297353CC}">
              <c16:uniqueId val="{0000000A-DA97-41A2-BA0B-E16B34EB7F9F}"/>
            </c:ext>
          </c:extLst>
        </c:ser>
        <c:dLbls>
          <c:showLegendKey val="0"/>
          <c:showVal val="0"/>
          <c:showCatName val="0"/>
          <c:showSerName val="0"/>
          <c:showPercent val="0"/>
          <c:showBubbleSize val="0"/>
        </c:dLbls>
        <c:gapWidth val="100"/>
        <c:overlap val="-24"/>
        <c:axId val="290677888"/>
        <c:axId val="290679424"/>
      </c:barChart>
      <c:catAx>
        <c:axId val="2906778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90679424"/>
        <c:crosses val="autoZero"/>
        <c:auto val="1"/>
        <c:lblAlgn val="ctr"/>
        <c:lblOffset val="100"/>
        <c:noMultiLvlLbl val="0"/>
      </c:catAx>
      <c:valAx>
        <c:axId val="29067942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90677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600">
                <a:solidFill>
                  <a:srgbClr val="1F497D"/>
                </a:solidFill>
              </a:defRPr>
            </a:pPr>
            <a:r>
              <a:rPr lang="es-CO" sz="1600">
                <a:solidFill>
                  <a:srgbClr val="1F497D"/>
                </a:solidFill>
              </a:rPr>
              <a:t>CUMPLIMIENTO AL PLAN DE MANTENIMIENTO</a:t>
            </a:r>
          </a:p>
        </c:rich>
      </c:tx>
      <c:overlay val="0"/>
    </c:title>
    <c:autoTitleDeleted val="0"/>
    <c:plotArea>
      <c:layout/>
      <c:barChart>
        <c:barDir val="col"/>
        <c:grouping val="clustered"/>
        <c:varyColors val="0"/>
        <c:ser>
          <c:idx val="0"/>
          <c:order val="0"/>
          <c:invertIfNegative val="0"/>
          <c:cat>
            <c:strRef>
              <c:f>SIST!$Q$3:$AB$3</c:f>
              <c:strCache>
                <c:ptCount val="7"/>
                <c:pt idx="0">
                  <c:v>I SEMESTRE</c:v>
                </c:pt>
                <c:pt idx="6">
                  <c:v>II SEMESTRE</c:v>
                </c:pt>
              </c:strCache>
            </c:strRef>
          </c:cat>
          <c:val>
            <c:numRef>
              <c:f>SIST!$Q$3:$AB$3</c:f>
              <c:numCache>
                <c:formatCode>General</c:formatCode>
                <c:ptCount val="12"/>
                <c:pt idx="0">
                  <c:v>0</c:v>
                </c:pt>
                <c:pt idx="6">
                  <c:v>0</c:v>
                </c:pt>
              </c:numCache>
            </c:numRef>
          </c:val>
        </c:ser>
        <c:ser>
          <c:idx val="1"/>
          <c:order val="1"/>
          <c:spPr>
            <a:solidFill>
              <a:srgbClr val="31859C"/>
            </a:solidFill>
          </c:spPr>
          <c:invertIfNegative val="0"/>
          <c:dLbls>
            <c:dLbl>
              <c:idx val="0"/>
              <c:layout>
                <c:manualLayout>
                  <c:x val="0"/>
                  <c:y val="2.5328658735176351E-2"/>
                </c:manualLayout>
              </c:layout>
              <c:dLblPos val="outEnd"/>
              <c:showLegendKey val="0"/>
              <c:showVal val="1"/>
              <c:showCatName val="0"/>
              <c:showSerName val="0"/>
              <c:showPercent val="0"/>
              <c:showBubbleSize val="0"/>
            </c:dLbl>
            <c:dLbl>
              <c:idx val="6"/>
              <c:layout>
                <c:manualLayout>
                  <c:x val="0"/>
                  <c:y val="1.559629863785275E-2"/>
                </c:manualLayout>
              </c:layout>
              <c:dLblPos val="outEnd"/>
              <c:showLegendKey val="0"/>
              <c:showVal val="1"/>
              <c:showCatName val="0"/>
              <c:showSerName val="0"/>
              <c:showPercent val="0"/>
              <c:showBubbleSize val="0"/>
            </c:dLbl>
            <c:txPr>
              <a:bodyPr/>
              <a:lstStyle/>
              <a:p>
                <a:pPr>
                  <a:defRPr sz="900">
                    <a:solidFill>
                      <a:srgbClr val="1F497D"/>
                    </a:solidFill>
                  </a:defRPr>
                </a:pPr>
                <a:endParaRPr lang="es-CO"/>
              </a:p>
            </c:txPr>
            <c:dLblPos val="inEnd"/>
            <c:showLegendKey val="0"/>
            <c:showVal val="1"/>
            <c:showCatName val="0"/>
            <c:showSerName val="0"/>
            <c:showPercent val="0"/>
            <c:showBubbleSize val="0"/>
            <c:showLeaderLines val="0"/>
          </c:dLbls>
          <c:cat>
            <c:strRef>
              <c:f>SIST!$Q$3:$AB$3</c:f>
              <c:strCache>
                <c:ptCount val="7"/>
                <c:pt idx="0">
                  <c:v>I SEMESTRE</c:v>
                </c:pt>
                <c:pt idx="6">
                  <c:v>II SEMESTRE</c:v>
                </c:pt>
              </c:strCache>
            </c:strRef>
          </c:cat>
          <c:val>
            <c:numRef>
              <c:f>SIST!$Q$4:$AB$4</c:f>
              <c:numCache>
                <c:formatCode>0%</c:formatCode>
                <c:ptCount val="12"/>
                <c:pt idx="0">
                  <c:v>0</c:v>
                </c:pt>
                <c:pt idx="6">
                  <c:v>0.93300000000000005</c:v>
                </c:pt>
              </c:numCache>
            </c:numRef>
          </c:val>
        </c:ser>
        <c:dLbls>
          <c:showLegendKey val="0"/>
          <c:showVal val="0"/>
          <c:showCatName val="0"/>
          <c:showSerName val="0"/>
          <c:showPercent val="0"/>
          <c:showBubbleSize val="0"/>
        </c:dLbls>
        <c:gapWidth val="75"/>
        <c:overlap val="40"/>
        <c:axId val="290528640"/>
        <c:axId val="290534528"/>
      </c:barChart>
      <c:catAx>
        <c:axId val="290528640"/>
        <c:scaling>
          <c:orientation val="minMax"/>
        </c:scaling>
        <c:delete val="0"/>
        <c:axPos val="b"/>
        <c:majorTickMark val="none"/>
        <c:minorTickMark val="none"/>
        <c:tickLblPos val="nextTo"/>
        <c:txPr>
          <a:bodyPr/>
          <a:lstStyle/>
          <a:p>
            <a:pPr>
              <a:defRPr sz="900">
                <a:solidFill>
                  <a:srgbClr val="1F497D"/>
                </a:solidFill>
              </a:defRPr>
            </a:pPr>
            <a:endParaRPr lang="es-CO"/>
          </a:p>
        </c:txPr>
        <c:crossAx val="290534528"/>
        <c:crosses val="autoZero"/>
        <c:auto val="1"/>
        <c:lblAlgn val="ctr"/>
        <c:lblOffset val="100"/>
        <c:noMultiLvlLbl val="0"/>
      </c:catAx>
      <c:valAx>
        <c:axId val="290534528"/>
        <c:scaling>
          <c:orientation val="minMax"/>
        </c:scaling>
        <c:delete val="0"/>
        <c:axPos val="l"/>
        <c:majorGridlines/>
        <c:numFmt formatCode="0%" sourceLinked="0"/>
        <c:majorTickMark val="none"/>
        <c:minorTickMark val="none"/>
        <c:tickLblPos val="nextTo"/>
        <c:txPr>
          <a:bodyPr/>
          <a:lstStyle/>
          <a:p>
            <a:pPr>
              <a:defRPr sz="900">
                <a:solidFill>
                  <a:srgbClr val="1F497D"/>
                </a:solidFill>
              </a:defRPr>
            </a:pPr>
            <a:endParaRPr lang="es-CO"/>
          </a:p>
        </c:txPr>
        <c:crossAx val="2905286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ISA</a:t>
            </a:r>
            <a:endParaRPr lang="es-CO">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B45B-4E7B-93F0-5548DD641B30}"/>
              </c:ext>
            </c:extLst>
          </c:dPt>
          <c:dPt>
            <c:idx val="1"/>
            <c:invertIfNegative val="0"/>
            <c:bubble3D val="0"/>
            <c:extLst xmlns:c16r2="http://schemas.microsoft.com/office/drawing/2015/06/chart">
              <c:ext xmlns:c16="http://schemas.microsoft.com/office/drawing/2014/chart" uri="{C3380CC4-5D6E-409C-BE32-E72D297353CC}">
                <c16:uniqueId val="{00000003-B45B-4E7B-93F0-5548DD641B30}"/>
              </c:ext>
            </c:extLst>
          </c:dPt>
          <c:dPt>
            <c:idx val="2"/>
            <c:invertIfNegative val="0"/>
            <c:bubble3D val="0"/>
            <c:extLst xmlns:c16r2="http://schemas.microsoft.com/office/drawing/2015/06/chart">
              <c:ext xmlns:c16="http://schemas.microsoft.com/office/drawing/2014/chart" uri="{C3380CC4-5D6E-409C-BE32-E72D297353CC}">
                <c16:uniqueId val="{00000005-B45B-4E7B-93F0-5548DD641B3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B45B-4E7B-93F0-5548DD641B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'GI-SST'!$B$4:$O$4</c:f>
              <c:numCache>
                <c:formatCode>0</c:formatCode>
                <c:ptCount val="14"/>
                <c:pt idx="0">
                  <c:v>181.2962683184771</c:v>
                </c:pt>
                <c:pt idx="1">
                  <c:v>67.529544175576817</c:v>
                </c:pt>
                <c:pt idx="2">
                  <c:v>1043.053103354611</c:v>
                </c:pt>
                <c:pt idx="3">
                  <c:v>0</c:v>
                </c:pt>
                <c:pt idx="4">
                  <c:v>65.093572009764031</c:v>
                </c:pt>
                <c:pt idx="5">
                  <c:v>0</c:v>
                </c:pt>
                <c:pt idx="6">
                  <c:v>549.49494949494954</c:v>
                </c:pt>
                <c:pt idx="7">
                  <c:v>351.2974051896208</c:v>
                </c:pt>
                <c:pt idx="8">
                  <c:v>966.96212731668004</c:v>
                </c:pt>
                <c:pt idx="9">
                  <c:v>593.69202226345089</c:v>
                </c:pt>
                <c:pt idx="10">
                  <c:v>151.9179642992784</c:v>
                </c:pt>
                <c:pt idx="11">
                  <c:v>0</c:v>
                </c:pt>
                <c:pt idx="12">
                  <c:v>0</c:v>
                </c:pt>
                <c:pt idx="13">
                  <c:v>281</c:v>
                </c:pt>
              </c:numCache>
            </c:numRef>
          </c:val>
          <c:extLst xmlns:c16r2="http://schemas.microsoft.com/office/drawing/2015/06/chart">
            <c:ext xmlns:c16="http://schemas.microsoft.com/office/drawing/2014/chart" uri="{C3380CC4-5D6E-409C-BE32-E72D297353CC}">
              <c16:uniqueId val="{00000006-B45B-4E7B-93F0-5548DD641B30}"/>
            </c:ext>
          </c:extLst>
        </c:ser>
        <c:dLbls>
          <c:showLegendKey val="0"/>
          <c:showVal val="0"/>
          <c:showCatName val="0"/>
          <c:showSerName val="0"/>
          <c:showPercent val="0"/>
          <c:showBubbleSize val="0"/>
        </c:dLbls>
        <c:gapWidth val="100"/>
        <c:overlap val="-24"/>
        <c:axId val="282572288"/>
        <c:axId val="282573824"/>
      </c:barChart>
      <c:catAx>
        <c:axId val="282572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2573824"/>
        <c:crosses val="autoZero"/>
        <c:auto val="1"/>
        <c:lblAlgn val="ctr"/>
        <c:lblOffset val="100"/>
        <c:noMultiLvlLbl val="0"/>
      </c:catAx>
      <c:valAx>
        <c:axId val="28257382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25722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IFA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EBF8-4B5D-BCC4-A59E2262B69C}"/>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EBF8-4B5D-BCC4-A59E2262B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'GI-SST'!$Q$4:$AD$4</c:f>
              <c:numCache>
                <c:formatCode>0</c:formatCode>
                <c:ptCount val="14"/>
                <c:pt idx="0">
                  <c:v>0</c:v>
                </c:pt>
                <c:pt idx="1">
                  <c:v>0</c:v>
                </c:pt>
                <c:pt idx="2">
                  <c:v>0</c:v>
                </c:pt>
                <c:pt idx="3">
                  <c:v>0</c:v>
                </c:pt>
                <c:pt idx="4">
                  <c:v>0</c:v>
                </c:pt>
                <c:pt idx="5">
                  <c:v>0</c:v>
                </c:pt>
                <c:pt idx="6">
                  <c:v>0</c:v>
                </c:pt>
                <c:pt idx="7">
                  <c:v>0</c:v>
                </c:pt>
                <c:pt idx="8">
                  <c:v>0</c:v>
                </c:pt>
                <c:pt idx="9">
                  <c:v>0</c:v>
                </c:pt>
                <c:pt idx="10">
                  <c:v>30.383592859855678</c:v>
                </c:pt>
                <c:pt idx="11">
                  <c:v>0</c:v>
                </c:pt>
                <c:pt idx="12">
                  <c:v>0</c:v>
                </c:pt>
                <c:pt idx="13">
                  <c:v>14</c:v>
                </c:pt>
              </c:numCache>
            </c:numRef>
          </c:val>
          <c:extLst xmlns:c16r2="http://schemas.microsoft.com/office/drawing/2015/06/chart">
            <c:ext xmlns:c16="http://schemas.microsoft.com/office/drawing/2014/chart" uri="{C3380CC4-5D6E-409C-BE32-E72D297353CC}">
              <c16:uniqueId val="{00000000-EBF8-4B5D-BCC4-A59E2262B69C}"/>
            </c:ext>
          </c:extLst>
        </c:ser>
        <c:dLbls>
          <c:showLegendKey val="0"/>
          <c:showVal val="0"/>
          <c:showCatName val="0"/>
          <c:showSerName val="0"/>
          <c:showPercent val="0"/>
          <c:showBubbleSize val="0"/>
        </c:dLbls>
        <c:gapWidth val="100"/>
        <c:overlap val="-24"/>
        <c:axId val="288851456"/>
        <c:axId val="288852992"/>
      </c:barChart>
      <c:catAx>
        <c:axId val="288851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8852992"/>
        <c:crosses val="autoZero"/>
        <c:auto val="1"/>
        <c:lblAlgn val="ctr"/>
        <c:lblOffset val="100"/>
        <c:noMultiLvlLbl val="0"/>
      </c:catAx>
      <c:valAx>
        <c:axId val="2888529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8851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TASA DE FRECUENCIA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4480-4248-AF37-224A73BC88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4480-4248-AF37-224A73BC88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'GI-SST'!$AF$4:$AS$4</c:f>
              <c:numCache>
                <c:formatCode>0%</c:formatCode>
                <c:ptCount val="14"/>
                <c:pt idx="0">
                  <c:v>0</c:v>
                </c:pt>
                <c:pt idx="1">
                  <c:v>0</c:v>
                </c:pt>
                <c:pt idx="2">
                  <c:v>0</c:v>
                </c:pt>
                <c:pt idx="3">
                  <c:v>0</c:v>
                </c:pt>
                <c:pt idx="4">
                  <c:v>0</c:v>
                </c:pt>
                <c:pt idx="5">
                  <c:v>0</c:v>
                </c:pt>
                <c:pt idx="6">
                  <c:v>0</c:v>
                </c:pt>
                <c:pt idx="7">
                  <c:v>0</c:v>
                </c:pt>
                <c:pt idx="8">
                  <c:v>0</c:v>
                </c:pt>
                <c:pt idx="9">
                  <c:v>0</c:v>
                </c:pt>
                <c:pt idx="10">
                  <c:v>3.0303030303030304E-2</c:v>
                </c:pt>
                <c:pt idx="11">
                  <c:v>0</c:v>
                </c:pt>
                <c:pt idx="12">
                  <c:v>0</c:v>
                </c:pt>
                <c:pt idx="13" formatCode="0.00%">
                  <c:v>1.78E-2</c:v>
                </c:pt>
              </c:numCache>
            </c:numRef>
          </c:val>
          <c:extLst xmlns:c16r2="http://schemas.microsoft.com/office/drawing/2015/06/chart">
            <c:ext xmlns:c16="http://schemas.microsoft.com/office/drawing/2014/chart" uri="{C3380CC4-5D6E-409C-BE32-E72D297353CC}">
              <c16:uniqueId val="{00000000-4480-4248-AF37-224A73BC8890}"/>
            </c:ext>
          </c:extLst>
        </c:ser>
        <c:dLbls>
          <c:showLegendKey val="0"/>
          <c:showVal val="0"/>
          <c:showCatName val="0"/>
          <c:showSerName val="0"/>
          <c:showPercent val="0"/>
          <c:showBubbleSize val="0"/>
        </c:dLbls>
        <c:gapWidth val="100"/>
        <c:overlap val="-24"/>
        <c:axId val="289027968"/>
        <c:axId val="289029504"/>
      </c:barChart>
      <c:catAx>
        <c:axId val="289027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029504"/>
        <c:crosses val="autoZero"/>
        <c:auto val="1"/>
        <c:lblAlgn val="ctr"/>
        <c:lblOffset val="100"/>
        <c:noMultiLvlLbl val="0"/>
      </c:catAx>
      <c:valAx>
        <c:axId val="2890295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027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INCIDENCIA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0D9D-4344-8446-32034120EE3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0D9D-4344-8446-32034120E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'GI-SST'!$B$36:$O$36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'GI-SST'!$B$37:$O$37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0D9D-4344-8446-32034120EE32}"/>
            </c:ext>
          </c:extLst>
        </c:ser>
        <c:dLbls>
          <c:showLegendKey val="0"/>
          <c:showVal val="0"/>
          <c:showCatName val="0"/>
          <c:showSerName val="0"/>
          <c:showPercent val="0"/>
          <c:showBubbleSize val="0"/>
        </c:dLbls>
        <c:gapWidth val="100"/>
        <c:overlap val="-24"/>
        <c:axId val="289080832"/>
        <c:axId val="289082368"/>
      </c:barChart>
      <c:catAx>
        <c:axId val="289080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082368"/>
        <c:crosses val="autoZero"/>
        <c:auto val="1"/>
        <c:lblAlgn val="ctr"/>
        <c:lblOffset val="100"/>
        <c:noMultiLvlLbl val="0"/>
      </c:catAx>
      <c:valAx>
        <c:axId val="2890823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080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PREVALENCIA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9A61-4321-990C-5DDEEA9DFC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9A61-4321-990C-5DDEEA9DF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'GI-SST'!$Q$36:$AD$36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'GI-SST'!$Q$37:$AD$37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9A61-4321-990C-5DDEEA9DFC9F}"/>
            </c:ext>
          </c:extLst>
        </c:ser>
        <c:dLbls>
          <c:showLegendKey val="0"/>
          <c:showVal val="0"/>
          <c:showCatName val="0"/>
          <c:showSerName val="0"/>
          <c:showPercent val="0"/>
          <c:showBubbleSize val="0"/>
        </c:dLbls>
        <c:gapWidth val="100"/>
        <c:overlap val="-24"/>
        <c:axId val="289134080"/>
        <c:axId val="289135616"/>
      </c:barChart>
      <c:catAx>
        <c:axId val="289134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135616"/>
        <c:crosses val="autoZero"/>
        <c:auto val="1"/>
        <c:lblAlgn val="ctr"/>
        <c:lblOffset val="100"/>
        <c:noMultiLvlLbl val="0"/>
      </c:catAx>
      <c:valAx>
        <c:axId val="28913561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13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Indicador ICA</a:t>
            </a:r>
            <a:endParaRPr lang="es-CO">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D071-4E43-990A-3BE5378F44B6}"/>
              </c:ext>
            </c:extLst>
          </c:dPt>
          <c:dPt>
            <c:idx val="1"/>
            <c:invertIfNegative val="0"/>
            <c:bubble3D val="0"/>
            <c:extLst xmlns:c16r2="http://schemas.microsoft.com/office/drawing/2015/06/chart">
              <c:ext xmlns:c16="http://schemas.microsoft.com/office/drawing/2014/chart" uri="{C3380CC4-5D6E-409C-BE32-E72D297353CC}">
                <c16:uniqueId val="{00000003-D071-4E43-990A-3BE5378F44B6}"/>
              </c:ext>
            </c:extLst>
          </c:dPt>
          <c:dPt>
            <c:idx val="2"/>
            <c:invertIfNegative val="0"/>
            <c:bubble3D val="0"/>
            <c:extLst xmlns:c16r2="http://schemas.microsoft.com/office/drawing/2015/06/chart">
              <c:ext xmlns:c16="http://schemas.microsoft.com/office/drawing/2014/chart" uri="{C3380CC4-5D6E-409C-BE32-E72D297353CC}">
                <c16:uniqueId val="{00000005-D071-4E43-990A-3BE5378F44B6}"/>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D071-4E43-990A-3BE5378F44B6}"/>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D071-4E43-990A-3BE5378F4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8-D071-4E43-990A-3BE5378F44B6}"/>
            </c:ext>
          </c:extLst>
        </c:ser>
        <c:dLbls>
          <c:showLegendKey val="0"/>
          <c:showVal val="0"/>
          <c:showCatName val="0"/>
          <c:showSerName val="0"/>
          <c:showPercent val="0"/>
          <c:showBubbleSize val="0"/>
        </c:dLbls>
        <c:gapWidth val="100"/>
        <c:overlap val="-24"/>
        <c:axId val="289267072"/>
        <c:axId val="289277056"/>
      </c:barChart>
      <c:catAx>
        <c:axId val="28926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277056"/>
        <c:crosses val="autoZero"/>
        <c:auto val="1"/>
        <c:lblAlgn val="ctr"/>
        <c:lblOffset val="100"/>
        <c:noMultiLvlLbl val="0"/>
      </c:catAx>
      <c:valAx>
        <c:axId val="289277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267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IGA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1C90-4326-BBEF-E5B4886ACEB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1C90-4326-BBEF-E5B4886AC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4-1C90-4326-BBEF-E5B4886ACEB2}"/>
            </c:ext>
          </c:extLst>
        </c:ser>
        <c:dLbls>
          <c:showLegendKey val="0"/>
          <c:showVal val="0"/>
          <c:showCatName val="0"/>
          <c:showSerName val="0"/>
          <c:showPercent val="0"/>
          <c:showBubbleSize val="0"/>
        </c:dLbls>
        <c:gapWidth val="100"/>
        <c:overlap val="-24"/>
        <c:axId val="289316224"/>
        <c:axId val="289330304"/>
      </c:barChart>
      <c:catAx>
        <c:axId val="289316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330304"/>
        <c:crosses val="autoZero"/>
        <c:auto val="1"/>
        <c:lblAlgn val="ctr"/>
        <c:lblOffset val="100"/>
        <c:noMultiLvlLbl val="0"/>
      </c:catAx>
      <c:valAx>
        <c:axId val="2893303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89316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486360</xdr:colOff>
      <xdr:row>0</xdr:row>
      <xdr:rowOff>90255</xdr:rowOff>
    </xdr:from>
    <xdr:to>
      <xdr:col>2</xdr:col>
      <xdr:colOff>414672</xdr:colOff>
      <xdr:row>3</xdr:row>
      <xdr:rowOff>232316</xdr:rowOff>
    </xdr:to>
    <xdr:pic>
      <xdr:nvPicPr>
        <xdr:cNvPr id="2" name="1 Imagen">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530"/>
        <a:stretch>
          <a:fillRect/>
        </a:stretch>
      </xdr:blipFill>
      <xdr:spPr bwMode="auto">
        <a:xfrm>
          <a:off x="486360" y="90255"/>
          <a:ext cx="1880937" cy="1085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23815</xdr:colOff>
      <xdr:row>25</xdr:row>
      <xdr:rowOff>119064</xdr:rowOff>
    </xdr:from>
    <xdr:ext cx="2202653" cy="379591"/>
    <mc:AlternateContent xmlns:mc="http://schemas.openxmlformats.org/markup-compatibility/2006" xmlns:a14="http://schemas.microsoft.com/office/drawing/2010/main">
      <mc:Choice Requires="a14">
        <xdr:sp macro="" textlink="">
          <xdr:nvSpPr>
            <xdr:cNvPr id="3" name="19 CuadroTexto">
              <a:extLst>
                <a:ext uri="{FF2B5EF4-FFF2-40B4-BE49-F238E27FC236}">
                  <a16:creationId xmlns="" xmlns:a16="http://schemas.microsoft.com/office/drawing/2014/main" id="{4D66883F-501B-4DF7-9BA9-8CD8E81706F3}"/>
                </a:ext>
              </a:extLst>
            </xdr:cNvPr>
            <xdr:cNvSpPr txBox="1"/>
          </xdr:nvSpPr>
          <xdr:spPr>
            <a:xfrm>
              <a:off x="3286128" y="17085470"/>
              <a:ext cx="2202653" cy="379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900" b="0" i="1">
                            <a:latin typeface="Cambria Math"/>
                          </a:rPr>
                        </m:ctrlPr>
                      </m:fPr>
                      <m:num>
                        <m:r>
                          <a:rPr lang="es-MX"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a:ea typeface="+mn-ea"/>
                            <a:cs typeface="+mn-cs"/>
                          </a:rPr>
                          <m:t>𝑑𝑒</m:t>
                        </m:r>
                        <m:r>
                          <a:rPr lang="es-ES" sz="900" b="0" i="1">
                            <a:solidFill>
                              <a:schemeClr val="tx1"/>
                            </a:solidFill>
                            <a:effectLst/>
                            <a:latin typeface="Cambria Math"/>
                            <a:ea typeface="+mn-ea"/>
                            <a:cs typeface="+mn-cs"/>
                          </a:rPr>
                          <m:t> </m:t>
                        </m:r>
                        <m:r>
                          <a:rPr lang="es-CO" sz="900" b="0" i="1">
                            <a:solidFill>
                              <a:schemeClr val="tx1"/>
                            </a:solidFill>
                            <a:effectLst/>
                            <a:latin typeface="Cambria Math"/>
                            <a:ea typeface="+mn-ea"/>
                            <a:cs typeface="+mn-cs"/>
                          </a:rPr>
                          <m:t>𝐶𝑎𝑝𝑎𝑐𝑖𝑡𝑎𝑐𝑖𝑜𝑛𝑒𝑠</m:t>
                        </m:r>
                        <m:r>
                          <a:rPr lang="es-ES" sz="900" b="0" i="1">
                            <a:solidFill>
                              <a:schemeClr val="tx1"/>
                            </a:solidFill>
                            <a:effectLst/>
                            <a:latin typeface="Cambria Math"/>
                            <a:ea typeface="+mn-ea"/>
                            <a:cs typeface="+mn-cs"/>
                          </a:rPr>
                          <m:t> </m:t>
                        </m:r>
                        <m:r>
                          <m:rPr>
                            <m:nor/>
                          </m:rPr>
                          <a:rPr lang="es-ES" sz="900" b="0" i="0">
                            <a:solidFill>
                              <a:schemeClr val="tx1"/>
                            </a:solidFill>
                            <a:effectLst/>
                            <a:latin typeface="+mn-lt"/>
                            <a:ea typeface="+mn-ea"/>
                            <a:cs typeface="+mn-cs"/>
                          </a:rPr>
                          <m:t>Ejecutadas</m:t>
                        </m:r>
                        <m:r>
                          <m:rPr>
                            <m:nor/>
                          </m:rPr>
                          <a:rPr lang="es-ES" sz="900">
                            <a:effectLst/>
                          </a:rPr>
                          <m:t> </m:t>
                        </m:r>
                      </m:num>
                      <m:den>
                        <m:r>
                          <a:rPr lang="es-MX"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a:ea typeface="+mn-ea"/>
                            <a:cs typeface="+mn-cs"/>
                          </a:rPr>
                          <m:t>𝑑𝑒</m:t>
                        </m:r>
                        <m:r>
                          <a:rPr lang="es-ES" sz="900" b="0" i="1">
                            <a:solidFill>
                              <a:schemeClr val="tx1"/>
                            </a:solidFill>
                            <a:effectLst/>
                            <a:latin typeface="Cambria Math"/>
                            <a:ea typeface="+mn-ea"/>
                            <a:cs typeface="+mn-cs"/>
                          </a:rPr>
                          <m:t> </m:t>
                        </m:r>
                        <m:r>
                          <a:rPr lang="es-CO" sz="900" b="0" i="1">
                            <a:solidFill>
                              <a:schemeClr val="tx1"/>
                            </a:solidFill>
                            <a:effectLst/>
                            <a:latin typeface="Cambria Math"/>
                            <a:ea typeface="+mn-ea"/>
                            <a:cs typeface="+mn-cs"/>
                          </a:rPr>
                          <m:t>𝐶𝑎𝑝𝑎𝑐𝑖𝑡𝑎𝑐𝑖𝑜𝑛𝑒𝑠</m:t>
                        </m:r>
                        <m:r>
                          <a:rPr lang="es-ES" sz="900" b="0" i="1">
                            <a:solidFill>
                              <a:schemeClr val="tx1"/>
                            </a:solidFill>
                            <a:effectLst/>
                            <a:latin typeface="Cambria Math"/>
                            <a:ea typeface="+mn-ea"/>
                            <a:cs typeface="+mn-cs"/>
                          </a:rPr>
                          <m:t> </m:t>
                        </m:r>
                        <m:r>
                          <a:rPr lang="es-ES" sz="900" b="0" i="1">
                            <a:latin typeface="Cambria Math"/>
                          </a:rPr>
                          <m:t>𝑃𝑟𝑜𝑔𝑟𝑎𝑚𝑎𝑑𝑎𝑠</m:t>
                        </m:r>
                      </m:den>
                    </m:f>
                    <m:r>
                      <a:rPr lang="es-ES" sz="900" b="0" i="1">
                        <a:latin typeface="Cambria Math"/>
                      </a:rPr>
                      <m:t>𝑥</m:t>
                    </m:r>
                    <m:r>
                      <a:rPr lang="es-ES" sz="900" b="0" i="1">
                        <a:latin typeface="Cambria Math"/>
                      </a:rPr>
                      <m:t>100</m:t>
                    </m:r>
                  </m:oMath>
                </m:oMathPara>
              </a14:m>
              <a:endParaRPr lang="es-ES" sz="900"/>
            </a:p>
          </xdr:txBody>
        </xdr:sp>
      </mc:Choice>
      <mc:Fallback xmlns="">
        <xdr:sp macro="" textlink="">
          <xdr:nvSpPr>
            <xdr:cNvPr id="3" name="19 CuadroTexto">
              <a:extLst>
                <a:ext uri="{FF2B5EF4-FFF2-40B4-BE49-F238E27FC236}">
                  <a16:creationId xmlns:a16="http://schemas.microsoft.com/office/drawing/2014/main" xmlns:a14="http://schemas.microsoft.com/office/drawing/2010/main" xmlns="" id="{4D66883F-501B-4DF7-9BA9-8CD8E81706F3}"/>
                </a:ext>
              </a:extLst>
            </xdr:cNvPr>
            <xdr:cNvSpPr txBox="1"/>
          </xdr:nvSpPr>
          <xdr:spPr>
            <a:xfrm>
              <a:off x="3286128" y="17085470"/>
              <a:ext cx="2202653" cy="379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900" b="0" i="0">
                  <a:latin typeface="Cambria Math"/>
                </a:rPr>
                <a:t>(</a:t>
              </a:r>
              <a:r>
                <a:rPr lang="es-MX" sz="900" b="0" i="0">
                  <a:solidFill>
                    <a:schemeClr val="tx1"/>
                  </a:solidFill>
                  <a:effectLst/>
                  <a:latin typeface="Cambria Math" panose="02040503050406030204" pitchFamily="18" charset="0"/>
                  <a:ea typeface="+mn-ea"/>
                  <a:cs typeface="+mn-cs"/>
                </a:rPr>
                <a:t># </a:t>
              </a:r>
              <a:r>
                <a:rPr lang="es-ES" sz="900" b="0" i="0">
                  <a:solidFill>
                    <a:schemeClr val="tx1"/>
                  </a:solidFill>
                  <a:effectLst/>
                  <a:latin typeface="Cambria Math"/>
                  <a:ea typeface="+mn-ea"/>
                  <a:cs typeface="+mn-cs"/>
                </a:rPr>
                <a:t>𝑑𝑒 </a:t>
              </a:r>
              <a:r>
                <a:rPr lang="es-CO" sz="900" b="0" i="0">
                  <a:solidFill>
                    <a:schemeClr val="tx1"/>
                  </a:solidFill>
                  <a:effectLst/>
                  <a:latin typeface="Cambria Math"/>
                  <a:ea typeface="+mn-ea"/>
                  <a:cs typeface="+mn-cs"/>
                </a:rPr>
                <a:t>𝐶𝑎𝑝𝑎𝑐𝑖𝑡𝑎𝑐𝑖𝑜𝑛𝑒𝑠</a:t>
              </a:r>
              <a:r>
                <a:rPr lang="es-ES" sz="900" b="0" i="0">
                  <a:solidFill>
                    <a:schemeClr val="tx1"/>
                  </a:solidFill>
                  <a:effectLst/>
                  <a:latin typeface="Cambria Math"/>
                  <a:ea typeface="+mn-ea"/>
                  <a:cs typeface="+mn-cs"/>
                </a:rPr>
                <a:t> </a:t>
              </a:r>
              <a:r>
                <a:rPr lang="es-ES" sz="900" b="0" i="0">
                  <a:solidFill>
                    <a:schemeClr val="tx1"/>
                  </a:solidFill>
                  <a:effectLst/>
                  <a:latin typeface="+mn-lt"/>
                  <a:ea typeface="+mn-ea"/>
                  <a:cs typeface="+mn-cs"/>
                </a:rPr>
                <a:t>"Ejecutadas</a:t>
              </a:r>
              <a:r>
                <a:rPr lang="es-ES" sz="900" i="0">
                  <a:effectLst/>
                </a:rPr>
                <a:t> </a:t>
              </a:r>
              <a:r>
                <a:rPr lang="es-ES" sz="900" i="0">
                  <a:effectLst/>
                  <a:latin typeface="Cambria Math"/>
                </a:rPr>
                <a:t>" </a:t>
              </a:r>
              <a:r>
                <a:rPr lang="es-ES" sz="900" b="0" i="0">
                  <a:effectLst/>
                  <a:latin typeface="Cambria Math"/>
                </a:rPr>
                <a:t>)/(</a:t>
              </a:r>
              <a:r>
                <a:rPr lang="es-MX" sz="900" b="0" i="0">
                  <a:solidFill>
                    <a:schemeClr val="tx1"/>
                  </a:solidFill>
                  <a:effectLst/>
                  <a:latin typeface="Cambria Math" panose="02040503050406030204" pitchFamily="18" charset="0"/>
                  <a:ea typeface="+mn-ea"/>
                  <a:cs typeface="+mn-cs"/>
                </a:rPr>
                <a:t># </a:t>
              </a:r>
              <a:r>
                <a:rPr lang="es-ES" sz="900" b="0" i="0">
                  <a:solidFill>
                    <a:schemeClr val="tx1"/>
                  </a:solidFill>
                  <a:effectLst/>
                  <a:latin typeface="Cambria Math"/>
                  <a:ea typeface="+mn-ea"/>
                  <a:cs typeface="+mn-cs"/>
                </a:rPr>
                <a:t>𝑑𝑒 </a:t>
              </a:r>
              <a:r>
                <a:rPr lang="es-CO" sz="900" b="0" i="0">
                  <a:solidFill>
                    <a:schemeClr val="tx1"/>
                  </a:solidFill>
                  <a:effectLst/>
                  <a:latin typeface="Cambria Math"/>
                  <a:ea typeface="+mn-ea"/>
                  <a:cs typeface="+mn-cs"/>
                </a:rPr>
                <a:t>𝐶𝑎𝑝𝑎𝑐𝑖𝑡𝑎𝑐𝑖𝑜𝑛𝑒𝑠</a:t>
              </a:r>
              <a:r>
                <a:rPr lang="es-ES" sz="900" b="0" i="0">
                  <a:solidFill>
                    <a:schemeClr val="tx1"/>
                  </a:solidFill>
                  <a:effectLst/>
                  <a:latin typeface="Cambria Math"/>
                  <a:ea typeface="+mn-ea"/>
                  <a:cs typeface="+mn-cs"/>
                </a:rPr>
                <a:t> </a:t>
              </a:r>
              <a:r>
                <a:rPr lang="es-ES" sz="900" b="0" i="0">
                  <a:latin typeface="Cambria Math"/>
                </a:rPr>
                <a:t>𝑃𝑟𝑜𝑔𝑟𝑎𝑚𝑎𝑑𝑎𝑠) 𝑥100</a:t>
              </a:r>
              <a:endParaRPr lang="es-ES" sz="900"/>
            </a:p>
          </xdr:txBody>
        </xdr:sp>
      </mc:Fallback>
    </mc:AlternateContent>
    <xdr:clientData/>
  </xdr:oneCellAnchor>
  <xdr:oneCellAnchor>
    <xdr:from>
      <xdr:col>3</xdr:col>
      <xdr:colOff>83345</xdr:colOff>
      <xdr:row>23</xdr:row>
      <xdr:rowOff>119063</xdr:rowOff>
    </xdr:from>
    <xdr:ext cx="2178841" cy="411523"/>
    <mc:AlternateContent xmlns:mc="http://schemas.openxmlformats.org/markup-compatibility/2006" xmlns:a14="http://schemas.microsoft.com/office/drawing/2010/main">
      <mc:Choice Requires="a14">
        <xdr:sp macro="" textlink="">
          <xdr:nvSpPr>
            <xdr:cNvPr id="4" name="20 CuadroTexto">
              <a:extLst>
                <a:ext uri="{FF2B5EF4-FFF2-40B4-BE49-F238E27FC236}">
                  <a16:creationId xmlns="" xmlns:a16="http://schemas.microsoft.com/office/drawing/2014/main" id="{75BDE0CE-5B17-45D5-8032-4E599E6B3652}"/>
                </a:ext>
              </a:extLst>
            </xdr:cNvPr>
            <xdr:cNvSpPr txBox="1"/>
          </xdr:nvSpPr>
          <xdr:spPr>
            <a:xfrm>
              <a:off x="3345658" y="15823407"/>
              <a:ext cx="2178841" cy="411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000" b="0" i="1">
                            <a:latin typeface="Cambria Math"/>
                          </a:rPr>
                        </m:ctrlPr>
                      </m:fPr>
                      <m:num>
                        <m:r>
                          <a:rPr lang="es-ES" sz="1000" b="0" i="1">
                            <a:solidFill>
                              <a:schemeClr val="tx1"/>
                            </a:solidFill>
                            <a:effectLst/>
                            <a:latin typeface="Cambria Math"/>
                            <a:ea typeface="+mn-ea"/>
                            <a:cs typeface="+mn-cs"/>
                          </a:rPr>
                          <m:t>𝑃𝑢𝑛𝑡𝑎𝑗𝑒</m:t>
                        </m:r>
                        <m:r>
                          <a:rPr lang="es-ES" sz="1000" b="0" i="1">
                            <a:solidFill>
                              <a:schemeClr val="tx1"/>
                            </a:solidFill>
                            <a:effectLst/>
                            <a:latin typeface="Cambria Math"/>
                            <a:ea typeface="+mn-ea"/>
                            <a:cs typeface="+mn-cs"/>
                          </a:rPr>
                          <m:t> </m:t>
                        </m:r>
                        <m:r>
                          <a:rPr lang="es-ES" sz="1000" b="0" i="1">
                            <a:solidFill>
                              <a:schemeClr val="tx1"/>
                            </a:solidFill>
                            <a:effectLst/>
                            <a:latin typeface="Cambria Math"/>
                            <a:ea typeface="+mn-ea"/>
                            <a:cs typeface="+mn-cs"/>
                          </a:rPr>
                          <m:t>𝑃𝑟𝑜𝑚𝑒𝑑𝑖𝑜</m:t>
                        </m:r>
                        <m:r>
                          <a:rPr lang="es-ES" sz="1000" b="0" i="1">
                            <a:solidFill>
                              <a:schemeClr val="tx1"/>
                            </a:solidFill>
                            <a:effectLst/>
                            <a:latin typeface="Cambria Math"/>
                            <a:ea typeface="+mn-ea"/>
                            <a:cs typeface="+mn-cs"/>
                          </a:rPr>
                          <m:t> </m:t>
                        </m:r>
                        <m:r>
                          <a:rPr lang="es-ES" sz="1000" b="0" i="1">
                            <a:solidFill>
                              <a:schemeClr val="tx1"/>
                            </a:solidFill>
                            <a:effectLst/>
                            <a:latin typeface="Cambria Math"/>
                            <a:ea typeface="+mn-ea"/>
                            <a:cs typeface="+mn-cs"/>
                          </a:rPr>
                          <m:t>𝑂𝑏𝑡𝑒𝑛𝑖𝑑𝑜</m:t>
                        </m:r>
                      </m:num>
                      <m:den>
                        <m:r>
                          <a:rPr lang="es-ES" sz="1000" b="0" i="1">
                            <a:latin typeface="Cambria Math"/>
                          </a:rPr>
                          <m:t>𝑃𝑢𝑛𝑡𝑎𝑗𝑒</m:t>
                        </m:r>
                        <m:r>
                          <a:rPr lang="es-ES" sz="1000" b="0" i="1">
                            <a:latin typeface="Cambria Math"/>
                          </a:rPr>
                          <m:t> </m:t>
                        </m:r>
                        <m:r>
                          <a:rPr lang="es-ES" sz="1000" b="0" i="1">
                            <a:latin typeface="Cambria Math"/>
                          </a:rPr>
                          <m:t>𝑀</m:t>
                        </m:r>
                        <m:r>
                          <a:rPr lang="es-ES" sz="1000" b="0" i="1">
                            <a:latin typeface="Cambria Math"/>
                          </a:rPr>
                          <m:t>á</m:t>
                        </m:r>
                        <m:r>
                          <a:rPr lang="es-ES" sz="1000" b="0" i="1">
                            <a:latin typeface="Cambria Math"/>
                          </a:rPr>
                          <m:t>𝑥𝑖𝑚𝑜</m:t>
                        </m:r>
                        <m:r>
                          <a:rPr lang="es-ES" sz="1000" b="0" i="1">
                            <a:latin typeface="Cambria Math"/>
                          </a:rPr>
                          <m:t> </m:t>
                        </m:r>
                      </m:den>
                    </m:f>
                    <m:r>
                      <a:rPr lang="es-ES" sz="1000" b="0" i="1">
                        <a:latin typeface="Cambria Math"/>
                      </a:rPr>
                      <m:t>𝑥</m:t>
                    </m:r>
                    <m:r>
                      <a:rPr lang="es-ES" sz="1000" b="0" i="1">
                        <a:latin typeface="Cambria Math"/>
                      </a:rPr>
                      <m:t>100</m:t>
                    </m:r>
                  </m:oMath>
                </m:oMathPara>
              </a14:m>
              <a:endParaRPr lang="es-ES" sz="1000"/>
            </a:p>
          </xdr:txBody>
        </xdr:sp>
      </mc:Choice>
      <mc:Fallback xmlns="">
        <xdr:sp macro="" textlink="">
          <xdr:nvSpPr>
            <xdr:cNvPr id="4" name="20 CuadroTexto">
              <a:extLst>
                <a:ext uri="{FF2B5EF4-FFF2-40B4-BE49-F238E27FC236}">
                  <a16:creationId xmlns:a16="http://schemas.microsoft.com/office/drawing/2014/main" xmlns:a14="http://schemas.microsoft.com/office/drawing/2010/main" xmlns="" id="{75BDE0CE-5B17-45D5-8032-4E599E6B3652}"/>
                </a:ext>
              </a:extLst>
            </xdr:cNvPr>
            <xdr:cNvSpPr txBox="1"/>
          </xdr:nvSpPr>
          <xdr:spPr>
            <a:xfrm>
              <a:off x="3345658" y="15823407"/>
              <a:ext cx="2178841" cy="411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000" b="0" i="0">
                  <a:latin typeface="Cambria Math"/>
                </a:rPr>
                <a:t>(</a:t>
              </a:r>
              <a:r>
                <a:rPr lang="es-ES" sz="1000" b="0" i="0">
                  <a:solidFill>
                    <a:schemeClr val="tx1"/>
                  </a:solidFill>
                  <a:effectLst/>
                  <a:latin typeface="Cambria Math"/>
                  <a:ea typeface="+mn-ea"/>
                  <a:cs typeface="+mn-cs"/>
                </a:rPr>
                <a:t>𝑃𝑢𝑛𝑡𝑎𝑗𝑒 𝑃𝑟𝑜𝑚𝑒𝑑𝑖𝑜 𝑂𝑏𝑡𝑒𝑛𝑖𝑑𝑜)/(</a:t>
              </a:r>
              <a:r>
                <a:rPr lang="es-ES" sz="1000" b="0" i="0">
                  <a:latin typeface="Cambria Math"/>
                </a:rPr>
                <a:t>𝑃𝑢𝑛𝑡𝑎𝑗𝑒 𝑀á𝑥𝑖𝑚𝑜 ) 𝑥100</a:t>
              </a:r>
              <a:endParaRPr lang="es-ES" sz="1000"/>
            </a:p>
          </xdr:txBody>
        </xdr:sp>
      </mc:Fallback>
    </mc:AlternateContent>
    <xdr:clientData/>
  </xdr:oneCellAnchor>
  <xdr:oneCellAnchor>
    <xdr:from>
      <xdr:col>3</xdr:col>
      <xdr:colOff>11908</xdr:colOff>
      <xdr:row>24</xdr:row>
      <xdr:rowOff>119064</xdr:rowOff>
    </xdr:from>
    <xdr:ext cx="2321715" cy="378630"/>
    <mc:AlternateContent xmlns:mc="http://schemas.openxmlformats.org/markup-compatibility/2006" xmlns:a14="http://schemas.microsoft.com/office/drawing/2010/main">
      <mc:Choice Requires="a14">
        <xdr:sp macro="" textlink="">
          <xdr:nvSpPr>
            <xdr:cNvPr id="5" name="21 CuadroTexto">
              <a:extLst>
                <a:ext uri="{FF2B5EF4-FFF2-40B4-BE49-F238E27FC236}">
                  <a16:creationId xmlns="" xmlns:a16="http://schemas.microsoft.com/office/drawing/2014/main" id="{AA0C08CE-DDD8-446A-B8E5-3FD8CFE84745}"/>
                </a:ext>
              </a:extLst>
            </xdr:cNvPr>
            <xdr:cNvSpPr txBox="1"/>
          </xdr:nvSpPr>
          <xdr:spPr>
            <a:xfrm>
              <a:off x="3274221" y="16454439"/>
              <a:ext cx="2321715" cy="3786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900" b="0" i="1">
                            <a:latin typeface="Cambria Math"/>
                          </a:rPr>
                        </m:ctrlPr>
                      </m:fPr>
                      <m:num>
                        <m:r>
                          <a:rPr lang="es-ES" sz="900" b="0" i="1">
                            <a:solidFill>
                              <a:schemeClr val="tx1"/>
                            </a:solidFill>
                            <a:effectLst/>
                            <a:latin typeface="Cambria Math"/>
                            <a:ea typeface="+mn-ea"/>
                            <a:cs typeface="+mn-cs"/>
                          </a:rPr>
                          <m:t>𝑁</m:t>
                        </m:r>
                        <m:r>
                          <a:rPr lang="es-ES" sz="900" b="0" i="1">
                            <a:solidFill>
                              <a:schemeClr val="tx1"/>
                            </a:solidFill>
                            <a:effectLst/>
                            <a:latin typeface="Cambria Math"/>
                            <a:ea typeface="+mn-ea"/>
                            <a:cs typeface="+mn-cs"/>
                          </a:rPr>
                          <m:t>° </m:t>
                        </m:r>
                        <m:r>
                          <a:rPr lang="es-ES" sz="900" b="0" i="1">
                            <a:solidFill>
                              <a:schemeClr val="tx1"/>
                            </a:solidFill>
                            <a:effectLst/>
                            <a:latin typeface="Cambria Math"/>
                            <a:ea typeface="+mn-ea"/>
                            <a:cs typeface="+mn-cs"/>
                          </a:rPr>
                          <m:t>𝑑𝑒</m:t>
                        </m:r>
                        <m:r>
                          <a:rPr lang="es-ES" sz="900" b="0" i="1">
                            <a:solidFill>
                              <a:schemeClr val="tx1"/>
                            </a:solidFill>
                            <a:effectLst/>
                            <a:latin typeface="Cambria Math"/>
                            <a:ea typeface="+mn-ea"/>
                            <a:cs typeface="+mn-cs"/>
                          </a:rPr>
                          <m:t> </m:t>
                        </m:r>
                        <m:r>
                          <a:rPr lang="es-CO" sz="900" b="0" i="1">
                            <a:solidFill>
                              <a:schemeClr val="tx1"/>
                            </a:solidFill>
                            <a:effectLst/>
                            <a:latin typeface="Cambria Math"/>
                            <a:ea typeface="+mn-ea"/>
                            <a:cs typeface="+mn-cs"/>
                          </a:rPr>
                          <m:t>𝑎𝑠𝑖𝑠𝑡𝑒𝑛𝑡𝑒𝑠</m:t>
                        </m:r>
                        <m:r>
                          <a:rPr lang="es-CO" sz="900" b="0" i="1">
                            <a:solidFill>
                              <a:schemeClr val="tx1"/>
                            </a:solidFill>
                            <a:effectLst/>
                            <a:latin typeface="Cambria Math"/>
                            <a:ea typeface="+mn-ea"/>
                            <a:cs typeface="+mn-cs"/>
                          </a:rPr>
                          <m:t> </m:t>
                        </m:r>
                        <m:r>
                          <a:rPr lang="es-CO" sz="900" b="0" i="1">
                            <a:solidFill>
                              <a:schemeClr val="tx1"/>
                            </a:solidFill>
                            <a:effectLst/>
                            <a:latin typeface="Cambria Math"/>
                            <a:ea typeface="+mn-ea"/>
                            <a:cs typeface="+mn-cs"/>
                          </a:rPr>
                          <m:t>𝑎</m:t>
                        </m:r>
                        <m:r>
                          <a:rPr lang="es-CO" sz="900" b="0" i="1">
                            <a:solidFill>
                              <a:schemeClr val="tx1"/>
                            </a:solidFill>
                            <a:effectLst/>
                            <a:latin typeface="Cambria Math"/>
                            <a:ea typeface="+mn-ea"/>
                            <a:cs typeface="+mn-cs"/>
                          </a:rPr>
                          <m:t> </m:t>
                        </m:r>
                        <m:r>
                          <a:rPr lang="es-CO" sz="900" b="0" i="1">
                            <a:solidFill>
                              <a:schemeClr val="tx1"/>
                            </a:solidFill>
                            <a:effectLst/>
                            <a:latin typeface="Cambria Math"/>
                            <a:ea typeface="+mn-ea"/>
                            <a:cs typeface="+mn-cs"/>
                          </a:rPr>
                          <m:t>𝑐𝑎𝑝𝑎𝑐𝑖𝑡𝑎𝑐𝑖𝑜𝑛𝑒𝑠</m:t>
                        </m:r>
                      </m:num>
                      <m:den>
                        <m:r>
                          <a:rPr lang="es-CO" sz="900" b="0" i="1">
                            <a:latin typeface="Cambria Math"/>
                          </a:rPr>
                          <m:t>𝑁</m:t>
                        </m:r>
                        <m:r>
                          <a:rPr lang="es-CO" sz="900" b="0" i="1">
                            <a:latin typeface="Cambria Math"/>
                          </a:rPr>
                          <m:t>° </m:t>
                        </m:r>
                        <m:r>
                          <a:rPr lang="es-CO" sz="900" b="0" i="1">
                            <a:latin typeface="Cambria Math"/>
                          </a:rPr>
                          <m:t>𝑑𝑒</m:t>
                        </m:r>
                        <m:r>
                          <a:rPr lang="es-CO" sz="900" b="0" i="1">
                            <a:latin typeface="Cambria Math"/>
                          </a:rPr>
                          <m:t> </m:t>
                        </m:r>
                        <m:r>
                          <a:rPr lang="es-CO" sz="900" b="0" i="1">
                            <a:latin typeface="Cambria Math"/>
                          </a:rPr>
                          <m:t>𝑐𝑜𝑛𝑣𝑜𝑐𝑎𝑑𝑜𝑠</m:t>
                        </m:r>
                        <m:r>
                          <a:rPr lang="es-CO" sz="900" b="0" i="1">
                            <a:latin typeface="Cambria Math"/>
                          </a:rPr>
                          <m:t> </m:t>
                        </m:r>
                        <m:r>
                          <a:rPr lang="es-CO" sz="900" b="0" i="1">
                            <a:latin typeface="Cambria Math"/>
                          </a:rPr>
                          <m:t>𝑎</m:t>
                        </m:r>
                        <m:r>
                          <a:rPr lang="es-CO" sz="900" b="0" i="1">
                            <a:latin typeface="Cambria Math"/>
                          </a:rPr>
                          <m:t> </m:t>
                        </m:r>
                        <m:r>
                          <a:rPr lang="es-CO" sz="900" b="0" i="1">
                            <a:solidFill>
                              <a:schemeClr val="tx1"/>
                            </a:solidFill>
                            <a:effectLst/>
                            <a:latin typeface="Cambria Math"/>
                            <a:ea typeface="+mn-ea"/>
                            <a:cs typeface="+mn-cs"/>
                          </a:rPr>
                          <m:t>𝑐𝑎𝑝𝑎𝑐𝑖𝑡𝑎𝑐𝑖𝑜𝑛𝑒𝑠</m:t>
                        </m:r>
                      </m:den>
                    </m:f>
                    <m:r>
                      <a:rPr lang="es-ES" sz="900" b="0" i="1">
                        <a:latin typeface="Cambria Math"/>
                      </a:rPr>
                      <m:t>𝑥</m:t>
                    </m:r>
                    <m:r>
                      <a:rPr lang="es-ES" sz="900" b="0" i="1">
                        <a:latin typeface="Cambria Math"/>
                      </a:rPr>
                      <m:t>100</m:t>
                    </m:r>
                  </m:oMath>
                </m:oMathPara>
              </a14:m>
              <a:endParaRPr lang="es-ES" sz="900"/>
            </a:p>
          </xdr:txBody>
        </xdr:sp>
      </mc:Choice>
      <mc:Fallback xmlns="">
        <xdr:sp macro="" textlink="">
          <xdr:nvSpPr>
            <xdr:cNvPr id="5" name="21 CuadroTexto">
              <a:extLst>
                <a:ext uri="{FF2B5EF4-FFF2-40B4-BE49-F238E27FC236}">
                  <a16:creationId xmlns:a16="http://schemas.microsoft.com/office/drawing/2014/main" xmlns:a14="http://schemas.microsoft.com/office/drawing/2010/main" xmlns="" id="{AA0C08CE-DDD8-446A-B8E5-3FD8CFE84745}"/>
                </a:ext>
              </a:extLst>
            </xdr:cNvPr>
            <xdr:cNvSpPr txBox="1"/>
          </xdr:nvSpPr>
          <xdr:spPr>
            <a:xfrm>
              <a:off x="3274221" y="16454439"/>
              <a:ext cx="2321715" cy="3786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900" b="0" i="0">
                  <a:latin typeface="Cambria Math"/>
                </a:rPr>
                <a:t>(</a:t>
              </a:r>
              <a:r>
                <a:rPr lang="es-ES" sz="900" b="0" i="0">
                  <a:solidFill>
                    <a:schemeClr val="tx1"/>
                  </a:solidFill>
                  <a:effectLst/>
                  <a:latin typeface="Cambria Math"/>
                  <a:ea typeface="+mn-ea"/>
                  <a:cs typeface="+mn-cs"/>
                </a:rPr>
                <a:t>𝑁° 𝑑𝑒 </a:t>
              </a:r>
              <a:r>
                <a:rPr lang="es-CO" sz="900" b="0" i="0">
                  <a:solidFill>
                    <a:schemeClr val="tx1"/>
                  </a:solidFill>
                  <a:effectLst/>
                  <a:latin typeface="Cambria Math"/>
                  <a:ea typeface="+mn-ea"/>
                  <a:cs typeface="+mn-cs"/>
                </a:rPr>
                <a:t>𝑎𝑠𝑖𝑠𝑡𝑒𝑛𝑡𝑒𝑠 𝑎 𝑐𝑎𝑝𝑎𝑐𝑖𝑡𝑎𝑐𝑖𝑜𝑛𝑒𝑠</a:t>
              </a:r>
              <a:r>
                <a:rPr lang="es-ES" sz="900" b="0" i="0">
                  <a:solidFill>
                    <a:schemeClr val="tx1"/>
                  </a:solidFill>
                  <a:effectLst/>
                  <a:latin typeface="Cambria Math"/>
                  <a:ea typeface="+mn-ea"/>
                  <a:cs typeface="+mn-cs"/>
                </a:rPr>
                <a:t>)/(</a:t>
              </a:r>
              <a:r>
                <a:rPr lang="es-CO" sz="900" b="0" i="0">
                  <a:latin typeface="Cambria Math"/>
                </a:rPr>
                <a:t>𝑁° 𝑑𝑒 𝑐𝑜𝑛𝑣𝑜𝑐𝑎𝑑𝑜𝑠 𝑎 </a:t>
              </a:r>
              <a:r>
                <a:rPr lang="es-CO" sz="900" b="0" i="0">
                  <a:solidFill>
                    <a:schemeClr val="tx1"/>
                  </a:solidFill>
                  <a:effectLst/>
                  <a:latin typeface="Cambria Math"/>
                  <a:ea typeface="+mn-ea"/>
                  <a:cs typeface="+mn-cs"/>
                </a:rPr>
                <a:t>𝑐𝑎𝑝𝑎𝑐𝑖𝑡𝑎𝑐𝑖𝑜𝑛𝑒𝑠</a:t>
              </a:r>
              <a:r>
                <a:rPr lang="es-ES" sz="900" b="0" i="0">
                  <a:solidFill>
                    <a:schemeClr val="tx1"/>
                  </a:solidFill>
                  <a:effectLst/>
                  <a:latin typeface="Cambria Math"/>
                  <a:ea typeface="+mn-ea"/>
                  <a:cs typeface="+mn-cs"/>
                </a:rPr>
                <a:t>) </a:t>
              </a:r>
              <a:r>
                <a:rPr lang="es-ES" sz="900" b="0" i="0">
                  <a:latin typeface="Cambria Math"/>
                </a:rPr>
                <a:t>𝑥100</a:t>
              </a:r>
              <a:endParaRPr lang="es-ES" sz="9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1</xdr:col>
      <xdr:colOff>226221</xdr:colOff>
      <xdr:row>4</xdr:row>
      <xdr:rowOff>158351</xdr:rowOff>
    </xdr:from>
    <xdr:to>
      <xdr:col>15</xdr:col>
      <xdr:colOff>166688</xdr:colOff>
      <xdr:row>21</xdr:row>
      <xdr:rowOff>47623</xdr:rowOff>
    </xdr:to>
    <xdr:graphicFrame macro="">
      <xdr:nvGraphicFramePr>
        <xdr:cNvPr id="5" name="Gráfico 4">
          <a:extLst>
            <a:ext uri="{FF2B5EF4-FFF2-40B4-BE49-F238E27FC236}">
              <a16:creationId xmlns:a16="http://schemas.microsoft.com/office/drawing/2014/main" xmlns="" id="{747A4686-8B33-4C51-816B-8EE6CB88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a16="http://schemas.microsoft.com/office/drawing/2014/main" xmlns="" id="{BF2210B8-F900-4701-AC7C-66F35DA9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xdr:row>
      <xdr:rowOff>33336</xdr:rowOff>
    </xdr:from>
    <xdr:to>
      <xdr:col>30</xdr:col>
      <xdr:colOff>23812</xdr:colOff>
      <xdr:row>18</xdr:row>
      <xdr:rowOff>166686</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252039</xdr:colOff>
      <xdr:row>4</xdr:row>
      <xdr:rowOff>158752</xdr:rowOff>
    </xdr:from>
    <xdr:to>
      <xdr:col>31</xdr:col>
      <xdr:colOff>518587</xdr:colOff>
      <xdr:row>19</xdr:row>
      <xdr:rowOff>10585</xdr:rowOff>
    </xdr:to>
    <xdr:graphicFrame macro="">
      <xdr:nvGraphicFramePr>
        <xdr:cNvPr id="5" name="Gráfico 4">
          <a:extLst>
            <a:ext uri="{FF2B5EF4-FFF2-40B4-BE49-F238E27FC236}">
              <a16:creationId xmlns:a16="http://schemas.microsoft.com/office/drawing/2014/main" xmlns="" id="{F6844311-A504-4EC6-8593-86A6A8415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201083</xdr:colOff>
      <xdr:row>4</xdr:row>
      <xdr:rowOff>162984</xdr:rowOff>
    </xdr:from>
    <xdr:to>
      <xdr:col>14</xdr:col>
      <xdr:colOff>412750</xdr:colOff>
      <xdr:row>19</xdr:row>
      <xdr:rowOff>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a16="http://schemas.microsoft.com/office/drawing/2014/main" xmlns="" id="{9E896C7D-DB6C-4CB4-B9B1-0E8E20F27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210343</xdr:colOff>
      <xdr:row>5</xdr:row>
      <xdr:rowOff>42333</xdr:rowOff>
    </xdr:from>
    <xdr:to>
      <xdr:col>29</xdr:col>
      <xdr:colOff>506678</xdr:colOff>
      <xdr:row>19</xdr:row>
      <xdr:rowOff>21166</xdr:rowOff>
    </xdr:to>
    <xdr:graphicFrame macro="">
      <xdr:nvGraphicFramePr>
        <xdr:cNvPr id="3" name="Gráfico 2">
          <a:extLst>
            <a:ext uri="{FF2B5EF4-FFF2-40B4-BE49-F238E27FC236}">
              <a16:creationId xmlns:a16="http://schemas.microsoft.com/office/drawing/2014/main" xmlns="" id="{0CC52130-2058-43CB-A146-42C9F59AF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19</xdr:row>
      <xdr:rowOff>23812</xdr:rowOff>
    </xdr:to>
    <xdr:graphicFrame macro="">
      <xdr:nvGraphicFramePr>
        <xdr:cNvPr id="4" name="Gráfico 3">
          <a:extLst>
            <a:ext uri="{FF2B5EF4-FFF2-40B4-BE49-F238E27FC236}">
              <a16:creationId xmlns:a16="http://schemas.microsoft.com/office/drawing/2014/main" xmlns="" id="{F59032EC-4B52-4E1C-87CE-6485EDAC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220268</xdr:colOff>
      <xdr:row>38</xdr:row>
      <xdr:rowOff>39290</xdr:rowOff>
    </xdr:from>
    <xdr:to>
      <xdr:col>14</xdr:col>
      <xdr:colOff>631031</xdr:colOff>
      <xdr:row>54</xdr:row>
      <xdr:rowOff>0</xdr:rowOff>
    </xdr:to>
    <xdr:graphicFrame macro="">
      <xdr:nvGraphicFramePr>
        <xdr:cNvPr id="5" name="Gráfico 4">
          <a:extLst>
            <a:ext uri="{FF2B5EF4-FFF2-40B4-BE49-F238E27FC236}">
              <a16:creationId xmlns:a16="http://schemas.microsoft.com/office/drawing/2014/main" xmlns="" id="{48465030-BACB-4A56-BD46-5D8796E0B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208358</xdr:colOff>
      <xdr:row>38</xdr:row>
      <xdr:rowOff>63102</xdr:rowOff>
    </xdr:from>
    <xdr:to>
      <xdr:col>29</xdr:col>
      <xdr:colOff>654842</xdr:colOff>
      <xdr:row>54</xdr:row>
      <xdr:rowOff>0</xdr:rowOff>
    </xdr:to>
    <xdr:graphicFrame macro="">
      <xdr:nvGraphicFramePr>
        <xdr:cNvPr id="6" name="Gráfico 5">
          <a:extLst>
            <a:ext uri="{FF2B5EF4-FFF2-40B4-BE49-F238E27FC236}">
              <a16:creationId xmlns:a16="http://schemas.microsoft.com/office/drawing/2014/main" xmlns="" id="{955E89C6-E0D9-4542-8D97-1FA712A4E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a16="http://schemas.microsoft.com/office/drawing/2014/main" xmlns="" id="{C94D7DF9-6C9A-4041-8E76-535E5D6C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5</xdr:row>
      <xdr:rowOff>54240</xdr:rowOff>
    </xdr:from>
    <xdr:to>
      <xdr:col>29</xdr:col>
      <xdr:colOff>404285</xdr:colOff>
      <xdr:row>19</xdr:row>
      <xdr:rowOff>33073</xdr:rowOff>
    </xdr:to>
    <xdr:graphicFrame macro="">
      <xdr:nvGraphicFramePr>
        <xdr:cNvPr id="3" name="Gráfico 2">
          <a:extLst>
            <a:ext uri="{FF2B5EF4-FFF2-40B4-BE49-F238E27FC236}">
              <a16:creationId xmlns:a16="http://schemas.microsoft.com/office/drawing/2014/main" xmlns="" id="{B045D330-8D31-43BA-8DFE-CF018C54F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136919</xdr:colOff>
      <xdr:row>5</xdr:row>
      <xdr:rowOff>35718</xdr:rowOff>
    </xdr:from>
    <xdr:to>
      <xdr:col>44</xdr:col>
      <xdr:colOff>607217</xdr:colOff>
      <xdr:row>19</xdr:row>
      <xdr:rowOff>59531</xdr:rowOff>
    </xdr:to>
    <xdr:graphicFrame macro="">
      <xdr:nvGraphicFramePr>
        <xdr:cNvPr id="4" name="Gráfico 3">
          <a:extLst>
            <a:ext uri="{FF2B5EF4-FFF2-40B4-BE49-F238E27FC236}">
              <a16:creationId xmlns:a16="http://schemas.microsoft.com/office/drawing/2014/main" xmlns="" id="{E521440B-CF91-45E2-B410-3394FC8EC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317500</xdr:colOff>
      <xdr:row>4</xdr:row>
      <xdr:rowOff>169333</xdr:rowOff>
    </xdr:from>
    <xdr:to>
      <xdr:col>14</xdr:col>
      <xdr:colOff>635000</xdr:colOff>
      <xdr:row>18</xdr:row>
      <xdr:rowOff>148167</xdr:rowOff>
    </xdr:to>
    <xdr:graphicFrame macro="">
      <xdr:nvGraphicFramePr>
        <xdr:cNvPr id="2" name="Gráfico 1">
          <a:extLst>
            <a:ext uri="{FF2B5EF4-FFF2-40B4-BE49-F238E27FC236}">
              <a16:creationId xmlns:a16="http://schemas.microsoft.com/office/drawing/2014/main" xmlns="" id="{19F95160-1D12-4815-B554-A74F5485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317500</xdr:colOff>
      <xdr:row>4</xdr:row>
      <xdr:rowOff>169333</xdr:rowOff>
    </xdr:from>
    <xdr:to>
      <xdr:col>30</xdr:col>
      <xdr:colOff>635000</xdr:colOff>
      <xdr:row>18</xdr:row>
      <xdr:rowOff>148167</xdr:rowOff>
    </xdr:to>
    <xdr:graphicFrame macro="">
      <xdr:nvGraphicFramePr>
        <xdr:cNvPr id="3" name="Gráfico 1">
          <a:extLst>
            <a:ext uri="{FF2B5EF4-FFF2-40B4-BE49-F238E27FC236}">
              <a16:creationId xmlns:a16="http://schemas.microsoft.com/office/drawing/2014/main" xmlns="" id="{19F95160-1D12-4815-B554-A74F5485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119062</xdr:colOff>
      <xdr:row>5</xdr:row>
      <xdr:rowOff>11906</xdr:rowOff>
    </xdr:from>
    <xdr:to>
      <xdr:col>14</xdr:col>
      <xdr:colOff>559592</xdr:colOff>
      <xdr:row>18</xdr:row>
      <xdr:rowOff>71438</xdr:rowOff>
    </xdr:to>
    <xdr:graphicFrame macro="">
      <xdr:nvGraphicFramePr>
        <xdr:cNvPr id="2" name="Gráfico 1">
          <a:extLst>
            <a:ext uri="{FF2B5EF4-FFF2-40B4-BE49-F238E27FC236}">
              <a16:creationId xmlns:a16="http://schemas.microsoft.com/office/drawing/2014/main" xmlns="" id="{116F9871-41FE-446C-B87D-BF032894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186531</xdr:colOff>
      <xdr:row>5</xdr:row>
      <xdr:rowOff>6617</xdr:rowOff>
    </xdr:from>
    <xdr:to>
      <xdr:col>29</xdr:col>
      <xdr:colOff>476249</xdr:colOff>
      <xdr:row>18</xdr:row>
      <xdr:rowOff>95251</xdr:rowOff>
    </xdr:to>
    <xdr:graphicFrame macro="">
      <xdr:nvGraphicFramePr>
        <xdr:cNvPr id="3" name="Gráfico 2">
          <a:extLst>
            <a:ext uri="{FF2B5EF4-FFF2-40B4-BE49-F238E27FC236}">
              <a16:creationId xmlns:a16="http://schemas.microsoft.com/office/drawing/2014/main" xmlns="" id="{4AE9C5DF-3362-4E06-ADDD-C535DFDD0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90639</xdr:colOff>
      <xdr:row>5</xdr:row>
      <xdr:rowOff>63501</xdr:rowOff>
    </xdr:from>
    <xdr:to>
      <xdr:col>14</xdr:col>
      <xdr:colOff>416721</xdr:colOff>
      <xdr:row>21</xdr:row>
      <xdr:rowOff>1</xdr:rowOff>
    </xdr:to>
    <xdr:graphicFrame macro="">
      <xdr:nvGraphicFramePr>
        <xdr:cNvPr id="2" name="Gráfico 1">
          <a:extLst>
            <a:ext uri="{FF2B5EF4-FFF2-40B4-BE49-F238E27FC236}">
              <a16:creationId xmlns:a16="http://schemas.microsoft.com/office/drawing/2014/main" xmlns="" id="{558E1DDF-FD7A-41B2-902B-EC2BE2CC8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138906</xdr:colOff>
      <xdr:row>5</xdr:row>
      <xdr:rowOff>42333</xdr:rowOff>
    </xdr:from>
    <xdr:to>
      <xdr:col>29</xdr:col>
      <xdr:colOff>440532</xdr:colOff>
      <xdr:row>21</xdr:row>
      <xdr:rowOff>0</xdr:rowOff>
    </xdr:to>
    <xdr:graphicFrame macro="">
      <xdr:nvGraphicFramePr>
        <xdr:cNvPr id="3" name="Gráfico 2">
          <a:extLst>
            <a:ext uri="{FF2B5EF4-FFF2-40B4-BE49-F238E27FC236}">
              <a16:creationId xmlns:a16="http://schemas.microsoft.com/office/drawing/2014/main" xmlns="" id="{5D94C2BD-5DA6-4ABE-BD72-79D6BBEA0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21</xdr:row>
      <xdr:rowOff>23812</xdr:rowOff>
    </xdr:to>
    <xdr:graphicFrame macro="">
      <xdr:nvGraphicFramePr>
        <xdr:cNvPr id="4" name="Gráfico 3">
          <a:extLst>
            <a:ext uri="{FF2B5EF4-FFF2-40B4-BE49-F238E27FC236}">
              <a16:creationId xmlns:a16="http://schemas.microsoft.com/office/drawing/2014/main" xmlns="" id="{10D182DE-EF2A-477A-8DDE-D282465B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125014</xdr:colOff>
      <xdr:row>40</xdr:row>
      <xdr:rowOff>27384</xdr:rowOff>
    </xdr:from>
    <xdr:to>
      <xdr:col>14</xdr:col>
      <xdr:colOff>452437</xdr:colOff>
      <xdr:row>55</xdr:row>
      <xdr:rowOff>35719</xdr:rowOff>
    </xdr:to>
    <xdr:graphicFrame macro="">
      <xdr:nvGraphicFramePr>
        <xdr:cNvPr id="5" name="Gráfico 4">
          <a:extLst>
            <a:ext uri="{FF2B5EF4-FFF2-40B4-BE49-F238E27FC236}">
              <a16:creationId xmlns:a16="http://schemas.microsoft.com/office/drawing/2014/main" xmlns="" id="{08D2CD91-F453-4ED1-9199-C432CC6AA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41673</xdr:colOff>
      <xdr:row>40</xdr:row>
      <xdr:rowOff>39291</xdr:rowOff>
    </xdr:from>
    <xdr:to>
      <xdr:col>29</xdr:col>
      <xdr:colOff>535782</xdr:colOff>
      <xdr:row>55</xdr:row>
      <xdr:rowOff>35718</xdr:rowOff>
    </xdr:to>
    <xdr:graphicFrame macro="">
      <xdr:nvGraphicFramePr>
        <xdr:cNvPr id="6" name="Gráfico 5">
          <a:extLst>
            <a:ext uri="{FF2B5EF4-FFF2-40B4-BE49-F238E27FC236}">
              <a16:creationId xmlns:a16="http://schemas.microsoft.com/office/drawing/2014/main" xmlns="" id="{187D3F6E-D0F4-4C3D-8CCE-30BA1E29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xdr:colOff>
      <xdr:row>40</xdr:row>
      <xdr:rowOff>27384</xdr:rowOff>
    </xdr:from>
    <xdr:to>
      <xdr:col>45</xdr:col>
      <xdr:colOff>11906</xdr:colOff>
      <xdr:row>54</xdr:row>
      <xdr:rowOff>166687</xdr:rowOff>
    </xdr:to>
    <xdr:graphicFrame macro="">
      <xdr:nvGraphicFramePr>
        <xdr:cNvPr id="8" name="Gráfico 7">
          <a:extLst>
            <a:ext uri="{FF2B5EF4-FFF2-40B4-BE49-F238E27FC236}">
              <a16:creationId xmlns:a16="http://schemas.microsoft.com/office/drawing/2014/main" xmlns="" id="{020683D1-BA0F-476D-82CE-B8F61C1D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xdr:colOff>
      <xdr:row>4</xdr:row>
      <xdr:rowOff>182163</xdr:rowOff>
    </xdr:from>
    <xdr:to>
      <xdr:col>14</xdr:col>
      <xdr:colOff>654848</xdr:colOff>
      <xdr:row>21</xdr:row>
      <xdr:rowOff>47624</xdr:rowOff>
    </xdr:to>
    <xdr:graphicFrame macro="">
      <xdr:nvGraphicFramePr>
        <xdr:cNvPr id="2" name="Gráfico 1">
          <a:extLst>
            <a:ext uri="{FF2B5EF4-FFF2-40B4-BE49-F238E27FC236}">
              <a16:creationId xmlns:a16="http://schemas.microsoft.com/office/drawing/2014/main" xmlns="" id="{3B1EF22C-35CE-4C2B-99CA-33C58BD97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107155</xdr:colOff>
      <xdr:row>5</xdr:row>
      <xdr:rowOff>164306</xdr:rowOff>
    </xdr:from>
    <xdr:to>
      <xdr:col>14</xdr:col>
      <xdr:colOff>619125</xdr:colOff>
      <xdr:row>21</xdr:row>
      <xdr:rowOff>178594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369093</xdr:colOff>
      <xdr:row>5</xdr:row>
      <xdr:rowOff>140492</xdr:rowOff>
    </xdr:from>
    <xdr:to>
      <xdr:col>29</xdr:col>
      <xdr:colOff>345282</xdr:colOff>
      <xdr:row>21</xdr:row>
      <xdr:rowOff>166687</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273843</xdr:colOff>
      <xdr:row>5</xdr:row>
      <xdr:rowOff>116680</xdr:rowOff>
    </xdr:from>
    <xdr:to>
      <xdr:col>44</xdr:col>
      <xdr:colOff>130968</xdr:colOff>
      <xdr:row>21</xdr:row>
      <xdr:rowOff>154781</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showGridLines="0" zoomScale="80" zoomScaleNormal="80" workbookViewId="0">
      <pane xSplit="3" ySplit="6" topLeftCell="D11" activePane="bottomRight" state="frozen"/>
      <selection pane="topRight" activeCell="D1" sqref="D1"/>
      <selection pane="bottomLeft" activeCell="A7" sqref="A7"/>
      <selection pane="bottomRight" activeCell="L12" sqref="L12"/>
    </sheetView>
  </sheetViews>
  <sheetFormatPr baseColWidth="10" defaultColWidth="13.42578125" defaultRowHeight="12" x14ac:dyDescent="0.25"/>
  <cols>
    <col min="1" max="1" width="13.42578125" style="3"/>
    <col min="2" max="2" width="15.85546875" style="4" customWidth="1"/>
    <col min="3" max="3" width="19.7109375" style="6" customWidth="1"/>
    <col min="4" max="4" width="34.7109375" style="3" customWidth="1"/>
    <col min="5" max="5" width="12.85546875" style="4" customWidth="1"/>
    <col min="6" max="6" width="12.5703125" style="4" customWidth="1"/>
    <col min="7" max="8" width="9.140625" style="4" customWidth="1"/>
    <col min="9" max="9" width="13" style="3" customWidth="1"/>
    <col min="10" max="10" width="18.28515625" style="7" customWidth="1"/>
    <col min="11" max="11" width="9.5703125" style="3" customWidth="1"/>
    <col min="12" max="13" width="10.28515625" style="3" customWidth="1"/>
    <col min="14" max="14" width="8.7109375" style="3" customWidth="1"/>
    <col min="15" max="15" width="9" style="3" customWidth="1"/>
    <col min="16" max="16" width="10.28515625" style="4" customWidth="1"/>
    <col min="17" max="17" width="9.5703125" style="4" customWidth="1"/>
    <col min="18" max="18" width="10" style="3" customWidth="1"/>
    <col min="19" max="20" width="10.140625" style="3" customWidth="1"/>
    <col min="21" max="21" width="9.42578125" style="4" customWidth="1"/>
    <col min="22" max="22" width="10" style="4" customWidth="1"/>
    <col min="23" max="23" width="15.42578125" style="4" customWidth="1"/>
    <col min="24" max="24" width="14.42578125" style="3" customWidth="1"/>
    <col min="25" max="25" width="11" style="3" customWidth="1"/>
    <col min="26" max="26" width="51" style="3" customWidth="1"/>
    <col min="27" max="27" width="9" style="3" customWidth="1"/>
    <col min="28" max="28" width="10.7109375" style="3" customWidth="1"/>
    <col min="29" max="29" width="10.42578125" style="3" customWidth="1"/>
    <col min="30" max="30" width="11" style="3" customWidth="1"/>
    <col min="31" max="32" width="11.140625" style="3" customWidth="1"/>
    <col min="33" max="16384" width="13.42578125" style="3"/>
  </cols>
  <sheetData>
    <row r="1" spans="1:27" s="8" customFormat="1" ht="29.25" customHeight="1" x14ac:dyDescent="0.25">
      <c r="A1" s="134"/>
      <c r="B1" s="134"/>
      <c r="C1" s="134"/>
      <c r="D1" s="135" t="s">
        <v>45</v>
      </c>
      <c r="E1" s="136"/>
      <c r="F1" s="136"/>
      <c r="G1" s="136"/>
      <c r="H1" s="136"/>
      <c r="I1" s="136"/>
      <c r="J1" s="136"/>
      <c r="K1" s="136"/>
      <c r="L1" s="136"/>
      <c r="M1" s="136"/>
      <c r="N1" s="136"/>
      <c r="O1" s="136"/>
      <c r="P1" s="136"/>
      <c r="Q1" s="136"/>
      <c r="R1" s="136"/>
      <c r="S1" s="136"/>
      <c r="T1" s="136"/>
      <c r="U1" s="136"/>
      <c r="V1" s="137"/>
      <c r="W1" s="122" t="s">
        <v>46</v>
      </c>
      <c r="X1" s="123"/>
      <c r="Y1" s="123"/>
      <c r="Z1" s="124"/>
    </row>
    <row r="2" spans="1:27" s="8" customFormat="1" ht="22.5" customHeight="1" x14ac:dyDescent="0.25">
      <c r="A2" s="134"/>
      <c r="B2" s="134"/>
      <c r="C2" s="134"/>
      <c r="D2" s="138"/>
      <c r="E2" s="139"/>
      <c r="F2" s="139"/>
      <c r="G2" s="139"/>
      <c r="H2" s="139"/>
      <c r="I2" s="139"/>
      <c r="J2" s="139"/>
      <c r="K2" s="139"/>
      <c r="L2" s="139"/>
      <c r="M2" s="139"/>
      <c r="N2" s="139"/>
      <c r="O2" s="139"/>
      <c r="P2" s="139"/>
      <c r="Q2" s="139"/>
      <c r="R2" s="139"/>
      <c r="S2" s="139"/>
      <c r="T2" s="139"/>
      <c r="U2" s="139"/>
      <c r="V2" s="140"/>
      <c r="W2" s="122" t="s">
        <v>33</v>
      </c>
      <c r="X2" s="123"/>
      <c r="Y2" s="123"/>
      <c r="Z2" s="124"/>
    </row>
    <row r="3" spans="1:27" s="8" customFormat="1" ht="22.5" customHeight="1" x14ac:dyDescent="0.25">
      <c r="A3" s="134"/>
      <c r="B3" s="134"/>
      <c r="C3" s="134"/>
      <c r="D3" s="125" t="s">
        <v>32</v>
      </c>
      <c r="E3" s="126"/>
      <c r="F3" s="126"/>
      <c r="G3" s="126"/>
      <c r="H3" s="126"/>
      <c r="I3" s="126"/>
      <c r="J3" s="126"/>
      <c r="K3" s="126"/>
      <c r="L3" s="126"/>
      <c r="M3" s="126"/>
      <c r="N3" s="126"/>
      <c r="O3" s="126"/>
      <c r="P3" s="126"/>
      <c r="Q3" s="126"/>
      <c r="R3" s="126"/>
      <c r="S3" s="126"/>
      <c r="T3" s="126"/>
      <c r="U3" s="126"/>
      <c r="V3" s="127"/>
      <c r="W3" s="131" t="s">
        <v>62</v>
      </c>
      <c r="X3" s="132"/>
      <c r="Y3" s="132"/>
      <c r="Z3" s="133"/>
    </row>
    <row r="4" spans="1:27" s="8" customFormat="1" ht="24.75" customHeight="1" x14ac:dyDescent="0.25">
      <c r="A4" s="134"/>
      <c r="B4" s="134"/>
      <c r="C4" s="134"/>
      <c r="D4" s="128"/>
      <c r="E4" s="129"/>
      <c r="F4" s="129"/>
      <c r="G4" s="129"/>
      <c r="H4" s="129"/>
      <c r="I4" s="129"/>
      <c r="J4" s="129"/>
      <c r="K4" s="129"/>
      <c r="L4" s="129"/>
      <c r="M4" s="129"/>
      <c r="N4" s="129"/>
      <c r="O4" s="129"/>
      <c r="P4" s="129"/>
      <c r="Q4" s="129"/>
      <c r="R4" s="129"/>
      <c r="S4" s="129"/>
      <c r="T4" s="129"/>
      <c r="U4" s="129"/>
      <c r="V4" s="130"/>
      <c r="W4" s="131" t="s">
        <v>39</v>
      </c>
      <c r="X4" s="132"/>
      <c r="Y4" s="132"/>
      <c r="Z4" s="133"/>
    </row>
    <row r="5" spans="1:27" ht="15.75" customHeight="1" thickBot="1" x14ac:dyDescent="0.3">
      <c r="A5" s="91" t="s">
        <v>0</v>
      </c>
      <c r="B5" s="98" t="s">
        <v>1</v>
      </c>
      <c r="C5" s="143" t="s">
        <v>2</v>
      </c>
      <c r="D5" s="91" t="s">
        <v>3</v>
      </c>
      <c r="E5" s="91" t="s">
        <v>4</v>
      </c>
      <c r="F5" s="91" t="s">
        <v>5</v>
      </c>
      <c r="G5" s="106" t="s">
        <v>6</v>
      </c>
      <c r="H5" s="107"/>
      <c r="I5" s="91" t="s">
        <v>61</v>
      </c>
      <c r="J5" s="141" t="s">
        <v>7</v>
      </c>
      <c r="K5" s="104" t="s">
        <v>8</v>
      </c>
      <c r="L5" s="104" t="s">
        <v>9</v>
      </c>
      <c r="M5" s="104" t="s">
        <v>10</v>
      </c>
      <c r="N5" s="104" t="s">
        <v>11</v>
      </c>
      <c r="O5" s="104" t="s">
        <v>12</v>
      </c>
      <c r="P5" s="104" t="s">
        <v>13</v>
      </c>
      <c r="Q5" s="104" t="s">
        <v>14</v>
      </c>
      <c r="R5" s="104" t="s">
        <v>15</v>
      </c>
      <c r="S5" s="104" t="s">
        <v>16</v>
      </c>
      <c r="T5" s="104" t="s">
        <v>17</v>
      </c>
      <c r="U5" s="102" t="s">
        <v>18</v>
      </c>
      <c r="V5" s="102" t="s">
        <v>29</v>
      </c>
      <c r="W5" s="102" t="s">
        <v>35</v>
      </c>
      <c r="X5" s="96" t="s">
        <v>19</v>
      </c>
      <c r="Y5" s="97"/>
      <c r="Z5" s="98"/>
    </row>
    <row r="6" spans="1:27" ht="31.5" customHeight="1" thickBot="1" x14ac:dyDescent="0.3">
      <c r="A6" s="92"/>
      <c r="B6" s="101"/>
      <c r="C6" s="92"/>
      <c r="D6" s="92"/>
      <c r="E6" s="92"/>
      <c r="F6" s="92"/>
      <c r="G6" s="9" t="s">
        <v>59</v>
      </c>
      <c r="H6" s="9" t="s">
        <v>60</v>
      </c>
      <c r="I6" s="92"/>
      <c r="J6" s="142"/>
      <c r="K6" s="105"/>
      <c r="L6" s="105"/>
      <c r="M6" s="105"/>
      <c r="N6" s="105"/>
      <c r="O6" s="105"/>
      <c r="P6" s="105"/>
      <c r="Q6" s="105"/>
      <c r="R6" s="105"/>
      <c r="S6" s="105"/>
      <c r="T6" s="105"/>
      <c r="U6" s="103"/>
      <c r="V6" s="103"/>
      <c r="W6" s="103"/>
      <c r="X6" s="99"/>
      <c r="Y6" s="100"/>
      <c r="Z6" s="101"/>
    </row>
    <row r="7" spans="1:27" ht="84" customHeight="1" x14ac:dyDescent="0.25">
      <c r="A7" s="148" t="s">
        <v>20</v>
      </c>
      <c r="B7" s="108" t="s">
        <v>47</v>
      </c>
      <c r="C7" s="70" t="s">
        <v>171</v>
      </c>
      <c r="D7" s="14" t="s">
        <v>48</v>
      </c>
      <c r="E7" s="13" t="s">
        <v>21</v>
      </c>
      <c r="F7" s="13" t="s">
        <v>22</v>
      </c>
      <c r="G7" s="15" t="s">
        <v>145</v>
      </c>
      <c r="H7" s="15" t="s">
        <v>145</v>
      </c>
      <c r="I7" s="71" t="s">
        <v>172</v>
      </c>
      <c r="J7" s="16" t="s">
        <v>24</v>
      </c>
      <c r="K7" s="110">
        <v>0.64</v>
      </c>
      <c r="L7" s="111"/>
      <c r="M7" s="111"/>
      <c r="N7" s="111"/>
      <c r="O7" s="111"/>
      <c r="P7" s="111"/>
      <c r="Q7" s="111"/>
      <c r="R7" s="111"/>
      <c r="S7" s="111"/>
      <c r="T7" s="111"/>
      <c r="U7" s="111"/>
      <c r="V7" s="112"/>
      <c r="W7" s="10">
        <f>AVERAGE(K7)</f>
        <v>0.64</v>
      </c>
      <c r="X7" s="116" t="s">
        <v>223</v>
      </c>
      <c r="Y7" s="117"/>
      <c r="Z7" s="118"/>
    </row>
    <row r="8" spans="1:27" ht="84" customHeight="1" x14ac:dyDescent="0.25">
      <c r="A8" s="148"/>
      <c r="B8" s="109"/>
      <c r="C8" s="13" t="s">
        <v>160</v>
      </c>
      <c r="D8" s="14" t="s">
        <v>161</v>
      </c>
      <c r="E8" s="13" t="s">
        <v>21</v>
      </c>
      <c r="F8" s="13" t="s">
        <v>22</v>
      </c>
      <c r="G8" s="15">
        <v>0.8</v>
      </c>
      <c r="H8" s="15">
        <v>1</v>
      </c>
      <c r="I8" s="13" t="s">
        <v>23</v>
      </c>
      <c r="J8" s="56" t="s">
        <v>24</v>
      </c>
      <c r="K8" s="110"/>
      <c r="L8" s="111"/>
      <c r="M8" s="111"/>
      <c r="N8" s="111"/>
      <c r="O8" s="111"/>
      <c r="P8" s="111"/>
      <c r="Q8" s="111"/>
      <c r="R8" s="111"/>
      <c r="S8" s="111"/>
      <c r="T8" s="111"/>
      <c r="U8" s="111"/>
      <c r="V8" s="112"/>
      <c r="W8" s="10" t="e">
        <f>AVERAGE(K8)</f>
        <v>#DIV/0!</v>
      </c>
      <c r="X8" s="113"/>
      <c r="Y8" s="114"/>
      <c r="Z8" s="115"/>
    </row>
    <row r="9" spans="1:27" ht="89.25" customHeight="1" x14ac:dyDescent="0.25">
      <c r="A9" s="148"/>
      <c r="B9" s="151" t="s">
        <v>40</v>
      </c>
      <c r="C9" s="31" t="s">
        <v>49</v>
      </c>
      <c r="D9" s="17" t="s">
        <v>64</v>
      </c>
      <c r="E9" s="31" t="s">
        <v>54</v>
      </c>
      <c r="F9" s="31" t="s">
        <v>25</v>
      </c>
      <c r="G9" s="18">
        <v>0</v>
      </c>
      <c r="H9" s="31">
        <v>281</v>
      </c>
      <c r="I9" s="19" t="s">
        <v>23</v>
      </c>
      <c r="J9" s="31" t="s">
        <v>89</v>
      </c>
      <c r="K9" s="79">
        <f>(5/6619)*240000</f>
        <v>181.2962683184771</v>
      </c>
      <c r="L9" s="79">
        <f>(2/7108)*240000</f>
        <v>67.529544175576817</v>
      </c>
      <c r="M9" s="80">
        <f>(32/7363)*240000</f>
        <v>1043.053103354611</v>
      </c>
      <c r="N9" s="79">
        <f>(0/6953)*240000</f>
        <v>0</v>
      </c>
      <c r="O9" s="79">
        <f>(2/7374)*240000</f>
        <v>65.093572009764031</v>
      </c>
      <c r="P9" s="79">
        <f>(0/7836)*240000</f>
        <v>0</v>
      </c>
      <c r="Q9" s="80">
        <f>(17/7425)*240000</f>
        <v>549.49494949494954</v>
      </c>
      <c r="R9" s="80">
        <f>(11/7515)*240000</f>
        <v>351.2974051896208</v>
      </c>
      <c r="S9" s="80">
        <f>(30/7446)*240000</f>
        <v>966.96212731668004</v>
      </c>
      <c r="T9" s="80">
        <f>(20/8085)*240000</f>
        <v>593.69202226345089</v>
      </c>
      <c r="U9" s="79">
        <f>(5/7899)*240000</f>
        <v>151.9179642992784</v>
      </c>
      <c r="V9" s="79">
        <f>(0/8082)*240000</f>
        <v>0</v>
      </c>
      <c r="W9" s="32">
        <f>AVERAGE(K9:V9)</f>
        <v>330.86141303520071</v>
      </c>
      <c r="X9" s="93" t="s">
        <v>199</v>
      </c>
      <c r="Y9" s="94"/>
      <c r="Z9" s="95"/>
    </row>
    <row r="10" spans="1:27" ht="53.25" customHeight="1" x14ac:dyDescent="0.25">
      <c r="A10" s="148"/>
      <c r="B10" s="144"/>
      <c r="C10" s="31" t="s">
        <v>50</v>
      </c>
      <c r="D10" s="17" t="s">
        <v>65</v>
      </c>
      <c r="E10" s="31" t="s">
        <v>68</v>
      </c>
      <c r="F10" s="31" t="s">
        <v>25</v>
      </c>
      <c r="G10" s="18">
        <v>0</v>
      </c>
      <c r="H10" s="31">
        <v>14</v>
      </c>
      <c r="I10" s="19" t="s">
        <v>23</v>
      </c>
      <c r="J10" s="31" t="s">
        <v>89</v>
      </c>
      <c r="K10" s="79">
        <f>(0/6619)*240000</f>
        <v>0</v>
      </c>
      <c r="L10" s="79">
        <f>(0/7108)*240000</f>
        <v>0</v>
      </c>
      <c r="M10" s="79">
        <f>(0/7363)*240000</f>
        <v>0</v>
      </c>
      <c r="N10" s="79">
        <f>(0/6953)*240000</f>
        <v>0</v>
      </c>
      <c r="O10" s="79">
        <f>(0/7374)*240000</f>
        <v>0</v>
      </c>
      <c r="P10" s="79">
        <f>(0/7836)*240000</f>
        <v>0</v>
      </c>
      <c r="Q10" s="79">
        <f>(0/7425)*240000</f>
        <v>0</v>
      </c>
      <c r="R10" s="79">
        <f>(0/7515)*240000</f>
        <v>0</v>
      </c>
      <c r="S10" s="79">
        <f>(0/7446)*240000</f>
        <v>0</v>
      </c>
      <c r="T10" s="79">
        <f>(0/8085)*240000</f>
        <v>0</v>
      </c>
      <c r="U10" s="80">
        <f>(1/7899)*240000</f>
        <v>30.383592859855678</v>
      </c>
      <c r="V10" s="79">
        <f>(0/8082)*240000</f>
        <v>0</v>
      </c>
      <c r="W10" s="32">
        <f t="shared" ref="W10:W29" si="0">AVERAGE(K10:V10)</f>
        <v>2.5319660716546397</v>
      </c>
      <c r="X10" s="93" t="s">
        <v>199</v>
      </c>
      <c r="Y10" s="94"/>
      <c r="Z10" s="95"/>
    </row>
    <row r="11" spans="1:27" ht="53.25" customHeight="1" x14ac:dyDescent="0.25">
      <c r="A11" s="148"/>
      <c r="B11" s="144"/>
      <c r="C11" s="31" t="s">
        <v>83</v>
      </c>
      <c r="D11" s="17" t="s">
        <v>84</v>
      </c>
      <c r="E11" s="31" t="s">
        <v>21</v>
      </c>
      <c r="F11" s="31" t="s">
        <v>25</v>
      </c>
      <c r="G11" s="18">
        <v>0</v>
      </c>
      <c r="H11" s="34">
        <v>1.78E-2</v>
      </c>
      <c r="I11" s="19" t="s">
        <v>23</v>
      </c>
      <c r="J11" s="31" t="s">
        <v>89</v>
      </c>
      <c r="K11" s="81">
        <v>0</v>
      </c>
      <c r="L11" s="81">
        <v>0</v>
      </c>
      <c r="M11" s="81">
        <v>0</v>
      </c>
      <c r="N11" s="81">
        <v>0</v>
      </c>
      <c r="O11" s="81">
        <v>0</v>
      </c>
      <c r="P11" s="81">
        <v>0</v>
      </c>
      <c r="Q11" s="81">
        <v>0</v>
      </c>
      <c r="R11" s="81">
        <v>0</v>
      </c>
      <c r="S11" s="81">
        <v>0</v>
      </c>
      <c r="T11" s="81">
        <v>0</v>
      </c>
      <c r="U11" s="82">
        <v>3.0303030303030304E-2</v>
      </c>
      <c r="V11" s="81">
        <v>0</v>
      </c>
      <c r="W11" s="32">
        <f t="shared" si="0"/>
        <v>2.5252525252525255E-3</v>
      </c>
      <c r="X11" s="93" t="s">
        <v>199</v>
      </c>
      <c r="Y11" s="94"/>
      <c r="Z11" s="95"/>
    </row>
    <row r="12" spans="1:27" ht="61.5" customHeight="1" x14ac:dyDescent="0.25">
      <c r="A12" s="148"/>
      <c r="B12" s="144"/>
      <c r="C12" s="19" t="s">
        <v>85</v>
      </c>
      <c r="D12" s="28" t="s">
        <v>66</v>
      </c>
      <c r="E12" s="19" t="s">
        <v>69</v>
      </c>
      <c r="F12" s="18" t="s">
        <v>25</v>
      </c>
      <c r="G12" s="152">
        <v>0</v>
      </c>
      <c r="H12" s="153"/>
      <c r="I12" s="18" t="s">
        <v>23</v>
      </c>
      <c r="J12" s="31" t="s">
        <v>89</v>
      </c>
      <c r="K12" s="88">
        <f t="shared" ref="K12:L13" si="1">(0/29)*100</f>
        <v>0</v>
      </c>
      <c r="L12" s="88">
        <f t="shared" si="1"/>
        <v>0</v>
      </c>
      <c r="M12" s="88">
        <f>(0/30)*100</f>
        <v>0</v>
      </c>
      <c r="N12" s="88">
        <f>(0/29)*100</f>
        <v>0</v>
      </c>
      <c r="O12" s="88">
        <f t="shared" ref="O12:R13" si="2">(0/31)*100</f>
        <v>0</v>
      </c>
      <c r="P12" s="88">
        <f t="shared" si="2"/>
        <v>0</v>
      </c>
      <c r="Q12" s="88">
        <f t="shared" si="2"/>
        <v>0</v>
      </c>
      <c r="R12" s="88">
        <f t="shared" si="2"/>
        <v>0</v>
      </c>
      <c r="S12" s="88">
        <f t="shared" ref="S12:T13" si="3">(0/33)*100</f>
        <v>0</v>
      </c>
      <c r="T12" s="88">
        <f t="shared" si="3"/>
        <v>0</v>
      </c>
      <c r="U12" s="88">
        <f>(0/33)*100</f>
        <v>0</v>
      </c>
      <c r="V12" s="88">
        <f>(0/33)*100</f>
        <v>0</v>
      </c>
      <c r="W12" s="32">
        <f t="shared" si="0"/>
        <v>0</v>
      </c>
      <c r="X12" s="93" t="s">
        <v>199</v>
      </c>
      <c r="Y12" s="94"/>
      <c r="Z12" s="95"/>
    </row>
    <row r="13" spans="1:27" ht="66" customHeight="1" x14ac:dyDescent="0.25">
      <c r="A13" s="148"/>
      <c r="B13" s="144"/>
      <c r="C13" s="19" t="s">
        <v>86</v>
      </c>
      <c r="D13" s="22" t="s">
        <v>67</v>
      </c>
      <c r="E13" s="19" t="s">
        <v>69</v>
      </c>
      <c r="F13" s="18" t="s">
        <v>25</v>
      </c>
      <c r="G13" s="149">
        <v>0</v>
      </c>
      <c r="H13" s="150"/>
      <c r="I13" s="18" t="s">
        <v>23</v>
      </c>
      <c r="J13" s="31" t="s">
        <v>89</v>
      </c>
      <c r="K13" s="88">
        <f t="shared" si="1"/>
        <v>0</v>
      </c>
      <c r="L13" s="88">
        <f t="shared" si="1"/>
        <v>0</v>
      </c>
      <c r="M13" s="88">
        <f>(0/30)*100</f>
        <v>0</v>
      </c>
      <c r="N13" s="88">
        <f>(0/29)*100</f>
        <v>0</v>
      </c>
      <c r="O13" s="88">
        <f t="shared" si="2"/>
        <v>0</v>
      </c>
      <c r="P13" s="88">
        <f t="shared" si="2"/>
        <v>0</v>
      </c>
      <c r="Q13" s="88">
        <f t="shared" si="2"/>
        <v>0</v>
      </c>
      <c r="R13" s="88">
        <f t="shared" si="2"/>
        <v>0</v>
      </c>
      <c r="S13" s="88">
        <f t="shared" si="3"/>
        <v>0</v>
      </c>
      <c r="T13" s="88">
        <f t="shared" si="3"/>
        <v>0</v>
      </c>
      <c r="U13" s="88">
        <f>(0/33)*100</f>
        <v>0</v>
      </c>
      <c r="V13" s="88">
        <f>(0/33)*100</f>
        <v>0</v>
      </c>
      <c r="W13" s="32">
        <f t="shared" si="0"/>
        <v>0</v>
      </c>
      <c r="X13" s="93" t="s">
        <v>199</v>
      </c>
      <c r="Y13" s="94"/>
      <c r="Z13" s="95"/>
    </row>
    <row r="14" spans="1:27" ht="63" customHeight="1" x14ac:dyDescent="0.25">
      <c r="A14" s="148"/>
      <c r="B14" s="144"/>
      <c r="C14" s="69" t="s">
        <v>170</v>
      </c>
      <c r="D14" s="22" t="s">
        <v>152</v>
      </c>
      <c r="E14" s="18" t="s">
        <v>21</v>
      </c>
      <c r="F14" s="18" t="s">
        <v>22</v>
      </c>
      <c r="G14" s="163" t="s">
        <v>145</v>
      </c>
      <c r="H14" s="164"/>
      <c r="I14" s="72" t="s">
        <v>172</v>
      </c>
      <c r="J14" s="31" t="s">
        <v>81</v>
      </c>
      <c r="K14" s="145">
        <f>+GI!R4</f>
        <v>1</v>
      </c>
      <c r="L14" s="146"/>
      <c r="M14" s="146"/>
      <c r="N14" s="146"/>
      <c r="O14" s="146"/>
      <c r="P14" s="146"/>
      <c r="Q14" s="146"/>
      <c r="R14" s="146"/>
      <c r="S14" s="146"/>
      <c r="T14" s="146"/>
      <c r="U14" s="146"/>
      <c r="V14" s="147"/>
      <c r="W14" s="54">
        <f t="shared" si="0"/>
        <v>1</v>
      </c>
      <c r="X14" s="93" t="s">
        <v>225</v>
      </c>
      <c r="Y14" s="94"/>
      <c r="Z14" s="95"/>
    </row>
    <row r="15" spans="1:27" ht="68.25" customHeight="1" x14ac:dyDescent="0.25">
      <c r="A15" s="148"/>
      <c r="B15" s="109"/>
      <c r="C15" s="19" t="s">
        <v>53</v>
      </c>
      <c r="D15" s="23" t="s">
        <v>87</v>
      </c>
      <c r="E15" s="11" t="s">
        <v>21</v>
      </c>
      <c r="F15" s="18" t="s">
        <v>22</v>
      </c>
      <c r="G15" s="24">
        <v>0.9</v>
      </c>
      <c r="H15" s="24">
        <v>1</v>
      </c>
      <c r="I15" s="21" t="s">
        <v>23</v>
      </c>
      <c r="J15" s="31" t="s">
        <v>81</v>
      </c>
      <c r="K15" s="145">
        <f>+GI!B4</f>
        <v>0.9</v>
      </c>
      <c r="L15" s="146"/>
      <c r="M15" s="146"/>
      <c r="N15" s="146"/>
      <c r="O15" s="146"/>
      <c r="P15" s="146"/>
      <c r="Q15" s="146"/>
      <c r="R15" s="146"/>
      <c r="S15" s="146"/>
      <c r="T15" s="146"/>
      <c r="U15" s="146"/>
      <c r="V15" s="147"/>
      <c r="W15" s="32">
        <f t="shared" si="0"/>
        <v>0.9</v>
      </c>
      <c r="X15" s="93" t="s">
        <v>225</v>
      </c>
      <c r="Y15" s="94"/>
      <c r="Z15" s="95"/>
    </row>
    <row r="16" spans="1:27" ht="70.5" customHeight="1" x14ac:dyDescent="0.25">
      <c r="A16" s="148" t="s">
        <v>26</v>
      </c>
      <c r="B16" s="144" t="s">
        <v>41</v>
      </c>
      <c r="C16" s="11" t="s">
        <v>52</v>
      </c>
      <c r="D16" s="12" t="s">
        <v>51</v>
      </c>
      <c r="E16" s="11" t="s">
        <v>54</v>
      </c>
      <c r="F16" s="11" t="s">
        <v>25</v>
      </c>
      <c r="G16" s="11">
        <v>0</v>
      </c>
      <c r="H16" s="11">
        <v>3</v>
      </c>
      <c r="I16" s="11" t="s">
        <v>23</v>
      </c>
      <c r="J16" s="25" t="s">
        <v>24</v>
      </c>
      <c r="K16" s="79">
        <v>3</v>
      </c>
      <c r="L16" s="79">
        <v>0.5</v>
      </c>
      <c r="M16" s="79">
        <v>0.2</v>
      </c>
      <c r="N16" s="90" t="s">
        <v>233</v>
      </c>
      <c r="O16" s="90" t="s">
        <v>233</v>
      </c>
      <c r="P16" s="90" t="s">
        <v>233</v>
      </c>
      <c r="Q16" s="79">
        <v>1</v>
      </c>
      <c r="R16" s="79">
        <v>1</v>
      </c>
      <c r="S16" s="79">
        <v>1</v>
      </c>
      <c r="T16" s="79">
        <v>0.5</v>
      </c>
      <c r="U16" s="90" t="s">
        <v>233</v>
      </c>
      <c r="V16" s="90" t="s">
        <v>233</v>
      </c>
      <c r="W16" s="32">
        <f>AVERAGE(K16:V16)</f>
        <v>1.0285714285714287</v>
      </c>
      <c r="X16" s="119"/>
      <c r="Y16" s="120"/>
      <c r="Z16" s="121"/>
      <c r="AA16" s="6"/>
    </row>
    <row r="17" spans="1:28" ht="62.25" customHeight="1" x14ac:dyDescent="0.25">
      <c r="A17" s="148"/>
      <c r="B17" s="109"/>
      <c r="C17" s="11" t="s">
        <v>70</v>
      </c>
      <c r="D17" s="12" t="s">
        <v>71</v>
      </c>
      <c r="E17" s="11" t="s">
        <v>21</v>
      </c>
      <c r="F17" s="11" t="s">
        <v>25</v>
      </c>
      <c r="G17" s="55">
        <v>0.9</v>
      </c>
      <c r="H17" s="55">
        <v>1</v>
      </c>
      <c r="I17" s="11" t="s">
        <v>23</v>
      </c>
      <c r="J17" s="25" t="s">
        <v>24</v>
      </c>
      <c r="K17" s="89">
        <v>1</v>
      </c>
      <c r="L17" s="89">
        <v>1</v>
      </c>
      <c r="M17" s="89">
        <v>1</v>
      </c>
      <c r="N17" s="90" t="s">
        <v>233</v>
      </c>
      <c r="O17" s="90" t="s">
        <v>233</v>
      </c>
      <c r="P17" s="90" t="s">
        <v>233</v>
      </c>
      <c r="Q17" s="89">
        <v>1</v>
      </c>
      <c r="R17" s="89">
        <v>1</v>
      </c>
      <c r="S17" s="89">
        <v>1</v>
      </c>
      <c r="T17" s="89">
        <v>1</v>
      </c>
      <c r="U17" s="90" t="s">
        <v>233</v>
      </c>
      <c r="V17" s="90" t="s">
        <v>233</v>
      </c>
      <c r="W17" s="54">
        <f t="shared" si="0"/>
        <v>1</v>
      </c>
      <c r="X17" s="119"/>
      <c r="Y17" s="120"/>
      <c r="Z17" s="121"/>
      <c r="AA17" s="6"/>
    </row>
    <row r="18" spans="1:28" ht="48" customHeight="1" x14ac:dyDescent="0.25">
      <c r="A18" s="148"/>
      <c r="B18" s="144" t="s">
        <v>42</v>
      </c>
      <c r="C18" s="60" t="s">
        <v>73</v>
      </c>
      <c r="D18" s="61" t="s">
        <v>74</v>
      </c>
      <c r="E18" s="60" t="s">
        <v>75</v>
      </c>
      <c r="F18" s="60" t="s">
        <v>25</v>
      </c>
      <c r="G18" s="62">
        <v>0</v>
      </c>
      <c r="H18" s="63">
        <v>3</v>
      </c>
      <c r="I18" s="11" t="s">
        <v>23</v>
      </c>
      <c r="J18" s="25" t="s">
        <v>72</v>
      </c>
      <c r="K18" s="83">
        <v>0.88</v>
      </c>
      <c r="L18" s="83">
        <v>0.52</v>
      </c>
      <c r="M18" s="83">
        <v>1.0900000000000001</v>
      </c>
      <c r="N18" s="83">
        <v>1.26</v>
      </c>
      <c r="O18" s="83">
        <v>0.93</v>
      </c>
      <c r="P18" s="83">
        <v>0.88</v>
      </c>
      <c r="Q18" s="79">
        <v>0.9</v>
      </c>
      <c r="R18" s="79">
        <v>0.7</v>
      </c>
      <c r="S18" s="79">
        <v>0.6</v>
      </c>
      <c r="T18" s="79">
        <v>1.1000000000000001</v>
      </c>
      <c r="U18" s="79">
        <v>0.9</v>
      </c>
      <c r="V18" s="30"/>
      <c r="W18" s="32">
        <f t="shared" si="0"/>
        <v>0.88727272727272721</v>
      </c>
      <c r="X18" s="93" t="s">
        <v>184</v>
      </c>
      <c r="Y18" s="94"/>
      <c r="Z18" s="95"/>
    </row>
    <row r="19" spans="1:28" ht="63.75" customHeight="1" x14ac:dyDescent="0.25">
      <c r="A19" s="148"/>
      <c r="B19" s="144"/>
      <c r="C19" s="155" t="s">
        <v>76</v>
      </c>
      <c r="D19" s="61" t="s">
        <v>77</v>
      </c>
      <c r="E19" s="60" t="s">
        <v>75</v>
      </c>
      <c r="F19" s="60" t="s">
        <v>25</v>
      </c>
      <c r="G19" s="62">
        <v>0</v>
      </c>
      <c r="H19" s="63">
        <v>48</v>
      </c>
      <c r="I19" s="11" t="s">
        <v>80</v>
      </c>
      <c r="J19" s="25" t="s">
        <v>72</v>
      </c>
      <c r="K19" s="79">
        <v>26</v>
      </c>
      <c r="L19" s="79">
        <v>23</v>
      </c>
      <c r="M19" s="79">
        <v>31</v>
      </c>
      <c r="N19" s="79">
        <v>36</v>
      </c>
      <c r="O19" s="79">
        <v>30</v>
      </c>
      <c r="P19" s="79">
        <v>29</v>
      </c>
      <c r="Q19" s="79">
        <v>39</v>
      </c>
      <c r="R19" s="79">
        <v>30</v>
      </c>
      <c r="S19" s="79">
        <v>39</v>
      </c>
      <c r="T19" s="79">
        <v>0</v>
      </c>
      <c r="U19" s="79">
        <v>45</v>
      </c>
      <c r="V19" s="30"/>
      <c r="W19" s="32">
        <f t="shared" si="0"/>
        <v>29.818181818181817</v>
      </c>
      <c r="X19" s="93" t="s">
        <v>184</v>
      </c>
      <c r="Y19" s="94"/>
      <c r="Z19" s="95"/>
    </row>
    <row r="20" spans="1:28" ht="65.25" customHeight="1" x14ac:dyDescent="0.25">
      <c r="A20" s="148"/>
      <c r="B20" s="144"/>
      <c r="C20" s="156"/>
      <c r="D20" s="61" t="s">
        <v>78</v>
      </c>
      <c r="E20" s="60" t="s">
        <v>75</v>
      </c>
      <c r="F20" s="60" t="s">
        <v>25</v>
      </c>
      <c r="G20" s="62">
        <v>0</v>
      </c>
      <c r="H20" s="63">
        <v>120</v>
      </c>
      <c r="I20" s="11" t="s">
        <v>80</v>
      </c>
      <c r="J20" s="25" t="s">
        <v>72</v>
      </c>
      <c r="K20" s="79">
        <v>93</v>
      </c>
      <c r="L20" s="79">
        <v>112</v>
      </c>
      <c r="M20" s="79">
        <v>86</v>
      </c>
      <c r="N20" s="79">
        <v>101</v>
      </c>
      <c r="O20" s="79">
        <v>120</v>
      </c>
      <c r="P20" s="79">
        <v>120</v>
      </c>
      <c r="Q20" s="79">
        <v>64</v>
      </c>
      <c r="R20" s="79">
        <v>72</v>
      </c>
      <c r="S20" s="79">
        <v>0</v>
      </c>
      <c r="T20" s="79">
        <v>96</v>
      </c>
      <c r="U20" s="79">
        <v>96</v>
      </c>
      <c r="V20" s="30"/>
      <c r="W20" s="32">
        <f t="shared" si="0"/>
        <v>87.272727272727266</v>
      </c>
      <c r="X20" s="93" t="s">
        <v>184</v>
      </c>
      <c r="Y20" s="94"/>
      <c r="Z20" s="95"/>
    </row>
    <row r="21" spans="1:28" ht="64.5" customHeight="1" x14ac:dyDescent="0.25">
      <c r="A21" s="148"/>
      <c r="B21" s="144"/>
      <c r="C21" s="64" t="s">
        <v>79</v>
      </c>
      <c r="D21" s="61" t="s">
        <v>153</v>
      </c>
      <c r="E21" s="60" t="s">
        <v>75</v>
      </c>
      <c r="F21" s="60" t="s">
        <v>25</v>
      </c>
      <c r="G21" s="62">
        <v>0</v>
      </c>
      <c r="H21" s="63">
        <v>3</v>
      </c>
      <c r="I21" s="11" t="s">
        <v>80</v>
      </c>
      <c r="J21" s="25" t="s">
        <v>72</v>
      </c>
      <c r="K21" s="83">
        <v>0.86</v>
      </c>
      <c r="L21" s="83">
        <v>0.65</v>
      </c>
      <c r="M21" s="83">
        <v>0.68</v>
      </c>
      <c r="N21" s="83">
        <v>1.08</v>
      </c>
      <c r="O21" s="83">
        <v>0.54</v>
      </c>
      <c r="P21" s="83">
        <v>0.33</v>
      </c>
      <c r="Q21" s="79">
        <v>0.7</v>
      </c>
      <c r="R21" s="79">
        <v>0.7</v>
      </c>
      <c r="S21" s="79">
        <v>0.9</v>
      </c>
      <c r="T21" s="79">
        <v>0.9</v>
      </c>
      <c r="U21" s="79">
        <v>0.9</v>
      </c>
      <c r="V21" s="30"/>
      <c r="W21" s="32">
        <f t="shared" si="0"/>
        <v>0.74909090909090914</v>
      </c>
      <c r="X21" s="93" t="s">
        <v>184</v>
      </c>
      <c r="Y21" s="94"/>
      <c r="Z21" s="95"/>
    </row>
    <row r="22" spans="1:28" ht="48" customHeight="1" x14ac:dyDescent="0.25">
      <c r="A22" s="148"/>
      <c r="B22" s="144"/>
      <c r="C22" s="60" t="s">
        <v>154</v>
      </c>
      <c r="D22" s="61" t="s">
        <v>157</v>
      </c>
      <c r="E22" s="60" t="s">
        <v>158</v>
      </c>
      <c r="F22" s="60" t="s">
        <v>25</v>
      </c>
      <c r="G22" s="62">
        <v>0</v>
      </c>
      <c r="H22" s="63">
        <v>40</v>
      </c>
      <c r="I22" s="11" t="s">
        <v>80</v>
      </c>
      <c r="J22" s="25" t="s">
        <v>72</v>
      </c>
      <c r="K22" s="30"/>
      <c r="L22" s="30"/>
      <c r="M22" s="30"/>
      <c r="N22" s="30"/>
      <c r="O22" s="30"/>
      <c r="P22" s="30"/>
      <c r="Q22" s="30"/>
      <c r="R22" s="30"/>
      <c r="S22" s="30"/>
      <c r="T22" s="30"/>
      <c r="U22" s="30"/>
      <c r="V22" s="30"/>
      <c r="W22" s="33" t="e">
        <f t="shared" si="0"/>
        <v>#DIV/0!</v>
      </c>
      <c r="X22" s="167" t="s">
        <v>230</v>
      </c>
      <c r="Y22" s="168"/>
      <c r="Z22" s="168"/>
    </row>
    <row r="23" spans="1:28" ht="84" customHeight="1" x14ac:dyDescent="0.25">
      <c r="A23" s="154"/>
      <c r="B23" s="109"/>
      <c r="C23" s="60" t="s">
        <v>155</v>
      </c>
      <c r="D23" s="61" t="s">
        <v>156</v>
      </c>
      <c r="E23" s="60" t="s">
        <v>4</v>
      </c>
      <c r="F23" s="60" t="s">
        <v>88</v>
      </c>
      <c r="G23" s="62">
        <v>1</v>
      </c>
      <c r="H23" s="63" t="s">
        <v>145</v>
      </c>
      <c r="I23" s="11" t="s">
        <v>23</v>
      </c>
      <c r="J23" s="25" t="s">
        <v>72</v>
      </c>
      <c r="K23" s="160">
        <f>12/12</f>
        <v>1</v>
      </c>
      <c r="L23" s="161"/>
      <c r="M23" s="161"/>
      <c r="N23" s="161"/>
      <c r="O23" s="161"/>
      <c r="P23" s="162"/>
      <c r="Q23" s="157"/>
      <c r="R23" s="158"/>
      <c r="S23" s="158"/>
      <c r="T23" s="158"/>
      <c r="U23" s="158"/>
      <c r="V23" s="159"/>
      <c r="W23" s="32">
        <f>AVERAGE(K23:V23)</f>
        <v>1</v>
      </c>
      <c r="X23" s="93" t="s">
        <v>184</v>
      </c>
      <c r="Y23" s="94"/>
      <c r="Z23" s="95"/>
    </row>
    <row r="24" spans="1:28" ht="49.5" customHeight="1" x14ac:dyDescent="0.2">
      <c r="A24" s="179" t="s">
        <v>38</v>
      </c>
      <c r="B24" s="186" t="s">
        <v>43</v>
      </c>
      <c r="C24" s="11" t="s">
        <v>90</v>
      </c>
      <c r="D24" s="12"/>
      <c r="E24" s="11" t="s">
        <v>21</v>
      </c>
      <c r="F24" s="11" t="s">
        <v>22</v>
      </c>
      <c r="G24" s="26">
        <v>0.85</v>
      </c>
      <c r="H24" s="26">
        <v>1</v>
      </c>
      <c r="I24" s="11" t="s">
        <v>23</v>
      </c>
      <c r="J24" s="25" t="s">
        <v>37</v>
      </c>
      <c r="K24" s="173"/>
      <c r="L24" s="174"/>
      <c r="M24" s="174"/>
      <c r="N24" s="174"/>
      <c r="O24" s="174"/>
      <c r="P24" s="174"/>
      <c r="Q24" s="174"/>
      <c r="R24" s="174"/>
      <c r="S24" s="174"/>
      <c r="T24" s="174"/>
      <c r="U24" s="174"/>
      <c r="V24" s="175"/>
      <c r="W24" s="52" t="e">
        <f t="shared" si="0"/>
        <v>#DIV/0!</v>
      </c>
      <c r="X24" s="170" t="s">
        <v>181</v>
      </c>
      <c r="Y24" s="171"/>
      <c r="Z24" s="172"/>
      <c r="AB24" s="5"/>
    </row>
    <row r="25" spans="1:28" ht="49.5" customHeight="1" x14ac:dyDescent="0.2">
      <c r="A25" s="179"/>
      <c r="B25" s="187"/>
      <c r="C25" s="11" t="s">
        <v>91</v>
      </c>
      <c r="D25" s="12"/>
      <c r="E25" s="11" t="s">
        <v>21</v>
      </c>
      <c r="F25" s="11" t="s">
        <v>22</v>
      </c>
      <c r="G25" s="26">
        <v>1</v>
      </c>
      <c r="H25" s="26">
        <v>1</v>
      </c>
      <c r="I25" s="11" t="s">
        <v>23</v>
      </c>
      <c r="J25" s="25" t="s">
        <v>37</v>
      </c>
      <c r="K25" s="173"/>
      <c r="L25" s="174"/>
      <c r="M25" s="174"/>
      <c r="N25" s="174"/>
      <c r="O25" s="174"/>
      <c r="P25" s="174"/>
      <c r="Q25" s="174"/>
      <c r="R25" s="174"/>
      <c r="S25" s="174"/>
      <c r="T25" s="174"/>
      <c r="U25" s="174"/>
      <c r="V25" s="175"/>
      <c r="W25" s="33" t="e">
        <f t="shared" si="0"/>
        <v>#DIV/0!</v>
      </c>
      <c r="X25" s="170" t="s">
        <v>181</v>
      </c>
      <c r="Y25" s="171"/>
      <c r="Z25" s="172"/>
      <c r="AB25" s="5"/>
    </row>
    <row r="26" spans="1:28" ht="49.5" customHeight="1" x14ac:dyDescent="0.2">
      <c r="A26" s="179"/>
      <c r="B26" s="188"/>
      <c r="C26" s="29" t="s">
        <v>180</v>
      </c>
      <c r="D26" s="12"/>
      <c r="E26" s="11" t="s">
        <v>21</v>
      </c>
      <c r="F26" s="11" t="s">
        <v>22</v>
      </c>
      <c r="G26" s="26">
        <v>0.95</v>
      </c>
      <c r="H26" s="26">
        <v>1</v>
      </c>
      <c r="I26" s="11" t="s">
        <v>23</v>
      </c>
      <c r="J26" s="25" t="s">
        <v>37</v>
      </c>
      <c r="K26" s="173"/>
      <c r="L26" s="174"/>
      <c r="M26" s="174"/>
      <c r="N26" s="174"/>
      <c r="O26" s="174"/>
      <c r="P26" s="174"/>
      <c r="Q26" s="174"/>
      <c r="R26" s="174"/>
      <c r="S26" s="174"/>
      <c r="T26" s="174"/>
      <c r="U26" s="174"/>
      <c r="V26" s="175"/>
      <c r="W26" s="33" t="e">
        <f>AVERAGE(K26:V26)</f>
        <v>#DIV/0!</v>
      </c>
      <c r="X26" s="170" t="s">
        <v>182</v>
      </c>
      <c r="Y26" s="171"/>
      <c r="Z26" s="172"/>
      <c r="AB26" s="5"/>
    </row>
    <row r="27" spans="1:28" ht="48.75" customHeight="1" x14ac:dyDescent="0.2">
      <c r="A27" s="179"/>
      <c r="B27" s="50" t="s">
        <v>28</v>
      </c>
      <c r="C27" s="29" t="s">
        <v>55</v>
      </c>
      <c r="D27" s="12" t="s">
        <v>27</v>
      </c>
      <c r="E27" s="11" t="s">
        <v>21</v>
      </c>
      <c r="F27" s="11" t="s">
        <v>22</v>
      </c>
      <c r="G27" s="26">
        <v>0.8</v>
      </c>
      <c r="H27" s="26">
        <v>1</v>
      </c>
      <c r="I27" s="11" t="s">
        <v>23</v>
      </c>
      <c r="J27" s="25" t="s">
        <v>82</v>
      </c>
      <c r="K27" s="173"/>
      <c r="L27" s="174"/>
      <c r="M27" s="174"/>
      <c r="N27" s="174"/>
      <c r="O27" s="174"/>
      <c r="P27" s="174"/>
      <c r="Q27" s="174"/>
      <c r="R27" s="174"/>
      <c r="S27" s="174"/>
      <c r="T27" s="174"/>
      <c r="U27" s="174"/>
      <c r="V27" s="175"/>
      <c r="W27" s="33" t="e">
        <f t="shared" si="0"/>
        <v>#DIV/0!</v>
      </c>
      <c r="X27" s="169"/>
      <c r="Y27" s="169"/>
      <c r="Z27" s="169"/>
      <c r="AB27" s="5"/>
    </row>
    <row r="28" spans="1:28" ht="69.75" customHeight="1" x14ac:dyDescent="0.25">
      <c r="A28" s="179"/>
      <c r="B28" s="51" t="s">
        <v>44</v>
      </c>
      <c r="C28" s="11" t="s">
        <v>57</v>
      </c>
      <c r="D28" s="12" t="s">
        <v>56</v>
      </c>
      <c r="E28" s="11" t="s">
        <v>21</v>
      </c>
      <c r="F28" s="11" t="s">
        <v>25</v>
      </c>
      <c r="G28" s="26">
        <v>0.9</v>
      </c>
      <c r="H28" s="26">
        <v>1</v>
      </c>
      <c r="I28" s="11" t="s">
        <v>23</v>
      </c>
      <c r="J28" s="19" t="s">
        <v>63</v>
      </c>
      <c r="K28" s="84">
        <v>1</v>
      </c>
      <c r="L28" s="84">
        <v>1</v>
      </c>
      <c r="M28" s="84">
        <v>1</v>
      </c>
      <c r="N28" s="84">
        <v>0.90909090909090906</v>
      </c>
      <c r="O28" s="84">
        <v>0.92307692307692313</v>
      </c>
      <c r="P28" s="84">
        <v>1</v>
      </c>
      <c r="Q28" s="84">
        <v>1</v>
      </c>
      <c r="R28" s="84">
        <v>1</v>
      </c>
      <c r="S28" s="84">
        <v>1</v>
      </c>
      <c r="T28" s="84">
        <v>1</v>
      </c>
      <c r="U28" s="84">
        <v>1</v>
      </c>
      <c r="V28" s="84">
        <v>1</v>
      </c>
      <c r="W28" s="33">
        <f>AVERAGE(K28:V28)</f>
        <v>0.98601398601398615</v>
      </c>
      <c r="X28" s="165" t="s">
        <v>174</v>
      </c>
      <c r="Y28" s="166"/>
      <c r="Z28" s="166"/>
    </row>
    <row r="29" spans="1:28" ht="71.25" customHeight="1" x14ac:dyDescent="0.25">
      <c r="A29" s="179"/>
      <c r="B29" s="181" t="s">
        <v>30</v>
      </c>
      <c r="C29" s="11" t="s">
        <v>31</v>
      </c>
      <c r="D29" s="12" t="s">
        <v>58</v>
      </c>
      <c r="E29" s="11" t="s">
        <v>21</v>
      </c>
      <c r="F29" s="11" t="s">
        <v>34</v>
      </c>
      <c r="G29" s="27">
        <v>0.8</v>
      </c>
      <c r="H29" s="27">
        <v>1</v>
      </c>
      <c r="I29" s="21" t="s">
        <v>23</v>
      </c>
      <c r="J29" s="19" t="s">
        <v>36</v>
      </c>
      <c r="K29" s="183">
        <f>15/15</f>
        <v>1</v>
      </c>
      <c r="L29" s="184"/>
      <c r="M29" s="185"/>
      <c r="N29" s="183">
        <f>15/15</f>
        <v>1</v>
      </c>
      <c r="O29" s="184"/>
      <c r="P29" s="185"/>
      <c r="Q29" s="183">
        <f>15/15</f>
        <v>1</v>
      </c>
      <c r="R29" s="184"/>
      <c r="S29" s="185"/>
      <c r="T29" s="183">
        <f>+SIST!K4</f>
        <v>1</v>
      </c>
      <c r="U29" s="184"/>
      <c r="V29" s="185"/>
      <c r="W29" s="33">
        <f t="shared" si="0"/>
        <v>1</v>
      </c>
      <c r="X29" s="165" t="s">
        <v>178</v>
      </c>
      <c r="Y29" s="166"/>
      <c r="Z29" s="166"/>
    </row>
    <row r="30" spans="1:28" ht="50.25" customHeight="1" x14ac:dyDescent="0.25">
      <c r="A30" s="180"/>
      <c r="B30" s="182"/>
      <c r="C30" s="68" t="s">
        <v>169</v>
      </c>
      <c r="D30" s="66" t="s">
        <v>148</v>
      </c>
      <c r="E30" s="65" t="s">
        <v>21</v>
      </c>
      <c r="F30" s="65" t="s">
        <v>88</v>
      </c>
      <c r="G30" s="67" t="s">
        <v>145</v>
      </c>
      <c r="H30" s="67" t="s">
        <v>145</v>
      </c>
      <c r="I30" s="72" t="s">
        <v>172</v>
      </c>
      <c r="J30" s="59" t="s">
        <v>36</v>
      </c>
      <c r="K30" s="183" t="s">
        <v>145</v>
      </c>
      <c r="L30" s="184"/>
      <c r="M30" s="184"/>
      <c r="N30" s="184"/>
      <c r="O30" s="184"/>
      <c r="P30" s="185"/>
      <c r="Q30" s="183">
        <v>0.93300000000000005</v>
      </c>
      <c r="R30" s="184"/>
      <c r="S30" s="184"/>
      <c r="T30" s="184"/>
      <c r="U30" s="184"/>
      <c r="V30" s="185"/>
      <c r="W30" s="33">
        <f>+Q30</f>
        <v>0.93300000000000005</v>
      </c>
      <c r="X30" s="165" t="s">
        <v>178</v>
      </c>
      <c r="Y30" s="166"/>
      <c r="Z30" s="166"/>
    </row>
    <row r="31" spans="1:28" ht="21" customHeight="1" x14ac:dyDescent="0.25">
      <c r="A31" s="176" t="s">
        <v>173</v>
      </c>
      <c r="B31" s="177"/>
      <c r="C31" s="177"/>
      <c r="D31" s="177"/>
      <c r="E31" s="177"/>
      <c r="F31" s="177"/>
      <c r="G31" s="177"/>
      <c r="H31" s="177"/>
      <c r="I31" s="177"/>
      <c r="J31" s="178"/>
    </row>
    <row r="32" spans="1:28" x14ac:dyDescent="0.25">
      <c r="D32" s="2"/>
      <c r="E32" s="1"/>
      <c r="F32" s="1"/>
      <c r="G32" s="1"/>
      <c r="H32" s="1"/>
    </row>
    <row r="33" spans="4:8" x14ac:dyDescent="0.25">
      <c r="D33" s="2"/>
      <c r="E33" s="1"/>
      <c r="F33" s="1"/>
      <c r="G33" s="1"/>
      <c r="H33" s="1"/>
    </row>
    <row r="34" spans="4:8" x14ac:dyDescent="0.25">
      <c r="D34" s="2"/>
      <c r="E34" s="1"/>
      <c r="F34" s="1"/>
      <c r="G34" s="1"/>
      <c r="H34" s="1"/>
    </row>
    <row r="35" spans="4:8" x14ac:dyDescent="0.25">
      <c r="D35" s="2"/>
      <c r="E35" s="1"/>
      <c r="F35" s="1"/>
      <c r="G35" s="1"/>
      <c r="H35" s="1"/>
    </row>
    <row r="36" spans="4:8" x14ac:dyDescent="0.25">
      <c r="D36" s="2"/>
      <c r="E36" s="1"/>
      <c r="F36" s="1"/>
      <c r="G36" s="1"/>
      <c r="H36" s="1"/>
    </row>
    <row r="37" spans="4:8" x14ac:dyDescent="0.25">
      <c r="D37" s="2"/>
      <c r="E37" s="1"/>
      <c r="F37" s="1"/>
      <c r="G37" s="1"/>
      <c r="H37" s="1"/>
    </row>
    <row r="38" spans="4:8" x14ac:dyDescent="0.25">
      <c r="D38" s="2"/>
      <c r="E38" s="1"/>
      <c r="F38" s="1"/>
      <c r="G38" s="1"/>
      <c r="H38" s="1"/>
    </row>
    <row r="39" spans="4:8" x14ac:dyDescent="0.25">
      <c r="D39" s="2"/>
      <c r="E39" s="1"/>
      <c r="F39" s="1"/>
      <c r="G39" s="1"/>
      <c r="H39" s="1"/>
    </row>
    <row r="40" spans="4:8" x14ac:dyDescent="0.25">
      <c r="D40" s="2"/>
      <c r="E40" s="1"/>
      <c r="F40" s="1"/>
      <c r="G40" s="1"/>
      <c r="H40" s="1"/>
    </row>
    <row r="41" spans="4:8" x14ac:dyDescent="0.25">
      <c r="D41" s="2"/>
      <c r="E41" s="1"/>
      <c r="F41" s="1"/>
      <c r="G41" s="1"/>
      <c r="H41" s="1"/>
    </row>
  </sheetData>
  <mergeCells count="84">
    <mergeCell ref="K26:V26"/>
    <mergeCell ref="K25:V25"/>
    <mergeCell ref="K24:V24"/>
    <mergeCell ref="A31:J31"/>
    <mergeCell ref="A24:A30"/>
    <mergeCell ref="B29:B30"/>
    <mergeCell ref="K30:P30"/>
    <mergeCell ref="Q30:V30"/>
    <mergeCell ref="Q29:S29"/>
    <mergeCell ref="T29:V29"/>
    <mergeCell ref="K29:M29"/>
    <mergeCell ref="N29:P29"/>
    <mergeCell ref="K27:V27"/>
    <mergeCell ref="B24:B26"/>
    <mergeCell ref="X30:Z30"/>
    <mergeCell ref="X22:Z22"/>
    <mergeCell ref="X23:Z23"/>
    <mergeCell ref="X27:Z27"/>
    <mergeCell ref="X28:Z28"/>
    <mergeCell ref="X24:Z24"/>
    <mergeCell ref="X25:Z25"/>
    <mergeCell ref="X26:Z26"/>
    <mergeCell ref="X29:Z29"/>
    <mergeCell ref="B16:B17"/>
    <mergeCell ref="K15:V15"/>
    <mergeCell ref="A7:A15"/>
    <mergeCell ref="K7:V7"/>
    <mergeCell ref="G13:H13"/>
    <mergeCell ref="B9:B15"/>
    <mergeCell ref="G12:H12"/>
    <mergeCell ref="A16:A23"/>
    <mergeCell ref="B18:B23"/>
    <mergeCell ref="C19:C20"/>
    <mergeCell ref="Q23:V23"/>
    <mergeCell ref="K23:P23"/>
    <mergeCell ref="G14:H14"/>
    <mergeCell ref="K14:V14"/>
    <mergeCell ref="A1:C4"/>
    <mergeCell ref="D1:V2"/>
    <mergeCell ref="I5:I6"/>
    <mergeCell ref="O5:O6"/>
    <mergeCell ref="P5:P6"/>
    <mergeCell ref="Q5:Q6"/>
    <mergeCell ref="R5:R6"/>
    <mergeCell ref="J5:J6"/>
    <mergeCell ref="K5:K6"/>
    <mergeCell ref="N5:N6"/>
    <mergeCell ref="T5:T6"/>
    <mergeCell ref="U5:U6"/>
    <mergeCell ref="L5:L6"/>
    <mergeCell ref="B5:B6"/>
    <mergeCell ref="C5:C6"/>
    <mergeCell ref="D5:D6"/>
    <mergeCell ref="W1:Z1"/>
    <mergeCell ref="W2:Z2"/>
    <mergeCell ref="D3:V4"/>
    <mergeCell ref="W3:Z3"/>
    <mergeCell ref="W4:Z4"/>
    <mergeCell ref="X13:Z13"/>
    <mergeCell ref="X21:Z21"/>
    <mergeCell ref="X7:Z7"/>
    <mergeCell ref="X9:Z9"/>
    <mergeCell ref="X12:Z12"/>
    <mergeCell ref="X16:Z16"/>
    <mergeCell ref="X17:Z17"/>
    <mergeCell ref="X15:Z15"/>
    <mergeCell ref="X18:Z18"/>
    <mergeCell ref="X19:Z19"/>
    <mergeCell ref="X20:Z20"/>
    <mergeCell ref="X14:Z14"/>
    <mergeCell ref="A5:A6"/>
    <mergeCell ref="X11:Z11"/>
    <mergeCell ref="X5:Z6"/>
    <mergeCell ref="V5:V6"/>
    <mergeCell ref="S5:S6"/>
    <mergeCell ref="G5:H5"/>
    <mergeCell ref="W5:W6"/>
    <mergeCell ref="X10:Z10"/>
    <mergeCell ref="E5:E6"/>
    <mergeCell ref="F5:F6"/>
    <mergeCell ref="M5:M6"/>
    <mergeCell ref="B7:B8"/>
    <mergeCell ref="K8:V8"/>
    <mergeCell ref="X8:Z8"/>
  </mergeCells>
  <hyperlinks>
    <hyperlink ref="X28:Z28" location="MTTO!A1" display="Ver Pestaña Mtto"/>
    <hyperlink ref="X29:Z29" location="SIST!A1" display="Ver Pestaña SIST"/>
    <hyperlink ref="X23:Z23" location="OPER!A1" display="Ver Pestaña OPER"/>
    <hyperlink ref="X18:Z21" location="OPER!A1" display="Ver Pestaña OPER"/>
    <hyperlink ref="X9:Z9" location="'GI-SST'!A1" display="Ver pestaña GI-SST"/>
    <hyperlink ref="X10:Z10" location="'GI-SST'!A1" display="Ver pestaña GI-SST"/>
    <hyperlink ref="X11:Z11" location="'GI-SST'!A1" display="Ver pestaña GI-SST"/>
    <hyperlink ref="X12:Z12" location="'GI-SST'!A1" display="Ver pestaña GI-SST"/>
    <hyperlink ref="X13:Z13" location="'GI-SST'!A1" display="Ver pestaña GI-SST"/>
    <hyperlink ref="X7:Z7" location="GE!A1" display="Ver pestaña GE"/>
    <hyperlink ref="X14:Z14" location="GI!A1" display="Ver pestaña GI"/>
    <hyperlink ref="X15:Z15" location="GI!A1" display="Ver pestaña GI"/>
    <hyperlink ref="X30:Z30" location="SIST!A1" display="Ver Pestaña SIST"/>
  </hyperlinks>
  <pageMargins left="0.23622047244094491" right="0.15748031496062992" top="0.31496062992125984" bottom="0.18" header="0.31496062992125984" footer="0.15748031496062992"/>
  <pageSetup scale="65" orientation="landscape" r:id="rId1"/>
  <ignoredErrors>
    <ignoredError sqref="M12:M13" formula="1"/>
    <ignoredError sqref="W8 W16:W17" evalError="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showGridLines="0" topLeftCell="A2" zoomScale="80" zoomScaleNormal="80" workbookViewId="0">
      <selection activeCell="B24" sqref="B24:E27"/>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10.140625" customWidth="1"/>
  </cols>
  <sheetData>
    <row r="2" spans="2:16" ht="21.75" customHeight="1" x14ac:dyDescent="0.25">
      <c r="B2" s="189" t="s">
        <v>120</v>
      </c>
      <c r="C2" s="189"/>
      <c r="D2" s="189"/>
      <c r="E2" s="189"/>
      <c r="F2" s="189"/>
      <c r="G2" s="189"/>
      <c r="H2" s="189"/>
      <c r="I2" s="189"/>
      <c r="J2" s="189"/>
      <c r="K2" s="189"/>
      <c r="L2" s="189"/>
      <c r="M2" s="189"/>
      <c r="N2" s="189"/>
      <c r="O2" s="189"/>
      <c r="P2" s="189"/>
    </row>
    <row r="3" spans="2:16" ht="27" customHeight="1" x14ac:dyDescent="0.25">
      <c r="B3" s="39" t="s">
        <v>8</v>
      </c>
      <c r="C3" s="39" t="s">
        <v>9</v>
      </c>
      <c r="D3" s="39" t="s">
        <v>10</v>
      </c>
      <c r="E3" s="39" t="s">
        <v>11</v>
      </c>
      <c r="F3" s="39" t="s">
        <v>12</v>
      </c>
      <c r="G3" s="39" t="s">
        <v>13</v>
      </c>
      <c r="H3" s="39" t="s">
        <v>14</v>
      </c>
      <c r="I3" s="39" t="s">
        <v>15</v>
      </c>
      <c r="J3" s="39" t="s">
        <v>16</v>
      </c>
      <c r="K3" s="39" t="s">
        <v>17</v>
      </c>
      <c r="L3" s="39" t="s">
        <v>18</v>
      </c>
      <c r="M3" s="39" t="s">
        <v>29</v>
      </c>
      <c r="N3" s="46" t="s">
        <v>92</v>
      </c>
      <c r="O3" s="46" t="s">
        <v>93</v>
      </c>
      <c r="P3" s="39" t="s">
        <v>94</v>
      </c>
    </row>
    <row r="4" spans="2:16" x14ac:dyDescent="0.25">
      <c r="B4" s="252">
        <f>'MATRIZ DE IND'!K27</f>
        <v>0</v>
      </c>
      <c r="C4" s="253"/>
      <c r="D4" s="253"/>
      <c r="E4" s="253"/>
      <c r="F4" s="253"/>
      <c r="G4" s="253"/>
      <c r="H4" s="253"/>
      <c r="I4" s="253"/>
      <c r="J4" s="253"/>
      <c r="K4" s="253"/>
      <c r="L4" s="253"/>
      <c r="M4" s="254"/>
      <c r="N4" s="24">
        <f>'MATRIZ DE IND'!G27</f>
        <v>0.8</v>
      </c>
      <c r="O4" s="24">
        <f>'MATRIZ DE IND'!H27</f>
        <v>1</v>
      </c>
      <c r="P4" s="20">
        <f>B4</f>
        <v>0</v>
      </c>
    </row>
    <row r="5" spans="2:16" x14ac:dyDescent="0.25">
      <c r="B5" s="35"/>
      <c r="C5" s="35"/>
      <c r="D5" s="35"/>
      <c r="E5" s="35"/>
      <c r="F5" s="35"/>
      <c r="G5" s="35"/>
      <c r="H5" s="35"/>
      <c r="I5" s="35"/>
      <c r="J5" s="35"/>
      <c r="K5" s="35"/>
      <c r="L5" s="35"/>
      <c r="M5" s="35"/>
      <c r="N5" s="35"/>
      <c r="O5" s="35"/>
    </row>
    <row r="6" spans="2:16" x14ac:dyDescent="0.25">
      <c r="B6" s="36"/>
      <c r="C6" s="36"/>
      <c r="D6" s="36"/>
      <c r="E6" s="36"/>
      <c r="F6" s="36"/>
      <c r="G6" s="36"/>
      <c r="H6" s="36"/>
      <c r="I6" s="36"/>
      <c r="J6" s="36"/>
      <c r="K6" s="36"/>
      <c r="L6" s="36"/>
      <c r="M6" s="36"/>
      <c r="N6" s="36"/>
      <c r="O6" s="36"/>
    </row>
    <row r="7" spans="2:16" x14ac:dyDescent="0.25">
      <c r="B7" s="36"/>
      <c r="C7" s="36"/>
      <c r="D7" s="36"/>
      <c r="E7" s="36"/>
      <c r="F7" s="36"/>
      <c r="G7" s="36"/>
      <c r="H7" s="36"/>
      <c r="I7" s="36"/>
      <c r="J7" s="36"/>
      <c r="K7" s="36"/>
      <c r="L7" s="36"/>
      <c r="M7" s="36"/>
      <c r="N7" s="36"/>
      <c r="O7" s="36"/>
    </row>
    <row r="8" spans="2:16" x14ac:dyDescent="0.25">
      <c r="B8" s="36"/>
      <c r="C8" s="36"/>
      <c r="D8" s="36"/>
      <c r="E8" s="36"/>
      <c r="F8" s="36"/>
      <c r="G8" s="36"/>
      <c r="H8" s="36"/>
      <c r="I8" s="36"/>
      <c r="J8" s="36"/>
      <c r="K8" s="36"/>
      <c r="L8" s="36"/>
      <c r="M8" s="36"/>
      <c r="N8" s="36"/>
      <c r="O8" s="36"/>
    </row>
    <row r="9" spans="2:16" x14ac:dyDescent="0.25">
      <c r="B9" s="36"/>
      <c r="C9" s="36"/>
      <c r="D9" s="36"/>
      <c r="E9" s="36"/>
      <c r="F9" s="36"/>
      <c r="G9" s="36"/>
      <c r="H9" s="36"/>
      <c r="I9" s="36"/>
      <c r="J9" s="36"/>
      <c r="K9" s="36"/>
      <c r="L9" s="36"/>
      <c r="M9" s="36"/>
      <c r="N9" s="36"/>
      <c r="O9" s="36"/>
    </row>
    <row r="10" spans="2:16" x14ac:dyDescent="0.25">
      <c r="B10" s="36"/>
      <c r="C10" s="36"/>
      <c r="D10" s="36"/>
      <c r="E10" s="36"/>
      <c r="F10" s="36"/>
      <c r="G10" s="36"/>
      <c r="H10" s="36"/>
      <c r="I10" s="36"/>
      <c r="J10" s="36"/>
      <c r="K10" s="36"/>
      <c r="L10" s="36"/>
      <c r="M10" s="36"/>
      <c r="N10" s="36"/>
      <c r="O10" s="36"/>
    </row>
    <row r="11" spans="2:16" x14ac:dyDescent="0.25">
      <c r="B11" s="36"/>
      <c r="C11" s="36"/>
      <c r="D11" s="36"/>
      <c r="E11" s="36"/>
      <c r="F11" s="36"/>
      <c r="G11" s="36"/>
      <c r="H11" s="36"/>
      <c r="I11" s="36"/>
      <c r="J11" s="36"/>
      <c r="K11" s="36"/>
      <c r="L11" s="36"/>
      <c r="M11" s="36"/>
      <c r="N11" s="36"/>
      <c r="O11" s="36"/>
    </row>
    <row r="12" spans="2:16" x14ac:dyDescent="0.25">
      <c r="B12" s="36"/>
      <c r="C12" s="36"/>
      <c r="D12" s="36"/>
      <c r="E12" s="36"/>
      <c r="F12" s="36"/>
      <c r="G12" s="36"/>
      <c r="H12" s="36"/>
      <c r="I12" s="36"/>
      <c r="J12" s="36"/>
      <c r="K12" s="36"/>
      <c r="L12" s="36"/>
      <c r="M12" s="36"/>
      <c r="N12" s="36"/>
      <c r="O12" s="36"/>
    </row>
    <row r="13" spans="2:16" x14ac:dyDescent="0.25">
      <c r="B13" s="36"/>
      <c r="C13" s="36"/>
      <c r="D13" s="36"/>
      <c r="E13" s="36"/>
      <c r="F13" s="36"/>
      <c r="G13" s="36"/>
      <c r="H13" s="36"/>
      <c r="I13" s="36"/>
      <c r="J13" s="36"/>
      <c r="K13" s="36"/>
      <c r="L13" s="36"/>
      <c r="M13" s="36"/>
      <c r="N13" s="36"/>
      <c r="O13" s="36"/>
    </row>
    <row r="14" spans="2:16" x14ac:dyDescent="0.25">
      <c r="B14" s="36"/>
      <c r="C14" s="36"/>
      <c r="D14" s="36"/>
      <c r="E14" s="36"/>
      <c r="F14" s="36"/>
      <c r="G14" s="36"/>
      <c r="H14" s="36"/>
      <c r="I14" s="36"/>
      <c r="J14" s="36"/>
      <c r="K14" s="36"/>
      <c r="L14" s="36"/>
      <c r="M14" s="36"/>
      <c r="N14" s="36"/>
      <c r="O14" s="36"/>
    </row>
    <row r="15" spans="2:16" x14ac:dyDescent="0.25">
      <c r="B15" s="36"/>
      <c r="C15" s="36"/>
      <c r="D15" s="36"/>
      <c r="E15" s="36"/>
      <c r="F15" s="36"/>
      <c r="G15" s="36"/>
      <c r="H15" s="36"/>
      <c r="I15" s="36"/>
      <c r="J15" s="36"/>
      <c r="K15" s="36"/>
      <c r="L15" s="36"/>
      <c r="M15" s="36"/>
      <c r="N15" s="36"/>
      <c r="O15" s="36"/>
    </row>
    <row r="16" spans="2:16" x14ac:dyDescent="0.25">
      <c r="B16" s="36"/>
      <c r="C16" s="36"/>
      <c r="D16" s="36"/>
      <c r="E16" s="36"/>
      <c r="F16" s="36"/>
      <c r="G16" s="36"/>
      <c r="H16" s="36"/>
      <c r="I16" s="36"/>
      <c r="J16" s="36"/>
      <c r="K16" s="36"/>
      <c r="L16" s="36"/>
      <c r="M16" s="36"/>
      <c r="N16" s="36"/>
      <c r="O16" s="36"/>
    </row>
    <row r="17" spans="2:15" x14ac:dyDescent="0.25">
      <c r="B17" s="36"/>
      <c r="C17" s="36"/>
      <c r="D17" s="36"/>
      <c r="E17" s="36"/>
      <c r="F17" s="36"/>
      <c r="G17" s="36"/>
      <c r="H17" s="36"/>
      <c r="I17" s="36"/>
      <c r="J17" s="36"/>
      <c r="K17" s="36"/>
      <c r="L17" s="36"/>
      <c r="M17" s="36"/>
      <c r="N17" s="36"/>
      <c r="O17" s="36"/>
    </row>
    <row r="18" spans="2:15" x14ac:dyDescent="0.25">
      <c r="B18" s="36"/>
      <c r="C18" s="36"/>
      <c r="D18" s="36"/>
      <c r="E18" s="36"/>
      <c r="F18" s="36"/>
      <c r="G18" s="36"/>
      <c r="H18" s="36"/>
      <c r="I18" s="36"/>
      <c r="J18" s="36"/>
      <c r="K18" s="36"/>
      <c r="L18" s="36"/>
      <c r="M18" s="36"/>
      <c r="N18" s="36"/>
      <c r="O18" s="36"/>
    </row>
    <row r="19" spans="2:15" x14ac:dyDescent="0.25">
      <c r="B19" s="36"/>
      <c r="C19" s="36"/>
      <c r="D19" s="36"/>
      <c r="E19" s="36"/>
      <c r="F19" s="36"/>
      <c r="G19" s="36"/>
      <c r="H19" s="36"/>
      <c r="I19" s="36"/>
      <c r="J19" s="36"/>
      <c r="K19" s="36"/>
      <c r="L19" s="36"/>
      <c r="M19" s="36"/>
      <c r="N19" s="36"/>
      <c r="O19" s="36"/>
    </row>
    <row r="20" spans="2:15" x14ac:dyDescent="0.25">
      <c r="B20" s="36"/>
      <c r="C20" s="36"/>
      <c r="D20" s="36"/>
      <c r="E20" s="36"/>
      <c r="F20" s="36"/>
      <c r="G20" s="36"/>
      <c r="H20" s="36"/>
      <c r="I20" s="36"/>
      <c r="J20" s="36"/>
      <c r="K20" s="36"/>
      <c r="L20" s="36"/>
      <c r="M20" s="36"/>
      <c r="N20" s="36"/>
      <c r="O20" s="36"/>
    </row>
    <row r="21" spans="2:15" x14ac:dyDescent="0.25">
      <c r="B21" s="36"/>
      <c r="C21" s="36"/>
      <c r="D21" s="36"/>
      <c r="E21" s="36"/>
      <c r="F21" s="36"/>
      <c r="G21" s="36"/>
      <c r="H21" s="36"/>
      <c r="I21" s="36"/>
      <c r="J21" s="36"/>
      <c r="K21" s="36"/>
      <c r="L21" s="36"/>
      <c r="M21" s="36"/>
      <c r="N21" s="36"/>
      <c r="O21" s="36"/>
    </row>
    <row r="22" spans="2:15" x14ac:dyDescent="0.25">
      <c r="B22" s="36"/>
      <c r="C22" s="36"/>
      <c r="D22" s="36"/>
      <c r="E22" s="36"/>
      <c r="F22" s="36"/>
      <c r="G22" s="36"/>
      <c r="H22" s="36"/>
      <c r="I22" s="36"/>
      <c r="J22" s="36"/>
      <c r="K22" s="36"/>
      <c r="L22" s="36"/>
      <c r="M22" s="36"/>
      <c r="N22" s="36"/>
      <c r="O22" s="36"/>
    </row>
    <row r="23" spans="2:15" ht="21.75" customHeight="1" x14ac:dyDescent="0.25">
      <c r="B23" s="191" t="s">
        <v>119</v>
      </c>
      <c r="C23" s="191"/>
      <c r="D23" s="191"/>
      <c r="E23" s="191"/>
      <c r="F23" s="191"/>
      <c r="G23" s="191"/>
      <c r="H23" s="191"/>
      <c r="I23" s="191"/>
      <c r="J23" s="191"/>
      <c r="K23" s="191"/>
      <c r="L23" s="191"/>
      <c r="M23" s="191"/>
      <c r="N23" s="191"/>
      <c r="O23" s="191"/>
    </row>
    <row r="24" spans="2:15" ht="25.5" customHeight="1" x14ac:dyDescent="0.25">
      <c r="B24" s="234" t="s">
        <v>165</v>
      </c>
      <c r="C24" s="235"/>
      <c r="D24" s="235"/>
      <c r="E24" s="236"/>
      <c r="F24" s="256"/>
      <c r="G24" s="257"/>
      <c r="H24" s="257"/>
      <c r="I24" s="257"/>
      <c r="J24" s="257"/>
      <c r="K24" s="257"/>
      <c r="L24" s="257"/>
      <c r="M24" s="257"/>
      <c r="N24" s="257"/>
      <c r="O24" s="258"/>
    </row>
    <row r="25" spans="2:15" ht="25.5" customHeight="1" x14ac:dyDescent="0.25">
      <c r="B25" s="237"/>
      <c r="C25" s="255"/>
      <c r="D25" s="255"/>
      <c r="E25" s="239"/>
      <c r="F25" s="259"/>
      <c r="G25" s="260"/>
      <c r="H25" s="260"/>
      <c r="I25" s="260"/>
      <c r="J25" s="260"/>
      <c r="K25" s="260"/>
      <c r="L25" s="260"/>
      <c r="M25" s="260"/>
      <c r="N25" s="260"/>
      <c r="O25" s="261"/>
    </row>
    <row r="26" spans="2:15" ht="25.5" customHeight="1" x14ac:dyDescent="0.25">
      <c r="B26" s="237"/>
      <c r="C26" s="255"/>
      <c r="D26" s="255"/>
      <c r="E26" s="239"/>
      <c r="F26" s="259"/>
      <c r="G26" s="260"/>
      <c r="H26" s="260"/>
      <c r="I26" s="260"/>
      <c r="J26" s="260"/>
      <c r="K26" s="260"/>
      <c r="L26" s="260"/>
      <c r="M26" s="260"/>
      <c r="N26" s="260"/>
      <c r="O26" s="261"/>
    </row>
    <row r="27" spans="2:15" ht="25.5" customHeight="1" x14ac:dyDescent="0.25">
      <c r="B27" s="240"/>
      <c r="C27" s="241"/>
      <c r="D27" s="241"/>
      <c r="E27" s="242"/>
      <c r="F27" s="262"/>
      <c r="G27" s="263"/>
      <c r="H27" s="263"/>
      <c r="I27" s="263"/>
      <c r="J27" s="263"/>
      <c r="K27" s="263"/>
      <c r="L27" s="263"/>
      <c r="M27" s="263"/>
      <c r="N27" s="263"/>
      <c r="O27" s="264"/>
    </row>
  </sheetData>
  <mergeCells count="5">
    <mergeCell ref="B4:M4"/>
    <mergeCell ref="B24:E27"/>
    <mergeCell ref="F24:O27"/>
    <mergeCell ref="B23:O23"/>
    <mergeCell ref="B2:P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3"/>
  <sheetViews>
    <sheetView showGridLines="0" topLeftCell="B4" zoomScale="80" zoomScaleNormal="80" workbookViewId="0">
      <selection activeCell="AF20" sqref="AF20"/>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28" width="6" customWidth="1"/>
    <col min="29" max="30" width="7.42578125" customWidth="1"/>
  </cols>
  <sheetData>
    <row r="2" spans="2:30" x14ac:dyDescent="0.25">
      <c r="B2" s="202" t="s">
        <v>130</v>
      </c>
      <c r="C2" s="202"/>
      <c r="D2" s="202"/>
      <c r="E2" s="202"/>
      <c r="F2" s="202"/>
      <c r="G2" s="202"/>
      <c r="H2" s="202"/>
      <c r="I2" s="202"/>
      <c r="J2" s="202"/>
      <c r="K2" s="202"/>
      <c r="L2" s="202"/>
      <c r="M2" s="202"/>
      <c r="N2" s="202"/>
      <c r="O2" s="202"/>
      <c r="Q2" s="202" t="s">
        <v>149</v>
      </c>
      <c r="R2" s="202"/>
      <c r="S2" s="202"/>
      <c r="T2" s="202"/>
      <c r="U2" s="202"/>
      <c r="V2" s="202"/>
      <c r="W2" s="202"/>
      <c r="X2" s="202"/>
      <c r="Y2" s="202"/>
      <c r="Z2" s="202"/>
      <c r="AA2" s="202"/>
      <c r="AB2" s="202"/>
      <c r="AC2" s="202"/>
      <c r="AD2" s="202"/>
    </row>
    <row r="3" spans="2:30" ht="24" customHeight="1" x14ac:dyDescent="0.25">
      <c r="B3" s="202" t="s">
        <v>126</v>
      </c>
      <c r="C3" s="202"/>
      <c r="D3" s="202"/>
      <c r="E3" s="202" t="s">
        <v>127</v>
      </c>
      <c r="F3" s="202"/>
      <c r="G3" s="202"/>
      <c r="H3" s="202" t="s">
        <v>128</v>
      </c>
      <c r="I3" s="202"/>
      <c r="J3" s="202"/>
      <c r="K3" s="202" t="s">
        <v>129</v>
      </c>
      <c r="L3" s="202"/>
      <c r="M3" s="202"/>
      <c r="N3" s="46" t="s">
        <v>117</v>
      </c>
      <c r="O3" s="46" t="s">
        <v>118</v>
      </c>
      <c r="Q3" s="228" t="s">
        <v>138</v>
      </c>
      <c r="R3" s="229"/>
      <c r="S3" s="229"/>
      <c r="T3" s="229"/>
      <c r="U3" s="229"/>
      <c r="V3" s="230"/>
      <c r="W3" s="228" t="s">
        <v>139</v>
      </c>
      <c r="X3" s="229"/>
      <c r="Y3" s="229"/>
      <c r="Z3" s="229"/>
      <c r="AA3" s="229"/>
      <c r="AB3" s="230"/>
      <c r="AC3" s="47" t="s">
        <v>117</v>
      </c>
      <c r="AD3" s="47" t="s">
        <v>118</v>
      </c>
    </row>
    <row r="4" spans="2:30" x14ac:dyDescent="0.25">
      <c r="B4" s="267">
        <f>'MATRIZ DE IND'!K29</f>
        <v>1</v>
      </c>
      <c r="C4" s="267"/>
      <c r="D4" s="267"/>
      <c r="E4" s="267">
        <f>'MATRIZ DE IND'!N29</f>
        <v>1</v>
      </c>
      <c r="F4" s="267"/>
      <c r="G4" s="267"/>
      <c r="H4" s="267">
        <f>'MATRIZ DE IND'!Q29</f>
        <v>1</v>
      </c>
      <c r="I4" s="267"/>
      <c r="J4" s="267"/>
      <c r="K4" s="267">
        <v>1</v>
      </c>
      <c r="L4" s="267"/>
      <c r="M4" s="267"/>
      <c r="N4" s="24">
        <f>'MATRIZ DE IND'!G29</f>
        <v>0.8</v>
      </c>
      <c r="O4" s="24">
        <f>'MATRIZ DE IND'!H29</f>
        <v>1</v>
      </c>
      <c r="Q4" s="252" t="s">
        <v>145</v>
      </c>
      <c r="R4" s="253"/>
      <c r="S4" s="253"/>
      <c r="T4" s="253"/>
      <c r="U4" s="253"/>
      <c r="V4" s="254"/>
      <c r="W4" s="252">
        <f>'MATRIZ DE IND'!Q30</f>
        <v>0.93300000000000005</v>
      </c>
      <c r="X4" s="253"/>
      <c r="Y4" s="253"/>
      <c r="Z4" s="253"/>
      <c r="AA4" s="253"/>
      <c r="AB4" s="254"/>
      <c r="AC4" s="49" t="s">
        <v>145</v>
      </c>
      <c r="AD4" s="49" t="s">
        <v>145</v>
      </c>
    </row>
    <row r="5" spans="2:30" x14ac:dyDescent="0.25">
      <c r="B5" s="35"/>
      <c r="C5" s="35"/>
      <c r="D5" s="35"/>
      <c r="E5" s="35"/>
      <c r="F5" s="35"/>
      <c r="G5" s="35"/>
      <c r="H5" s="35"/>
      <c r="I5" s="35"/>
      <c r="J5" s="35"/>
      <c r="K5" s="35"/>
      <c r="L5" s="35"/>
      <c r="M5" s="35"/>
      <c r="N5" s="35"/>
      <c r="O5" s="35"/>
      <c r="Q5" s="35"/>
      <c r="R5" s="35"/>
      <c r="S5" s="35"/>
      <c r="T5" s="35"/>
      <c r="U5" s="35"/>
      <c r="V5" s="35"/>
      <c r="W5" s="35"/>
      <c r="X5" s="35"/>
      <c r="Y5" s="35"/>
      <c r="Z5" s="35"/>
      <c r="AA5" s="35"/>
      <c r="AB5" s="35"/>
      <c r="AC5" s="35"/>
      <c r="AD5" s="35"/>
    </row>
    <row r="6" spans="2:30" x14ac:dyDescent="0.25">
      <c r="B6" s="36"/>
      <c r="C6" s="36"/>
      <c r="D6" s="36"/>
      <c r="E6" s="36"/>
      <c r="F6" s="36"/>
      <c r="G6" s="36"/>
      <c r="H6" s="36"/>
      <c r="I6" s="36"/>
      <c r="J6" s="36"/>
      <c r="K6" s="36"/>
      <c r="L6" s="36"/>
      <c r="M6" s="36"/>
      <c r="N6" s="36"/>
      <c r="O6" s="36"/>
      <c r="Q6" s="36"/>
      <c r="R6" s="36"/>
      <c r="S6" s="36"/>
      <c r="T6" s="36"/>
      <c r="U6" s="36"/>
      <c r="V6" s="36"/>
      <c r="W6" s="36"/>
      <c r="X6" s="36"/>
      <c r="Y6" s="36"/>
      <c r="Z6" s="36"/>
      <c r="AA6" s="36"/>
      <c r="AB6" s="36"/>
      <c r="AC6" s="36"/>
      <c r="AD6" s="36"/>
    </row>
    <row r="7" spans="2:30" x14ac:dyDescent="0.25">
      <c r="B7" s="36"/>
      <c r="C7" s="36"/>
      <c r="D7" s="36"/>
      <c r="E7" s="36"/>
      <c r="F7" s="36"/>
      <c r="G7" s="36"/>
      <c r="H7" s="36"/>
      <c r="I7" s="36"/>
      <c r="J7" s="36"/>
      <c r="K7" s="36"/>
      <c r="L7" s="36"/>
      <c r="M7" s="36"/>
      <c r="N7" s="36"/>
      <c r="O7" s="36"/>
      <c r="Q7" s="36"/>
      <c r="R7" s="36"/>
      <c r="S7" s="36"/>
      <c r="T7" s="36"/>
      <c r="U7" s="36"/>
      <c r="V7" s="36"/>
      <c r="W7" s="36"/>
      <c r="X7" s="36"/>
      <c r="Y7" s="36"/>
      <c r="Z7" s="36"/>
      <c r="AA7" s="36"/>
      <c r="AB7" s="36"/>
      <c r="AC7" s="36"/>
      <c r="AD7" s="36"/>
    </row>
    <row r="8" spans="2:30" x14ac:dyDescent="0.25">
      <c r="B8" s="36"/>
      <c r="C8" s="36"/>
      <c r="D8" s="36"/>
      <c r="E8" s="36"/>
      <c r="F8" s="36"/>
      <c r="G8" s="36"/>
      <c r="H8" s="36"/>
      <c r="I8" s="36"/>
      <c r="J8" s="36"/>
      <c r="K8" s="36"/>
      <c r="L8" s="36"/>
      <c r="M8" s="36"/>
      <c r="N8" s="36"/>
      <c r="O8" s="36"/>
      <c r="Q8" s="36"/>
      <c r="R8" s="36"/>
      <c r="S8" s="36"/>
      <c r="T8" s="36"/>
      <c r="U8" s="36"/>
      <c r="V8" s="36"/>
      <c r="W8" s="36"/>
      <c r="X8" s="36"/>
      <c r="Y8" s="36"/>
      <c r="Z8" s="36"/>
      <c r="AA8" s="36"/>
      <c r="AB8" s="36"/>
      <c r="AC8" s="36"/>
      <c r="AD8" s="36"/>
    </row>
    <row r="9" spans="2:30" x14ac:dyDescent="0.25">
      <c r="B9" s="36"/>
      <c r="C9" s="36"/>
      <c r="D9" s="36"/>
      <c r="E9" s="36"/>
      <c r="F9" s="36"/>
      <c r="G9" s="36"/>
      <c r="H9" s="36"/>
      <c r="I9" s="36"/>
      <c r="J9" s="36"/>
      <c r="K9" s="36"/>
      <c r="L9" s="36"/>
      <c r="M9" s="36"/>
      <c r="N9" s="36"/>
      <c r="O9" s="36"/>
      <c r="Q9" s="36"/>
      <c r="R9" s="36"/>
      <c r="S9" s="36"/>
      <c r="T9" s="36"/>
      <c r="U9" s="36"/>
      <c r="V9" s="36"/>
      <c r="W9" s="36"/>
      <c r="X9" s="36"/>
      <c r="Y9" s="36"/>
      <c r="Z9" s="36"/>
      <c r="AA9" s="36"/>
      <c r="AB9" s="36"/>
      <c r="AC9" s="36"/>
      <c r="AD9" s="36"/>
    </row>
    <row r="10" spans="2:30" x14ac:dyDescent="0.25">
      <c r="B10" s="36"/>
      <c r="C10" s="36"/>
      <c r="D10" s="36"/>
      <c r="E10" s="36"/>
      <c r="F10" s="36"/>
      <c r="G10" s="36"/>
      <c r="H10" s="36"/>
      <c r="I10" s="36"/>
      <c r="J10" s="36"/>
      <c r="K10" s="36"/>
      <c r="L10" s="36"/>
      <c r="M10" s="36"/>
      <c r="N10" s="36"/>
      <c r="O10" s="36"/>
      <c r="Q10" s="36"/>
      <c r="R10" s="36"/>
      <c r="S10" s="36"/>
      <c r="T10" s="36"/>
      <c r="U10" s="36"/>
      <c r="V10" s="36"/>
      <c r="W10" s="36"/>
      <c r="X10" s="36"/>
      <c r="Y10" s="36"/>
      <c r="Z10" s="36"/>
      <c r="AA10" s="36"/>
      <c r="AB10" s="36"/>
      <c r="AC10" s="36"/>
      <c r="AD10" s="36"/>
    </row>
    <row r="11" spans="2:30" x14ac:dyDescent="0.25">
      <c r="B11" s="36"/>
      <c r="C11" s="36"/>
      <c r="D11" s="36"/>
      <c r="E11" s="36"/>
      <c r="F11" s="36"/>
      <c r="G11" s="36"/>
      <c r="H11" s="36"/>
      <c r="I11" s="36"/>
      <c r="J11" s="36"/>
      <c r="K11" s="36"/>
      <c r="L11" s="36"/>
      <c r="M11" s="36"/>
      <c r="N11" s="36"/>
      <c r="O11" s="36"/>
      <c r="Q11" s="36"/>
      <c r="R11" s="36"/>
      <c r="S11" s="36"/>
      <c r="T11" s="36"/>
      <c r="U11" s="36"/>
      <c r="V11" s="36"/>
      <c r="W11" s="36"/>
      <c r="X11" s="36"/>
      <c r="Y11" s="36"/>
      <c r="Z11" s="36"/>
      <c r="AA11" s="36"/>
      <c r="AB11" s="36"/>
      <c r="AC11" s="36"/>
      <c r="AD11" s="36"/>
    </row>
    <row r="12" spans="2:30" x14ac:dyDescent="0.25">
      <c r="B12" s="36"/>
      <c r="C12" s="36"/>
      <c r="D12" s="36"/>
      <c r="E12" s="36"/>
      <c r="F12" s="36"/>
      <c r="G12" s="36"/>
      <c r="H12" s="36"/>
      <c r="I12" s="36"/>
      <c r="J12" s="36"/>
      <c r="K12" s="36"/>
      <c r="L12" s="36"/>
      <c r="M12" s="36"/>
      <c r="N12" s="36"/>
      <c r="O12" s="36"/>
      <c r="Q12" s="36"/>
      <c r="R12" s="36"/>
      <c r="S12" s="36"/>
      <c r="T12" s="36"/>
      <c r="U12" s="36"/>
      <c r="V12" s="36"/>
      <c r="W12" s="36"/>
      <c r="X12" s="36"/>
      <c r="Y12" s="36"/>
      <c r="Z12" s="36"/>
      <c r="AA12" s="36"/>
      <c r="AB12" s="36"/>
      <c r="AC12" s="36"/>
      <c r="AD12" s="36"/>
    </row>
    <row r="13" spans="2:30" x14ac:dyDescent="0.25">
      <c r="B13" s="36"/>
      <c r="C13" s="36"/>
      <c r="D13" s="36"/>
      <c r="E13" s="36"/>
      <c r="F13" s="36"/>
      <c r="G13" s="36"/>
      <c r="H13" s="36"/>
      <c r="I13" s="36"/>
      <c r="J13" s="36"/>
      <c r="K13" s="36"/>
      <c r="L13" s="36"/>
      <c r="M13" s="36"/>
      <c r="N13" s="36"/>
      <c r="O13" s="36"/>
      <c r="Q13" s="36"/>
      <c r="R13" s="36"/>
      <c r="S13" s="36"/>
      <c r="T13" s="36"/>
      <c r="U13" s="36"/>
      <c r="V13" s="36"/>
      <c r="W13" s="36"/>
      <c r="X13" s="36"/>
      <c r="Y13" s="36"/>
      <c r="Z13" s="36"/>
      <c r="AA13" s="36"/>
      <c r="AB13" s="36"/>
      <c r="AC13" s="36"/>
      <c r="AD13" s="36"/>
    </row>
    <row r="14" spans="2:30" x14ac:dyDescent="0.25">
      <c r="B14" s="36"/>
      <c r="C14" s="36"/>
      <c r="D14" s="36"/>
      <c r="E14" s="36"/>
      <c r="F14" s="36"/>
      <c r="G14" s="36"/>
      <c r="H14" s="36"/>
      <c r="I14" s="36"/>
      <c r="J14" s="36"/>
      <c r="K14" s="36"/>
      <c r="L14" s="36"/>
      <c r="M14" s="36"/>
      <c r="N14" s="36"/>
      <c r="O14" s="36"/>
      <c r="Q14" s="36"/>
      <c r="R14" s="36"/>
      <c r="S14" s="36"/>
      <c r="T14" s="36"/>
      <c r="U14" s="36"/>
      <c r="V14" s="36"/>
      <c r="W14" s="36"/>
      <c r="X14" s="36"/>
      <c r="Y14" s="36"/>
      <c r="Z14" s="36"/>
      <c r="AA14" s="36"/>
      <c r="AB14" s="36"/>
      <c r="AC14" s="36"/>
      <c r="AD14" s="36"/>
    </row>
    <row r="15" spans="2:30" x14ac:dyDescent="0.25">
      <c r="B15" s="36"/>
      <c r="C15" s="36"/>
      <c r="D15" s="36"/>
      <c r="E15" s="36"/>
      <c r="F15" s="36"/>
      <c r="G15" s="36"/>
      <c r="H15" s="36"/>
      <c r="I15" s="36"/>
      <c r="J15" s="36"/>
      <c r="K15" s="36"/>
      <c r="L15" s="36"/>
      <c r="M15" s="36"/>
      <c r="N15" s="36"/>
      <c r="O15" s="36"/>
      <c r="Q15" s="36"/>
      <c r="R15" s="36"/>
      <c r="S15" s="36"/>
      <c r="T15" s="36"/>
      <c r="U15" s="36"/>
      <c r="V15" s="36"/>
      <c r="W15" s="36"/>
      <c r="X15" s="36"/>
      <c r="Y15" s="36"/>
      <c r="Z15" s="36"/>
      <c r="AA15" s="36"/>
      <c r="AB15" s="36"/>
      <c r="AC15" s="36"/>
      <c r="AD15" s="36"/>
    </row>
    <row r="16" spans="2:30" x14ac:dyDescent="0.25">
      <c r="B16" s="36"/>
      <c r="C16" s="36"/>
      <c r="D16" s="36"/>
      <c r="E16" s="36"/>
      <c r="F16" s="36"/>
      <c r="G16" s="36"/>
      <c r="H16" s="36"/>
      <c r="I16" s="36"/>
      <c r="J16" s="36"/>
      <c r="K16" s="36"/>
      <c r="L16" s="36"/>
      <c r="M16" s="36"/>
      <c r="N16" s="36"/>
      <c r="O16" s="36"/>
      <c r="Q16" s="36"/>
      <c r="R16" s="36"/>
      <c r="S16" s="36"/>
      <c r="T16" s="36"/>
      <c r="U16" s="36"/>
      <c r="V16" s="36"/>
      <c r="W16" s="36"/>
      <c r="X16" s="36"/>
      <c r="Y16" s="36"/>
      <c r="Z16" s="36"/>
      <c r="AA16" s="36"/>
      <c r="AB16" s="36"/>
      <c r="AC16" s="36"/>
      <c r="AD16" s="36"/>
    </row>
    <row r="17" spans="2:30" x14ac:dyDescent="0.25">
      <c r="B17" s="36"/>
      <c r="C17" s="36"/>
      <c r="D17" s="36"/>
      <c r="E17" s="36"/>
      <c r="F17" s="36"/>
      <c r="G17" s="36"/>
      <c r="H17" s="36"/>
      <c r="I17" s="36"/>
      <c r="J17" s="36"/>
      <c r="K17" s="36"/>
      <c r="L17" s="36"/>
      <c r="M17" s="36"/>
      <c r="N17" s="36"/>
      <c r="O17" s="36"/>
      <c r="Q17" s="36"/>
      <c r="R17" s="36"/>
      <c r="S17" s="36"/>
      <c r="T17" s="36"/>
      <c r="U17" s="36"/>
      <c r="V17" s="36"/>
      <c r="W17" s="36"/>
      <c r="X17" s="36"/>
      <c r="Y17" s="36"/>
      <c r="Z17" s="36"/>
      <c r="AA17" s="36"/>
      <c r="AB17" s="36"/>
      <c r="AC17" s="36"/>
      <c r="AD17" s="36"/>
    </row>
    <row r="18" spans="2:30" x14ac:dyDescent="0.25">
      <c r="B18" s="36"/>
      <c r="C18" s="36"/>
      <c r="D18" s="36"/>
      <c r="E18" s="36"/>
      <c r="F18" s="36"/>
      <c r="G18" s="36"/>
      <c r="H18" s="36"/>
      <c r="I18" s="36"/>
      <c r="J18" s="36"/>
      <c r="K18" s="36"/>
      <c r="L18" s="36"/>
      <c r="M18" s="36"/>
      <c r="N18" s="36"/>
      <c r="O18" s="36"/>
      <c r="Q18" s="36"/>
      <c r="R18" s="36"/>
      <c r="S18" s="36"/>
      <c r="T18" s="36"/>
      <c r="U18" s="36"/>
      <c r="V18" s="36"/>
      <c r="W18" s="36"/>
      <c r="X18" s="36"/>
      <c r="Y18" s="36"/>
      <c r="Z18" s="36"/>
      <c r="AA18" s="36"/>
      <c r="AB18" s="36"/>
      <c r="AC18" s="36"/>
      <c r="AD18" s="36"/>
    </row>
    <row r="19" spans="2:30" x14ac:dyDescent="0.25">
      <c r="B19" s="36"/>
      <c r="C19" s="36"/>
      <c r="D19" s="36"/>
      <c r="E19" s="36"/>
      <c r="F19" s="36"/>
      <c r="G19" s="36"/>
      <c r="H19" s="36"/>
      <c r="I19" s="36"/>
      <c r="J19" s="36"/>
      <c r="K19" s="36"/>
      <c r="L19" s="36"/>
      <c r="M19" s="36"/>
      <c r="N19" s="36"/>
      <c r="O19" s="36"/>
      <c r="Q19" s="36"/>
      <c r="R19" s="36"/>
      <c r="S19" s="36"/>
      <c r="T19" s="36"/>
      <c r="U19" s="36"/>
      <c r="V19" s="36"/>
      <c r="W19" s="36"/>
      <c r="X19" s="36"/>
      <c r="Y19" s="36"/>
      <c r="Z19" s="36"/>
      <c r="AA19" s="36"/>
      <c r="AB19" s="36"/>
      <c r="AC19" s="36"/>
      <c r="AD19" s="36"/>
    </row>
    <row r="21" spans="2:30" ht="21.75" customHeight="1" x14ac:dyDescent="0.25">
      <c r="B21" s="191" t="s">
        <v>131</v>
      </c>
      <c r="C21" s="191"/>
      <c r="D21" s="191"/>
      <c r="E21" s="191"/>
      <c r="F21" s="191"/>
      <c r="G21" s="191"/>
      <c r="H21" s="191"/>
      <c r="I21" s="191"/>
      <c r="J21" s="191"/>
      <c r="K21" s="191"/>
      <c r="L21" s="191"/>
      <c r="M21" s="191"/>
      <c r="N21" s="191"/>
      <c r="O21" s="191"/>
      <c r="Q21" s="191" t="s">
        <v>150</v>
      </c>
      <c r="R21" s="191"/>
      <c r="S21" s="191"/>
      <c r="T21" s="191"/>
      <c r="U21" s="191"/>
      <c r="V21" s="191"/>
      <c r="W21" s="191"/>
      <c r="X21" s="191"/>
      <c r="Y21" s="191"/>
      <c r="Z21" s="191"/>
      <c r="AA21" s="191"/>
      <c r="AB21" s="191"/>
      <c r="AC21" s="191"/>
      <c r="AD21" s="191"/>
    </row>
    <row r="22" spans="2:30" ht="28.5" customHeight="1" x14ac:dyDescent="0.25">
      <c r="B22" s="198" t="s">
        <v>126</v>
      </c>
      <c r="C22" s="198"/>
      <c r="D22" s="198"/>
      <c r="E22" s="198"/>
      <c r="F22" s="265" t="s">
        <v>179</v>
      </c>
      <c r="G22" s="266"/>
      <c r="H22" s="266"/>
      <c r="I22" s="266"/>
      <c r="J22" s="266"/>
      <c r="K22" s="266"/>
      <c r="L22" s="266"/>
      <c r="M22" s="266"/>
      <c r="N22" s="266"/>
      <c r="O22" s="266"/>
      <c r="Q22" s="234" t="s">
        <v>138</v>
      </c>
      <c r="R22" s="235"/>
      <c r="S22" s="235"/>
      <c r="T22" s="236"/>
      <c r="U22" s="265" t="s">
        <v>215</v>
      </c>
      <c r="V22" s="266"/>
      <c r="W22" s="266"/>
      <c r="X22" s="266"/>
      <c r="Y22" s="266"/>
      <c r="Z22" s="266"/>
      <c r="AA22" s="266"/>
      <c r="AB22" s="266"/>
      <c r="AC22" s="266"/>
      <c r="AD22" s="266"/>
    </row>
    <row r="23" spans="2:30" ht="28.5" customHeight="1" x14ac:dyDescent="0.25">
      <c r="B23" s="198"/>
      <c r="C23" s="198"/>
      <c r="D23" s="198"/>
      <c r="E23" s="198"/>
      <c r="F23" s="266"/>
      <c r="G23" s="266"/>
      <c r="H23" s="266"/>
      <c r="I23" s="266"/>
      <c r="J23" s="266"/>
      <c r="K23" s="266"/>
      <c r="L23" s="266"/>
      <c r="M23" s="266"/>
      <c r="N23" s="266"/>
      <c r="O23" s="266"/>
      <c r="Q23" s="237"/>
      <c r="R23" s="238"/>
      <c r="S23" s="238"/>
      <c r="T23" s="239"/>
      <c r="U23" s="266"/>
      <c r="V23" s="266"/>
      <c r="W23" s="266"/>
      <c r="X23" s="266"/>
      <c r="Y23" s="266"/>
      <c r="Z23" s="266"/>
      <c r="AA23" s="266"/>
      <c r="AB23" s="266"/>
      <c r="AC23" s="266"/>
      <c r="AD23" s="266"/>
    </row>
    <row r="24" spans="2:30" ht="31.5" customHeight="1" x14ac:dyDescent="0.25">
      <c r="B24" s="198"/>
      <c r="C24" s="198"/>
      <c r="D24" s="198"/>
      <c r="E24" s="198"/>
      <c r="F24" s="266"/>
      <c r="G24" s="266"/>
      <c r="H24" s="266"/>
      <c r="I24" s="266"/>
      <c r="J24" s="266"/>
      <c r="K24" s="266"/>
      <c r="L24" s="266"/>
      <c r="M24" s="266"/>
      <c r="N24" s="266"/>
      <c r="O24" s="266"/>
      <c r="Q24" s="237"/>
      <c r="R24" s="238"/>
      <c r="S24" s="238"/>
      <c r="T24" s="239"/>
      <c r="U24" s="266"/>
      <c r="V24" s="266"/>
      <c r="W24" s="266"/>
      <c r="X24" s="266"/>
      <c r="Y24" s="266"/>
      <c r="Z24" s="266"/>
      <c r="AA24" s="266"/>
      <c r="AB24" s="266"/>
      <c r="AC24" s="266"/>
      <c r="AD24" s="266"/>
    </row>
    <row r="25" spans="2:30" ht="67.5" customHeight="1" x14ac:dyDescent="0.25">
      <c r="B25" s="198" t="s">
        <v>127</v>
      </c>
      <c r="C25" s="198"/>
      <c r="D25" s="198"/>
      <c r="E25" s="198"/>
      <c r="F25" s="265" t="s">
        <v>192</v>
      </c>
      <c r="G25" s="266"/>
      <c r="H25" s="266"/>
      <c r="I25" s="266"/>
      <c r="J25" s="266"/>
      <c r="K25" s="266"/>
      <c r="L25" s="266"/>
      <c r="M25" s="266"/>
      <c r="N25" s="266"/>
      <c r="O25" s="266"/>
      <c r="Q25" s="198" t="s">
        <v>151</v>
      </c>
      <c r="R25" s="198"/>
      <c r="S25" s="198"/>
      <c r="T25" s="198"/>
      <c r="U25" s="265" t="s">
        <v>216</v>
      </c>
      <c r="V25" s="266"/>
      <c r="W25" s="266"/>
      <c r="X25" s="266"/>
      <c r="Y25" s="266"/>
      <c r="Z25" s="266"/>
      <c r="AA25" s="266"/>
      <c r="AB25" s="266"/>
      <c r="AC25" s="266"/>
      <c r="AD25" s="266"/>
    </row>
    <row r="26" spans="2:30" ht="67.5" customHeight="1" x14ac:dyDescent="0.25">
      <c r="B26" s="198"/>
      <c r="C26" s="198"/>
      <c r="D26" s="198"/>
      <c r="E26" s="198"/>
      <c r="F26" s="266"/>
      <c r="G26" s="266"/>
      <c r="H26" s="266"/>
      <c r="I26" s="266"/>
      <c r="J26" s="266"/>
      <c r="K26" s="266"/>
      <c r="L26" s="266"/>
      <c r="M26" s="266"/>
      <c r="N26" s="266"/>
      <c r="O26" s="266"/>
      <c r="Q26" s="198"/>
      <c r="R26" s="198"/>
      <c r="S26" s="198"/>
      <c r="T26" s="198"/>
      <c r="U26" s="266"/>
      <c r="V26" s="266"/>
      <c r="W26" s="266"/>
      <c r="X26" s="266"/>
      <c r="Y26" s="266"/>
      <c r="Z26" s="266"/>
      <c r="AA26" s="266"/>
      <c r="AB26" s="266"/>
      <c r="AC26" s="266"/>
      <c r="AD26" s="266"/>
    </row>
    <row r="27" spans="2:30" ht="67.5" customHeight="1" x14ac:dyDescent="0.25">
      <c r="B27" s="198"/>
      <c r="C27" s="198"/>
      <c r="D27" s="198"/>
      <c r="E27" s="198"/>
      <c r="F27" s="266"/>
      <c r="G27" s="266"/>
      <c r="H27" s="266"/>
      <c r="I27" s="266"/>
      <c r="J27" s="266"/>
      <c r="K27" s="266"/>
      <c r="L27" s="266"/>
      <c r="M27" s="266"/>
      <c r="N27" s="266"/>
      <c r="O27" s="266"/>
      <c r="Q27" s="198"/>
      <c r="R27" s="198"/>
      <c r="S27" s="198"/>
      <c r="T27" s="198"/>
      <c r="U27" s="266"/>
      <c r="V27" s="266"/>
      <c r="W27" s="266"/>
      <c r="X27" s="266"/>
      <c r="Y27" s="266"/>
      <c r="Z27" s="266"/>
      <c r="AA27" s="266"/>
      <c r="AB27" s="266"/>
      <c r="AC27" s="266"/>
      <c r="AD27" s="266"/>
    </row>
    <row r="28" spans="2:30" ht="34.5" customHeight="1" x14ac:dyDescent="0.25">
      <c r="B28" s="198" t="s">
        <v>128</v>
      </c>
      <c r="C28" s="198"/>
      <c r="D28" s="198"/>
      <c r="E28" s="198"/>
      <c r="F28" s="265" t="s">
        <v>200</v>
      </c>
      <c r="G28" s="266"/>
      <c r="H28" s="266"/>
      <c r="I28" s="266"/>
      <c r="J28" s="266"/>
      <c r="K28" s="266"/>
      <c r="L28" s="266"/>
      <c r="M28" s="266"/>
      <c r="N28" s="266"/>
      <c r="O28" s="266"/>
      <c r="Q28" s="53"/>
      <c r="R28" s="53"/>
      <c r="S28" s="53"/>
      <c r="T28" s="53"/>
      <c r="U28" s="53"/>
      <c r="V28" s="53"/>
      <c r="W28" s="53"/>
      <c r="X28" s="53"/>
      <c r="Y28" s="53"/>
      <c r="Z28" s="53"/>
      <c r="AA28" s="53"/>
      <c r="AB28" s="53"/>
      <c r="AC28" s="53"/>
      <c r="AD28" s="53"/>
    </row>
    <row r="29" spans="2:30" ht="34.5" customHeight="1" x14ac:dyDescent="0.25">
      <c r="B29" s="198"/>
      <c r="C29" s="198"/>
      <c r="D29" s="198"/>
      <c r="E29" s="198"/>
      <c r="F29" s="266"/>
      <c r="G29" s="266"/>
      <c r="H29" s="266"/>
      <c r="I29" s="266"/>
      <c r="J29" s="266"/>
      <c r="K29" s="266"/>
      <c r="L29" s="266"/>
      <c r="M29" s="266"/>
      <c r="N29" s="266"/>
      <c r="O29" s="266"/>
      <c r="Q29" s="53"/>
      <c r="R29" s="53"/>
      <c r="S29" s="53"/>
      <c r="T29" s="53"/>
      <c r="U29" s="53"/>
      <c r="V29" s="53"/>
      <c r="W29" s="53"/>
      <c r="X29" s="53"/>
      <c r="Y29" s="53"/>
      <c r="Z29" s="53"/>
      <c r="AA29" s="53"/>
      <c r="AB29" s="53"/>
      <c r="AC29" s="53"/>
      <c r="AD29" s="53"/>
    </row>
    <row r="30" spans="2:30" ht="34.5" customHeight="1" x14ac:dyDescent="0.25">
      <c r="B30" s="198"/>
      <c r="C30" s="198"/>
      <c r="D30" s="198"/>
      <c r="E30" s="198"/>
      <c r="F30" s="266"/>
      <c r="G30" s="266"/>
      <c r="H30" s="266"/>
      <c r="I30" s="266"/>
      <c r="J30" s="266"/>
      <c r="K30" s="266"/>
      <c r="L30" s="266"/>
      <c r="M30" s="266"/>
      <c r="N30" s="266"/>
      <c r="O30" s="266"/>
      <c r="Q30" s="53"/>
      <c r="R30" s="53"/>
      <c r="S30" s="53"/>
      <c r="T30" s="53"/>
      <c r="U30" s="53"/>
      <c r="V30" s="53"/>
      <c r="W30" s="53"/>
      <c r="X30" s="53"/>
      <c r="Y30" s="53"/>
      <c r="Z30" s="53"/>
      <c r="AA30" s="53"/>
      <c r="AB30" s="53"/>
      <c r="AC30" s="53"/>
      <c r="AD30" s="53"/>
    </row>
    <row r="31" spans="2:30" ht="24.75" customHeight="1" x14ac:dyDescent="0.25">
      <c r="B31" s="198" t="s">
        <v>129</v>
      </c>
      <c r="C31" s="198"/>
      <c r="D31" s="198"/>
      <c r="E31" s="198"/>
      <c r="F31" s="265" t="s">
        <v>229</v>
      </c>
      <c r="G31" s="266"/>
      <c r="H31" s="266"/>
      <c r="I31" s="266"/>
      <c r="J31" s="266"/>
      <c r="K31" s="266"/>
      <c r="L31" s="266"/>
      <c r="M31" s="266"/>
      <c r="N31" s="266"/>
      <c r="O31" s="266"/>
      <c r="Q31" s="53"/>
      <c r="R31" s="53"/>
      <c r="S31" s="53"/>
      <c r="T31" s="53"/>
      <c r="U31" s="53"/>
      <c r="V31" s="53"/>
      <c r="W31" s="53"/>
      <c r="X31" s="53"/>
      <c r="Y31" s="53"/>
      <c r="Z31" s="53"/>
      <c r="AA31" s="53"/>
      <c r="AB31" s="53"/>
      <c r="AC31" s="53"/>
      <c r="AD31" s="53"/>
    </row>
    <row r="32" spans="2:30" ht="24.75" customHeight="1" x14ac:dyDescent="0.25">
      <c r="B32" s="198"/>
      <c r="C32" s="198"/>
      <c r="D32" s="198"/>
      <c r="E32" s="198"/>
      <c r="F32" s="266"/>
      <c r="G32" s="266"/>
      <c r="H32" s="266"/>
      <c r="I32" s="266"/>
      <c r="J32" s="266"/>
      <c r="K32" s="266"/>
      <c r="L32" s="266"/>
      <c r="M32" s="266"/>
      <c r="N32" s="266"/>
      <c r="O32" s="266"/>
      <c r="Q32" s="53"/>
      <c r="R32" s="53"/>
      <c r="S32" s="53"/>
      <c r="T32" s="53"/>
      <c r="U32" s="53"/>
      <c r="V32" s="53"/>
      <c r="W32" s="53"/>
      <c r="X32" s="53"/>
      <c r="Y32" s="53"/>
      <c r="Z32" s="53"/>
      <c r="AA32" s="53"/>
      <c r="AB32" s="53"/>
      <c r="AC32" s="53"/>
      <c r="AD32" s="53"/>
    </row>
    <row r="33" spans="2:30" ht="24.75" customHeight="1" x14ac:dyDescent="0.25">
      <c r="B33" s="198"/>
      <c r="C33" s="198"/>
      <c r="D33" s="198"/>
      <c r="E33" s="198"/>
      <c r="F33" s="266"/>
      <c r="G33" s="266"/>
      <c r="H33" s="266"/>
      <c r="I33" s="266"/>
      <c r="J33" s="266"/>
      <c r="K33" s="266"/>
      <c r="L33" s="266"/>
      <c r="M33" s="266"/>
      <c r="N33" s="266"/>
      <c r="O33" s="266"/>
      <c r="Q33" s="53"/>
      <c r="R33" s="53"/>
      <c r="S33" s="53"/>
      <c r="T33" s="53"/>
      <c r="U33" s="53"/>
      <c r="V33" s="53"/>
      <c r="W33" s="53"/>
      <c r="X33" s="53"/>
      <c r="Y33" s="53"/>
      <c r="Z33" s="53"/>
      <c r="AA33" s="53"/>
      <c r="AB33" s="53"/>
      <c r="AC33" s="53"/>
      <c r="AD33" s="53"/>
    </row>
  </sheetData>
  <mergeCells count="28">
    <mergeCell ref="E4:G4"/>
    <mergeCell ref="H4:J4"/>
    <mergeCell ref="U25:AD27"/>
    <mergeCell ref="Q3:V3"/>
    <mergeCell ref="Q4:V4"/>
    <mergeCell ref="W3:AB3"/>
    <mergeCell ref="W4:AB4"/>
    <mergeCell ref="Q22:T24"/>
    <mergeCell ref="U22:AD24"/>
    <mergeCell ref="Q25:T27"/>
    <mergeCell ref="Q21:AD21"/>
    <mergeCell ref="K4:M4"/>
    <mergeCell ref="Q2:AD2"/>
    <mergeCell ref="B2:O2"/>
    <mergeCell ref="F31:O33"/>
    <mergeCell ref="B25:E27"/>
    <mergeCell ref="B28:E30"/>
    <mergeCell ref="B31:E33"/>
    <mergeCell ref="B3:D3"/>
    <mergeCell ref="E3:G3"/>
    <mergeCell ref="H3:J3"/>
    <mergeCell ref="K3:M3"/>
    <mergeCell ref="F25:O27"/>
    <mergeCell ref="F28:O30"/>
    <mergeCell ref="B21:O21"/>
    <mergeCell ref="B22:E24"/>
    <mergeCell ref="F22:O24"/>
    <mergeCell ref="B4:D4"/>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workbookViewId="0">
      <selection activeCell="B5" sqref="B5:B12"/>
    </sheetView>
  </sheetViews>
  <sheetFormatPr baseColWidth="10" defaultRowHeight="15" x14ac:dyDescent="0.25"/>
  <cols>
    <col min="2" max="2" width="23.140625" customWidth="1"/>
    <col min="3" max="3" width="74.7109375" customWidth="1"/>
  </cols>
  <sheetData>
    <row r="2" spans="2:3" ht="18.75" x14ac:dyDescent="0.3">
      <c r="B2" s="268" t="s">
        <v>219</v>
      </c>
      <c r="C2" s="268"/>
    </row>
    <row r="3" spans="2:3" x14ac:dyDescent="0.25">
      <c r="B3" s="73"/>
    </row>
    <row r="4" spans="2:3" ht="17.25" customHeight="1" x14ac:dyDescent="0.25">
      <c r="B4" s="77" t="s">
        <v>217</v>
      </c>
      <c r="C4" s="78" t="s">
        <v>218</v>
      </c>
    </row>
    <row r="5" spans="2:3" ht="21" customHeight="1" x14ac:dyDescent="0.25">
      <c r="B5" s="269" t="s">
        <v>210</v>
      </c>
      <c r="C5" s="76" t="s">
        <v>226</v>
      </c>
    </row>
    <row r="6" spans="2:3" ht="20.25" customHeight="1" x14ac:dyDescent="0.25">
      <c r="B6" s="269" t="s">
        <v>40</v>
      </c>
      <c r="C6" s="76" t="s">
        <v>228</v>
      </c>
    </row>
    <row r="7" spans="2:3" ht="21" customHeight="1" x14ac:dyDescent="0.25">
      <c r="B7" s="269" t="s">
        <v>41</v>
      </c>
      <c r="C7" s="75" t="s">
        <v>227</v>
      </c>
    </row>
    <row r="8" spans="2:3" ht="18.75" customHeight="1" x14ac:dyDescent="0.25">
      <c r="B8" s="269" t="s">
        <v>211</v>
      </c>
      <c r="C8" s="76" t="s">
        <v>220</v>
      </c>
    </row>
    <row r="9" spans="2:3" ht="16.5" customHeight="1" x14ac:dyDescent="0.25">
      <c r="B9" s="269" t="s">
        <v>212</v>
      </c>
      <c r="C9" s="76" t="s">
        <v>228</v>
      </c>
    </row>
    <row r="10" spans="2:3" ht="16.5" customHeight="1" x14ac:dyDescent="0.25">
      <c r="B10" s="269" t="s">
        <v>43</v>
      </c>
      <c r="C10" s="76" t="s">
        <v>232</v>
      </c>
    </row>
    <row r="11" spans="2:3" ht="16.5" customHeight="1" x14ac:dyDescent="0.25">
      <c r="B11" s="269" t="s">
        <v>213</v>
      </c>
      <c r="C11" s="76" t="s">
        <v>232</v>
      </c>
    </row>
    <row r="12" spans="2:3" ht="20.25" customHeight="1" x14ac:dyDescent="0.25">
      <c r="B12" s="269" t="s">
        <v>214</v>
      </c>
      <c r="C12" s="76" t="s">
        <v>228</v>
      </c>
    </row>
  </sheetData>
  <mergeCells count="1">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tabSelected="1" workbookViewId="0">
      <selection activeCell="H11" sqref="H11"/>
    </sheetView>
  </sheetViews>
  <sheetFormatPr baseColWidth="10" defaultRowHeight="15" x14ac:dyDescent="0.25"/>
  <cols>
    <col min="2" max="2" width="23.140625" customWidth="1"/>
    <col min="3" max="3" width="74.7109375" customWidth="1"/>
  </cols>
  <sheetData>
    <row r="2" spans="2:3" ht="18.75" x14ac:dyDescent="0.3">
      <c r="B2" s="268" t="s">
        <v>219</v>
      </c>
      <c r="C2" s="268"/>
    </row>
    <row r="3" spans="2:3" x14ac:dyDescent="0.25">
      <c r="B3" s="73"/>
    </row>
    <row r="4" spans="2:3" ht="17.25" customHeight="1" x14ac:dyDescent="0.25">
      <c r="B4" s="77" t="s">
        <v>217</v>
      </c>
      <c r="C4" s="78" t="s">
        <v>218</v>
      </c>
    </row>
    <row r="5" spans="2:3" ht="33.75" customHeight="1" x14ac:dyDescent="0.25">
      <c r="B5" s="269" t="s">
        <v>210</v>
      </c>
      <c r="C5" s="75" t="s">
        <v>239</v>
      </c>
    </row>
    <row r="6" spans="2:3" ht="20.25" customHeight="1" x14ac:dyDescent="0.25">
      <c r="B6" s="269" t="s">
        <v>40</v>
      </c>
      <c r="C6" s="270" t="s">
        <v>244</v>
      </c>
    </row>
    <row r="7" spans="2:3" ht="19.5" customHeight="1" x14ac:dyDescent="0.25">
      <c r="B7" s="269" t="s">
        <v>41</v>
      </c>
      <c r="C7" s="271" t="s">
        <v>240</v>
      </c>
    </row>
    <row r="8" spans="2:3" ht="19.5" customHeight="1" x14ac:dyDescent="0.25">
      <c r="B8" s="269" t="s">
        <v>211</v>
      </c>
      <c r="C8" s="270" t="s">
        <v>240</v>
      </c>
    </row>
    <row r="9" spans="2:3" ht="20.25" customHeight="1" x14ac:dyDescent="0.25">
      <c r="B9" s="269" t="s">
        <v>212</v>
      </c>
      <c r="C9" s="76" t="s">
        <v>238</v>
      </c>
    </row>
    <row r="10" spans="2:3" ht="20.25" customHeight="1" x14ac:dyDescent="0.25">
      <c r="B10" s="269" t="s">
        <v>43</v>
      </c>
      <c r="C10" s="270" t="s">
        <v>242</v>
      </c>
    </row>
    <row r="11" spans="2:3" ht="20.25" customHeight="1" x14ac:dyDescent="0.25">
      <c r="B11" s="269" t="s">
        <v>241</v>
      </c>
      <c r="C11" s="270" t="s">
        <v>240</v>
      </c>
    </row>
    <row r="12" spans="2:3" ht="20.25" customHeight="1" x14ac:dyDescent="0.25">
      <c r="B12" s="269" t="s">
        <v>214</v>
      </c>
      <c r="C12" s="76" t="s">
        <v>243</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22"/>
  <sheetViews>
    <sheetView showGridLines="0" topLeftCell="R6" zoomScale="90" zoomScaleNormal="90" workbookViewId="0">
      <selection activeCell="AH16" sqref="AH16"/>
    </sheetView>
  </sheetViews>
  <sheetFormatPr baseColWidth="10" defaultRowHeight="15" x14ac:dyDescent="0.25"/>
  <cols>
    <col min="1" max="1" width="2.28515625" customWidth="1"/>
    <col min="2" max="13" width="4.5703125" customWidth="1"/>
    <col min="14" max="14" width="11.42578125" customWidth="1"/>
    <col min="15" max="15" width="11.7109375" customWidth="1"/>
    <col min="16" max="16" width="9.5703125" customWidth="1"/>
    <col min="17" max="18" width="4.5703125" customWidth="1"/>
    <col min="19" max="19" width="5.140625" customWidth="1"/>
    <col min="20" max="20" width="4.85546875" customWidth="1"/>
    <col min="21" max="21" width="5.7109375" customWidth="1"/>
    <col min="22" max="22" width="5" customWidth="1"/>
    <col min="23" max="23" width="5.42578125" customWidth="1"/>
    <col min="24" max="24" width="4.85546875" customWidth="1"/>
    <col min="25" max="25" width="4.28515625" customWidth="1"/>
    <col min="26" max="26" width="5" customWidth="1"/>
    <col min="27" max="27" width="4" customWidth="1"/>
    <col min="28" max="28" width="5" customWidth="1"/>
    <col min="29" max="29" width="5.28515625" customWidth="1"/>
    <col min="30" max="30" width="5.42578125" customWidth="1"/>
    <col min="31" max="31" width="10.5703125" customWidth="1"/>
    <col min="33" max="33" width="9.5703125" customWidth="1"/>
  </cols>
  <sheetData>
    <row r="2" spans="2:35" ht="25.5" customHeight="1" x14ac:dyDescent="0.25">
      <c r="B2" s="189" t="s">
        <v>162</v>
      </c>
      <c r="C2" s="189"/>
      <c r="D2" s="189"/>
      <c r="E2" s="189"/>
      <c r="F2" s="189"/>
      <c r="G2" s="189"/>
      <c r="H2" s="189"/>
      <c r="I2" s="189"/>
      <c r="J2" s="189"/>
      <c r="K2" s="189"/>
      <c r="L2" s="189"/>
      <c r="M2" s="189"/>
      <c r="N2" s="189"/>
      <c r="O2" s="189"/>
      <c r="P2" s="189"/>
      <c r="S2" s="189" t="s">
        <v>159</v>
      </c>
      <c r="T2" s="189"/>
      <c r="U2" s="189"/>
      <c r="V2" s="189"/>
      <c r="W2" s="189"/>
      <c r="X2" s="189"/>
      <c r="Y2" s="189"/>
      <c r="Z2" s="189"/>
      <c r="AA2" s="189"/>
      <c r="AB2" s="189"/>
      <c r="AC2" s="189"/>
      <c r="AD2" s="189"/>
      <c r="AE2" s="189"/>
      <c r="AF2" s="189"/>
      <c r="AG2" s="189"/>
    </row>
    <row r="3" spans="2:35" ht="17.25" customHeight="1" x14ac:dyDescent="0.25">
      <c r="B3" s="58" t="s">
        <v>8</v>
      </c>
      <c r="C3" s="58" t="s">
        <v>9</v>
      </c>
      <c r="D3" s="58" t="s">
        <v>10</v>
      </c>
      <c r="E3" s="58" t="s">
        <v>11</v>
      </c>
      <c r="F3" s="58" t="s">
        <v>12</v>
      </c>
      <c r="G3" s="58" t="s">
        <v>13</v>
      </c>
      <c r="H3" s="58" t="s">
        <v>14</v>
      </c>
      <c r="I3" s="58" t="s">
        <v>15</v>
      </c>
      <c r="J3" s="58" t="s">
        <v>16</v>
      </c>
      <c r="K3" s="58" t="s">
        <v>17</v>
      </c>
      <c r="L3" s="58" t="s">
        <v>18</v>
      </c>
      <c r="M3" s="58" t="s">
        <v>29</v>
      </c>
      <c r="N3" s="58" t="s">
        <v>92</v>
      </c>
      <c r="O3" s="58" t="s">
        <v>93</v>
      </c>
      <c r="P3" s="58" t="s">
        <v>94</v>
      </c>
      <c r="S3" s="39" t="s">
        <v>8</v>
      </c>
      <c r="T3" s="39" t="s">
        <v>9</v>
      </c>
      <c r="U3" s="39" t="s">
        <v>10</v>
      </c>
      <c r="V3" s="39" t="s">
        <v>11</v>
      </c>
      <c r="W3" s="39" t="s">
        <v>12</v>
      </c>
      <c r="X3" s="39" t="s">
        <v>13</v>
      </c>
      <c r="Y3" s="39" t="s">
        <v>14</v>
      </c>
      <c r="Z3" s="39" t="s">
        <v>15</v>
      </c>
      <c r="AA3" s="39" t="s">
        <v>16</v>
      </c>
      <c r="AB3" s="39" t="s">
        <v>17</v>
      </c>
      <c r="AC3" s="39" t="s">
        <v>18</v>
      </c>
      <c r="AD3" s="39" t="s">
        <v>29</v>
      </c>
      <c r="AE3" s="39" t="s">
        <v>92</v>
      </c>
      <c r="AF3" s="39" t="s">
        <v>93</v>
      </c>
      <c r="AG3" s="39" t="s">
        <v>94</v>
      </c>
    </row>
    <row r="4" spans="2:35" x14ac:dyDescent="0.25">
      <c r="B4" s="190">
        <f>'MATRIZ DE IND'!K8</f>
        <v>0</v>
      </c>
      <c r="C4" s="190"/>
      <c r="D4" s="190"/>
      <c r="E4" s="190"/>
      <c r="F4" s="190"/>
      <c r="G4" s="190"/>
      <c r="H4" s="190"/>
      <c r="I4" s="190"/>
      <c r="J4" s="190"/>
      <c r="K4" s="190"/>
      <c r="L4" s="190"/>
      <c r="M4" s="190"/>
      <c r="N4" s="57">
        <v>0.8</v>
      </c>
      <c r="O4" s="57">
        <v>1</v>
      </c>
      <c r="P4" s="57">
        <f>B4</f>
        <v>0</v>
      </c>
      <c r="S4" s="190">
        <f>'MATRIZ DE IND'!K7</f>
        <v>0.64</v>
      </c>
      <c r="T4" s="190"/>
      <c r="U4" s="190"/>
      <c r="V4" s="190"/>
      <c r="W4" s="190"/>
      <c r="X4" s="190"/>
      <c r="Y4" s="190"/>
      <c r="Z4" s="190"/>
      <c r="AA4" s="190"/>
      <c r="AB4" s="190"/>
      <c r="AC4" s="190"/>
      <c r="AD4" s="190"/>
      <c r="AE4" s="20" t="s">
        <v>145</v>
      </c>
      <c r="AF4" s="20" t="s">
        <v>145</v>
      </c>
      <c r="AG4" s="20">
        <f>+S4</f>
        <v>0.64</v>
      </c>
    </row>
    <row r="5" spans="2:35" x14ac:dyDescent="0.25">
      <c r="S5" s="35"/>
      <c r="T5" s="35"/>
      <c r="U5" s="35"/>
      <c r="V5" s="35"/>
      <c r="W5" s="35"/>
      <c r="X5" s="35"/>
      <c r="Y5" s="35"/>
      <c r="Z5" s="35"/>
      <c r="AA5" s="35"/>
      <c r="AB5" s="35"/>
      <c r="AC5" s="35"/>
      <c r="AD5" s="35"/>
      <c r="AE5" s="35"/>
      <c r="AF5" s="35"/>
      <c r="AG5" s="36"/>
    </row>
    <row r="6" spans="2:35" x14ac:dyDescent="0.25">
      <c r="S6" s="36"/>
      <c r="T6" s="36"/>
      <c r="U6" s="36"/>
      <c r="V6" s="36"/>
      <c r="W6" s="36"/>
      <c r="X6" s="36"/>
      <c r="Y6" s="36"/>
      <c r="Z6" s="36"/>
      <c r="AA6" s="36"/>
      <c r="AB6" s="36"/>
      <c r="AC6" s="36"/>
      <c r="AD6" s="36"/>
      <c r="AE6" s="36"/>
      <c r="AF6" s="36"/>
      <c r="AI6" s="37"/>
    </row>
    <row r="7" spans="2:35" x14ac:dyDescent="0.25">
      <c r="S7" s="36"/>
      <c r="T7" s="36"/>
      <c r="U7" s="36"/>
      <c r="V7" s="36"/>
      <c r="W7" s="36"/>
      <c r="X7" s="36"/>
      <c r="Y7" s="36"/>
      <c r="Z7" s="36"/>
      <c r="AA7" s="36"/>
      <c r="AB7" s="36"/>
      <c r="AC7" s="36"/>
      <c r="AD7" s="36"/>
      <c r="AE7" s="36"/>
      <c r="AF7" s="36"/>
      <c r="AG7" s="36"/>
      <c r="AI7" s="38"/>
    </row>
    <row r="8" spans="2:35" x14ac:dyDescent="0.25">
      <c r="S8" s="36"/>
      <c r="T8" s="36"/>
      <c r="U8" s="36"/>
      <c r="V8" s="36"/>
      <c r="W8" s="36"/>
      <c r="X8" s="36"/>
      <c r="Y8" s="36"/>
      <c r="Z8" s="36"/>
      <c r="AA8" s="36"/>
      <c r="AB8" s="36"/>
      <c r="AC8" s="36"/>
      <c r="AD8" s="36"/>
      <c r="AE8" s="36"/>
      <c r="AF8" s="36"/>
      <c r="AG8" s="36"/>
    </row>
    <row r="9" spans="2:35" x14ac:dyDescent="0.25">
      <c r="S9" s="36"/>
      <c r="T9" s="36"/>
      <c r="U9" s="36"/>
      <c r="V9" s="36"/>
      <c r="W9" s="36"/>
      <c r="X9" s="36"/>
      <c r="Y9" s="36"/>
      <c r="Z9" s="36"/>
      <c r="AA9" s="36"/>
      <c r="AB9" s="36"/>
      <c r="AC9" s="36"/>
      <c r="AD9" s="36"/>
      <c r="AE9" s="36"/>
      <c r="AF9" s="36"/>
      <c r="AG9" s="36"/>
    </row>
    <row r="10" spans="2:35" x14ac:dyDescent="0.25">
      <c r="S10" s="36"/>
      <c r="T10" s="36"/>
      <c r="U10" s="36"/>
      <c r="V10" s="36"/>
      <c r="W10" s="36"/>
      <c r="X10" s="36"/>
      <c r="Y10" s="36"/>
      <c r="Z10" s="36"/>
      <c r="AA10" s="36"/>
      <c r="AB10" s="36"/>
      <c r="AC10" s="36"/>
      <c r="AD10" s="36"/>
      <c r="AE10" s="36"/>
      <c r="AF10" s="36"/>
      <c r="AG10" s="36"/>
    </row>
    <row r="11" spans="2:35" x14ac:dyDescent="0.25">
      <c r="S11" s="36"/>
      <c r="T11" s="36"/>
      <c r="U11" s="36"/>
      <c r="V11" s="36"/>
      <c r="W11" s="36"/>
      <c r="X11" s="36"/>
      <c r="Y11" s="36"/>
      <c r="Z11" s="36"/>
      <c r="AA11" s="36"/>
      <c r="AB11" s="36"/>
      <c r="AC11" s="36"/>
      <c r="AD11" s="36"/>
      <c r="AE11" s="36"/>
      <c r="AF11" s="36"/>
      <c r="AG11" s="36"/>
    </row>
    <row r="12" spans="2:35" x14ac:dyDescent="0.25">
      <c r="S12" s="36"/>
      <c r="T12" s="36"/>
      <c r="U12" s="36"/>
      <c r="V12" s="36"/>
      <c r="W12" s="36"/>
      <c r="X12" s="36"/>
      <c r="Y12" s="36"/>
      <c r="Z12" s="36"/>
      <c r="AA12" s="36"/>
      <c r="AB12" s="36"/>
      <c r="AC12" s="36"/>
      <c r="AD12" s="36"/>
      <c r="AE12" s="36"/>
      <c r="AF12" s="36"/>
      <c r="AG12" s="36"/>
    </row>
    <row r="13" spans="2:35" x14ac:dyDescent="0.25">
      <c r="S13" s="36"/>
      <c r="T13" s="36"/>
      <c r="U13" s="36"/>
      <c r="V13" s="36"/>
      <c r="W13" s="36"/>
      <c r="X13" s="36"/>
      <c r="Y13" s="36"/>
      <c r="Z13" s="36"/>
      <c r="AA13" s="36"/>
      <c r="AB13" s="36"/>
      <c r="AC13" s="36"/>
      <c r="AD13" s="36"/>
      <c r="AE13" s="36"/>
      <c r="AF13" s="36"/>
      <c r="AG13" s="36"/>
    </row>
    <row r="14" spans="2:35" x14ac:dyDescent="0.25">
      <c r="S14" s="36"/>
      <c r="T14" s="36"/>
      <c r="U14" s="36"/>
      <c r="V14" s="36"/>
      <c r="W14" s="36"/>
      <c r="X14" s="36"/>
      <c r="Y14" s="36"/>
      <c r="Z14" s="36"/>
      <c r="AA14" s="36"/>
      <c r="AB14" s="36"/>
      <c r="AC14" s="36"/>
      <c r="AD14" s="36"/>
      <c r="AE14" s="36"/>
      <c r="AF14" s="36"/>
      <c r="AG14" s="36"/>
    </row>
    <row r="15" spans="2:35" x14ac:dyDescent="0.25">
      <c r="S15" s="36"/>
      <c r="T15" s="36"/>
      <c r="U15" s="36"/>
      <c r="V15" s="36"/>
      <c r="W15" s="36"/>
      <c r="X15" s="36"/>
      <c r="Y15" s="36"/>
      <c r="Z15" s="36"/>
      <c r="AA15" s="36"/>
      <c r="AB15" s="36"/>
      <c r="AC15" s="36"/>
      <c r="AD15" s="36"/>
      <c r="AE15" s="36"/>
      <c r="AF15" s="36"/>
      <c r="AG15" s="36"/>
    </row>
    <row r="16" spans="2:35" x14ac:dyDescent="0.25">
      <c r="S16" s="36"/>
      <c r="T16" s="36"/>
      <c r="U16" s="36"/>
      <c r="V16" s="36"/>
      <c r="W16" s="36"/>
      <c r="X16" s="36"/>
      <c r="Y16" s="36"/>
      <c r="Z16" s="36"/>
      <c r="AA16" s="36"/>
      <c r="AB16" s="36"/>
      <c r="AC16" s="36"/>
      <c r="AD16" s="36"/>
      <c r="AE16" s="36"/>
      <c r="AF16" s="36"/>
      <c r="AG16" s="36"/>
    </row>
    <row r="17" spans="2:33" x14ac:dyDescent="0.25">
      <c r="S17" s="36"/>
      <c r="T17" s="36"/>
      <c r="U17" s="36"/>
      <c r="V17" s="36"/>
      <c r="W17" s="36"/>
      <c r="X17" s="36"/>
      <c r="Y17" s="36"/>
      <c r="Z17" s="36"/>
      <c r="AA17" s="36"/>
      <c r="AB17" s="36"/>
      <c r="AC17" s="36"/>
      <c r="AD17" s="36"/>
      <c r="AE17" s="36"/>
      <c r="AF17" s="36"/>
      <c r="AG17" s="36"/>
    </row>
    <row r="18" spans="2:33" x14ac:dyDescent="0.25">
      <c r="S18" s="36"/>
      <c r="T18" s="36"/>
      <c r="U18" s="36"/>
      <c r="V18" s="36"/>
      <c r="W18" s="36"/>
      <c r="X18" s="36"/>
      <c r="Y18" s="36"/>
      <c r="Z18" s="36"/>
      <c r="AA18" s="36"/>
      <c r="AB18" s="36"/>
      <c r="AC18" s="36"/>
      <c r="AD18" s="36"/>
      <c r="AE18" s="36"/>
      <c r="AF18" s="36"/>
      <c r="AG18" s="36"/>
    </row>
    <row r="19" spans="2:33" x14ac:dyDescent="0.25">
      <c r="S19" s="36"/>
      <c r="T19" s="36"/>
      <c r="U19" s="36"/>
      <c r="V19" s="36"/>
      <c r="W19" s="36"/>
      <c r="X19" s="36"/>
      <c r="Y19" s="36"/>
      <c r="Z19" s="36"/>
      <c r="AA19" s="36"/>
      <c r="AB19" s="36"/>
      <c r="AC19" s="36"/>
      <c r="AD19" s="36"/>
      <c r="AE19" s="36"/>
      <c r="AF19" s="36"/>
      <c r="AG19" s="36"/>
    </row>
    <row r="21" spans="2:33" ht="21.75" customHeight="1" x14ac:dyDescent="0.25">
      <c r="B21" s="191" t="s">
        <v>164</v>
      </c>
      <c r="C21" s="191"/>
      <c r="D21" s="191"/>
      <c r="E21" s="191"/>
      <c r="F21" s="191"/>
      <c r="G21" s="191"/>
      <c r="H21" s="191"/>
      <c r="I21" s="191"/>
      <c r="J21" s="191"/>
      <c r="K21" s="191"/>
      <c r="L21" s="191"/>
      <c r="M21" s="191"/>
      <c r="N21" s="191"/>
      <c r="O21" s="191"/>
      <c r="S21" s="191" t="s">
        <v>121</v>
      </c>
      <c r="T21" s="191"/>
      <c r="U21" s="191"/>
      <c r="V21" s="191"/>
      <c r="W21" s="191"/>
      <c r="X21" s="191"/>
      <c r="Y21" s="191"/>
      <c r="Z21" s="191"/>
      <c r="AA21" s="191"/>
      <c r="AB21" s="191"/>
      <c r="AC21" s="191"/>
      <c r="AD21" s="191"/>
      <c r="AE21" s="191"/>
      <c r="AF21" s="191"/>
    </row>
    <row r="22" spans="2:33" ht="164.25" customHeight="1" x14ac:dyDescent="0.25">
      <c r="B22" s="191" t="s">
        <v>163</v>
      </c>
      <c r="C22" s="191"/>
      <c r="D22" s="191"/>
      <c r="E22" s="191"/>
      <c r="F22" s="192" t="s">
        <v>235</v>
      </c>
      <c r="G22" s="193"/>
      <c r="H22" s="193"/>
      <c r="I22" s="193"/>
      <c r="J22" s="193"/>
      <c r="K22" s="193"/>
      <c r="L22" s="193"/>
      <c r="M22" s="193"/>
      <c r="N22" s="193"/>
      <c r="O22" s="194"/>
      <c r="S22" s="191" t="s">
        <v>163</v>
      </c>
      <c r="T22" s="191"/>
      <c r="U22" s="191"/>
      <c r="V22" s="191"/>
      <c r="W22" s="195" t="s">
        <v>234</v>
      </c>
      <c r="X22" s="196"/>
      <c r="Y22" s="196"/>
      <c r="Z22" s="196"/>
      <c r="AA22" s="196"/>
      <c r="AB22" s="196"/>
      <c r="AC22" s="196"/>
      <c r="AD22" s="196"/>
      <c r="AE22" s="196"/>
      <c r="AF22" s="197"/>
    </row>
  </sheetData>
  <mergeCells count="10">
    <mergeCell ref="W22:AF22"/>
    <mergeCell ref="S2:AG2"/>
    <mergeCell ref="S4:AD4"/>
    <mergeCell ref="S22:V22"/>
    <mergeCell ref="S21:AF21"/>
    <mergeCell ref="B2:P2"/>
    <mergeCell ref="B4:M4"/>
    <mergeCell ref="B21:O21"/>
    <mergeCell ref="B22:E22"/>
    <mergeCell ref="F22:O2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68"/>
  <sheetViews>
    <sheetView showGridLines="0" zoomScale="80" zoomScaleNormal="80" workbookViewId="0">
      <selection activeCell="L4" sqref="L4"/>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5.28515625" customWidth="1"/>
    <col min="11" max="11" width="5" customWidth="1"/>
    <col min="12" max="12" width="5.28515625" customWidth="1"/>
    <col min="13" max="13" width="5.42578125" customWidth="1"/>
    <col min="14" max="14" width="11.28515625" customWidth="1"/>
    <col min="15" max="15" width="12.140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11.42578125" customWidth="1"/>
    <col min="30" max="30" width="12" customWidth="1"/>
    <col min="31" max="31" width="2.85546875" customWidth="1"/>
    <col min="32" max="43" width="5.85546875" customWidth="1"/>
    <col min="44" max="44" width="10.5703125" customWidth="1"/>
    <col min="45" max="45" width="11.85546875" customWidth="1"/>
  </cols>
  <sheetData>
    <row r="2" spans="2:45" x14ac:dyDescent="0.25">
      <c r="B2" s="202" t="s">
        <v>95</v>
      </c>
      <c r="C2" s="202"/>
      <c r="D2" s="202"/>
      <c r="E2" s="202"/>
      <c r="F2" s="202"/>
      <c r="G2" s="202"/>
      <c r="H2" s="202"/>
      <c r="I2" s="202"/>
      <c r="J2" s="202"/>
      <c r="K2" s="202"/>
      <c r="L2" s="202"/>
      <c r="M2" s="202"/>
      <c r="N2" s="202"/>
      <c r="O2" s="202"/>
      <c r="Q2" s="202" t="s">
        <v>96</v>
      </c>
      <c r="R2" s="202"/>
      <c r="S2" s="202"/>
      <c r="T2" s="202"/>
      <c r="U2" s="202"/>
      <c r="V2" s="202"/>
      <c r="W2" s="202"/>
      <c r="X2" s="202"/>
      <c r="Y2" s="202"/>
      <c r="Z2" s="202"/>
      <c r="AA2" s="202"/>
      <c r="AB2" s="202"/>
      <c r="AC2" s="202"/>
      <c r="AD2" s="202"/>
      <c r="AF2" s="202" t="s">
        <v>97</v>
      </c>
      <c r="AG2" s="202"/>
      <c r="AH2" s="202"/>
      <c r="AI2" s="202"/>
      <c r="AJ2" s="202"/>
      <c r="AK2" s="202"/>
      <c r="AL2" s="202"/>
      <c r="AM2" s="202"/>
      <c r="AN2" s="202"/>
      <c r="AO2" s="202"/>
      <c r="AP2" s="202"/>
      <c r="AQ2" s="202"/>
      <c r="AR2" s="202"/>
      <c r="AS2" s="202"/>
    </row>
    <row r="3" spans="2:45" ht="17.25" customHeight="1" x14ac:dyDescent="0.25">
      <c r="B3" s="39" t="s">
        <v>8</v>
      </c>
      <c r="C3" s="39" t="s">
        <v>9</v>
      </c>
      <c r="D3" s="39" t="s">
        <v>10</v>
      </c>
      <c r="E3" s="39" t="s">
        <v>11</v>
      </c>
      <c r="F3" s="39" t="s">
        <v>12</v>
      </c>
      <c r="G3" s="39" t="s">
        <v>13</v>
      </c>
      <c r="H3" s="39" t="s">
        <v>14</v>
      </c>
      <c r="I3" s="39" t="s">
        <v>15</v>
      </c>
      <c r="J3" s="39" t="s">
        <v>16</v>
      </c>
      <c r="K3" s="39" t="s">
        <v>17</v>
      </c>
      <c r="L3" s="39" t="s">
        <v>18</v>
      </c>
      <c r="M3" s="39" t="s">
        <v>29</v>
      </c>
      <c r="N3" s="39" t="s">
        <v>92</v>
      </c>
      <c r="O3" s="39" t="s">
        <v>93</v>
      </c>
      <c r="Q3" s="39" t="s">
        <v>8</v>
      </c>
      <c r="R3" s="39" t="s">
        <v>9</v>
      </c>
      <c r="S3" s="39" t="s">
        <v>10</v>
      </c>
      <c r="T3" s="39" t="s">
        <v>11</v>
      </c>
      <c r="U3" s="39" t="s">
        <v>12</v>
      </c>
      <c r="V3" s="39" t="s">
        <v>13</v>
      </c>
      <c r="W3" s="39" t="s">
        <v>14</v>
      </c>
      <c r="X3" s="39" t="s">
        <v>15</v>
      </c>
      <c r="Y3" s="39" t="s">
        <v>16</v>
      </c>
      <c r="Z3" s="39" t="s">
        <v>17</v>
      </c>
      <c r="AA3" s="39" t="s">
        <v>18</v>
      </c>
      <c r="AB3" s="39" t="s">
        <v>29</v>
      </c>
      <c r="AC3" s="39" t="s">
        <v>92</v>
      </c>
      <c r="AD3" s="39" t="s">
        <v>93</v>
      </c>
      <c r="AF3" s="39" t="s">
        <v>8</v>
      </c>
      <c r="AG3" s="39" t="s">
        <v>9</v>
      </c>
      <c r="AH3" s="39" t="s">
        <v>10</v>
      </c>
      <c r="AI3" s="39" t="s">
        <v>11</v>
      </c>
      <c r="AJ3" s="39" t="s">
        <v>12</v>
      </c>
      <c r="AK3" s="39" t="s">
        <v>13</v>
      </c>
      <c r="AL3" s="39" t="s">
        <v>14</v>
      </c>
      <c r="AM3" s="39" t="s">
        <v>15</v>
      </c>
      <c r="AN3" s="39" t="s">
        <v>16</v>
      </c>
      <c r="AO3" s="39" t="s">
        <v>17</v>
      </c>
      <c r="AP3" s="39" t="s">
        <v>18</v>
      </c>
      <c r="AQ3" s="39" t="s">
        <v>29</v>
      </c>
      <c r="AR3" s="39" t="s">
        <v>92</v>
      </c>
      <c r="AS3" s="39" t="s">
        <v>93</v>
      </c>
    </row>
    <row r="4" spans="2:45" x14ac:dyDescent="0.25">
      <c r="B4" s="40">
        <f>'MATRIZ DE IND'!K9</f>
        <v>181.2962683184771</v>
      </c>
      <c r="C4" s="40">
        <f>'MATRIZ DE IND'!L9</f>
        <v>67.529544175576817</v>
      </c>
      <c r="D4" s="40">
        <f>'MATRIZ DE IND'!M9</f>
        <v>1043.053103354611</v>
      </c>
      <c r="E4" s="40">
        <f>'MATRIZ DE IND'!N9</f>
        <v>0</v>
      </c>
      <c r="F4" s="40">
        <f>'MATRIZ DE IND'!O9</f>
        <v>65.093572009764031</v>
      </c>
      <c r="G4" s="40">
        <f>'MATRIZ DE IND'!P9</f>
        <v>0</v>
      </c>
      <c r="H4" s="40">
        <f>'MATRIZ DE IND'!Q9</f>
        <v>549.49494949494954</v>
      </c>
      <c r="I4" s="40">
        <f>'MATRIZ DE IND'!R9</f>
        <v>351.2974051896208</v>
      </c>
      <c r="J4" s="40">
        <f>'MATRIZ DE IND'!S9</f>
        <v>966.96212731668004</v>
      </c>
      <c r="K4" s="40">
        <f>'MATRIZ DE IND'!T9</f>
        <v>593.69202226345089</v>
      </c>
      <c r="L4" s="40">
        <f>'MATRIZ DE IND'!U9</f>
        <v>151.9179642992784</v>
      </c>
      <c r="M4" s="40">
        <f>'MATRIZ DE IND'!V9</f>
        <v>0</v>
      </c>
      <c r="N4" s="40">
        <f>'MATRIZ DE IND'!G9</f>
        <v>0</v>
      </c>
      <c r="O4" s="40">
        <f>'MATRIZ DE IND'!H9</f>
        <v>281</v>
      </c>
      <c r="Q4" s="41">
        <f>'MATRIZ DE IND'!K10</f>
        <v>0</v>
      </c>
      <c r="R4" s="41">
        <f>'MATRIZ DE IND'!L10</f>
        <v>0</v>
      </c>
      <c r="S4" s="41">
        <f>'MATRIZ DE IND'!M10</f>
        <v>0</v>
      </c>
      <c r="T4" s="41">
        <f>'MATRIZ DE IND'!N10</f>
        <v>0</v>
      </c>
      <c r="U4" s="41">
        <f>'MATRIZ DE IND'!O10</f>
        <v>0</v>
      </c>
      <c r="V4" s="41">
        <f>'MATRIZ DE IND'!P10</f>
        <v>0</v>
      </c>
      <c r="W4" s="41">
        <f>'MATRIZ DE IND'!Q10</f>
        <v>0</v>
      </c>
      <c r="X4" s="41">
        <f>'MATRIZ DE IND'!R10</f>
        <v>0</v>
      </c>
      <c r="Y4" s="41">
        <f>'MATRIZ DE IND'!S10</f>
        <v>0</v>
      </c>
      <c r="Z4" s="41">
        <f>'MATRIZ DE IND'!T10</f>
        <v>0</v>
      </c>
      <c r="AA4" s="41">
        <f>'MATRIZ DE IND'!U10</f>
        <v>30.383592859855678</v>
      </c>
      <c r="AB4" s="41">
        <f>'MATRIZ DE IND'!V10</f>
        <v>0</v>
      </c>
      <c r="AC4" s="41">
        <f>'MATRIZ DE IND'!G10</f>
        <v>0</v>
      </c>
      <c r="AD4" s="41">
        <f>'MATRIZ DE IND'!H10</f>
        <v>14</v>
      </c>
      <c r="AF4" s="48">
        <f>'MATRIZ DE IND'!K11</f>
        <v>0</v>
      </c>
      <c r="AG4" s="48">
        <f>'MATRIZ DE IND'!L11</f>
        <v>0</v>
      </c>
      <c r="AH4" s="48">
        <f>'MATRIZ DE IND'!M11</f>
        <v>0</v>
      </c>
      <c r="AI4" s="48">
        <f>'MATRIZ DE IND'!N11</f>
        <v>0</v>
      </c>
      <c r="AJ4" s="48">
        <f>'MATRIZ DE IND'!O11</f>
        <v>0</v>
      </c>
      <c r="AK4" s="48">
        <f>'MATRIZ DE IND'!P11</f>
        <v>0</v>
      </c>
      <c r="AL4" s="48">
        <f>'MATRIZ DE IND'!Q11</f>
        <v>0</v>
      </c>
      <c r="AM4" s="48">
        <f>'MATRIZ DE IND'!R11</f>
        <v>0</v>
      </c>
      <c r="AN4" s="42">
        <f>'MATRIZ DE IND'!S11</f>
        <v>0</v>
      </c>
      <c r="AO4" s="42">
        <f>'MATRIZ DE IND'!T11</f>
        <v>0</v>
      </c>
      <c r="AP4" s="42">
        <f>'MATRIZ DE IND'!U11</f>
        <v>3.0303030303030304E-2</v>
      </c>
      <c r="AQ4" s="42">
        <f>'MATRIZ DE IND'!V11</f>
        <v>0</v>
      </c>
      <c r="AR4" s="42">
        <f>'MATRIZ DE IND'!G11</f>
        <v>0</v>
      </c>
      <c r="AS4" s="43">
        <f>'MATRIZ DE IND'!H11</f>
        <v>1.78E-2</v>
      </c>
    </row>
    <row r="5" spans="2:45" x14ac:dyDescent="0.25">
      <c r="B5" s="35"/>
      <c r="C5" s="35"/>
      <c r="D5" s="35"/>
      <c r="E5" s="35"/>
      <c r="F5" s="35"/>
      <c r="G5" s="35"/>
      <c r="H5" s="35"/>
      <c r="I5" s="35"/>
      <c r="J5" s="35"/>
      <c r="K5" s="35"/>
      <c r="L5" s="35"/>
      <c r="M5" s="35"/>
      <c r="N5" s="35"/>
      <c r="O5" s="35"/>
    </row>
    <row r="6" spans="2:45" x14ac:dyDescent="0.25">
      <c r="B6" s="36"/>
      <c r="C6" s="36"/>
      <c r="D6" s="36"/>
      <c r="E6" s="36"/>
      <c r="F6" s="36"/>
      <c r="G6" s="36"/>
      <c r="H6" s="36"/>
      <c r="I6" s="36"/>
      <c r="J6" s="36"/>
      <c r="K6" s="36"/>
      <c r="L6" s="36"/>
      <c r="M6" s="36"/>
      <c r="N6" s="36"/>
      <c r="O6" s="36"/>
      <c r="Q6" s="37"/>
    </row>
    <row r="7" spans="2:45" x14ac:dyDescent="0.25">
      <c r="B7" s="36"/>
      <c r="C7" s="36"/>
      <c r="D7" s="36"/>
      <c r="E7" s="36"/>
      <c r="F7" s="36"/>
      <c r="G7" s="36"/>
      <c r="H7" s="36"/>
      <c r="I7" s="36"/>
      <c r="J7" s="36"/>
      <c r="K7" s="36"/>
      <c r="L7" s="36"/>
      <c r="M7" s="36"/>
      <c r="N7" s="36"/>
      <c r="O7" s="36"/>
      <c r="Q7" s="38"/>
    </row>
    <row r="8" spans="2:45" x14ac:dyDescent="0.25">
      <c r="B8" s="36"/>
      <c r="C8" s="36"/>
      <c r="D8" s="36"/>
      <c r="E8" s="36"/>
      <c r="F8" s="36"/>
      <c r="G8" s="36"/>
      <c r="H8" s="36"/>
      <c r="I8" s="36"/>
      <c r="J8" s="36"/>
      <c r="K8" s="36"/>
      <c r="L8" s="36"/>
      <c r="M8" s="36"/>
      <c r="N8" s="36"/>
      <c r="O8" s="36"/>
    </row>
    <row r="9" spans="2:45" x14ac:dyDescent="0.25">
      <c r="B9" s="36"/>
      <c r="C9" s="36"/>
      <c r="D9" s="36"/>
      <c r="E9" s="36"/>
      <c r="F9" s="36"/>
      <c r="G9" s="36"/>
      <c r="H9" s="36"/>
      <c r="I9" s="36"/>
      <c r="J9" s="36"/>
      <c r="K9" s="36"/>
      <c r="L9" s="36"/>
      <c r="M9" s="36"/>
      <c r="N9" s="36"/>
      <c r="O9" s="36"/>
    </row>
    <row r="10" spans="2:45" x14ac:dyDescent="0.25">
      <c r="B10" s="36"/>
      <c r="C10" s="36"/>
      <c r="D10" s="36"/>
      <c r="E10" s="36"/>
      <c r="F10" s="36"/>
      <c r="G10" s="36"/>
      <c r="H10" s="36"/>
      <c r="I10" s="36"/>
      <c r="J10" s="36"/>
      <c r="K10" s="36"/>
      <c r="L10" s="36"/>
      <c r="M10" s="36"/>
      <c r="N10" s="36"/>
      <c r="O10" s="36"/>
    </row>
    <row r="11" spans="2:45" x14ac:dyDescent="0.25">
      <c r="B11" s="36"/>
      <c r="C11" s="36"/>
      <c r="D11" s="36"/>
      <c r="E11" s="36"/>
      <c r="F11" s="36"/>
      <c r="G11" s="36"/>
      <c r="H11" s="36"/>
      <c r="I11" s="36"/>
      <c r="J11" s="36"/>
      <c r="K11" s="36"/>
      <c r="L11" s="36"/>
      <c r="M11" s="36"/>
      <c r="N11" s="36"/>
      <c r="O11" s="36"/>
    </row>
    <row r="12" spans="2:45" x14ac:dyDescent="0.25">
      <c r="B12" s="36"/>
      <c r="C12" s="36"/>
      <c r="D12" s="36"/>
      <c r="E12" s="36"/>
      <c r="F12" s="36"/>
      <c r="G12" s="36"/>
      <c r="H12" s="36"/>
      <c r="I12" s="36"/>
      <c r="J12" s="36"/>
      <c r="K12" s="36"/>
      <c r="L12" s="36"/>
      <c r="M12" s="36"/>
      <c r="N12" s="36"/>
      <c r="O12" s="36"/>
    </row>
    <row r="13" spans="2:45" x14ac:dyDescent="0.25">
      <c r="B13" s="36"/>
      <c r="C13" s="36"/>
      <c r="D13" s="36"/>
      <c r="E13" s="36"/>
      <c r="F13" s="36"/>
      <c r="G13" s="36"/>
      <c r="H13" s="36"/>
      <c r="I13" s="36"/>
      <c r="J13" s="36"/>
      <c r="K13" s="36"/>
      <c r="L13" s="36"/>
      <c r="M13" s="36"/>
      <c r="N13" s="36"/>
      <c r="O13" s="36"/>
    </row>
    <row r="14" spans="2:45" x14ac:dyDescent="0.25">
      <c r="B14" s="36"/>
      <c r="C14" s="36"/>
      <c r="D14" s="36"/>
      <c r="E14" s="36"/>
      <c r="F14" s="36"/>
      <c r="G14" s="36"/>
      <c r="H14" s="36"/>
      <c r="I14" s="36"/>
      <c r="J14" s="36"/>
      <c r="K14" s="36"/>
      <c r="L14" s="36"/>
      <c r="M14" s="36"/>
      <c r="N14" s="36"/>
      <c r="O14" s="36"/>
    </row>
    <row r="15" spans="2:45" x14ac:dyDescent="0.25">
      <c r="B15" s="36"/>
      <c r="C15" s="36"/>
      <c r="D15" s="36"/>
      <c r="E15" s="36"/>
      <c r="F15" s="36"/>
      <c r="G15" s="36"/>
      <c r="H15" s="36"/>
      <c r="I15" s="36"/>
      <c r="J15" s="36"/>
      <c r="K15" s="36"/>
      <c r="L15" s="36"/>
      <c r="M15" s="36"/>
      <c r="N15" s="36"/>
      <c r="O15" s="36"/>
    </row>
    <row r="16" spans="2:45" x14ac:dyDescent="0.25">
      <c r="B16" s="36"/>
      <c r="C16" s="36"/>
      <c r="D16" s="36"/>
      <c r="E16" s="36"/>
      <c r="F16" s="36"/>
      <c r="G16" s="36"/>
      <c r="H16" s="36"/>
      <c r="I16" s="36"/>
      <c r="J16" s="36"/>
      <c r="K16" s="36"/>
      <c r="L16" s="36"/>
      <c r="M16" s="36"/>
      <c r="N16" s="36"/>
      <c r="O16" s="36"/>
    </row>
    <row r="17" spans="2:45" x14ac:dyDescent="0.25">
      <c r="B17" s="36"/>
      <c r="C17" s="36"/>
      <c r="D17" s="36"/>
      <c r="E17" s="36"/>
      <c r="F17" s="36"/>
      <c r="G17" s="36"/>
      <c r="H17" s="36"/>
      <c r="I17" s="36"/>
      <c r="J17" s="36"/>
      <c r="K17" s="36"/>
      <c r="L17" s="36"/>
      <c r="M17" s="36"/>
      <c r="N17" s="36"/>
      <c r="O17" s="36"/>
    </row>
    <row r="18" spans="2:45" x14ac:dyDescent="0.25">
      <c r="B18" s="36"/>
      <c r="C18" s="36"/>
      <c r="D18" s="36"/>
      <c r="E18" s="36"/>
      <c r="F18" s="36"/>
      <c r="G18" s="36"/>
      <c r="H18" s="36"/>
      <c r="I18" s="36"/>
      <c r="J18" s="36"/>
      <c r="K18" s="36"/>
      <c r="L18" s="36"/>
      <c r="M18" s="36"/>
      <c r="N18" s="36"/>
      <c r="O18" s="36"/>
    </row>
    <row r="19" spans="2:45" x14ac:dyDescent="0.25">
      <c r="B19" s="36"/>
      <c r="C19" s="36"/>
      <c r="D19" s="36"/>
      <c r="E19" s="36"/>
      <c r="F19" s="36"/>
      <c r="G19" s="36"/>
      <c r="H19" s="36"/>
      <c r="I19" s="36"/>
      <c r="J19" s="36"/>
      <c r="K19" s="36"/>
      <c r="L19" s="36"/>
      <c r="M19" s="36"/>
      <c r="N19" s="36"/>
      <c r="O19" s="36"/>
    </row>
    <row r="21" spans="2:45" ht="21.75" customHeight="1" x14ac:dyDescent="0.25">
      <c r="B21" s="191" t="s">
        <v>109</v>
      </c>
      <c r="C21" s="191"/>
      <c r="D21" s="191"/>
      <c r="E21" s="191"/>
      <c r="F21" s="191"/>
      <c r="G21" s="191"/>
      <c r="H21" s="191"/>
      <c r="I21" s="191"/>
      <c r="J21" s="191"/>
      <c r="K21" s="191"/>
      <c r="L21" s="191"/>
      <c r="M21" s="191"/>
      <c r="N21" s="191"/>
      <c r="O21" s="191"/>
      <c r="Q21" s="199" t="s">
        <v>108</v>
      </c>
      <c r="R21" s="200"/>
      <c r="S21" s="200"/>
      <c r="T21" s="200"/>
      <c r="U21" s="200"/>
      <c r="V21" s="200"/>
      <c r="W21" s="200"/>
      <c r="X21" s="200"/>
      <c r="Y21" s="200"/>
      <c r="Z21" s="200"/>
      <c r="AA21" s="200"/>
      <c r="AB21" s="200"/>
      <c r="AC21" s="200"/>
      <c r="AD21" s="201"/>
      <c r="AF21" s="199" t="s">
        <v>110</v>
      </c>
      <c r="AG21" s="200"/>
      <c r="AH21" s="200"/>
      <c r="AI21" s="200"/>
      <c r="AJ21" s="200"/>
      <c r="AK21" s="200"/>
      <c r="AL21" s="200"/>
      <c r="AM21" s="200"/>
      <c r="AN21" s="200"/>
      <c r="AO21" s="200"/>
      <c r="AP21" s="200"/>
      <c r="AQ21" s="200"/>
      <c r="AR21" s="200"/>
      <c r="AS21" s="201"/>
    </row>
    <row r="22" spans="2:45" ht="33.75" customHeight="1" x14ac:dyDescent="0.25">
      <c r="B22" s="198">
        <v>43831</v>
      </c>
      <c r="C22" s="191"/>
      <c r="D22" s="191"/>
      <c r="E22" s="191"/>
      <c r="F22" s="206" t="s">
        <v>193</v>
      </c>
      <c r="G22" s="206"/>
      <c r="H22" s="206"/>
      <c r="I22" s="206"/>
      <c r="J22" s="206"/>
      <c r="K22" s="206"/>
      <c r="L22" s="206"/>
      <c r="M22" s="206"/>
      <c r="N22" s="206"/>
      <c r="O22" s="206"/>
      <c r="Q22" s="198">
        <v>43831</v>
      </c>
      <c r="R22" s="191"/>
      <c r="S22" s="191"/>
      <c r="T22" s="191"/>
      <c r="U22" s="192" t="s">
        <v>197</v>
      </c>
      <c r="V22" s="193"/>
      <c r="W22" s="193"/>
      <c r="X22" s="193"/>
      <c r="Y22" s="193"/>
      <c r="Z22" s="193"/>
      <c r="AA22" s="193"/>
      <c r="AB22" s="193"/>
      <c r="AC22" s="193"/>
      <c r="AD22" s="194"/>
      <c r="AF22" s="198">
        <v>43831</v>
      </c>
      <c r="AG22" s="191"/>
      <c r="AH22" s="191"/>
      <c r="AI22" s="191"/>
      <c r="AJ22" s="192" t="s">
        <v>197</v>
      </c>
      <c r="AK22" s="193"/>
      <c r="AL22" s="193"/>
      <c r="AM22" s="193"/>
      <c r="AN22" s="193"/>
      <c r="AO22" s="193"/>
      <c r="AP22" s="193"/>
      <c r="AQ22" s="193"/>
      <c r="AR22" s="193"/>
      <c r="AS22" s="194"/>
    </row>
    <row r="23" spans="2:45" ht="25.5" customHeight="1" x14ac:dyDescent="0.25">
      <c r="B23" s="198">
        <v>43862</v>
      </c>
      <c r="C23" s="191"/>
      <c r="D23" s="191"/>
      <c r="E23" s="191"/>
      <c r="F23" s="206" t="s">
        <v>194</v>
      </c>
      <c r="G23" s="206"/>
      <c r="H23" s="206"/>
      <c r="I23" s="206"/>
      <c r="J23" s="206"/>
      <c r="K23" s="206"/>
      <c r="L23" s="206"/>
      <c r="M23" s="206"/>
      <c r="N23" s="206"/>
      <c r="O23" s="206"/>
      <c r="Q23" s="198">
        <v>43862</v>
      </c>
      <c r="R23" s="191"/>
      <c r="S23" s="191"/>
      <c r="T23" s="191"/>
      <c r="U23" s="192" t="s">
        <v>197</v>
      </c>
      <c r="V23" s="193"/>
      <c r="W23" s="193"/>
      <c r="X23" s="193"/>
      <c r="Y23" s="193"/>
      <c r="Z23" s="193"/>
      <c r="AA23" s="193"/>
      <c r="AB23" s="193"/>
      <c r="AC23" s="193"/>
      <c r="AD23" s="194"/>
      <c r="AF23" s="198">
        <v>43862</v>
      </c>
      <c r="AG23" s="191"/>
      <c r="AH23" s="191"/>
      <c r="AI23" s="191"/>
      <c r="AJ23" s="192" t="s">
        <v>197</v>
      </c>
      <c r="AK23" s="193"/>
      <c r="AL23" s="193"/>
      <c r="AM23" s="193"/>
      <c r="AN23" s="193"/>
      <c r="AO23" s="193"/>
      <c r="AP23" s="193"/>
      <c r="AQ23" s="193"/>
      <c r="AR23" s="193"/>
      <c r="AS23" s="194"/>
    </row>
    <row r="24" spans="2:45" ht="37.5" customHeight="1" x14ac:dyDescent="0.25">
      <c r="B24" s="198">
        <v>43891</v>
      </c>
      <c r="C24" s="191"/>
      <c r="D24" s="191"/>
      <c r="E24" s="191"/>
      <c r="F24" s="206" t="s">
        <v>195</v>
      </c>
      <c r="G24" s="206"/>
      <c r="H24" s="206"/>
      <c r="I24" s="206"/>
      <c r="J24" s="206"/>
      <c r="K24" s="206"/>
      <c r="L24" s="206"/>
      <c r="M24" s="206"/>
      <c r="N24" s="206"/>
      <c r="O24" s="206"/>
      <c r="Q24" s="198">
        <v>43891</v>
      </c>
      <c r="R24" s="191"/>
      <c r="S24" s="191"/>
      <c r="T24" s="191"/>
      <c r="U24" s="192" t="s">
        <v>197</v>
      </c>
      <c r="V24" s="193"/>
      <c r="W24" s="193"/>
      <c r="X24" s="193"/>
      <c r="Y24" s="193"/>
      <c r="Z24" s="193"/>
      <c r="AA24" s="193"/>
      <c r="AB24" s="193"/>
      <c r="AC24" s="193"/>
      <c r="AD24" s="194"/>
      <c r="AF24" s="198">
        <v>43891</v>
      </c>
      <c r="AG24" s="191"/>
      <c r="AH24" s="191"/>
      <c r="AI24" s="191"/>
      <c r="AJ24" s="192" t="s">
        <v>197</v>
      </c>
      <c r="AK24" s="193"/>
      <c r="AL24" s="193"/>
      <c r="AM24" s="193"/>
      <c r="AN24" s="193"/>
      <c r="AO24" s="193"/>
      <c r="AP24" s="193"/>
      <c r="AQ24" s="193"/>
      <c r="AR24" s="193"/>
      <c r="AS24" s="194"/>
    </row>
    <row r="25" spans="2:45" ht="25.5" customHeight="1" x14ac:dyDescent="0.25">
      <c r="B25" s="198">
        <v>43922</v>
      </c>
      <c r="C25" s="191"/>
      <c r="D25" s="191"/>
      <c r="E25" s="191"/>
      <c r="F25" s="206" t="s">
        <v>194</v>
      </c>
      <c r="G25" s="206"/>
      <c r="H25" s="206"/>
      <c r="I25" s="206"/>
      <c r="J25" s="206"/>
      <c r="K25" s="206"/>
      <c r="L25" s="206"/>
      <c r="M25" s="206"/>
      <c r="N25" s="206"/>
      <c r="O25" s="206"/>
      <c r="Q25" s="198">
        <v>43922</v>
      </c>
      <c r="R25" s="191"/>
      <c r="S25" s="191"/>
      <c r="T25" s="191"/>
      <c r="U25" s="192" t="s">
        <v>197</v>
      </c>
      <c r="V25" s="193"/>
      <c r="W25" s="193"/>
      <c r="X25" s="193"/>
      <c r="Y25" s="193"/>
      <c r="Z25" s="193"/>
      <c r="AA25" s="193"/>
      <c r="AB25" s="193"/>
      <c r="AC25" s="193"/>
      <c r="AD25" s="194"/>
      <c r="AF25" s="198">
        <v>43922</v>
      </c>
      <c r="AG25" s="191"/>
      <c r="AH25" s="191"/>
      <c r="AI25" s="191"/>
      <c r="AJ25" s="192" t="s">
        <v>197</v>
      </c>
      <c r="AK25" s="193"/>
      <c r="AL25" s="193"/>
      <c r="AM25" s="193"/>
      <c r="AN25" s="193"/>
      <c r="AO25" s="193"/>
      <c r="AP25" s="193"/>
      <c r="AQ25" s="193"/>
      <c r="AR25" s="193"/>
      <c r="AS25" s="194"/>
    </row>
    <row r="26" spans="2:45" ht="35.25" customHeight="1" x14ac:dyDescent="0.25">
      <c r="B26" s="198">
        <v>43952</v>
      </c>
      <c r="C26" s="191"/>
      <c r="D26" s="191"/>
      <c r="E26" s="191"/>
      <c r="F26" s="206" t="s">
        <v>196</v>
      </c>
      <c r="G26" s="206"/>
      <c r="H26" s="206"/>
      <c r="I26" s="206"/>
      <c r="J26" s="206"/>
      <c r="K26" s="206"/>
      <c r="L26" s="206"/>
      <c r="M26" s="206"/>
      <c r="N26" s="206"/>
      <c r="O26" s="206"/>
      <c r="Q26" s="198">
        <v>43952</v>
      </c>
      <c r="R26" s="191"/>
      <c r="S26" s="191"/>
      <c r="T26" s="191"/>
      <c r="U26" s="192" t="s">
        <v>197</v>
      </c>
      <c r="V26" s="193"/>
      <c r="W26" s="193"/>
      <c r="X26" s="193"/>
      <c r="Y26" s="193"/>
      <c r="Z26" s="193"/>
      <c r="AA26" s="193"/>
      <c r="AB26" s="193"/>
      <c r="AC26" s="193"/>
      <c r="AD26" s="194"/>
      <c r="AF26" s="198">
        <v>43952</v>
      </c>
      <c r="AG26" s="191"/>
      <c r="AH26" s="191"/>
      <c r="AI26" s="191"/>
      <c r="AJ26" s="192" t="s">
        <v>197</v>
      </c>
      <c r="AK26" s="193"/>
      <c r="AL26" s="193"/>
      <c r="AM26" s="193"/>
      <c r="AN26" s="193"/>
      <c r="AO26" s="193"/>
      <c r="AP26" s="193"/>
      <c r="AQ26" s="193"/>
      <c r="AR26" s="193"/>
      <c r="AS26" s="194"/>
    </row>
    <row r="27" spans="2:45" ht="25.5" customHeight="1" x14ac:dyDescent="0.25">
      <c r="B27" s="198">
        <v>43983</v>
      </c>
      <c r="C27" s="191"/>
      <c r="D27" s="191"/>
      <c r="E27" s="191"/>
      <c r="F27" s="206" t="s">
        <v>194</v>
      </c>
      <c r="G27" s="206"/>
      <c r="H27" s="206"/>
      <c r="I27" s="206"/>
      <c r="J27" s="206"/>
      <c r="K27" s="206"/>
      <c r="L27" s="206"/>
      <c r="M27" s="206"/>
      <c r="N27" s="206"/>
      <c r="O27" s="206"/>
      <c r="Q27" s="198">
        <v>43983</v>
      </c>
      <c r="R27" s="191"/>
      <c r="S27" s="191"/>
      <c r="T27" s="191"/>
      <c r="U27" s="192" t="s">
        <v>197</v>
      </c>
      <c r="V27" s="193"/>
      <c r="W27" s="193"/>
      <c r="X27" s="193"/>
      <c r="Y27" s="193"/>
      <c r="Z27" s="193"/>
      <c r="AA27" s="193"/>
      <c r="AB27" s="193"/>
      <c r="AC27" s="193"/>
      <c r="AD27" s="194"/>
      <c r="AF27" s="198">
        <v>43983</v>
      </c>
      <c r="AG27" s="191"/>
      <c r="AH27" s="191"/>
      <c r="AI27" s="191"/>
      <c r="AJ27" s="192" t="s">
        <v>197</v>
      </c>
      <c r="AK27" s="193"/>
      <c r="AL27" s="193"/>
      <c r="AM27" s="193"/>
      <c r="AN27" s="193"/>
      <c r="AO27" s="193"/>
      <c r="AP27" s="193"/>
      <c r="AQ27" s="193"/>
      <c r="AR27" s="193"/>
      <c r="AS27" s="194"/>
    </row>
    <row r="28" spans="2:45" ht="25.5" customHeight="1" x14ac:dyDescent="0.25">
      <c r="B28" s="198">
        <v>44013</v>
      </c>
      <c r="C28" s="191"/>
      <c r="D28" s="191"/>
      <c r="E28" s="191"/>
      <c r="F28" s="206" t="s">
        <v>194</v>
      </c>
      <c r="G28" s="206"/>
      <c r="H28" s="206"/>
      <c r="I28" s="206"/>
      <c r="J28" s="206"/>
      <c r="K28" s="206"/>
      <c r="L28" s="206"/>
      <c r="M28" s="206"/>
      <c r="N28" s="206"/>
      <c r="O28" s="206"/>
      <c r="Q28" s="198">
        <v>44013</v>
      </c>
      <c r="R28" s="191"/>
      <c r="S28" s="191"/>
      <c r="T28" s="191"/>
      <c r="U28" s="192" t="s">
        <v>197</v>
      </c>
      <c r="V28" s="193"/>
      <c r="W28" s="193"/>
      <c r="X28" s="193"/>
      <c r="Y28" s="193"/>
      <c r="Z28" s="193"/>
      <c r="AA28" s="193"/>
      <c r="AB28" s="193"/>
      <c r="AC28" s="193"/>
      <c r="AD28" s="194"/>
      <c r="AF28" s="198">
        <v>44013</v>
      </c>
      <c r="AG28" s="191"/>
      <c r="AH28" s="191"/>
      <c r="AI28" s="191"/>
      <c r="AJ28" s="192" t="s">
        <v>197</v>
      </c>
      <c r="AK28" s="193"/>
      <c r="AL28" s="193"/>
      <c r="AM28" s="193"/>
      <c r="AN28" s="193"/>
      <c r="AO28" s="193"/>
      <c r="AP28" s="193"/>
      <c r="AQ28" s="193"/>
      <c r="AR28" s="193"/>
      <c r="AS28" s="194"/>
    </row>
    <row r="29" spans="2:45" ht="25.5" customHeight="1" x14ac:dyDescent="0.25">
      <c r="B29" s="198">
        <v>44044</v>
      </c>
      <c r="C29" s="191"/>
      <c r="D29" s="191"/>
      <c r="E29" s="191"/>
      <c r="F29" s="206" t="s">
        <v>194</v>
      </c>
      <c r="G29" s="206"/>
      <c r="H29" s="206"/>
      <c r="I29" s="206"/>
      <c r="J29" s="206"/>
      <c r="K29" s="206"/>
      <c r="L29" s="206"/>
      <c r="M29" s="206"/>
      <c r="N29" s="206"/>
      <c r="O29" s="206"/>
      <c r="Q29" s="198">
        <v>44044</v>
      </c>
      <c r="R29" s="191"/>
      <c r="S29" s="191"/>
      <c r="T29" s="191"/>
      <c r="U29" s="192" t="s">
        <v>197</v>
      </c>
      <c r="V29" s="193"/>
      <c r="W29" s="193"/>
      <c r="X29" s="193"/>
      <c r="Y29" s="193"/>
      <c r="Z29" s="193"/>
      <c r="AA29" s="193"/>
      <c r="AB29" s="193"/>
      <c r="AC29" s="193"/>
      <c r="AD29" s="194"/>
      <c r="AF29" s="198">
        <v>44044</v>
      </c>
      <c r="AG29" s="191"/>
      <c r="AH29" s="191"/>
      <c r="AI29" s="191"/>
      <c r="AJ29" s="192" t="s">
        <v>197</v>
      </c>
      <c r="AK29" s="193"/>
      <c r="AL29" s="193"/>
      <c r="AM29" s="193"/>
      <c r="AN29" s="193"/>
      <c r="AO29" s="193"/>
      <c r="AP29" s="193"/>
      <c r="AQ29" s="193"/>
      <c r="AR29" s="193"/>
      <c r="AS29" s="194"/>
    </row>
    <row r="30" spans="2:45" ht="33.75" customHeight="1" x14ac:dyDescent="0.25">
      <c r="B30" s="198">
        <v>44075</v>
      </c>
      <c r="C30" s="191"/>
      <c r="D30" s="191"/>
      <c r="E30" s="191"/>
      <c r="F30" s="203" t="s">
        <v>206</v>
      </c>
      <c r="G30" s="204"/>
      <c r="H30" s="204"/>
      <c r="I30" s="204"/>
      <c r="J30" s="204"/>
      <c r="K30" s="204"/>
      <c r="L30" s="204"/>
      <c r="M30" s="204"/>
      <c r="N30" s="204"/>
      <c r="O30" s="205"/>
      <c r="Q30" s="198">
        <v>44075</v>
      </c>
      <c r="R30" s="191"/>
      <c r="S30" s="191"/>
      <c r="T30" s="191"/>
      <c r="U30" s="192" t="s">
        <v>197</v>
      </c>
      <c r="V30" s="193"/>
      <c r="W30" s="193"/>
      <c r="X30" s="193"/>
      <c r="Y30" s="193"/>
      <c r="Z30" s="193"/>
      <c r="AA30" s="193"/>
      <c r="AB30" s="193"/>
      <c r="AC30" s="193"/>
      <c r="AD30" s="194"/>
      <c r="AF30" s="198">
        <v>44075</v>
      </c>
      <c r="AG30" s="191"/>
      <c r="AH30" s="191"/>
      <c r="AI30" s="191"/>
      <c r="AJ30" s="192" t="s">
        <v>197</v>
      </c>
      <c r="AK30" s="193"/>
      <c r="AL30" s="193"/>
      <c r="AM30" s="193"/>
      <c r="AN30" s="193"/>
      <c r="AO30" s="193"/>
      <c r="AP30" s="193"/>
      <c r="AQ30" s="193"/>
      <c r="AR30" s="193"/>
      <c r="AS30" s="194"/>
    </row>
    <row r="31" spans="2:45" ht="31.5" customHeight="1" x14ac:dyDescent="0.25">
      <c r="B31" s="198">
        <v>44105</v>
      </c>
      <c r="C31" s="191"/>
      <c r="D31" s="191"/>
      <c r="E31" s="191"/>
      <c r="F31" s="203" t="s">
        <v>207</v>
      </c>
      <c r="G31" s="204"/>
      <c r="H31" s="204"/>
      <c r="I31" s="204"/>
      <c r="J31" s="204"/>
      <c r="K31" s="204"/>
      <c r="L31" s="204"/>
      <c r="M31" s="204"/>
      <c r="N31" s="204"/>
      <c r="O31" s="205"/>
      <c r="Q31" s="198">
        <v>44105</v>
      </c>
      <c r="R31" s="191"/>
      <c r="S31" s="191"/>
      <c r="T31" s="191"/>
      <c r="U31" s="192" t="s">
        <v>197</v>
      </c>
      <c r="V31" s="193"/>
      <c r="W31" s="193"/>
      <c r="X31" s="193"/>
      <c r="Y31" s="193"/>
      <c r="Z31" s="193"/>
      <c r="AA31" s="193"/>
      <c r="AB31" s="193"/>
      <c r="AC31" s="193"/>
      <c r="AD31" s="194"/>
      <c r="AF31" s="198">
        <v>44105</v>
      </c>
      <c r="AG31" s="191"/>
      <c r="AH31" s="191"/>
      <c r="AI31" s="191"/>
      <c r="AJ31" s="192" t="s">
        <v>197</v>
      </c>
      <c r="AK31" s="193"/>
      <c r="AL31" s="193"/>
      <c r="AM31" s="193"/>
      <c r="AN31" s="193"/>
      <c r="AO31" s="193"/>
      <c r="AP31" s="193"/>
      <c r="AQ31" s="193"/>
      <c r="AR31" s="193"/>
      <c r="AS31" s="194"/>
    </row>
    <row r="32" spans="2:45" ht="33.75" customHeight="1" x14ac:dyDescent="0.25">
      <c r="B32" s="198">
        <v>44136</v>
      </c>
      <c r="C32" s="191"/>
      <c r="D32" s="191"/>
      <c r="E32" s="191"/>
      <c r="F32" s="203" t="s">
        <v>208</v>
      </c>
      <c r="G32" s="204"/>
      <c r="H32" s="204"/>
      <c r="I32" s="204"/>
      <c r="J32" s="204"/>
      <c r="K32" s="204"/>
      <c r="L32" s="204"/>
      <c r="M32" s="204"/>
      <c r="N32" s="204"/>
      <c r="O32" s="205"/>
      <c r="Q32" s="198">
        <v>44136</v>
      </c>
      <c r="R32" s="191"/>
      <c r="S32" s="191"/>
      <c r="T32" s="191"/>
      <c r="U32" s="192" t="s">
        <v>209</v>
      </c>
      <c r="V32" s="193"/>
      <c r="W32" s="193"/>
      <c r="X32" s="193"/>
      <c r="Y32" s="193"/>
      <c r="Z32" s="193"/>
      <c r="AA32" s="193"/>
      <c r="AB32" s="193"/>
      <c r="AC32" s="193"/>
      <c r="AD32" s="194"/>
      <c r="AF32" s="198">
        <v>44136</v>
      </c>
      <c r="AG32" s="191"/>
      <c r="AH32" s="191"/>
      <c r="AI32" s="191"/>
      <c r="AJ32" s="192" t="s">
        <v>209</v>
      </c>
      <c r="AK32" s="193"/>
      <c r="AL32" s="193"/>
      <c r="AM32" s="193"/>
      <c r="AN32" s="193"/>
      <c r="AO32" s="193"/>
      <c r="AP32" s="193"/>
      <c r="AQ32" s="193"/>
      <c r="AR32" s="193"/>
      <c r="AS32" s="194"/>
    </row>
    <row r="33" spans="2:45" ht="25.5" customHeight="1" x14ac:dyDescent="0.25">
      <c r="B33" s="198">
        <v>44166</v>
      </c>
      <c r="C33" s="191"/>
      <c r="D33" s="191"/>
      <c r="E33" s="191"/>
      <c r="F33" s="192" t="s">
        <v>194</v>
      </c>
      <c r="G33" s="193"/>
      <c r="H33" s="193"/>
      <c r="I33" s="193"/>
      <c r="J33" s="193"/>
      <c r="K33" s="193"/>
      <c r="L33" s="193"/>
      <c r="M33" s="193"/>
      <c r="N33" s="193"/>
      <c r="O33" s="194"/>
      <c r="Q33" s="198">
        <v>44166</v>
      </c>
      <c r="R33" s="191"/>
      <c r="S33" s="191"/>
      <c r="T33" s="191"/>
      <c r="U33" s="192" t="s">
        <v>194</v>
      </c>
      <c r="V33" s="193"/>
      <c r="W33" s="193"/>
      <c r="X33" s="193"/>
      <c r="Y33" s="193"/>
      <c r="Z33" s="193"/>
      <c r="AA33" s="193"/>
      <c r="AB33" s="193"/>
      <c r="AC33" s="193"/>
      <c r="AD33" s="194"/>
      <c r="AF33" s="198">
        <v>44166</v>
      </c>
      <c r="AG33" s="191"/>
      <c r="AH33" s="191"/>
      <c r="AI33" s="191"/>
      <c r="AJ33" s="192" t="s">
        <v>194</v>
      </c>
      <c r="AK33" s="193"/>
      <c r="AL33" s="193"/>
      <c r="AM33" s="193"/>
      <c r="AN33" s="193"/>
      <c r="AO33" s="193"/>
      <c r="AP33" s="193"/>
      <c r="AQ33" s="193"/>
      <c r="AR33" s="193"/>
      <c r="AS33" s="194"/>
    </row>
    <row r="35" spans="2:45" x14ac:dyDescent="0.25">
      <c r="B35" s="202" t="s">
        <v>98</v>
      </c>
      <c r="C35" s="202"/>
      <c r="D35" s="202"/>
      <c r="E35" s="202"/>
      <c r="F35" s="202"/>
      <c r="G35" s="202"/>
      <c r="H35" s="202"/>
      <c r="I35" s="202"/>
      <c r="J35" s="202"/>
      <c r="K35" s="202"/>
      <c r="L35" s="202"/>
      <c r="M35" s="202"/>
      <c r="N35" s="202"/>
      <c r="O35" s="202"/>
      <c r="Q35" s="202" t="s">
        <v>99</v>
      </c>
      <c r="R35" s="202"/>
      <c r="S35" s="202"/>
      <c r="T35" s="202"/>
      <c r="U35" s="202"/>
      <c r="V35" s="202"/>
      <c r="W35" s="202"/>
      <c r="X35" s="202"/>
      <c r="Y35" s="202"/>
      <c r="Z35" s="202"/>
      <c r="AA35" s="202"/>
      <c r="AB35" s="202"/>
      <c r="AC35" s="202"/>
      <c r="AD35" s="202"/>
    </row>
    <row r="36" spans="2:45" x14ac:dyDescent="0.25">
      <c r="B36" s="39" t="s">
        <v>8</v>
      </c>
      <c r="C36" s="39" t="s">
        <v>9</v>
      </c>
      <c r="D36" s="39" t="s">
        <v>10</v>
      </c>
      <c r="E36" s="39" t="s">
        <v>11</v>
      </c>
      <c r="F36" s="39" t="s">
        <v>12</v>
      </c>
      <c r="G36" s="39" t="s">
        <v>13</v>
      </c>
      <c r="H36" s="39" t="s">
        <v>14</v>
      </c>
      <c r="I36" s="39" t="s">
        <v>15</v>
      </c>
      <c r="J36" s="39" t="s">
        <v>16</v>
      </c>
      <c r="K36" s="39" t="s">
        <v>17</v>
      </c>
      <c r="L36" s="39" t="s">
        <v>18</v>
      </c>
      <c r="M36" s="39" t="s">
        <v>29</v>
      </c>
      <c r="N36" s="39" t="s">
        <v>92</v>
      </c>
      <c r="O36" s="39" t="s">
        <v>93</v>
      </c>
      <c r="Q36" s="39" t="s">
        <v>8</v>
      </c>
      <c r="R36" s="39" t="s">
        <v>9</v>
      </c>
      <c r="S36" s="39" t="s">
        <v>10</v>
      </c>
      <c r="T36" s="39" t="s">
        <v>11</v>
      </c>
      <c r="U36" s="39" t="s">
        <v>12</v>
      </c>
      <c r="V36" s="39" t="s">
        <v>13</v>
      </c>
      <c r="W36" s="39" t="s">
        <v>14</v>
      </c>
      <c r="X36" s="39" t="s">
        <v>15</v>
      </c>
      <c r="Y36" s="39" t="s">
        <v>16</v>
      </c>
      <c r="Z36" s="39" t="s">
        <v>17</v>
      </c>
      <c r="AA36" s="39" t="s">
        <v>18</v>
      </c>
      <c r="AB36" s="39" t="s">
        <v>29</v>
      </c>
      <c r="AC36" s="39" t="s">
        <v>92</v>
      </c>
      <c r="AD36" s="39" t="s">
        <v>93</v>
      </c>
    </row>
    <row r="37" spans="2:45" x14ac:dyDescent="0.25">
      <c r="B37" s="74">
        <f>'MATRIZ DE IND'!K12</f>
        <v>0</v>
      </c>
      <c r="C37" s="74">
        <f>'MATRIZ DE IND'!L12</f>
        <v>0</v>
      </c>
      <c r="D37" s="74">
        <f>'MATRIZ DE IND'!M12</f>
        <v>0</v>
      </c>
      <c r="E37" s="74">
        <f>'MATRIZ DE IND'!N12</f>
        <v>0</v>
      </c>
      <c r="F37" s="74">
        <f>'MATRIZ DE IND'!O12</f>
        <v>0</v>
      </c>
      <c r="G37" s="74">
        <f>'MATRIZ DE IND'!P12</f>
        <v>0</v>
      </c>
      <c r="H37" s="40">
        <f>'MATRIZ DE IND'!Q12</f>
        <v>0</v>
      </c>
      <c r="I37" s="40">
        <f>'MATRIZ DE IND'!R12</f>
        <v>0</v>
      </c>
      <c r="J37" s="40">
        <f>'MATRIZ DE IND'!S12</f>
        <v>0</v>
      </c>
      <c r="K37" s="40">
        <f>'MATRIZ DE IND'!T12</f>
        <v>0</v>
      </c>
      <c r="L37" s="40">
        <f>'MATRIZ DE IND'!U12</f>
        <v>0</v>
      </c>
      <c r="M37" s="40">
        <f>'MATRIZ DE IND'!V12</f>
        <v>0</v>
      </c>
      <c r="N37" s="40">
        <v>0</v>
      </c>
      <c r="O37" s="40">
        <v>0</v>
      </c>
      <c r="Q37" s="74">
        <f>'MATRIZ DE IND'!K13</f>
        <v>0</v>
      </c>
      <c r="R37" s="74">
        <f>'MATRIZ DE IND'!L13</f>
        <v>0</v>
      </c>
      <c r="S37" s="74">
        <f>'MATRIZ DE IND'!M13</f>
        <v>0</v>
      </c>
      <c r="T37" s="74">
        <f>'MATRIZ DE IND'!N13</f>
        <v>0</v>
      </c>
      <c r="U37" s="74">
        <f>'MATRIZ DE IND'!O13</f>
        <v>0</v>
      </c>
      <c r="V37" s="74">
        <f>'MATRIZ DE IND'!P13</f>
        <v>0</v>
      </c>
      <c r="W37" s="40">
        <f>'MATRIZ DE IND'!Q13</f>
        <v>0</v>
      </c>
      <c r="X37" s="40">
        <f>'MATRIZ DE IND'!R13</f>
        <v>0</v>
      </c>
      <c r="Y37" s="40">
        <f>'MATRIZ DE IND'!S13</f>
        <v>0</v>
      </c>
      <c r="Z37" s="40">
        <f>'MATRIZ DE IND'!T13</f>
        <v>0</v>
      </c>
      <c r="AA37" s="40">
        <f>'MATRIZ DE IND'!U13</f>
        <v>0</v>
      </c>
      <c r="AB37" s="40">
        <f>'MATRIZ DE IND'!V13</f>
        <v>0</v>
      </c>
      <c r="AC37" s="40">
        <v>0</v>
      </c>
      <c r="AD37" s="40">
        <v>0</v>
      </c>
    </row>
    <row r="56" spans="2:30" ht="21" customHeight="1" x14ac:dyDescent="0.25">
      <c r="B56" s="199" t="s">
        <v>111</v>
      </c>
      <c r="C56" s="200"/>
      <c r="D56" s="200"/>
      <c r="E56" s="200"/>
      <c r="F56" s="200"/>
      <c r="G56" s="200"/>
      <c r="H56" s="200"/>
      <c r="I56" s="200"/>
      <c r="J56" s="200"/>
      <c r="K56" s="200"/>
      <c r="L56" s="200"/>
      <c r="M56" s="200"/>
      <c r="N56" s="200"/>
      <c r="O56" s="201"/>
      <c r="Q56" s="199" t="s">
        <v>112</v>
      </c>
      <c r="R56" s="200"/>
      <c r="S56" s="200"/>
      <c r="T56" s="200"/>
      <c r="U56" s="200"/>
      <c r="V56" s="200"/>
      <c r="W56" s="200"/>
      <c r="X56" s="200"/>
      <c r="Y56" s="200"/>
      <c r="Z56" s="200"/>
      <c r="AA56" s="200"/>
      <c r="AB56" s="200"/>
      <c r="AC56" s="200"/>
      <c r="AD56" s="201"/>
    </row>
    <row r="57" spans="2:30" ht="25.5" customHeight="1" x14ac:dyDescent="0.25">
      <c r="B57" s="198">
        <v>43831</v>
      </c>
      <c r="C57" s="191"/>
      <c r="D57" s="191"/>
      <c r="E57" s="191"/>
      <c r="F57" s="192" t="s">
        <v>198</v>
      </c>
      <c r="G57" s="193"/>
      <c r="H57" s="193"/>
      <c r="I57" s="193"/>
      <c r="J57" s="193"/>
      <c r="K57" s="193"/>
      <c r="L57" s="193"/>
      <c r="M57" s="193"/>
      <c r="N57" s="193"/>
      <c r="O57" s="194"/>
      <c r="Q57" s="198">
        <v>43831</v>
      </c>
      <c r="R57" s="191"/>
      <c r="S57" s="191"/>
      <c r="T57" s="191"/>
      <c r="U57" s="192" t="s">
        <v>198</v>
      </c>
      <c r="V57" s="193"/>
      <c r="W57" s="193"/>
      <c r="X57" s="193"/>
      <c r="Y57" s="193"/>
      <c r="Z57" s="193"/>
      <c r="AA57" s="193"/>
      <c r="AB57" s="193"/>
      <c r="AC57" s="193"/>
      <c r="AD57" s="194"/>
    </row>
    <row r="58" spans="2:30" ht="25.5" customHeight="1" x14ac:dyDescent="0.25">
      <c r="B58" s="198">
        <v>43862</v>
      </c>
      <c r="C58" s="191"/>
      <c r="D58" s="191"/>
      <c r="E58" s="191"/>
      <c r="F58" s="192" t="s">
        <v>198</v>
      </c>
      <c r="G58" s="193"/>
      <c r="H58" s="193"/>
      <c r="I58" s="193"/>
      <c r="J58" s="193"/>
      <c r="K58" s="193"/>
      <c r="L58" s="193"/>
      <c r="M58" s="193"/>
      <c r="N58" s="193"/>
      <c r="O58" s="194"/>
      <c r="Q58" s="198">
        <v>43862</v>
      </c>
      <c r="R58" s="191"/>
      <c r="S58" s="191"/>
      <c r="T58" s="191"/>
      <c r="U58" s="192" t="s">
        <v>198</v>
      </c>
      <c r="V58" s="193"/>
      <c r="W58" s="193"/>
      <c r="X58" s="193"/>
      <c r="Y58" s="193"/>
      <c r="Z58" s="193"/>
      <c r="AA58" s="193"/>
      <c r="AB58" s="193"/>
      <c r="AC58" s="193"/>
      <c r="AD58" s="194"/>
    </row>
    <row r="59" spans="2:30" ht="25.5" customHeight="1" x14ac:dyDescent="0.25">
      <c r="B59" s="198">
        <v>43891</v>
      </c>
      <c r="C59" s="191"/>
      <c r="D59" s="191"/>
      <c r="E59" s="191"/>
      <c r="F59" s="192" t="s">
        <v>198</v>
      </c>
      <c r="G59" s="193"/>
      <c r="H59" s="193"/>
      <c r="I59" s="193"/>
      <c r="J59" s="193"/>
      <c r="K59" s="193"/>
      <c r="L59" s="193"/>
      <c r="M59" s="193"/>
      <c r="N59" s="193"/>
      <c r="O59" s="194"/>
      <c r="Q59" s="198">
        <v>43891</v>
      </c>
      <c r="R59" s="191"/>
      <c r="S59" s="191"/>
      <c r="T59" s="191"/>
      <c r="U59" s="192" t="s">
        <v>198</v>
      </c>
      <c r="V59" s="193"/>
      <c r="W59" s="193"/>
      <c r="X59" s="193"/>
      <c r="Y59" s="193"/>
      <c r="Z59" s="193"/>
      <c r="AA59" s="193"/>
      <c r="AB59" s="193"/>
      <c r="AC59" s="193"/>
      <c r="AD59" s="194"/>
    </row>
    <row r="60" spans="2:30" ht="25.5" customHeight="1" x14ac:dyDescent="0.25">
      <c r="B60" s="198">
        <v>43922</v>
      </c>
      <c r="C60" s="191"/>
      <c r="D60" s="191"/>
      <c r="E60" s="191"/>
      <c r="F60" s="192" t="s">
        <v>198</v>
      </c>
      <c r="G60" s="193"/>
      <c r="H60" s="193"/>
      <c r="I60" s="193"/>
      <c r="J60" s="193"/>
      <c r="K60" s="193"/>
      <c r="L60" s="193"/>
      <c r="M60" s="193"/>
      <c r="N60" s="193"/>
      <c r="O60" s="194"/>
      <c r="Q60" s="198">
        <v>43922</v>
      </c>
      <c r="R60" s="191"/>
      <c r="S60" s="191"/>
      <c r="T60" s="191"/>
      <c r="U60" s="192" t="s">
        <v>198</v>
      </c>
      <c r="V60" s="193"/>
      <c r="W60" s="193"/>
      <c r="X60" s="193"/>
      <c r="Y60" s="193"/>
      <c r="Z60" s="193"/>
      <c r="AA60" s="193"/>
      <c r="AB60" s="193"/>
      <c r="AC60" s="193"/>
      <c r="AD60" s="194"/>
    </row>
    <row r="61" spans="2:30" ht="25.5" customHeight="1" x14ac:dyDescent="0.25">
      <c r="B61" s="198">
        <v>43952</v>
      </c>
      <c r="C61" s="191"/>
      <c r="D61" s="191"/>
      <c r="E61" s="191"/>
      <c r="F61" s="192" t="s">
        <v>198</v>
      </c>
      <c r="G61" s="193"/>
      <c r="H61" s="193"/>
      <c r="I61" s="193"/>
      <c r="J61" s="193"/>
      <c r="K61" s="193"/>
      <c r="L61" s="193"/>
      <c r="M61" s="193"/>
      <c r="N61" s="193"/>
      <c r="O61" s="194"/>
      <c r="Q61" s="198">
        <v>43952</v>
      </c>
      <c r="R61" s="191"/>
      <c r="S61" s="191"/>
      <c r="T61" s="191"/>
      <c r="U61" s="192" t="s">
        <v>198</v>
      </c>
      <c r="V61" s="193"/>
      <c r="W61" s="193"/>
      <c r="X61" s="193"/>
      <c r="Y61" s="193"/>
      <c r="Z61" s="193"/>
      <c r="AA61" s="193"/>
      <c r="AB61" s="193"/>
      <c r="AC61" s="193"/>
      <c r="AD61" s="194"/>
    </row>
    <row r="62" spans="2:30" ht="25.5" customHeight="1" x14ac:dyDescent="0.25">
      <c r="B62" s="198">
        <v>43983</v>
      </c>
      <c r="C62" s="191"/>
      <c r="D62" s="191"/>
      <c r="E62" s="191"/>
      <c r="F62" s="192" t="s">
        <v>198</v>
      </c>
      <c r="G62" s="193"/>
      <c r="H62" s="193"/>
      <c r="I62" s="193"/>
      <c r="J62" s="193"/>
      <c r="K62" s="193"/>
      <c r="L62" s="193"/>
      <c r="M62" s="193"/>
      <c r="N62" s="193"/>
      <c r="O62" s="194"/>
      <c r="Q62" s="198">
        <v>43983</v>
      </c>
      <c r="R62" s="191"/>
      <c r="S62" s="191"/>
      <c r="T62" s="191"/>
      <c r="U62" s="192" t="s">
        <v>198</v>
      </c>
      <c r="V62" s="193"/>
      <c r="W62" s="193"/>
      <c r="X62" s="193"/>
      <c r="Y62" s="193"/>
      <c r="Z62" s="193"/>
      <c r="AA62" s="193"/>
      <c r="AB62" s="193"/>
      <c r="AC62" s="193"/>
      <c r="AD62" s="194"/>
    </row>
    <row r="63" spans="2:30" ht="25.5" customHeight="1" x14ac:dyDescent="0.25">
      <c r="B63" s="198">
        <v>44013</v>
      </c>
      <c r="C63" s="191"/>
      <c r="D63" s="191"/>
      <c r="E63" s="191"/>
      <c r="F63" s="192" t="s">
        <v>198</v>
      </c>
      <c r="G63" s="193"/>
      <c r="H63" s="193"/>
      <c r="I63" s="193"/>
      <c r="J63" s="193"/>
      <c r="K63" s="193"/>
      <c r="L63" s="193"/>
      <c r="M63" s="193"/>
      <c r="N63" s="193"/>
      <c r="O63" s="194"/>
      <c r="Q63" s="198">
        <v>44013</v>
      </c>
      <c r="R63" s="191"/>
      <c r="S63" s="191"/>
      <c r="T63" s="191"/>
      <c r="U63" s="192" t="s">
        <v>198</v>
      </c>
      <c r="V63" s="193"/>
      <c r="W63" s="193"/>
      <c r="X63" s="193"/>
      <c r="Y63" s="193"/>
      <c r="Z63" s="193"/>
      <c r="AA63" s="193"/>
      <c r="AB63" s="193"/>
      <c r="AC63" s="193"/>
      <c r="AD63" s="194"/>
    </row>
    <row r="64" spans="2:30" ht="25.5" customHeight="1" x14ac:dyDescent="0.25">
      <c r="B64" s="198">
        <v>44044</v>
      </c>
      <c r="C64" s="191"/>
      <c r="D64" s="191"/>
      <c r="E64" s="191"/>
      <c r="F64" s="192" t="s">
        <v>198</v>
      </c>
      <c r="G64" s="193"/>
      <c r="H64" s="193"/>
      <c r="I64" s="193"/>
      <c r="J64" s="193"/>
      <c r="K64" s="193"/>
      <c r="L64" s="193"/>
      <c r="M64" s="193"/>
      <c r="N64" s="193"/>
      <c r="O64" s="194"/>
      <c r="Q64" s="198">
        <v>44044</v>
      </c>
      <c r="R64" s="191"/>
      <c r="S64" s="191"/>
      <c r="T64" s="191"/>
      <c r="U64" s="192" t="s">
        <v>198</v>
      </c>
      <c r="V64" s="193"/>
      <c r="W64" s="193"/>
      <c r="X64" s="193"/>
      <c r="Y64" s="193"/>
      <c r="Z64" s="193"/>
      <c r="AA64" s="193"/>
      <c r="AB64" s="193"/>
      <c r="AC64" s="193"/>
      <c r="AD64" s="194"/>
    </row>
    <row r="65" spans="2:30" ht="25.5" customHeight="1" x14ac:dyDescent="0.25">
      <c r="B65" s="198">
        <v>44075</v>
      </c>
      <c r="C65" s="191"/>
      <c r="D65" s="191"/>
      <c r="E65" s="191"/>
      <c r="F65" s="192" t="s">
        <v>198</v>
      </c>
      <c r="G65" s="193"/>
      <c r="H65" s="193"/>
      <c r="I65" s="193"/>
      <c r="J65" s="193"/>
      <c r="K65" s="193"/>
      <c r="L65" s="193"/>
      <c r="M65" s="193"/>
      <c r="N65" s="193"/>
      <c r="O65" s="194"/>
      <c r="Q65" s="198">
        <v>44075</v>
      </c>
      <c r="R65" s="191"/>
      <c r="S65" s="191"/>
      <c r="T65" s="191"/>
      <c r="U65" s="192" t="s">
        <v>198</v>
      </c>
      <c r="V65" s="193"/>
      <c r="W65" s="193"/>
      <c r="X65" s="193"/>
      <c r="Y65" s="193"/>
      <c r="Z65" s="193"/>
      <c r="AA65" s="193"/>
      <c r="AB65" s="193"/>
      <c r="AC65" s="193"/>
      <c r="AD65" s="194"/>
    </row>
    <row r="66" spans="2:30" ht="25.5" customHeight="1" x14ac:dyDescent="0.25">
      <c r="B66" s="198">
        <v>44105</v>
      </c>
      <c r="C66" s="191"/>
      <c r="D66" s="191"/>
      <c r="E66" s="191"/>
      <c r="F66" s="192" t="s">
        <v>198</v>
      </c>
      <c r="G66" s="193"/>
      <c r="H66" s="193"/>
      <c r="I66" s="193"/>
      <c r="J66" s="193"/>
      <c r="K66" s="193"/>
      <c r="L66" s="193"/>
      <c r="M66" s="193"/>
      <c r="N66" s="193"/>
      <c r="O66" s="194"/>
      <c r="Q66" s="198">
        <v>44105</v>
      </c>
      <c r="R66" s="191"/>
      <c r="S66" s="191"/>
      <c r="T66" s="191"/>
      <c r="U66" s="192" t="s">
        <v>198</v>
      </c>
      <c r="V66" s="193"/>
      <c r="W66" s="193"/>
      <c r="X66" s="193"/>
      <c r="Y66" s="193"/>
      <c r="Z66" s="193"/>
      <c r="AA66" s="193"/>
      <c r="AB66" s="193"/>
      <c r="AC66" s="193"/>
      <c r="AD66" s="194"/>
    </row>
    <row r="67" spans="2:30" ht="25.5" customHeight="1" x14ac:dyDescent="0.25">
      <c r="B67" s="198">
        <v>44136</v>
      </c>
      <c r="C67" s="191"/>
      <c r="D67" s="191"/>
      <c r="E67" s="191"/>
      <c r="F67" s="192" t="s">
        <v>198</v>
      </c>
      <c r="G67" s="193"/>
      <c r="H67" s="193"/>
      <c r="I67" s="193"/>
      <c r="J67" s="193"/>
      <c r="K67" s="193"/>
      <c r="L67" s="193"/>
      <c r="M67" s="193"/>
      <c r="N67" s="193"/>
      <c r="O67" s="194"/>
      <c r="Q67" s="198">
        <v>44136</v>
      </c>
      <c r="R67" s="191"/>
      <c r="S67" s="191"/>
      <c r="T67" s="191"/>
      <c r="U67" s="192" t="s">
        <v>198</v>
      </c>
      <c r="V67" s="193"/>
      <c r="W67" s="193"/>
      <c r="X67" s="193"/>
      <c r="Y67" s="193"/>
      <c r="Z67" s="193"/>
      <c r="AA67" s="193"/>
      <c r="AB67" s="193"/>
      <c r="AC67" s="193"/>
      <c r="AD67" s="194"/>
    </row>
    <row r="68" spans="2:30" ht="25.5" customHeight="1" x14ac:dyDescent="0.25">
      <c r="B68" s="198">
        <v>44166</v>
      </c>
      <c r="C68" s="191"/>
      <c r="D68" s="191"/>
      <c r="E68" s="191"/>
      <c r="F68" s="192" t="s">
        <v>198</v>
      </c>
      <c r="G68" s="193"/>
      <c r="H68" s="193"/>
      <c r="I68" s="193"/>
      <c r="J68" s="193"/>
      <c r="K68" s="193"/>
      <c r="L68" s="193"/>
      <c r="M68" s="193"/>
      <c r="N68" s="193"/>
      <c r="O68" s="194"/>
      <c r="Q68" s="198">
        <v>44166</v>
      </c>
      <c r="R68" s="191"/>
      <c r="S68" s="191"/>
      <c r="T68" s="191"/>
      <c r="U68" s="192" t="s">
        <v>198</v>
      </c>
      <c r="V68" s="193"/>
      <c r="W68" s="193"/>
      <c r="X68" s="193"/>
      <c r="Y68" s="193"/>
      <c r="Z68" s="193"/>
      <c r="AA68" s="193"/>
      <c r="AB68" s="193"/>
      <c r="AC68" s="193"/>
      <c r="AD68" s="194"/>
    </row>
  </sheetData>
  <mergeCells count="130">
    <mergeCell ref="B25:E25"/>
    <mergeCell ref="F25:O25"/>
    <mergeCell ref="B26:E26"/>
    <mergeCell ref="F26:O26"/>
    <mergeCell ref="B27:E27"/>
    <mergeCell ref="F27:O27"/>
    <mergeCell ref="Q2:AD2"/>
    <mergeCell ref="B23:E23"/>
    <mergeCell ref="F23:O23"/>
    <mergeCell ref="B24:E24"/>
    <mergeCell ref="F24:O24"/>
    <mergeCell ref="B2:O2"/>
    <mergeCell ref="B21:O21"/>
    <mergeCell ref="B22:E22"/>
    <mergeCell ref="F22:O22"/>
    <mergeCell ref="U29:AD29"/>
    <mergeCell ref="Q27:T27"/>
    <mergeCell ref="Q28:T28"/>
    <mergeCell ref="B31:E31"/>
    <mergeCell ref="F31:O31"/>
    <mergeCell ref="B32:E32"/>
    <mergeCell ref="F32:O32"/>
    <mergeCell ref="B33:E33"/>
    <mergeCell ref="F33:O33"/>
    <mergeCell ref="B28:E28"/>
    <mergeCell ref="F28:O28"/>
    <mergeCell ref="B29:E29"/>
    <mergeCell ref="F29:O29"/>
    <mergeCell ref="B30:E30"/>
    <mergeCell ref="F30:O30"/>
    <mergeCell ref="AF2:AS2"/>
    <mergeCell ref="AF21:AS21"/>
    <mergeCell ref="AF22:AI22"/>
    <mergeCell ref="AJ22:AS22"/>
    <mergeCell ref="AF23:AI23"/>
    <mergeCell ref="AJ23:AS23"/>
    <mergeCell ref="AF24:AI24"/>
    <mergeCell ref="AJ24:AS24"/>
    <mergeCell ref="U30:AD30"/>
    <mergeCell ref="U22:AD22"/>
    <mergeCell ref="Q21:AD21"/>
    <mergeCell ref="U23:AD23"/>
    <mergeCell ref="U24:AD24"/>
    <mergeCell ref="U25:AD25"/>
    <mergeCell ref="U26:AD26"/>
    <mergeCell ref="U27:AD27"/>
    <mergeCell ref="U28:AD28"/>
    <mergeCell ref="Q22:T22"/>
    <mergeCell ref="Q23:T23"/>
    <mergeCell ref="Q24:T24"/>
    <mergeCell ref="Q25:T25"/>
    <mergeCell ref="Q26:T26"/>
    <mergeCell ref="Q29:T29"/>
    <mergeCell ref="Q30:T30"/>
    <mergeCell ref="AF28:AI28"/>
    <mergeCell ref="AJ28:AS28"/>
    <mergeCell ref="AF29:AI29"/>
    <mergeCell ref="AJ29:AS29"/>
    <mergeCell ref="AF30:AI30"/>
    <mergeCell ref="AJ30:AS30"/>
    <mergeCell ref="AF25:AI25"/>
    <mergeCell ref="AJ25:AS25"/>
    <mergeCell ref="AF26:AI26"/>
    <mergeCell ref="AJ26:AS26"/>
    <mergeCell ref="AF27:AI27"/>
    <mergeCell ref="AJ27:AS27"/>
    <mergeCell ref="B35:O35"/>
    <mergeCell ref="Q35:AD35"/>
    <mergeCell ref="B57:E57"/>
    <mergeCell ref="F57:O57"/>
    <mergeCell ref="AF31:AI31"/>
    <mergeCell ref="AJ31:AS31"/>
    <mergeCell ref="AF32:AI32"/>
    <mergeCell ref="AJ32:AS32"/>
    <mergeCell ref="AF33:AI33"/>
    <mergeCell ref="AJ33:AS33"/>
    <mergeCell ref="U31:AD31"/>
    <mergeCell ref="U32:AD32"/>
    <mergeCell ref="U33:AD33"/>
    <mergeCell ref="Q32:T32"/>
    <mergeCell ref="Q33:T33"/>
    <mergeCell ref="Q31:T31"/>
    <mergeCell ref="Q56:AD56"/>
    <mergeCell ref="Q57:T57"/>
    <mergeCell ref="B67:E67"/>
    <mergeCell ref="F67:O67"/>
    <mergeCell ref="B56:O56"/>
    <mergeCell ref="B68:E68"/>
    <mergeCell ref="F68:O68"/>
    <mergeCell ref="B64:E64"/>
    <mergeCell ref="F64:O64"/>
    <mergeCell ref="B65:E65"/>
    <mergeCell ref="F65:O65"/>
    <mergeCell ref="B66:E66"/>
    <mergeCell ref="F66:O66"/>
    <mergeCell ref="B61:E61"/>
    <mergeCell ref="F61:O61"/>
    <mergeCell ref="B62:E62"/>
    <mergeCell ref="F62:O62"/>
    <mergeCell ref="B63:E63"/>
    <mergeCell ref="F63:O63"/>
    <mergeCell ref="B58:E58"/>
    <mergeCell ref="F58:O58"/>
    <mergeCell ref="B59:E59"/>
    <mergeCell ref="F59:O59"/>
    <mergeCell ref="B60:E60"/>
    <mergeCell ref="F60:O60"/>
    <mergeCell ref="U68:AD68"/>
    <mergeCell ref="Q68:T68"/>
    <mergeCell ref="U57:AD57"/>
    <mergeCell ref="U58:AD58"/>
    <mergeCell ref="U59:AD59"/>
    <mergeCell ref="U60:AD60"/>
    <mergeCell ref="U61:AD61"/>
    <mergeCell ref="U62:AD62"/>
    <mergeCell ref="U63:AD63"/>
    <mergeCell ref="U64:AD64"/>
    <mergeCell ref="U65:AD65"/>
    <mergeCell ref="Q66:T66"/>
    <mergeCell ref="Q67:T67"/>
    <mergeCell ref="U66:AD66"/>
    <mergeCell ref="Q58:T58"/>
    <mergeCell ref="Q59:T59"/>
    <mergeCell ref="Q60:T60"/>
    <mergeCell ref="Q61:T61"/>
    <mergeCell ref="Q62:T62"/>
    <mergeCell ref="Q63:T63"/>
    <mergeCell ref="Q65:T65"/>
    <mergeCell ref="Q64:T64"/>
    <mergeCell ref="U67:AD6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S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4" width="5.7109375" customWidth="1"/>
    <col min="5" max="5" width="4.8554687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1.7109375" customWidth="1"/>
    <col min="15" max="15" width="12.140625" customWidth="1"/>
    <col min="16" max="16" width="3.140625" customWidth="1"/>
    <col min="17" max="28" width="6" customWidth="1"/>
    <col min="29" max="29" width="11.28515625" customWidth="1"/>
    <col min="30" max="30" width="11.7109375" customWidth="1"/>
    <col min="31" max="31" width="2.85546875" customWidth="1"/>
    <col min="32" max="32" width="6" customWidth="1"/>
    <col min="33" max="33" width="4.85546875" customWidth="1"/>
    <col min="34" max="34" width="5.7109375" customWidth="1"/>
    <col min="35" max="35" width="5" customWidth="1"/>
    <col min="36" max="36" width="5.42578125" customWidth="1"/>
    <col min="37" max="37" width="4.85546875" customWidth="1"/>
    <col min="38" max="38" width="4.28515625" customWidth="1"/>
    <col min="39" max="39" width="5" customWidth="1"/>
    <col min="40" max="40" width="4" customWidth="1"/>
    <col min="41" max="41" width="5" customWidth="1"/>
    <col min="42" max="42" width="5.28515625" customWidth="1"/>
    <col min="43" max="43" width="5.42578125" customWidth="1"/>
    <col min="44" max="44" width="11.7109375" customWidth="1"/>
    <col min="45" max="45" width="12.140625" customWidth="1"/>
  </cols>
  <sheetData>
    <row r="2" spans="2:45" x14ac:dyDescent="0.25">
      <c r="B2" s="202" t="s">
        <v>100</v>
      </c>
      <c r="C2" s="202"/>
      <c r="D2" s="202"/>
      <c r="E2" s="202"/>
      <c r="F2" s="202"/>
      <c r="G2" s="202"/>
      <c r="H2" s="202"/>
      <c r="I2" s="202"/>
      <c r="J2" s="202"/>
      <c r="K2" s="202"/>
      <c r="L2" s="202"/>
      <c r="M2" s="202"/>
      <c r="N2" s="202"/>
      <c r="O2" s="202"/>
      <c r="Q2" s="202" t="s">
        <v>101</v>
      </c>
      <c r="R2" s="202"/>
      <c r="S2" s="202"/>
      <c r="T2" s="202"/>
      <c r="U2" s="202"/>
      <c r="V2" s="202"/>
      <c r="W2" s="202"/>
      <c r="X2" s="202"/>
      <c r="Y2" s="202"/>
      <c r="Z2" s="202"/>
      <c r="AA2" s="202"/>
      <c r="AB2" s="202"/>
      <c r="AC2" s="202"/>
      <c r="AD2" s="202"/>
      <c r="AF2" s="202" t="s">
        <v>143</v>
      </c>
      <c r="AG2" s="202"/>
      <c r="AH2" s="202"/>
      <c r="AI2" s="202"/>
      <c r="AJ2" s="202"/>
      <c r="AK2" s="202"/>
      <c r="AL2" s="202"/>
      <c r="AM2" s="202"/>
      <c r="AN2" s="202"/>
      <c r="AO2" s="202"/>
      <c r="AP2" s="202"/>
      <c r="AQ2" s="202"/>
      <c r="AR2" s="202"/>
      <c r="AS2" s="202"/>
    </row>
    <row r="3" spans="2:45" ht="17.25" customHeight="1" x14ac:dyDescent="0.25">
      <c r="B3" s="39" t="s">
        <v>8</v>
      </c>
      <c r="C3" s="39" t="s">
        <v>9</v>
      </c>
      <c r="D3" s="39" t="s">
        <v>10</v>
      </c>
      <c r="E3" s="39" t="s">
        <v>11</v>
      </c>
      <c r="F3" s="39" t="s">
        <v>12</v>
      </c>
      <c r="G3" s="39" t="s">
        <v>13</v>
      </c>
      <c r="H3" s="39" t="s">
        <v>14</v>
      </c>
      <c r="I3" s="39" t="s">
        <v>15</v>
      </c>
      <c r="J3" s="39" t="s">
        <v>16</v>
      </c>
      <c r="K3" s="39" t="s">
        <v>17</v>
      </c>
      <c r="L3" s="39" t="s">
        <v>18</v>
      </c>
      <c r="M3" s="39" t="s">
        <v>29</v>
      </c>
      <c r="N3" s="39" t="s">
        <v>92</v>
      </c>
      <c r="O3" s="39" t="s">
        <v>93</v>
      </c>
      <c r="Q3" s="39" t="s">
        <v>8</v>
      </c>
      <c r="R3" s="39" t="s">
        <v>9</v>
      </c>
      <c r="S3" s="39" t="s">
        <v>10</v>
      </c>
      <c r="T3" s="39" t="s">
        <v>11</v>
      </c>
      <c r="U3" s="39" t="s">
        <v>12</v>
      </c>
      <c r="V3" s="39" t="s">
        <v>13</v>
      </c>
      <c r="W3" s="39" t="s">
        <v>14</v>
      </c>
      <c r="X3" s="39" t="s">
        <v>15</v>
      </c>
      <c r="Y3" s="39" t="s">
        <v>16</v>
      </c>
      <c r="Z3" s="39" t="s">
        <v>17</v>
      </c>
      <c r="AA3" s="39" t="s">
        <v>18</v>
      </c>
      <c r="AB3" s="39" t="s">
        <v>29</v>
      </c>
      <c r="AC3" s="39" t="s">
        <v>92</v>
      </c>
      <c r="AD3" s="39" t="s">
        <v>93</v>
      </c>
      <c r="AF3" s="39" t="s">
        <v>8</v>
      </c>
      <c r="AG3" s="39" t="s">
        <v>9</v>
      </c>
      <c r="AH3" s="39" t="s">
        <v>10</v>
      </c>
      <c r="AI3" s="39" t="s">
        <v>11</v>
      </c>
      <c r="AJ3" s="39" t="s">
        <v>12</v>
      </c>
      <c r="AK3" s="39" t="s">
        <v>13</v>
      </c>
      <c r="AL3" s="39" t="s">
        <v>14</v>
      </c>
      <c r="AM3" s="39" t="s">
        <v>15</v>
      </c>
      <c r="AN3" s="39" t="s">
        <v>16</v>
      </c>
      <c r="AO3" s="39" t="s">
        <v>17</v>
      </c>
      <c r="AP3" s="39" t="s">
        <v>18</v>
      </c>
      <c r="AQ3" s="39" t="s">
        <v>29</v>
      </c>
      <c r="AR3" s="39" t="s">
        <v>92</v>
      </c>
      <c r="AS3" s="39" t="s">
        <v>93</v>
      </c>
    </row>
    <row r="4" spans="2:45" x14ac:dyDescent="0.25">
      <c r="B4" s="24" t="e">
        <f>'MATRIZ DE IND'!#REF!</f>
        <v>#REF!</v>
      </c>
      <c r="C4" s="24" t="e">
        <f>'MATRIZ DE IND'!#REF!</f>
        <v>#REF!</v>
      </c>
      <c r="D4" s="24" t="e">
        <f>'MATRIZ DE IND'!#REF!</f>
        <v>#REF!</v>
      </c>
      <c r="E4" s="24" t="e">
        <f>'MATRIZ DE IND'!#REF!</f>
        <v>#REF!</v>
      </c>
      <c r="F4" s="24" t="e">
        <f>'MATRIZ DE IND'!#REF!</f>
        <v>#REF!</v>
      </c>
      <c r="G4" s="24" t="e">
        <f>'MATRIZ DE IND'!#REF!</f>
        <v>#REF!</v>
      </c>
      <c r="H4" s="24" t="e">
        <f>'MATRIZ DE IND'!#REF!</f>
        <v>#REF!</v>
      </c>
      <c r="I4" s="24" t="e">
        <f>'MATRIZ DE IND'!#REF!</f>
        <v>#REF!</v>
      </c>
      <c r="J4" s="24" t="e">
        <f>'MATRIZ DE IND'!#REF!</f>
        <v>#REF!</v>
      </c>
      <c r="K4" s="24" t="e">
        <f>'MATRIZ DE IND'!#REF!</f>
        <v>#REF!</v>
      </c>
      <c r="L4" s="24" t="e">
        <f>'MATRIZ DE IND'!#REF!</f>
        <v>#REF!</v>
      </c>
      <c r="M4" s="24" t="e">
        <f>'MATRIZ DE IND'!#REF!</f>
        <v>#REF!</v>
      </c>
      <c r="N4" s="24" t="e">
        <f>'MATRIZ DE IND'!#REF!</f>
        <v>#REF!</v>
      </c>
      <c r="O4" s="24" t="e">
        <f>'MATRIZ DE IND'!#REF!</f>
        <v>#REF!</v>
      </c>
      <c r="Q4" s="42" t="e">
        <f>'MATRIZ DE IND'!#REF!</f>
        <v>#REF!</v>
      </c>
      <c r="R4" s="42" t="e">
        <f>'MATRIZ DE IND'!#REF!</f>
        <v>#REF!</v>
      </c>
      <c r="S4" s="42" t="e">
        <f>'MATRIZ DE IND'!#REF!</f>
        <v>#REF!</v>
      </c>
      <c r="T4" s="42" t="e">
        <f>'MATRIZ DE IND'!#REF!</f>
        <v>#REF!</v>
      </c>
      <c r="U4" s="42" t="e">
        <f>'MATRIZ DE IND'!#REF!</f>
        <v>#REF!</v>
      </c>
      <c r="V4" s="42" t="e">
        <f>'MATRIZ DE IND'!#REF!</f>
        <v>#REF!</v>
      </c>
      <c r="W4" s="42" t="e">
        <f>'MATRIZ DE IND'!#REF!</f>
        <v>#REF!</v>
      </c>
      <c r="X4" s="42" t="e">
        <f>'MATRIZ DE IND'!#REF!</f>
        <v>#REF!</v>
      </c>
      <c r="Y4" s="42" t="e">
        <f>'MATRIZ DE IND'!#REF!</f>
        <v>#REF!</v>
      </c>
      <c r="Z4" s="42" t="e">
        <f>'MATRIZ DE IND'!#REF!</f>
        <v>#REF!</v>
      </c>
      <c r="AA4" s="42" t="e">
        <f>'MATRIZ DE IND'!#REF!</f>
        <v>#REF!</v>
      </c>
      <c r="AB4" s="42" t="e">
        <f>'MATRIZ DE IND'!#REF!</f>
        <v>#REF!</v>
      </c>
      <c r="AC4" s="42" t="e">
        <f>'MATRIZ DE IND'!#REF!</f>
        <v>#REF!</v>
      </c>
      <c r="AD4" s="42" t="e">
        <f>'MATRIZ DE IND'!#REF!</f>
        <v>#REF!</v>
      </c>
      <c r="AF4" s="24" t="e">
        <f>'MATRIZ DE IND'!#REF!</f>
        <v>#REF!</v>
      </c>
      <c r="AG4" s="24" t="e">
        <f>'MATRIZ DE IND'!#REF!</f>
        <v>#REF!</v>
      </c>
      <c r="AH4" s="24" t="e">
        <f>'MATRIZ DE IND'!#REF!</f>
        <v>#REF!</v>
      </c>
      <c r="AI4" s="24" t="e">
        <f>'MATRIZ DE IND'!#REF!</f>
        <v>#REF!</v>
      </c>
      <c r="AJ4" s="24" t="e">
        <f>'MATRIZ DE IND'!#REF!</f>
        <v>#REF!</v>
      </c>
      <c r="AK4" s="24" t="e">
        <f>'MATRIZ DE IND'!#REF!</f>
        <v>#REF!</v>
      </c>
      <c r="AL4" s="24" t="e">
        <f>'MATRIZ DE IND'!#REF!</f>
        <v>#REF!</v>
      </c>
      <c r="AM4" s="24" t="e">
        <f>'MATRIZ DE IND'!#REF!</f>
        <v>#REF!</v>
      </c>
      <c r="AN4" s="24" t="e">
        <f>'MATRIZ DE IND'!#REF!</f>
        <v>#REF!</v>
      </c>
      <c r="AO4" s="24" t="e">
        <f>'MATRIZ DE IND'!#REF!</f>
        <v>#REF!</v>
      </c>
      <c r="AP4" s="24" t="e">
        <f>'MATRIZ DE IND'!#REF!</f>
        <v>#REF!</v>
      </c>
      <c r="AQ4" s="24" t="e">
        <f>'MATRIZ DE IND'!#REF!</f>
        <v>#REF!</v>
      </c>
      <c r="AR4" s="24" t="e">
        <f>'MATRIZ DE IND'!#REF!</f>
        <v>#REF!</v>
      </c>
      <c r="AS4" s="24" t="e">
        <f>'MATRIZ DE IND'!#REF!</f>
        <v>#REF!</v>
      </c>
    </row>
    <row r="5" spans="2:45" x14ac:dyDescent="0.25">
      <c r="B5" s="35"/>
      <c r="C5" s="35"/>
      <c r="D5" s="35"/>
      <c r="E5" s="35"/>
      <c r="F5" s="35"/>
      <c r="G5" s="35"/>
      <c r="H5" s="35"/>
      <c r="I5" s="35"/>
      <c r="J5" s="35"/>
      <c r="K5" s="35"/>
      <c r="L5" s="35"/>
      <c r="M5" s="35"/>
      <c r="N5" s="35"/>
      <c r="O5" s="35"/>
    </row>
    <row r="6" spans="2:45" x14ac:dyDescent="0.25">
      <c r="B6" s="36"/>
      <c r="C6" s="36"/>
      <c r="D6" s="36"/>
      <c r="E6" s="36"/>
      <c r="F6" s="36"/>
      <c r="G6" s="36"/>
      <c r="H6" s="36"/>
      <c r="I6" s="36"/>
      <c r="J6" s="36"/>
      <c r="K6" s="36"/>
      <c r="L6" s="36"/>
      <c r="M6" s="36"/>
      <c r="N6" s="36"/>
      <c r="O6" s="36"/>
      <c r="Q6" s="37"/>
    </row>
    <row r="7" spans="2:45" x14ac:dyDescent="0.25">
      <c r="B7" s="36"/>
      <c r="C7" s="36"/>
      <c r="D7" s="36"/>
      <c r="E7" s="36"/>
      <c r="F7" s="36"/>
      <c r="G7" s="36"/>
      <c r="H7" s="36"/>
      <c r="I7" s="36"/>
      <c r="J7" s="36"/>
      <c r="K7" s="36"/>
      <c r="L7" s="36"/>
      <c r="M7" s="36"/>
      <c r="N7" s="36"/>
      <c r="O7" s="36"/>
      <c r="Q7" s="38"/>
    </row>
    <row r="8" spans="2:45" x14ac:dyDescent="0.25">
      <c r="B8" s="36"/>
      <c r="C8" s="36"/>
      <c r="D8" s="36"/>
      <c r="E8" s="36"/>
      <c r="F8" s="36"/>
      <c r="G8" s="36"/>
      <c r="H8" s="36"/>
      <c r="I8" s="36"/>
      <c r="J8" s="36"/>
      <c r="K8" s="36"/>
      <c r="L8" s="36"/>
      <c r="M8" s="36"/>
      <c r="N8" s="36"/>
      <c r="O8" s="36"/>
    </row>
    <row r="9" spans="2:45" x14ac:dyDescent="0.25">
      <c r="B9" s="36"/>
      <c r="C9" s="36"/>
      <c r="D9" s="36"/>
      <c r="E9" s="36"/>
      <c r="F9" s="36"/>
      <c r="G9" s="36"/>
      <c r="H9" s="36"/>
      <c r="I9" s="36"/>
      <c r="J9" s="36"/>
      <c r="K9" s="36"/>
      <c r="L9" s="36"/>
      <c r="M9" s="36"/>
      <c r="N9" s="36"/>
      <c r="O9" s="36"/>
    </row>
    <row r="10" spans="2:45" x14ac:dyDescent="0.25">
      <c r="B10" s="36"/>
      <c r="C10" s="36"/>
      <c r="D10" s="36"/>
      <c r="E10" s="36"/>
      <c r="F10" s="36"/>
      <c r="G10" s="36"/>
      <c r="H10" s="36"/>
      <c r="I10" s="36"/>
      <c r="J10" s="36"/>
      <c r="K10" s="36"/>
      <c r="L10" s="36"/>
      <c r="M10" s="36"/>
      <c r="N10" s="36"/>
      <c r="O10" s="36"/>
    </row>
    <row r="11" spans="2:45" x14ac:dyDescent="0.25">
      <c r="B11" s="36"/>
      <c r="C11" s="36"/>
      <c r="D11" s="36"/>
      <c r="E11" s="36"/>
      <c r="F11" s="36"/>
      <c r="G11" s="36"/>
      <c r="H11" s="36"/>
      <c r="I11" s="36"/>
      <c r="J11" s="36"/>
      <c r="K11" s="36"/>
      <c r="L11" s="36"/>
      <c r="M11" s="36"/>
      <c r="N11" s="36"/>
      <c r="O11" s="36"/>
    </row>
    <row r="12" spans="2:45" x14ac:dyDescent="0.25">
      <c r="B12" s="36"/>
      <c r="C12" s="36"/>
      <c r="D12" s="36"/>
      <c r="E12" s="36"/>
      <c r="F12" s="36"/>
      <c r="G12" s="36"/>
      <c r="H12" s="36"/>
      <c r="I12" s="36"/>
      <c r="J12" s="36"/>
      <c r="K12" s="36"/>
      <c r="L12" s="36"/>
      <c r="M12" s="36"/>
      <c r="N12" s="36"/>
      <c r="O12" s="36"/>
    </row>
    <row r="13" spans="2:45" x14ac:dyDescent="0.25">
      <c r="B13" s="36"/>
      <c r="C13" s="36"/>
      <c r="D13" s="36"/>
      <c r="E13" s="36"/>
      <c r="F13" s="36"/>
      <c r="G13" s="36"/>
      <c r="H13" s="36"/>
      <c r="I13" s="36"/>
      <c r="J13" s="36"/>
      <c r="K13" s="36"/>
      <c r="L13" s="36"/>
      <c r="M13" s="36"/>
      <c r="N13" s="36"/>
      <c r="O13" s="36"/>
    </row>
    <row r="14" spans="2:45" x14ac:dyDescent="0.25">
      <c r="B14" s="36"/>
      <c r="C14" s="36"/>
      <c r="D14" s="36"/>
      <c r="E14" s="36"/>
      <c r="F14" s="36"/>
      <c r="G14" s="36"/>
      <c r="H14" s="36"/>
      <c r="I14" s="36"/>
      <c r="J14" s="36"/>
      <c r="K14" s="36"/>
      <c r="L14" s="36"/>
      <c r="M14" s="36"/>
      <c r="N14" s="36"/>
      <c r="O14" s="36"/>
    </row>
    <row r="15" spans="2:45" x14ac:dyDescent="0.25">
      <c r="B15" s="36"/>
      <c r="C15" s="36"/>
      <c r="D15" s="36"/>
      <c r="E15" s="36"/>
      <c r="F15" s="36"/>
      <c r="G15" s="36"/>
      <c r="H15" s="36"/>
      <c r="I15" s="36"/>
      <c r="J15" s="36"/>
      <c r="K15" s="36"/>
      <c r="L15" s="36"/>
      <c r="M15" s="36"/>
      <c r="N15" s="36"/>
      <c r="O15" s="36"/>
    </row>
    <row r="16" spans="2:45" x14ac:dyDescent="0.25">
      <c r="B16" s="36"/>
      <c r="C16" s="36"/>
      <c r="D16" s="36"/>
      <c r="E16" s="36"/>
      <c r="F16" s="36"/>
      <c r="G16" s="36"/>
      <c r="H16" s="36"/>
      <c r="I16" s="36"/>
      <c r="J16" s="36"/>
      <c r="K16" s="36"/>
      <c r="L16" s="36"/>
      <c r="M16" s="36"/>
      <c r="N16" s="36"/>
      <c r="O16" s="36"/>
    </row>
    <row r="17" spans="2:45" x14ac:dyDescent="0.25">
      <c r="B17" s="36"/>
      <c r="C17" s="36"/>
      <c r="D17" s="36"/>
      <c r="E17" s="36"/>
      <c r="F17" s="36"/>
      <c r="G17" s="36"/>
      <c r="H17" s="36"/>
      <c r="I17" s="36"/>
      <c r="J17" s="36"/>
      <c r="K17" s="36"/>
      <c r="L17" s="36"/>
      <c r="M17" s="36"/>
      <c r="N17" s="36"/>
      <c r="O17" s="36"/>
    </row>
    <row r="18" spans="2:45" x14ac:dyDescent="0.25">
      <c r="B18" s="36"/>
      <c r="C18" s="36"/>
      <c r="D18" s="36"/>
      <c r="E18" s="36"/>
      <c r="F18" s="36"/>
      <c r="G18" s="36"/>
      <c r="H18" s="36"/>
      <c r="I18" s="36"/>
      <c r="J18" s="36"/>
      <c r="K18" s="36"/>
      <c r="L18" s="36"/>
      <c r="M18" s="36"/>
      <c r="N18" s="36"/>
      <c r="O18" s="36"/>
    </row>
    <row r="19" spans="2:45" x14ac:dyDescent="0.25">
      <c r="B19" s="36"/>
      <c r="C19" s="36"/>
      <c r="D19" s="36"/>
      <c r="E19" s="36"/>
      <c r="F19" s="36"/>
      <c r="G19" s="36"/>
      <c r="H19" s="36"/>
      <c r="I19" s="36"/>
      <c r="J19" s="36"/>
      <c r="K19" s="36"/>
      <c r="L19" s="36"/>
      <c r="M19" s="36"/>
      <c r="N19" s="36"/>
      <c r="O19" s="36"/>
    </row>
    <row r="21" spans="2:45" ht="21.75" customHeight="1" x14ac:dyDescent="0.25">
      <c r="B21" s="191" t="s">
        <v>107</v>
      </c>
      <c r="C21" s="191"/>
      <c r="D21" s="191"/>
      <c r="E21" s="191"/>
      <c r="F21" s="191"/>
      <c r="G21" s="191"/>
      <c r="H21" s="191"/>
      <c r="I21" s="191"/>
      <c r="J21" s="191"/>
      <c r="K21" s="191"/>
      <c r="L21" s="191"/>
      <c r="M21" s="191"/>
      <c r="N21" s="191"/>
      <c r="O21" s="191"/>
      <c r="Q21" s="199" t="s">
        <v>106</v>
      </c>
      <c r="R21" s="200"/>
      <c r="S21" s="200"/>
      <c r="T21" s="200"/>
      <c r="U21" s="200"/>
      <c r="V21" s="200"/>
      <c r="W21" s="200"/>
      <c r="X21" s="200"/>
      <c r="Y21" s="200"/>
      <c r="Z21" s="200"/>
      <c r="AA21" s="200"/>
      <c r="AB21" s="200"/>
      <c r="AC21" s="200"/>
      <c r="AD21" s="201"/>
      <c r="AF21" s="199" t="s">
        <v>144</v>
      </c>
      <c r="AG21" s="200"/>
      <c r="AH21" s="200"/>
      <c r="AI21" s="200"/>
      <c r="AJ21" s="200"/>
      <c r="AK21" s="200"/>
      <c r="AL21" s="200"/>
      <c r="AM21" s="200"/>
      <c r="AN21" s="200"/>
      <c r="AO21" s="200"/>
      <c r="AP21" s="200"/>
      <c r="AQ21" s="200"/>
      <c r="AR21" s="200"/>
      <c r="AS21" s="201"/>
    </row>
    <row r="22" spans="2:45" ht="25.5" customHeight="1" x14ac:dyDescent="0.25">
      <c r="B22" s="198">
        <v>43466</v>
      </c>
      <c r="C22" s="191"/>
      <c r="D22" s="191"/>
      <c r="E22" s="191"/>
      <c r="F22" s="207"/>
      <c r="G22" s="207"/>
      <c r="H22" s="207"/>
      <c r="I22" s="207"/>
      <c r="J22" s="207"/>
      <c r="K22" s="207"/>
      <c r="L22" s="207"/>
      <c r="M22" s="207"/>
      <c r="N22" s="207"/>
      <c r="O22" s="207"/>
      <c r="Q22" s="208">
        <v>43466</v>
      </c>
      <c r="R22" s="209"/>
      <c r="S22" s="209"/>
      <c r="T22" s="210"/>
      <c r="U22" s="211"/>
      <c r="V22" s="212"/>
      <c r="W22" s="212"/>
      <c r="X22" s="212"/>
      <c r="Y22" s="212"/>
      <c r="Z22" s="212"/>
      <c r="AA22" s="212"/>
      <c r="AB22" s="212"/>
      <c r="AC22" s="212"/>
      <c r="AD22" s="213"/>
      <c r="AF22" s="208">
        <v>43466</v>
      </c>
      <c r="AG22" s="209"/>
      <c r="AH22" s="209"/>
      <c r="AI22" s="210"/>
      <c r="AJ22" s="211"/>
      <c r="AK22" s="212"/>
      <c r="AL22" s="212"/>
      <c r="AM22" s="212"/>
      <c r="AN22" s="212"/>
      <c r="AO22" s="212"/>
      <c r="AP22" s="212"/>
      <c r="AQ22" s="212"/>
      <c r="AR22" s="212"/>
      <c r="AS22" s="213"/>
    </row>
    <row r="23" spans="2:45" ht="25.5" customHeight="1" x14ac:dyDescent="0.25">
      <c r="B23" s="198">
        <v>43497</v>
      </c>
      <c r="C23" s="191"/>
      <c r="D23" s="191"/>
      <c r="E23" s="191"/>
      <c r="F23" s="207"/>
      <c r="G23" s="207"/>
      <c r="H23" s="207"/>
      <c r="I23" s="207"/>
      <c r="J23" s="207"/>
      <c r="K23" s="207"/>
      <c r="L23" s="207"/>
      <c r="M23" s="207"/>
      <c r="N23" s="207"/>
      <c r="O23" s="207"/>
      <c r="Q23" s="208">
        <v>43497</v>
      </c>
      <c r="R23" s="209"/>
      <c r="S23" s="209"/>
      <c r="T23" s="210"/>
      <c r="U23" s="211"/>
      <c r="V23" s="212"/>
      <c r="W23" s="212"/>
      <c r="X23" s="212"/>
      <c r="Y23" s="212"/>
      <c r="Z23" s="212"/>
      <c r="AA23" s="212"/>
      <c r="AB23" s="212"/>
      <c r="AC23" s="212"/>
      <c r="AD23" s="213"/>
      <c r="AF23" s="208">
        <v>43497</v>
      </c>
      <c r="AG23" s="209"/>
      <c r="AH23" s="209"/>
      <c r="AI23" s="210"/>
      <c r="AJ23" s="211"/>
      <c r="AK23" s="212"/>
      <c r="AL23" s="212"/>
      <c r="AM23" s="212"/>
      <c r="AN23" s="212"/>
      <c r="AO23" s="212"/>
      <c r="AP23" s="212"/>
      <c r="AQ23" s="212"/>
      <c r="AR23" s="212"/>
      <c r="AS23" s="213"/>
    </row>
    <row r="24" spans="2:45" ht="25.5" customHeight="1" x14ac:dyDescent="0.25">
      <c r="B24" s="198">
        <v>43525</v>
      </c>
      <c r="C24" s="191"/>
      <c r="D24" s="191"/>
      <c r="E24" s="191"/>
      <c r="F24" s="207"/>
      <c r="G24" s="207"/>
      <c r="H24" s="207"/>
      <c r="I24" s="207"/>
      <c r="J24" s="207"/>
      <c r="K24" s="207"/>
      <c r="L24" s="207"/>
      <c r="M24" s="207"/>
      <c r="N24" s="207"/>
      <c r="O24" s="207"/>
      <c r="Q24" s="208">
        <v>43525</v>
      </c>
      <c r="R24" s="209"/>
      <c r="S24" s="209"/>
      <c r="T24" s="210"/>
      <c r="U24" s="211"/>
      <c r="V24" s="212"/>
      <c r="W24" s="212"/>
      <c r="X24" s="212"/>
      <c r="Y24" s="212"/>
      <c r="Z24" s="212"/>
      <c r="AA24" s="212"/>
      <c r="AB24" s="212"/>
      <c r="AC24" s="212"/>
      <c r="AD24" s="213"/>
      <c r="AF24" s="208">
        <v>43525</v>
      </c>
      <c r="AG24" s="209"/>
      <c r="AH24" s="209"/>
      <c r="AI24" s="210"/>
      <c r="AJ24" s="211"/>
      <c r="AK24" s="212"/>
      <c r="AL24" s="212"/>
      <c r="AM24" s="212"/>
      <c r="AN24" s="212"/>
      <c r="AO24" s="212"/>
      <c r="AP24" s="212"/>
      <c r="AQ24" s="212"/>
      <c r="AR24" s="212"/>
      <c r="AS24" s="213"/>
    </row>
    <row r="25" spans="2:45" ht="25.5" customHeight="1" x14ac:dyDescent="0.25">
      <c r="B25" s="198">
        <v>43556</v>
      </c>
      <c r="C25" s="191"/>
      <c r="D25" s="191"/>
      <c r="E25" s="191"/>
      <c r="F25" s="207"/>
      <c r="G25" s="207"/>
      <c r="H25" s="207"/>
      <c r="I25" s="207"/>
      <c r="J25" s="207"/>
      <c r="K25" s="207"/>
      <c r="L25" s="207"/>
      <c r="M25" s="207"/>
      <c r="N25" s="207"/>
      <c r="O25" s="207"/>
      <c r="Q25" s="208">
        <v>43556</v>
      </c>
      <c r="R25" s="209"/>
      <c r="S25" s="209"/>
      <c r="T25" s="210"/>
      <c r="U25" s="211"/>
      <c r="V25" s="212"/>
      <c r="W25" s="212"/>
      <c r="X25" s="212"/>
      <c r="Y25" s="212"/>
      <c r="Z25" s="212"/>
      <c r="AA25" s="212"/>
      <c r="AB25" s="212"/>
      <c r="AC25" s="212"/>
      <c r="AD25" s="213"/>
      <c r="AF25" s="208">
        <v>43556</v>
      </c>
      <c r="AG25" s="209"/>
      <c r="AH25" s="209"/>
      <c r="AI25" s="210"/>
      <c r="AJ25" s="211"/>
      <c r="AK25" s="212"/>
      <c r="AL25" s="212"/>
      <c r="AM25" s="212"/>
      <c r="AN25" s="212"/>
      <c r="AO25" s="212"/>
      <c r="AP25" s="212"/>
      <c r="AQ25" s="212"/>
      <c r="AR25" s="212"/>
      <c r="AS25" s="213"/>
    </row>
    <row r="26" spans="2:45" ht="25.5" customHeight="1" x14ac:dyDescent="0.25">
      <c r="B26" s="198">
        <v>43586</v>
      </c>
      <c r="C26" s="191"/>
      <c r="D26" s="191"/>
      <c r="E26" s="191"/>
      <c r="F26" s="207"/>
      <c r="G26" s="207"/>
      <c r="H26" s="207"/>
      <c r="I26" s="207"/>
      <c r="J26" s="207"/>
      <c r="K26" s="207"/>
      <c r="L26" s="207"/>
      <c r="M26" s="207"/>
      <c r="N26" s="207"/>
      <c r="O26" s="207"/>
      <c r="Q26" s="208">
        <v>43586</v>
      </c>
      <c r="R26" s="209"/>
      <c r="S26" s="209"/>
      <c r="T26" s="210"/>
      <c r="U26" s="211"/>
      <c r="V26" s="212"/>
      <c r="W26" s="212"/>
      <c r="X26" s="212"/>
      <c r="Y26" s="212"/>
      <c r="Z26" s="212"/>
      <c r="AA26" s="212"/>
      <c r="AB26" s="212"/>
      <c r="AC26" s="212"/>
      <c r="AD26" s="213"/>
      <c r="AF26" s="208">
        <v>43586</v>
      </c>
      <c r="AG26" s="209"/>
      <c r="AH26" s="209"/>
      <c r="AI26" s="210"/>
      <c r="AJ26" s="211"/>
      <c r="AK26" s="212"/>
      <c r="AL26" s="212"/>
      <c r="AM26" s="212"/>
      <c r="AN26" s="212"/>
      <c r="AO26" s="212"/>
      <c r="AP26" s="212"/>
      <c r="AQ26" s="212"/>
      <c r="AR26" s="212"/>
      <c r="AS26" s="213"/>
    </row>
    <row r="27" spans="2:45" ht="25.5" customHeight="1" x14ac:dyDescent="0.25">
      <c r="B27" s="198">
        <v>43617</v>
      </c>
      <c r="C27" s="191"/>
      <c r="D27" s="191"/>
      <c r="E27" s="191"/>
      <c r="F27" s="207"/>
      <c r="G27" s="207"/>
      <c r="H27" s="207"/>
      <c r="I27" s="207"/>
      <c r="J27" s="207"/>
      <c r="K27" s="207"/>
      <c r="L27" s="207"/>
      <c r="M27" s="207"/>
      <c r="N27" s="207"/>
      <c r="O27" s="207"/>
      <c r="Q27" s="208">
        <v>43617</v>
      </c>
      <c r="R27" s="209"/>
      <c r="S27" s="209"/>
      <c r="T27" s="210"/>
      <c r="U27" s="211"/>
      <c r="V27" s="212"/>
      <c r="W27" s="212"/>
      <c r="X27" s="212"/>
      <c r="Y27" s="212"/>
      <c r="Z27" s="212"/>
      <c r="AA27" s="212"/>
      <c r="AB27" s="212"/>
      <c r="AC27" s="212"/>
      <c r="AD27" s="213"/>
      <c r="AF27" s="208">
        <v>43617</v>
      </c>
      <c r="AG27" s="209"/>
      <c r="AH27" s="209"/>
      <c r="AI27" s="210"/>
      <c r="AJ27" s="211"/>
      <c r="AK27" s="212"/>
      <c r="AL27" s="212"/>
      <c r="AM27" s="212"/>
      <c r="AN27" s="212"/>
      <c r="AO27" s="212"/>
      <c r="AP27" s="212"/>
      <c r="AQ27" s="212"/>
      <c r="AR27" s="212"/>
      <c r="AS27" s="213"/>
    </row>
    <row r="28" spans="2:45" ht="25.5" customHeight="1" x14ac:dyDescent="0.25">
      <c r="B28" s="198">
        <v>43647</v>
      </c>
      <c r="C28" s="191"/>
      <c r="D28" s="191"/>
      <c r="E28" s="191"/>
      <c r="F28" s="207"/>
      <c r="G28" s="207"/>
      <c r="H28" s="207"/>
      <c r="I28" s="207"/>
      <c r="J28" s="207"/>
      <c r="K28" s="207"/>
      <c r="L28" s="207"/>
      <c r="M28" s="207"/>
      <c r="N28" s="207"/>
      <c r="O28" s="207"/>
      <c r="Q28" s="208">
        <v>43647</v>
      </c>
      <c r="R28" s="209"/>
      <c r="S28" s="209"/>
      <c r="T28" s="210"/>
      <c r="U28" s="211"/>
      <c r="V28" s="212"/>
      <c r="W28" s="212"/>
      <c r="X28" s="212"/>
      <c r="Y28" s="212"/>
      <c r="Z28" s="212"/>
      <c r="AA28" s="212"/>
      <c r="AB28" s="212"/>
      <c r="AC28" s="212"/>
      <c r="AD28" s="213"/>
      <c r="AF28" s="208">
        <v>43647</v>
      </c>
      <c r="AG28" s="209"/>
      <c r="AH28" s="209"/>
      <c r="AI28" s="210"/>
      <c r="AJ28" s="211"/>
      <c r="AK28" s="212"/>
      <c r="AL28" s="212"/>
      <c r="AM28" s="212"/>
      <c r="AN28" s="212"/>
      <c r="AO28" s="212"/>
      <c r="AP28" s="212"/>
      <c r="AQ28" s="212"/>
      <c r="AR28" s="212"/>
      <c r="AS28" s="213"/>
    </row>
    <row r="29" spans="2:45" ht="25.5" customHeight="1" x14ac:dyDescent="0.25">
      <c r="B29" s="198">
        <v>43678</v>
      </c>
      <c r="C29" s="191"/>
      <c r="D29" s="191"/>
      <c r="E29" s="191"/>
      <c r="F29" s="207"/>
      <c r="G29" s="207"/>
      <c r="H29" s="207"/>
      <c r="I29" s="207"/>
      <c r="J29" s="207"/>
      <c r="K29" s="207"/>
      <c r="L29" s="207"/>
      <c r="M29" s="207"/>
      <c r="N29" s="207"/>
      <c r="O29" s="207"/>
      <c r="Q29" s="208">
        <v>43678</v>
      </c>
      <c r="R29" s="209"/>
      <c r="S29" s="209"/>
      <c r="T29" s="210"/>
      <c r="U29" s="211"/>
      <c r="V29" s="212"/>
      <c r="W29" s="212"/>
      <c r="X29" s="212"/>
      <c r="Y29" s="212"/>
      <c r="Z29" s="212"/>
      <c r="AA29" s="212"/>
      <c r="AB29" s="212"/>
      <c r="AC29" s="212"/>
      <c r="AD29" s="213"/>
      <c r="AF29" s="208">
        <v>43678</v>
      </c>
      <c r="AG29" s="209"/>
      <c r="AH29" s="209"/>
      <c r="AI29" s="210"/>
      <c r="AJ29" s="211"/>
      <c r="AK29" s="212"/>
      <c r="AL29" s="212"/>
      <c r="AM29" s="212"/>
      <c r="AN29" s="212"/>
      <c r="AO29" s="212"/>
      <c r="AP29" s="212"/>
      <c r="AQ29" s="212"/>
      <c r="AR29" s="212"/>
      <c r="AS29" s="213"/>
    </row>
    <row r="30" spans="2:45" ht="25.5" customHeight="1" x14ac:dyDescent="0.25">
      <c r="B30" s="198">
        <v>43709</v>
      </c>
      <c r="C30" s="191"/>
      <c r="D30" s="191"/>
      <c r="E30" s="191"/>
      <c r="F30" s="207"/>
      <c r="G30" s="207"/>
      <c r="H30" s="207"/>
      <c r="I30" s="207"/>
      <c r="J30" s="207"/>
      <c r="K30" s="207"/>
      <c r="L30" s="207"/>
      <c r="M30" s="207"/>
      <c r="N30" s="207"/>
      <c r="O30" s="207"/>
      <c r="Q30" s="208">
        <v>43709</v>
      </c>
      <c r="R30" s="209"/>
      <c r="S30" s="209"/>
      <c r="T30" s="210"/>
      <c r="U30" s="211"/>
      <c r="V30" s="212"/>
      <c r="W30" s="212"/>
      <c r="X30" s="212"/>
      <c r="Y30" s="212"/>
      <c r="Z30" s="212"/>
      <c r="AA30" s="212"/>
      <c r="AB30" s="212"/>
      <c r="AC30" s="212"/>
      <c r="AD30" s="213"/>
      <c r="AF30" s="208">
        <v>43709</v>
      </c>
      <c r="AG30" s="209"/>
      <c r="AH30" s="209"/>
      <c r="AI30" s="210"/>
      <c r="AJ30" s="211"/>
      <c r="AK30" s="212"/>
      <c r="AL30" s="212"/>
      <c r="AM30" s="212"/>
      <c r="AN30" s="212"/>
      <c r="AO30" s="212"/>
      <c r="AP30" s="212"/>
      <c r="AQ30" s="212"/>
      <c r="AR30" s="212"/>
      <c r="AS30" s="213"/>
    </row>
    <row r="31" spans="2:45" ht="25.5" customHeight="1" x14ac:dyDescent="0.25">
      <c r="B31" s="198">
        <v>43739</v>
      </c>
      <c r="C31" s="191"/>
      <c r="D31" s="191"/>
      <c r="E31" s="191"/>
      <c r="F31" s="207"/>
      <c r="G31" s="207"/>
      <c r="H31" s="207"/>
      <c r="I31" s="207"/>
      <c r="J31" s="207"/>
      <c r="K31" s="207"/>
      <c r="L31" s="207"/>
      <c r="M31" s="207"/>
      <c r="N31" s="207"/>
      <c r="O31" s="207"/>
      <c r="Q31" s="208">
        <v>43739</v>
      </c>
      <c r="R31" s="209"/>
      <c r="S31" s="209"/>
      <c r="T31" s="210"/>
      <c r="U31" s="211"/>
      <c r="V31" s="212"/>
      <c r="W31" s="212"/>
      <c r="X31" s="212"/>
      <c r="Y31" s="212"/>
      <c r="Z31" s="212"/>
      <c r="AA31" s="212"/>
      <c r="AB31" s="212"/>
      <c r="AC31" s="212"/>
      <c r="AD31" s="213"/>
      <c r="AF31" s="208">
        <v>43739</v>
      </c>
      <c r="AG31" s="209"/>
      <c r="AH31" s="209"/>
      <c r="AI31" s="210"/>
      <c r="AJ31" s="211"/>
      <c r="AK31" s="212"/>
      <c r="AL31" s="212"/>
      <c r="AM31" s="212"/>
      <c r="AN31" s="212"/>
      <c r="AO31" s="212"/>
      <c r="AP31" s="212"/>
      <c r="AQ31" s="212"/>
      <c r="AR31" s="212"/>
      <c r="AS31" s="213"/>
    </row>
    <row r="32" spans="2:45" ht="25.5" customHeight="1" x14ac:dyDescent="0.25">
      <c r="B32" s="198">
        <v>43770</v>
      </c>
      <c r="C32" s="191"/>
      <c r="D32" s="191"/>
      <c r="E32" s="191"/>
      <c r="F32" s="207"/>
      <c r="G32" s="207"/>
      <c r="H32" s="207"/>
      <c r="I32" s="207"/>
      <c r="J32" s="207"/>
      <c r="K32" s="207"/>
      <c r="L32" s="207"/>
      <c r="M32" s="207"/>
      <c r="N32" s="207"/>
      <c r="O32" s="207"/>
      <c r="Q32" s="208">
        <v>43770</v>
      </c>
      <c r="R32" s="209"/>
      <c r="S32" s="209"/>
      <c r="T32" s="210"/>
      <c r="U32" s="211"/>
      <c r="V32" s="212"/>
      <c r="W32" s="212"/>
      <c r="X32" s="212"/>
      <c r="Y32" s="212"/>
      <c r="Z32" s="212"/>
      <c r="AA32" s="212"/>
      <c r="AB32" s="212"/>
      <c r="AC32" s="212"/>
      <c r="AD32" s="213"/>
      <c r="AF32" s="208">
        <v>43770</v>
      </c>
      <c r="AG32" s="209"/>
      <c r="AH32" s="209"/>
      <c r="AI32" s="210"/>
      <c r="AJ32" s="211"/>
      <c r="AK32" s="212"/>
      <c r="AL32" s="212"/>
      <c r="AM32" s="212"/>
      <c r="AN32" s="212"/>
      <c r="AO32" s="212"/>
      <c r="AP32" s="212"/>
      <c r="AQ32" s="212"/>
      <c r="AR32" s="212"/>
      <c r="AS32" s="213"/>
    </row>
    <row r="33" spans="2:45" ht="25.5" customHeight="1" x14ac:dyDescent="0.25">
      <c r="B33" s="198">
        <v>43800</v>
      </c>
      <c r="C33" s="191"/>
      <c r="D33" s="191"/>
      <c r="E33" s="191"/>
      <c r="F33" s="207"/>
      <c r="G33" s="207"/>
      <c r="H33" s="207"/>
      <c r="I33" s="207"/>
      <c r="J33" s="207"/>
      <c r="K33" s="207"/>
      <c r="L33" s="207"/>
      <c r="M33" s="207"/>
      <c r="N33" s="207"/>
      <c r="O33" s="207"/>
      <c r="Q33" s="208">
        <v>43800</v>
      </c>
      <c r="R33" s="209"/>
      <c r="S33" s="209"/>
      <c r="T33" s="210"/>
      <c r="U33" s="211"/>
      <c r="V33" s="212"/>
      <c r="W33" s="212"/>
      <c r="X33" s="212"/>
      <c r="Y33" s="212"/>
      <c r="Z33" s="212"/>
      <c r="AA33" s="212"/>
      <c r="AB33" s="212"/>
      <c r="AC33" s="212"/>
      <c r="AD33" s="213"/>
      <c r="AF33" s="208">
        <v>43800</v>
      </c>
      <c r="AG33" s="209"/>
      <c r="AH33" s="209"/>
      <c r="AI33" s="210"/>
      <c r="AJ33" s="211"/>
      <c r="AK33" s="212"/>
      <c r="AL33" s="212"/>
      <c r="AM33" s="212"/>
      <c r="AN33" s="212"/>
      <c r="AO33" s="212"/>
      <c r="AP33" s="212"/>
      <c r="AQ33" s="212"/>
      <c r="AR33" s="212"/>
      <c r="AS33" s="213"/>
    </row>
  </sheetData>
  <mergeCells count="78">
    <mergeCell ref="AF33:AI33"/>
    <mergeCell ref="AJ33:AS33"/>
    <mergeCell ref="AF30:AI30"/>
    <mergeCell ref="AJ30:AS30"/>
    <mergeCell ref="AF31:AI31"/>
    <mergeCell ref="AJ31:AS31"/>
    <mergeCell ref="AF32:AI32"/>
    <mergeCell ref="AJ32:AS32"/>
    <mergeCell ref="AF27:AI27"/>
    <mergeCell ref="AJ27:AS27"/>
    <mergeCell ref="AF28:AI28"/>
    <mergeCell ref="AJ28:AS28"/>
    <mergeCell ref="AF29:AI29"/>
    <mergeCell ref="AJ29:AS29"/>
    <mergeCell ref="AF24:AI24"/>
    <mergeCell ref="AJ24:AS24"/>
    <mergeCell ref="AF25:AI25"/>
    <mergeCell ref="AJ25:AS25"/>
    <mergeCell ref="AF26:AI26"/>
    <mergeCell ref="AJ26:AS26"/>
    <mergeCell ref="AF2:AS2"/>
    <mergeCell ref="AF21:AS21"/>
    <mergeCell ref="AF22:AI22"/>
    <mergeCell ref="AJ22:AS22"/>
    <mergeCell ref="AF23:AI23"/>
    <mergeCell ref="AJ23:AS23"/>
    <mergeCell ref="B2:O2"/>
    <mergeCell ref="Q2:AD2"/>
    <mergeCell ref="B21:O21"/>
    <mergeCell ref="Q21:AD21"/>
    <mergeCell ref="B23:E23"/>
    <mergeCell ref="F23:O23"/>
    <mergeCell ref="Q23:T23"/>
    <mergeCell ref="U23:AD23"/>
    <mergeCell ref="B22:E22"/>
    <mergeCell ref="F22:O22"/>
    <mergeCell ref="Q22:T22"/>
    <mergeCell ref="U22:AD22"/>
    <mergeCell ref="B25:E25"/>
    <mergeCell ref="F25:O25"/>
    <mergeCell ref="Q25:T25"/>
    <mergeCell ref="U25:AD25"/>
    <mergeCell ref="B24:E24"/>
    <mergeCell ref="F24:O24"/>
    <mergeCell ref="Q24:T24"/>
    <mergeCell ref="U24:AD24"/>
    <mergeCell ref="B27:E27"/>
    <mergeCell ref="F27:O27"/>
    <mergeCell ref="Q27:T27"/>
    <mergeCell ref="U27:AD27"/>
    <mergeCell ref="B26:E26"/>
    <mergeCell ref="F26:O26"/>
    <mergeCell ref="Q26:T26"/>
    <mergeCell ref="U26:AD26"/>
    <mergeCell ref="B29:E29"/>
    <mergeCell ref="F29:O29"/>
    <mergeCell ref="Q29:T29"/>
    <mergeCell ref="U29:AD29"/>
    <mergeCell ref="B28:E28"/>
    <mergeCell ref="F28:O28"/>
    <mergeCell ref="Q28:T28"/>
    <mergeCell ref="U28:AD28"/>
    <mergeCell ref="B31:E31"/>
    <mergeCell ref="F31:O31"/>
    <mergeCell ref="Q31:T31"/>
    <mergeCell ref="U31:AD31"/>
    <mergeCell ref="B30:E30"/>
    <mergeCell ref="F30:O30"/>
    <mergeCell ref="Q30:T30"/>
    <mergeCell ref="U30:AD30"/>
    <mergeCell ref="B33:E33"/>
    <mergeCell ref="F33:O33"/>
    <mergeCell ref="Q33:T33"/>
    <mergeCell ref="U33:AD33"/>
    <mergeCell ref="B32:E32"/>
    <mergeCell ref="F32:O32"/>
    <mergeCell ref="Q32:T32"/>
    <mergeCell ref="U32:AD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
  <sheetViews>
    <sheetView showGridLines="0" topLeftCell="A3" zoomScale="90" zoomScaleNormal="90" workbookViewId="0">
      <selection activeCell="R22" sqref="R22:U22"/>
    </sheetView>
  </sheetViews>
  <sheetFormatPr baseColWidth="10" defaultRowHeight="15" x14ac:dyDescent="0.25"/>
  <cols>
    <col min="1" max="1" width="2.8554687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 min="18" max="18" width="5.140625" customWidth="1"/>
    <col min="19" max="19" width="4.85546875" customWidth="1"/>
    <col min="20" max="20" width="5.7109375" customWidth="1"/>
    <col min="21" max="21" width="5" customWidth="1"/>
    <col min="22" max="22" width="5.42578125" customWidth="1"/>
    <col min="23" max="23" width="4.85546875" customWidth="1"/>
    <col min="24" max="24" width="4.28515625" customWidth="1"/>
    <col min="25" max="25" width="5" customWidth="1"/>
    <col min="26" max="26" width="4" customWidth="1"/>
    <col min="27" max="27" width="5" customWidth="1"/>
    <col min="28" max="28" width="5.28515625" customWidth="1"/>
    <col min="29" max="29" width="5.42578125" customWidth="1"/>
    <col min="30" max="30" width="10.5703125" customWidth="1"/>
  </cols>
  <sheetData>
    <row r="2" spans="2:32" x14ac:dyDescent="0.25">
      <c r="B2" s="202" t="s">
        <v>122</v>
      </c>
      <c r="C2" s="202"/>
      <c r="D2" s="202"/>
      <c r="E2" s="202"/>
      <c r="F2" s="202"/>
      <c r="G2" s="202"/>
      <c r="H2" s="202"/>
      <c r="I2" s="202"/>
      <c r="J2" s="202"/>
      <c r="K2" s="202"/>
      <c r="L2" s="202"/>
      <c r="M2" s="202"/>
      <c r="N2" s="202"/>
      <c r="O2" s="202"/>
      <c r="P2" s="202"/>
      <c r="R2" s="202" t="s">
        <v>231</v>
      </c>
      <c r="S2" s="202"/>
      <c r="T2" s="202"/>
      <c r="U2" s="202"/>
      <c r="V2" s="202"/>
      <c r="W2" s="202"/>
      <c r="X2" s="202"/>
      <c r="Y2" s="202"/>
      <c r="Z2" s="202"/>
      <c r="AA2" s="202"/>
      <c r="AB2" s="202"/>
      <c r="AC2" s="202"/>
      <c r="AD2" s="202"/>
      <c r="AE2" s="202"/>
      <c r="AF2" s="202"/>
    </row>
    <row r="3" spans="2:32" ht="17.25" customHeight="1" x14ac:dyDescent="0.25">
      <c r="B3" s="39" t="s">
        <v>8</v>
      </c>
      <c r="C3" s="39" t="s">
        <v>9</v>
      </c>
      <c r="D3" s="39" t="s">
        <v>10</v>
      </c>
      <c r="E3" s="39" t="s">
        <v>11</v>
      </c>
      <c r="F3" s="39" t="s">
        <v>12</v>
      </c>
      <c r="G3" s="39" t="s">
        <v>13</v>
      </c>
      <c r="H3" s="39" t="s">
        <v>14</v>
      </c>
      <c r="I3" s="39" t="s">
        <v>15</v>
      </c>
      <c r="J3" s="39" t="s">
        <v>16</v>
      </c>
      <c r="K3" s="39" t="s">
        <v>17</v>
      </c>
      <c r="L3" s="39" t="s">
        <v>18</v>
      </c>
      <c r="M3" s="39" t="s">
        <v>29</v>
      </c>
      <c r="N3" s="39" t="s">
        <v>92</v>
      </c>
      <c r="O3" s="39" t="s">
        <v>93</v>
      </c>
      <c r="P3" s="39" t="s">
        <v>94</v>
      </c>
      <c r="R3" s="86" t="s">
        <v>8</v>
      </c>
      <c r="S3" s="86" t="s">
        <v>9</v>
      </c>
      <c r="T3" s="86" t="s">
        <v>10</v>
      </c>
      <c r="U3" s="86" t="s">
        <v>11</v>
      </c>
      <c r="V3" s="86" t="s">
        <v>12</v>
      </c>
      <c r="W3" s="86" t="s">
        <v>13</v>
      </c>
      <c r="X3" s="86" t="s">
        <v>14</v>
      </c>
      <c r="Y3" s="86" t="s">
        <v>15</v>
      </c>
      <c r="Z3" s="86" t="s">
        <v>16</v>
      </c>
      <c r="AA3" s="86" t="s">
        <v>17</v>
      </c>
      <c r="AB3" s="86" t="s">
        <v>18</v>
      </c>
      <c r="AC3" s="86" t="s">
        <v>29</v>
      </c>
      <c r="AD3" s="86" t="s">
        <v>92</v>
      </c>
      <c r="AE3" s="86" t="s">
        <v>93</v>
      </c>
      <c r="AF3" s="86" t="s">
        <v>94</v>
      </c>
    </row>
    <row r="4" spans="2:32" x14ac:dyDescent="0.25">
      <c r="B4" s="190">
        <v>0.9</v>
      </c>
      <c r="C4" s="190"/>
      <c r="D4" s="190"/>
      <c r="E4" s="190"/>
      <c r="F4" s="190"/>
      <c r="G4" s="190"/>
      <c r="H4" s="190"/>
      <c r="I4" s="190"/>
      <c r="J4" s="190"/>
      <c r="K4" s="190"/>
      <c r="L4" s="190"/>
      <c r="M4" s="190"/>
      <c r="N4" s="20">
        <v>0.9</v>
      </c>
      <c r="O4" s="20">
        <v>1</v>
      </c>
      <c r="P4" s="20">
        <f>B4</f>
        <v>0.9</v>
      </c>
      <c r="R4" s="190">
        <v>1</v>
      </c>
      <c r="S4" s="190"/>
      <c r="T4" s="190"/>
      <c r="U4" s="190"/>
      <c r="V4" s="190"/>
      <c r="W4" s="190"/>
      <c r="X4" s="190"/>
      <c r="Y4" s="190"/>
      <c r="Z4" s="190"/>
      <c r="AA4" s="190"/>
      <c r="AB4" s="190"/>
      <c r="AC4" s="190"/>
      <c r="AD4" s="85" t="s">
        <v>145</v>
      </c>
      <c r="AE4" s="85" t="s">
        <v>145</v>
      </c>
      <c r="AF4" s="85">
        <f>R4</f>
        <v>1</v>
      </c>
    </row>
    <row r="5" spans="2:32" x14ac:dyDescent="0.25">
      <c r="B5" s="87"/>
      <c r="C5" s="87"/>
      <c r="D5" s="87"/>
      <c r="E5" s="87"/>
      <c r="F5" s="87"/>
      <c r="G5" s="87"/>
      <c r="H5" s="87"/>
      <c r="I5" s="87"/>
      <c r="J5" s="87"/>
      <c r="K5" s="87"/>
      <c r="L5" s="87"/>
      <c r="M5" s="87"/>
      <c r="N5" s="35"/>
      <c r="O5" s="35"/>
      <c r="P5" s="36"/>
      <c r="R5" s="35"/>
      <c r="S5" s="35"/>
      <c r="T5" s="35"/>
      <c r="U5" s="35"/>
      <c r="V5" s="35"/>
      <c r="W5" s="35"/>
      <c r="X5" s="35"/>
      <c r="Y5" s="35"/>
      <c r="Z5" s="35"/>
      <c r="AA5" s="35"/>
      <c r="AB5" s="35"/>
      <c r="AC5" s="35"/>
      <c r="AD5" s="35"/>
      <c r="AE5" s="35"/>
      <c r="AF5" s="36"/>
    </row>
    <row r="6" spans="2:32" x14ac:dyDescent="0.25">
      <c r="B6" s="36"/>
      <c r="C6" s="36"/>
      <c r="D6" s="36"/>
      <c r="E6" s="36"/>
      <c r="F6" s="36"/>
      <c r="G6" s="36"/>
      <c r="H6" s="36"/>
      <c r="I6" s="36"/>
      <c r="J6" s="36"/>
      <c r="K6" s="36"/>
      <c r="L6" s="36"/>
      <c r="M6" s="36"/>
      <c r="N6" s="36"/>
      <c r="O6" s="36"/>
      <c r="R6" s="36"/>
      <c r="S6" s="36"/>
      <c r="T6" s="36"/>
      <c r="U6" s="36"/>
      <c r="V6" s="36"/>
      <c r="W6" s="36"/>
      <c r="X6" s="36"/>
      <c r="Y6" s="36"/>
      <c r="Z6" s="36"/>
      <c r="AA6" s="36"/>
      <c r="AB6" s="36"/>
      <c r="AC6" s="36"/>
      <c r="AD6" s="36"/>
      <c r="AE6" s="36"/>
    </row>
    <row r="7" spans="2:32" x14ac:dyDescent="0.25">
      <c r="B7" s="36"/>
      <c r="C7" s="36"/>
      <c r="D7" s="36"/>
      <c r="E7" s="36"/>
      <c r="F7" s="36"/>
      <c r="G7" s="36"/>
      <c r="H7" s="36"/>
      <c r="I7" s="36"/>
      <c r="J7" s="36"/>
      <c r="K7" s="36"/>
      <c r="L7" s="36"/>
      <c r="M7" s="36"/>
      <c r="N7" s="36"/>
      <c r="O7" s="36"/>
      <c r="P7" s="36"/>
      <c r="R7" s="36"/>
      <c r="S7" s="36"/>
      <c r="T7" s="36"/>
      <c r="U7" s="36"/>
      <c r="V7" s="36"/>
      <c r="W7" s="36"/>
      <c r="X7" s="36"/>
      <c r="Y7" s="36"/>
      <c r="Z7" s="36"/>
      <c r="AA7" s="36"/>
      <c r="AB7" s="36"/>
      <c r="AC7" s="36"/>
      <c r="AD7" s="36"/>
      <c r="AE7" s="36"/>
      <c r="AF7" s="36"/>
    </row>
    <row r="8" spans="2:32" x14ac:dyDescent="0.25">
      <c r="B8" s="36"/>
      <c r="C8" s="36"/>
      <c r="D8" s="36"/>
      <c r="E8" s="36"/>
      <c r="F8" s="36"/>
      <c r="G8" s="36"/>
      <c r="H8" s="36"/>
      <c r="I8" s="36"/>
      <c r="J8" s="36"/>
      <c r="K8" s="36"/>
      <c r="L8" s="36"/>
      <c r="M8" s="36"/>
      <c r="N8" s="36"/>
      <c r="O8" s="36"/>
      <c r="P8" s="36"/>
      <c r="R8" s="36"/>
      <c r="S8" s="36"/>
      <c r="T8" s="36"/>
      <c r="U8" s="36"/>
      <c r="V8" s="36"/>
      <c r="W8" s="36"/>
      <c r="X8" s="36"/>
      <c r="Y8" s="36"/>
      <c r="Z8" s="36"/>
      <c r="AA8" s="36"/>
      <c r="AB8" s="36"/>
      <c r="AC8" s="36"/>
      <c r="AD8" s="36"/>
      <c r="AE8" s="36"/>
      <c r="AF8" s="36"/>
    </row>
    <row r="9" spans="2:32" x14ac:dyDescent="0.25">
      <c r="B9" s="36"/>
      <c r="C9" s="36"/>
      <c r="D9" s="36"/>
      <c r="E9" s="36"/>
      <c r="F9" s="36"/>
      <c r="G9" s="36"/>
      <c r="H9" s="36"/>
      <c r="I9" s="36"/>
      <c r="J9" s="36"/>
      <c r="K9" s="36"/>
      <c r="L9" s="36"/>
      <c r="M9" s="36"/>
      <c r="N9" s="36"/>
      <c r="O9" s="36"/>
      <c r="P9" s="36"/>
      <c r="R9" s="36"/>
      <c r="S9" s="36"/>
      <c r="T9" s="36"/>
      <c r="U9" s="36"/>
      <c r="V9" s="36"/>
      <c r="W9" s="36"/>
      <c r="X9" s="36"/>
      <c r="Y9" s="36"/>
      <c r="Z9" s="36"/>
      <c r="AA9" s="36"/>
      <c r="AB9" s="36"/>
      <c r="AC9" s="36"/>
      <c r="AD9" s="36"/>
      <c r="AE9" s="36"/>
      <c r="AF9" s="36"/>
    </row>
    <row r="10" spans="2:32" x14ac:dyDescent="0.25">
      <c r="B10" s="36"/>
      <c r="C10" s="36"/>
      <c r="D10" s="36"/>
      <c r="E10" s="36"/>
      <c r="F10" s="36"/>
      <c r="G10" s="36"/>
      <c r="H10" s="36"/>
      <c r="I10" s="36"/>
      <c r="J10" s="36"/>
      <c r="K10" s="36"/>
      <c r="L10" s="36"/>
      <c r="M10" s="36"/>
      <c r="N10" s="36"/>
      <c r="O10" s="36"/>
      <c r="P10" s="36"/>
      <c r="R10" s="36"/>
      <c r="S10" s="36"/>
      <c r="T10" s="36"/>
      <c r="U10" s="36"/>
      <c r="V10" s="36"/>
      <c r="W10" s="36"/>
      <c r="X10" s="36"/>
      <c r="Y10" s="36"/>
      <c r="Z10" s="36"/>
      <c r="AA10" s="36"/>
      <c r="AB10" s="36"/>
      <c r="AC10" s="36"/>
      <c r="AD10" s="36"/>
      <c r="AE10" s="36"/>
      <c r="AF10" s="36"/>
    </row>
    <row r="11" spans="2:32" x14ac:dyDescent="0.25">
      <c r="B11" s="36"/>
      <c r="C11" s="36"/>
      <c r="D11" s="36"/>
      <c r="E11" s="36"/>
      <c r="F11" s="36"/>
      <c r="G11" s="36"/>
      <c r="H11" s="36"/>
      <c r="I11" s="36"/>
      <c r="J11" s="36"/>
      <c r="K11" s="36"/>
      <c r="L11" s="36"/>
      <c r="M11" s="36"/>
      <c r="N11" s="36"/>
      <c r="O11" s="36"/>
      <c r="P11" s="36"/>
      <c r="R11" s="36"/>
      <c r="S11" s="36"/>
      <c r="T11" s="36"/>
      <c r="U11" s="36"/>
      <c r="V11" s="36"/>
      <c r="W11" s="36"/>
      <c r="X11" s="36"/>
      <c r="Y11" s="36"/>
      <c r="Z11" s="36"/>
      <c r="AA11" s="36"/>
      <c r="AB11" s="36"/>
      <c r="AC11" s="36"/>
      <c r="AD11" s="36"/>
      <c r="AE11" s="36"/>
      <c r="AF11" s="36"/>
    </row>
    <row r="12" spans="2:32" x14ac:dyDescent="0.25">
      <c r="B12" s="36"/>
      <c r="C12" s="36"/>
      <c r="D12" s="36"/>
      <c r="E12" s="36"/>
      <c r="F12" s="36"/>
      <c r="G12" s="36"/>
      <c r="H12" s="36"/>
      <c r="I12" s="36"/>
      <c r="J12" s="36"/>
      <c r="K12" s="36"/>
      <c r="L12" s="36"/>
      <c r="M12" s="36"/>
      <c r="N12" s="36"/>
      <c r="O12" s="36"/>
      <c r="P12" s="36"/>
      <c r="R12" s="36"/>
      <c r="S12" s="36"/>
      <c r="T12" s="36"/>
      <c r="U12" s="36"/>
      <c r="V12" s="36"/>
      <c r="W12" s="36"/>
      <c r="X12" s="36"/>
      <c r="Y12" s="36"/>
      <c r="Z12" s="36"/>
      <c r="AA12" s="36"/>
      <c r="AB12" s="36"/>
      <c r="AC12" s="36"/>
      <c r="AD12" s="36"/>
      <c r="AE12" s="36"/>
      <c r="AF12" s="36"/>
    </row>
    <row r="13" spans="2:32" x14ac:dyDescent="0.25">
      <c r="B13" s="36"/>
      <c r="C13" s="36"/>
      <c r="D13" s="36"/>
      <c r="E13" s="36"/>
      <c r="F13" s="36"/>
      <c r="G13" s="36"/>
      <c r="H13" s="36"/>
      <c r="I13" s="36"/>
      <c r="J13" s="36"/>
      <c r="K13" s="36"/>
      <c r="L13" s="36"/>
      <c r="M13" s="36"/>
      <c r="N13" s="36"/>
      <c r="O13" s="36"/>
      <c r="P13" s="36"/>
      <c r="R13" s="36"/>
      <c r="S13" s="36"/>
      <c r="T13" s="36"/>
      <c r="U13" s="36"/>
      <c r="V13" s="36"/>
      <c r="W13" s="36"/>
      <c r="X13" s="36"/>
      <c r="Y13" s="36"/>
      <c r="Z13" s="36"/>
      <c r="AA13" s="36"/>
      <c r="AB13" s="36"/>
      <c r="AC13" s="36"/>
      <c r="AD13" s="36"/>
      <c r="AE13" s="36"/>
      <c r="AF13" s="36"/>
    </row>
    <row r="14" spans="2:32" x14ac:dyDescent="0.25">
      <c r="B14" s="36"/>
      <c r="C14" s="36"/>
      <c r="D14" s="36"/>
      <c r="E14" s="36"/>
      <c r="F14" s="36"/>
      <c r="G14" s="36"/>
      <c r="H14" s="36"/>
      <c r="I14" s="36"/>
      <c r="J14" s="36"/>
      <c r="K14" s="36"/>
      <c r="L14" s="36"/>
      <c r="M14" s="36"/>
      <c r="N14" s="36"/>
      <c r="O14" s="36"/>
      <c r="P14" s="36"/>
      <c r="R14" s="36"/>
      <c r="S14" s="36"/>
      <c r="T14" s="36"/>
      <c r="U14" s="36"/>
      <c r="V14" s="36"/>
      <c r="W14" s="36"/>
      <c r="X14" s="36"/>
      <c r="Y14" s="36"/>
      <c r="Z14" s="36"/>
      <c r="AA14" s="36"/>
      <c r="AB14" s="36"/>
      <c r="AC14" s="36"/>
      <c r="AD14" s="36"/>
      <c r="AE14" s="36"/>
      <c r="AF14" s="36"/>
    </row>
    <row r="15" spans="2:32" x14ac:dyDescent="0.25">
      <c r="B15" s="36"/>
      <c r="C15" s="36"/>
      <c r="D15" s="36"/>
      <c r="E15" s="36"/>
      <c r="F15" s="36"/>
      <c r="G15" s="36"/>
      <c r="H15" s="36"/>
      <c r="I15" s="36"/>
      <c r="J15" s="36"/>
      <c r="K15" s="36"/>
      <c r="L15" s="36"/>
      <c r="M15" s="36"/>
      <c r="N15" s="36"/>
      <c r="O15" s="36"/>
      <c r="P15" s="36"/>
      <c r="R15" s="36"/>
      <c r="S15" s="36"/>
      <c r="T15" s="36"/>
      <c r="U15" s="36"/>
      <c r="V15" s="36"/>
      <c r="W15" s="36"/>
      <c r="X15" s="36"/>
      <c r="Y15" s="36"/>
      <c r="Z15" s="36"/>
      <c r="AA15" s="36"/>
      <c r="AB15" s="36"/>
      <c r="AC15" s="36"/>
      <c r="AD15" s="36"/>
      <c r="AE15" s="36"/>
      <c r="AF15" s="36"/>
    </row>
    <row r="16" spans="2:32" x14ac:dyDescent="0.25">
      <c r="B16" s="36"/>
      <c r="C16" s="36"/>
      <c r="D16" s="36"/>
      <c r="E16" s="36"/>
      <c r="F16" s="36"/>
      <c r="G16" s="36"/>
      <c r="H16" s="36"/>
      <c r="I16" s="36"/>
      <c r="J16" s="36"/>
      <c r="K16" s="36"/>
      <c r="L16" s="36"/>
      <c r="M16" s="36"/>
      <c r="N16" s="36"/>
      <c r="O16" s="36"/>
      <c r="P16" s="36"/>
      <c r="R16" s="36"/>
      <c r="S16" s="36"/>
      <c r="T16" s="36"/>
      <c r="U16" s="36"/>
      <c r="V16" s="36"/>
      <c r="W16" s="36"/>
      <c r="X16" s="36"/>
      <c r="Y16" s="36"/>
      <c r="Z16" s="36"/>
      <c r="AA16" s="36"/>
      <c r="AB16" s="36"/>
      <c r="AC16" s="36"/>
      <c r="AD16" s="36"/>
      <c r="AE16" s="36"/>
      <c r="AF16" s="36"/>
    </row>
    <row r="17" spans="2:32" x14ac:dyDescent="0.25">
      <c r="B17" s="36"/>
      <c r="C17" s="36"/>
      <c r="D17" s="36"/>
      <c r="E17" s="36"/>
      <c r="F17" s="36"/>
      <c r="G17" s="36"/>
      <c r="H17" s="36"/>
      <c r="I17" s="36"/>
      <c r="J17" s="36"/>
      <c r="K17" s="36"/>
      <c r="L17" s="36"/>
      <c r="M17" s="36"/>
      <c r="N17" s="36"/>
      <c r="O17" s="36"/>
      <c r="P17" s="36"/>
      <c r="R17" s="36"/>
      <c r="S17" s="36"/>
      <c r="T17" s="36"/>
      <c r="U17" s="36"/>
      <c r="V17" s="36"/>
      <c r="W17" s="36"/>
      <c r="X17" s="36"/>
      <c r="Y17" s="36"/>
      <c r="Z17" s="36"/>
      <c r="AA17" s="36"/>
      <c r="AB17" s="36"/>
      <c r="AC17" s="36"/>
      <c r="AD17" s="36"/>
      <c r="AE17" s="36"/>
      <c r="AF17" s="36"/>
    </row>
    <row r="18" spans="2:32" x14ac:dyDescent="0.25">
      <c r="B18" s="36"/>
      <c r="C18" s="36"/>
      <c r="D18" s="36"/>
      <c r="E18" s="36"/>
      <c r="F18" s="36"/>
      <c r="G18" s="36"/>
      <c r="H18" s="36"/>
      <c r="I18" s="36"/>
      <c r="J18" s="36"/>
      <c r="K18" s="36"/>
      <c r="L18" s="36"/>
      <c r="M18" s="36"/>
      <c r="N18" s="36"/>
      <c r="O18" s="36"/>
      <c r="P18" s="36"/>
      <c r="R18" s="36"/>
      <c r="S18" s="36"/>
      <c r="T18" s="36"/>
      <c r="U18" s="36"/>
      <c r="V18" s="36"/>
      <c r="W18" s="36"/>
      <c r="X18" s="36"/>
      <c r="Y18" s="36"/>
      <c r="Z18" s="36"/>
      <c r="AA18" s="36"/>
      <c r="AB18" s="36"/>
      <c r="AC18" s="36"/>
      <c r="AD18" s="36"/>
      <c r="AE18" s="36"/>
      <c r="AF18" s="36"/>
    </row>
    <row r="19" spans="2:32" x14ac:dyDescent="0.25">
      <c r="B19" s="36"/>
      <c r="C19" s="36"/>
      <c r="D19" s="36"/>
      <c r="E19" s="36"/>
      <c r="F19" s="36"/>
      <c r="G19" s="36"/>
      <c r="H19" s="36"/>
      <c r="I19" s="36"/>
      <c r="J19" s="36"/>
      <c r="K19" s="36"/>
      <c r="L19" s="36"/>
      <c r="M19" s="36"/>
      <c r="N19" s="36"/>
      <c r="O19" s="36"/>
      <c r="P19" s="36"/>
      <c r="R19" s="36"/>
      <c r="S19" s="36"/>
      <c r="T19" s="36"/>
      <c r="U19" s="36"/>
      <c r="V19" s="36"/>
      <c r="W19" s="36"/>
      <c r="X19" s="36"/>
      <c r="Y19" s="36"/>
      <c r="Z19" s="36"/>
      <c r="AA19" s="36"/>
      <c r="AB19" s="36"/>
      <c r="AC19" s="36"/>
      <c r="AD19" s="36"/>
      <c r="AE19" s="36"/>
      <c r="AF19" s="36"/>
    </row>
    <row r="21" spans="2:32" ht="21.75" customHeight="1" x14ac:dyDescent="0.25">
      <c r="B21" s="191" t="s">
        <v>123</v>
      </c>
      <c r="C21" s="191"/>
      <c r="D21" s="191"/>
      <c r="E21" s="191"/>
      <c r="F21" s="191"/>
      <c r="G21" s="191"/>
      <c r="H21" s="191"/>
      <c r="I21" s="191"/>
      <c r="J21" s="191"/>
      <c r="K21" s="191"/>
      <c r="L21" s="191"/>
      <c r="M21" s="191"/>
      <c r="N21" s="191"/>
      <c r="O21" s="191"/>
      <c r="R21" s="191" t="s">
        <v>237</v>
      </c>
      <c r="S21" s="191"/>
      <c r="T21" s="191"/>
      <c r="U21" s="191"/>
      <c r="V21" s="191"/>
      <c r="W21" s="191"/>
      <c r="X21" s="191"/>
      <c r="Y21" s="191"/>
      <c r="Z21" s="191"/>
      <c r="AA21" s="191"/>
      <c r="AB21" s="191"/>
      <c r="AC21" s="191"/>
      <c r="AD21" s="191"/>
      <c r="AE21" s="191"/>
    </row>
    <row r="22" spans="2:32" ht="127.5" customHeight="1" x14ac:dyDescent="0.25">
      <c r="B22" s="191" t="s">
        <v>163</v>
      </c>
      <c r="C22" s="191"/>
      <c r="D22" s="191"/>
      <c r="E22" s="191"/>
      <c r="F22" s="195" t="s">
        <v>236</v>
      </c>
      <c r="G22" s="196"/>
      <c r="H22" s="196"/>
      <c r="I22" s="196"/>
      <c r="J22" s="196"/>
      <c r="K22" s="196"/>
      <c r="L22" s="196"/>
      <c r="M22" s="196"/>
      <c r="N22" s="196"/>
      <c r="O22" s="197"/>
      <c r="R22" s="191" t="s">
        <v>163</v>
      </c>
      <c r="S22" s="191"/>
      <c r="T22" s="191"/>
      <c r="U22" s="191"/>
      <c r="V22" s="195" t="s">
        <v>224</v>
      </c>
      <c r="W22" s="196"/>
      <c r="X22" s="196"/>
      <c r="Y22" s="196"/>
      <c r="Z22" s="196"/>
      <c r="AA22" s="196"/>
      <c r="AB22" s="196"/>
      <c r="AC22" s="196"/>
      <c r="AD22" s="196"/>
      <c r="AE22" s="197"/>
    </row>
  </sheetData>
  <mergeCells count="10">
    <mergeCell ref="B2:P2"/>
    <mergeCell ref="B4:M4"/>
    <mergeCell ref="B21:O21"/>
    <mergeCell ref="B22:E22"/>
    <mergeCell ref="F22:O22"/>
    <mergeCell ref="R2:AF2"/>
    <mergeCell ref="R4:AC4"/>
    <mergeCell ref="R21:AE21"/>
    <mergeCell ref="R22:U22"/>
    <mergeCell ref="V22:AE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3"/>
  <sheetViews>
    <sheetView showGridLines="0" zoomScale="80" zoomScaleNormal="80" workbookViewId="0">
      <selection activeCell="F22" sqref="F22:O22"/>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3.140625" customWidth="1"/>
    <col min="17" max="28" width="6" customWidth="1"/>
    <col min="29" max="29" width="9.140625" customWidth="1"/>
    <col min="30" max="30" width="9.5703125" customWidth="1"/>
    <col min="31" max="31" width="2.85546875" customWidth="1"/>
  </cols>
  <sheetData>
    <row r="2" spans="2:30" ht="27.75" customHeight="1" x14ac:dyDescent="0.25">
      <c r="B2" s="189" t="s">
        <v>103</v>
      </c>
      <c r="C2" s="189"/>
      <c r="D2" s="189"/>
      <c r="E2" s="189"/>
      <c r="F2" s="189"/>
      <c r="G2" s="189"/>
      <c r="H2" s="189"/>
      <c r="I2" s="189"/>
      <c r="J2" s="189"/>
      <c r="K2" s="189"/>
      <c r="L2" s="189"/>
      <c r="M2" s="189"/>
      <c r="N2" s="189"/>
      <c r="O2" s="189"/>
      <c r="Q2" s="202" t="s">
        <v>102</v>
      </c>
      <c r="R2" s="202"/>
      <c r="S2" s="202"/>
      <c r="T2" s="202"/>
      <c r="U2" s="202"/>
      <c r="V2" s="202"/>
      <c r="W2" s="202"/>
      <c r="X2" s="202"/>
      <c r="Y2" s="202"/>
      <c r="Z2" s="202"/>
      <c r="AA2" s="202"/>
      <c r="AB2" s="202"/>
      <c r="AC2" s="202"/>
      <c r="AD2" s="202"/>
    </row>
    <row r="3" spans="2:30" ht="27" customHeight="1" x14ac:dyDescent="0.25">
      <c r="B3" s="39" t="s">
        <v>8</v>
      </c>
      <c r="C3" s="39" t="s">
        <v>9</v>
      </c>
      <c r="D3" s="39" t="s">
        <v>10</v>
      </c>
      <c r="E3" s="39" t="s">
        <v>11</v>
      </c>
      <c r="F3" s="39" t="s">
        <v>12</v>
      </c>
      <c r="G3" s="39" t="s">
        <v>13</v>
      </c>
      <c r="H3" s="39" t="s">
        <v>14</v>
      </c>
      <c r="I3" s="39" t="s">
        <v>15</v>
      </c>
      <c r="J3" s="39" t="s">
        <v>16</v>
      </c>
      <c r="K3" s="39" t="s">
        <v>17</v>
      </c>
      <c r="L3" s="39" t="s">
        <v>18</v>
      </c>
      <c r="M3" s="39" t="s">
        <v>29</v>
      </c>
      <c r="N3" s="46" t="s">
        <v>92</v>
      </c>
      <c r="O3" s="46" t="s">
        <v>93</v>
      </c>
      <c r="Q3" s="39" t="s">
        <v>8</v>
      </c>
      <c r="R3" s="39" t="s">
        <v>9</v>
      </c>
      <c r="S3" s="39" t="s">
        <v>10</v>
      </c>
      <c r="T3" s="39" t="s">
        <v>11</v>
      </c>
      <c r="U3" s="39" t="s">
        <v>12</v>
      </c>
      <c r="V3" s="39" t="s">
        <v>13</v>
      </c>
      <c r="W3" s="39" t="s">
        <v>14</v>
      </c>
      <c r="X3" s="39" t="s">
        <v>15</v>
      </c>
      <c r="Y3" s="39" t="s">
        <v>16</v>
      </c>
      <c r="Z3" s="39" t="s">
        <v>17</v>
      </c>
      <c r="AA3" s="39" t="s">
        <v>18</v>
      </c>
      <c r="AB3" s="39" t="s">
        <v>29</v>
      </c>
      <c r="AC3" s="46" t="s">
        <v>92</v>
      </c>
      <c r="AD3" s="46" t="s">
        <v>93</v>
      </c>
    </row>
    <row r="4" spans="2:30" x14ac:dyDescent="0.25">
      <c r="B4" s="45">
        <f>'MATRIZ DE IND'!K16</f>
        <v>3</v>
      </c>
      <c r="C4" s="45">
        <f>'MATRIZ DE IND'!L16</f>
        <v>0.5</v>
      </c>
      <c r="D4" s="45">
        <f>'MATRIZ DE IND'!M16</f>
        <v>0.2</v>
      </c>
      <c r="E4" s="45" t="str">
        <f>'MATRIZ DE IND'!N16</f>
        <v>No se presentaron</v>
      </c>
      <c r="F4" s="45" t="str">
        <f>'MATRIZ DE IND'!O16</f>
        <v>No se presentaron</v>
      </c>
      <c r="G4" s="45" t="str">
        <f>'MATRIZ DE IND'!P16</f>
        <v>No se presentaron</v>
      </c>
      <c r="H4" s="45">
        <f>'MATRIZ DE IND'!Q16</f>
        <v>1</v>
      </c>
      <c r="I4" s="45">
        <f>'MATRIZ DE IND'!R16</f>
        <v>1</v>
      </c>
      <c r="J4" s="45">
        <f>'MATRIZ DE IND'!S16</f>
        <v>1</v>
      </c>
      <c r="K4" s="45">
        <f>'MATRIZ DE IND'!T16</f>
        <v>0.5</v>
      </c>
      <c r="L4" s="45" t="str">
        <f>'MATRIZ DE IND'!U16</f>
        <v>No se presentaron</v>
      </c>
      <c r="M4" s="45" t="str">
        <f>'MATRIZ DE IND'!V16</f>
        <v>No se presentaron</v>
      </c>
      <c r="N4" s="45">
        <f>'MATRIZ DE IND'!G16</f>
        <v>0</v>
      </c>
      <c r="O4" s="45">
        <f>'MATRIZ DE IND'!H16</f>
        <v>3</v>
      </c>
      <c r="Q4" s="42">
        <f>'MATRIZ DE IND'!K17</f>
        <v>1</v>
      </c>
      <c r="R4" s="42">
        <f>'MATRIZ DE IND'!L17</f>
        <v>1</v>
      </c>
      <c r="S4" s="42">
        <f>'MATRIZ DE IND'!M17</f>
        <v>1</v>
      </c>
      <c r="T4" s="42" t="str">
        <f>'MATRIZ DE IND'!N17</f>
        <v>No se presentaron</v>
      </c>
      <c r="U4" s="42" t="str">
        <f>'MATRIZ DE IND'!O17</f>
        <v>No se presentaron</v>
      </c>
      <c r="V4" s="42" t="str">
        <f>'MATRIZ DE IND'!P17</f>
        <v>No se presentaron</v>
      </c>
      <c r="W4" s="42">
        <f>'MATRIZ DE IND'!Q17</f>
        <v>1</v>
      </c>
      <c r="X4" s="42">
        <f>'MATRIZ DE IND'!R17</f>
        <v>1</v>
      </c>
      <c r="Y4" s="42">
        <f>'MATRIZ DE IND'!S17</f>
        <v>1</v>
      </c>
      <c r="Z4" s="42">
        <f>'MATRIZ DE IND'!T17</f>
        <v>1</v>
      </c>
      <c r="AA4" s="42" t="str">
        <f>'MATRIZ DE IND'!U17</f>
        <v>No se presentaron</v>
      </c>
      <c r="AB4" s="42" t="str">
        <f>'MATRIZ DE IND'!V17</f>
        <v>No se presentaron</v>
      </c>
      <c r="AC4" s="42">
        <v>0.9</v>
      </c>
      <c r="AD4" s="42">
        <v>0.9</v>
      </c>
    </row>
    <row r="5" spans="2:30" x14ac:dyDescent="0.25">
      <c r="B5" s="35"/>
      <c r="C5" s="35"/>
      <c r="D5" s="35"/>
      <c r="E5" s="35"/>
      <c r="F5" s="35"/>
      <c r="G5" s="35"/>
      <c r="H5" s="35"/>
      <c r="I5" s="35"/>
      <c r="J5" s="35"/>
      <c r="K5" s="35"/>
      <c r="L5" s="35"/>
      <c r="M5" s="35"/>
      <c r="N5" s="35"/>
      <c r="O5" s="35"/>
    </row>
    <row r="6" spans="2:30" x14ac:dyDescent="0.25">
      <c r="B6" s="36"/>
      <c r="C6" s="36"/>
      <c r="D6" s="36"/>
      <c r="E6" s="36"/>
      <c r="F6" s="36"/>
      <c r="G6" s="36"/>
      <c r="H6" s="36"/>
      <c r="I6" s="36"/>
      <c r="J6" s="36"/>
      <c r="K6" s="36"/>
      <c r="L6" s="36"/>
      <c r="M6" s="36"/>
      <c r="N6" s="36"/>
      <c r="O6" s="36"/>
      <c r="Q6" s="37"/>
    </row>
    <row r="7" spans="2:30" x14ac:dyDescent="0.25">
      <c r="B7" s="36"/>
      <c r="C7" s="36"/>
      <c r="D7" s="36"/>
      <c r="E7" s="36"/>
      <c r="F7" s="36"/>
      <c r="G7" s="36"/>
      <c r="H7" s="36"/>
      <c r="I7" s="36"/>
      <c r="J7" s="36"/>
      <c r="K7" s="36"/>
      <c r="L7" s="36"/>
      <c r="M7" s="36"/>
      <c r="N7" s="36"/>
      <c r="O7" s="36"/>
      <c r="Q7" s="38"/>
    </row>
    <row r="8" spans="2:30" x14ac:dyDescent="0.25">
      <c r="B8" s="36"/>
      <c r="C8" s="36"/>
      <c r="D8" s="36"/>
      <c r="E8" s="36"/>
      <c r="F8" s="36"/>
      <c r="G8" s="36"/>
      <c r="H8" s="36"/>
      <c r="I8" s="36"/>
      <c r="J8" s="36"/>
      <c r="K8" s="36"/>
      <c r="L8" s="36"/>
      <c r="M8" s="36"/>
      <c r="N8" s="36"/>
      <c r="O8" s="36"/>
    </row>
    <row r="9" spans="2:30" x14ac:dyDescent="0.25">
      <c r="B9" s="36"/>
      <c r="C9" s="36"/>
      <c r="D9" s="36"/>
      <c r="E9" s="36"/>
      <c r="F9" s="36"/>
      <c r="G9" s="36"/>
      <c r="H9" s="36"/>
      <c r="I9" s="36"/>
      <c r="J9" s="36"/>
      <c r="K9" s="36"/>
      <c r="L9" s="36"/>
      <c r="M9" s="36"/>
      <c r="N9" s="36"/>
      <c r="O9" s="36"/>
    </row>
    <row r="10" spans="2:30" x14ac:dyDescent="0.25">
      <c r="B10" s="36"/>
      <c r="C10" s="36"/>
      <c r="D10" s="36"/>
      <c r="E10" s="36"/>
      <c r="F10" s="36"/>
      <c r="G10" s="36"/>
      <c r="H10" s="36"/>
      <c r="I10" s="36"/>
      <c r="J10" s="36"/>
      <c r="K10" s="36"/>
      <c r="L10" s="36"/>
      <c r="M10" s="36"/>
      <c r="N10" s="36"/>
      <c r="O10" s="36"/>
    </row>
    <row r="11" spans="2:30" x14ac:dyDescent="0.25">
      <c r="B11" s="36"/>
      <c r="C11" s="36"/>
      <c r="D11" s="36"/>
      <c r="E11" s="36"/>
      <c r="F11" s="36"/>
      <c r="G11" s="36"/>
      <c r="H11" s="36"/>
      <c r="I11" s="36"/>
      <c r="J11" s="36"/>
      <c r="K11" s="36"/>
      <c r="L11" s="36"/>
      <c r="M11" s="36"/>
      <c r="N11" s="36"/>
      <c r="O11" s="36"/>
    </row>
    <row r="12" spans="2:30" x14ac:dyDescent="0.25">
      <c r="B12" s="36"/>
      <c r="C12" s="36"/>
      <c r="D12" s="36"/>
      <c r="E12" s="36"/>
      <c r="F12" s="36"/>
      <c r="G12" s="36"/>
      <c r="H12" s="36"/>
      <c r="I12" s="36"/>
      <c r="J12" s="36"/>
      <c r="K12" s="36"/>
      <c r="L12" s="36"/>
      <c r="M12" s="36"/>
      <c r="N12" s="36"/>
      <c r="O12" s="36"/>
    </row>
    <row r="13" spans="2:30" x14ac:dyDescent="0.25">
      <c r="B13" s="36"/>
      <c r="C13" s="36"/>
      <c r="D13" s="36"/>
      <c r="E13" s="36"/>
      <c r="F13" s="36"/>
      <c r="G13" s="36"/>
      <c r="H13" s="36"/>
      <c r="I13" s="36"/>
      <c r="J13" s="36"/>
      <c r="K13" s="36"/>
      <c r="L13" s="36"/>
      <c r="M13" s="36"/>
      <c r="N13" s="36"/>
      <c r="O13" s="36"/>
    </row>
    <row r="14" spans="2:30" x14ac:dyDescent="0.25">
      <c r="B14" s="36"/>
      <c r="C14" s="36"/>
      <c r="D14" s="36"/>
      <c r="E14" s="36"/>
      <c r="F14" s="36"/>
      <c r="G14" s="36"/>
      <c r="H14" s="36"/>
      <c r="I14" s="36"/>
      <c r="J14" s="36"/>
      <c r="K14" s="36"/>
      <c r="L14" s="36"/>
      <c r="M14" s="36"/>
      <c r="N14" s="36"/>
      <c r="O14" s="36"/>
    </row>
    <row r="15" spans="2:30" x14ac:dyDescent="0.25">
      <c r="B15" s="36"/>
      <c r="C15" s="36"/>
      <c r="D15" s="36"/>
      <c r="E15" s="36"/>
      <c r="F15" s="36"/>
      <c r="G15" s="36"/>
      <c r="H15" s="36"/>
      <c r="I15" s="36"/>
      <c r="J15" s="36"/>
      <c r="K15" s="36"/>
      <c r="L15" s="36"/>
      <c r="M15" s="36"/>
      <c r="N15" s="36"/>
      <c r="O15" s="36"/>
    </row>
    <row r="16" spans="2:30" x14ac:dyDescent="0.25">
      <c r="B16" s="36"/>
      <c r="C16" s="36"/>
      <c r="D16" s="36"/>
      <c r="E16" s="36"/>
      <c r="F16" s="36"/>
      <c r="G16" s="36"/>
      <c r="H16" s="36"/>
      <c r="I16" s="36"/>
      <c r="J16" s="36"/>
      <c r="K16" s="36"/>
      <c r="L16" s="36"/>
      <c r="M16" s="36"/>
      <c r="N16" s="36"/>
      <c r="O16" s="36"/>
    </row>
    <row r="17" spans="2:30" x14ac:dyDescent="0.25">
      <c r="B17" s="36"/>
      <c r="C17" s="36"/>
      <c r="D17" s="36"/>
      <c r="E17" s="36"/>
      <c r="F17" s="36"/>
      <c r="G17" s="36"/>
      <c r="H17" s="36"/>
      <c r="I17" s="36"/>
      <c r="J17" s="36"/>
      <c r="K17" s="36"/>
      <c r="L17" s="36"/>
      <c r="M17" s="36"/>
      <c r="N17" s="36"/>
      <c r="O17" s="36"/>
    </row>
    <row r="18" spans="2:30" x14ac:dyDescent="0.25">
      <c r="B18" s="36"/>
      <c r="C18" s="36"/>
      <c r="D18" s="36"/>
      <c r="E18" s="36"/>
      <c r="F18" s="36"/>
      <c r="G18" s="36"/>
      <c r="H18" s="36"/>
      <c r="I18" s="36"/>
      <c r="J18" s="36"/>
      <c r="K18" s="36"/>
      <c r="L18" s="36"/>
      <c r="M18" s="36"/>
      <c r="N18" s="36"/>
      <c r="O18" s="36"/>
    </row>
    <row r="19" spans="2:30" x14ac:dyDescent="0.25">
      <c r="B19" s="36"/>
      <c r="C19" s="36"/>
      <c r="D19" s="36"/>
      <c r="E19" s="36"/>
      <c r="F19" s="36"/>
      <c r="G19" s="36"/>
      <c r="H19" s="36"/>
      <c r="I19" s="36"/>
      <c r="J19" s="36"/>
      <c r="K19" s="36"/>
      <c r="L19" s="36"/>
      <c r="M19" s="36"/>
      <c r="N19" s="36"/>
      <c r="O19" s="36"/>
    </row>
    <row r="21" spans="2:30" ht="21.75" customHeight="1" x14ac:dyDescent="0.25">
      <c r="B21" s="191" t="s">
        <v>104</v>
      </c>
      <c r="C21" s="191"/>
      <c r="D21" s="191"/>
      <c r="E21" s="191"/>
      <c r="F21" s="191"/>
      <c r="G21" s="191"/>
      <c r="H21" s="191"/>
      <c r="I21" s="191"/>
      <c r="J21" s="191"/>
      <c r="K21" s="191"/>
      <c r="L21" s="191"/>
      <c r="M21" s="191"/>
      <c r="N21" s="191"/>
      <c r="O21" s="191"/>
      <c r="Q21" s="199" t="s">
        <v>105</v>
      </c>
      <c r="R21" s="200"/>
      <c r="S21" s="200"/>
      <c r="T21" s="200"/>
      <c r="U21" s="200"/>
      <c r="V21" s="200"/>
      <c r="W21" s="200"/>
      <c r="X21" s="200"/>
      <c r="Y21" s="200"/>
      <c r="Z21" s="200"/>
      <c r="AA21" s="200"/>
      <c r="AB21" s="200"/>
      <c r="AC21" s="200"/>
      <c r="AD21" s="201"/>
    </row>
    <row r="22" spans="2:30" ht="24.75" customHeight="1" x14ac:dyDescent="0.25">
      <c r="B22" s="198">
        <v>43831</v>
      </c>
      <c r="C22" s="191"/>
      <c r="D22" s="191"/>
      <c r="E22" s="191"/>
      <c r="F22" s="214"/>
      <c r="G22" s="214"/>
      <c r="H22" s="214"/>
      <c r="I22" s="214"/>
      <c r="J22" s="214"/>
      <c r="K22" s="214"/>
      <c r="L22" s="214"/>
      <c r="M22" s="214"/>
      <c r="N22" s="214"/>
      <c r="O22" s="214"/>
      <c r="Q22" s="198">
        <v>43831</v>
      </c>
      <c r="R22" s="191"/>
      <c r="S22" s="191"/>
      <c r="T22" s="191"/>
      <c r="U22" s="214"/>
      <c r="V22" s="214"/>
      <c r="W22" s="214"/>
      <c r="X22" s="214"/>
      <c r="Y22" s="214"/>
      <c r="Z22" s="214"/>
      <c r="AA22" s="214"/>
      <c r="AB22" s="214"/>
      <c r="AC22" s="214"/>
      <c r="AD22" s="214"/>
    </row>
    <row r="23" spans="2:30" ht="24.75" customHeight="1" x14ac:dyDescent="0.25">
      <c r="B23" s="198">
        <v>43862</v>
      </c>
      <c r="C23" s="191"/>
      <c r="D23" s="191"/>
      <c r="E23" s="191"/>
      <c r="F23" s="214"/>
      <c r="G23" s="214"/>
      <c r="H23" s="214"/>
      <c r="I23" s="214"/>
      <c r="J23" s="214"/>
      <c r="K23" s="214"/>
      <c r="L23" s="214"/>
      <c r="M23" s="214"/>
      <c r="N23" s="214"/>
      <c r="O23" s="214"/>
      <c r="Q23" s="198">
        <v>43862</v>
      </c>
      <c r="R23" s="191"/>
      <c r="S23" s="191"/>
      <c r="T23" s="191"/>
      <c r="U23" s="214"/>
      <c r="V23" s="214"/>
      <c r="W23" s="214"/>
      <c r="X23" s="214"/>
      <c r="Y23" s="214"/>
      <c r="Z23" s="214"/>
      <c r="AA23" s="214"/>
      <c r="AB23" s="214"/>
      <c r="AC23" s="214"/>
      <c r="AD23" s="214"/>
    </row>
    <row r="24" spans="2:30" ht="24.75" customHeight="1" x14ac:dyDescent="0.25">
      <c r="B24" s="198">
        <v>43891</v>
      </c>
      <c r="C24" s="191"/>
      <c r="D24" s="191"/>
      <c r="E24" s="191"/>
      <c r="F24" s="214"/>
      <c r="G24" s="214"/>
      <c r="H24" s="214"/>
      <c r="I24" s="214"/>
      <c r="J24" s="214"/>
      <c r="K24" s="214"/>
      <c r="L24" s="214"/>
      <c r="M24" s="214"/>
      <c r="N24" s="214"/>
      <c r="O24" s="214"/>
      <c r="Q24" s="198">
        <v>43891</v>
      </c>
      <c r="R24" s="191"/>
      <c r="S24" s="191"/>
      <c r="T24" s="191"/>
      <c r="U24" s="214"/>
      <c r="V24" s="214"/>
      <c r="W24" s="214"/>
      <c r="X24" s="214"/>
      <c r="Y24" s="214"/>
      <c r="Z24" s="214"/>
      <c r="AA24" s="214"/>
      <c r="AB24" s="214"/>
      <c r="AC24" s="214"/>
      <c r="AD24" s="214"/>
    </row>
    <row r="25" spans="2:30" ht="24.75" customHeight="1" x14ac:dyDescent="0.25">
      <c r="B25" s="198">
        <v>43922</v>
      </c>
      <c r="C25" s="191"/>
      <c r="D25" s="191"/>
      <c r="E25" s="191"/>
      <c r="F25" s="214"/>
      <c r="G25" s="214"/>
      <c r="H25" s="214"/>
      <c r="I25" s="214"/>
      <c r="J25" s="214"/>
      <c r="K25" s="214"/>
      <c r="L25" s="214"/>
      <c r="M25" s="214"/>
      <c r="N25" s="214"/>
      <c r="O25" s="214"/>
      <c r="Q25" s="198">
        <v>43922</v>
      </c>
      <c r="R25" s="191"/>
      <c r="S25" s="191"/>
      <c r="T25" s="191"/>
      <c r="U25" s="214"/>
      <c r="V25" s="214"/>
      <c r="W25" s="214"/>
      <c r="X25" s="214"/>
      <c r="Y25" s="214"/>
      <c r="Z25" s="214"/>
      <c r="AA25" s="214"/>
      <c r="AB25" s="214"/>
      <c r="AC25" s="214"/>
      <c r="AD25" s="214"/>
    </row>
    <row r="26" spans="2:30" ht="24.75" customHeight="1" x14ac:dyDescent="0.25">
      <c r="B26" s="198">
        <v>43952</v>
      </c>
      <c r="C26" s="191"/>
      <c r="D26" s="191"/>
      <c r="E26" s="191"/>
      <c r="F26" s="214"/>
      <c r="G26" s="214"/>
      <c r="H26" s="214"/>
      <c r="I26" s="214"/>
      <c r="J26" s="214"/>
      <c r="K26" s="214"/>
      <c r="L26" s="214"/>
      <c r="M26" s="214"/>
      <c r="N26" s="214"/>
      <c r="O26" s="214"/>
      <c r="Q26" s="198">
        <v>43952</v>
      </c>
      <c r="R26" s="191"/>
      <c r="S26" s="191"/>
      <c r="T26" s="191"/>
      <c r="U26" s="215"/>
      <c r="V26" s="216"/>
      <c r="W26" s="216"/>
      <c r="X26" s="216"/>
      <c r="Y26" s="216"/>
      <c r="Z26" s="216"/>
      <c r="AA26" s="216"/>
      <c r="AB26" s="216"/>
      <c r="AC26" s="216"/>
      <c r="AD26" s="217"/>
    </row>
    <row r="27" spans="2:30" ht="24.75" customHeight="1" x14ac:dyDescent="0.25">
      <c r="B27" s="198">
        <v>43983</v>
      </c>
      <c r="C27" s="191"/>
      <c r="D27" s="191"/>
      <c r="E27" s="191"/>
      <c r="F27" s="214"/>
      <c r="G27" s="214"/>
      <c r="H27" s="214"/>
      <c r="I27" s="214"/>
      <c r="J27" s="214"/>
      <c r="K27" s="214"/>
      <c r="L27" s="214"/>
      <c r="M27" s="214"/>
      <c r="N27" s="214"/>
      <c r="O27" s="214"/>
      <c r="Q27" s="198">
        <v>43983</v>
      </c>
      <c r="R27" s="191"/>
      <c r="S27" s="191"/>
      <c r="T27" s="191"/>
      <c r="U27" s="214"/>
      <c r="V27" s="214"/>
      <c r="W27" s="214"/>
      <c r="X27" s="214"/>
      <c r="Y27" s="214"/>
      <c r="Z27" s="214"/>
      <c r="AA27" s="214"/>
      <c r="AB27" s="214"/>
      <c r="AC27" s="214"/>
      <c r="AD27" s="214"/>
    </row>
    <row r="28" spans="2:30" ht="24.75" customHeight="1" x14ac:dyDescent="0.25">
      <c r="B28" s="198">
        <v>44013</v>
      </c>
      <c r="C28" s="191"/>
      <c r="D28" s="191"/>
      <c r="E28" s="191"/>
      <c r="F28" s="214"/>
      <c r="G28" s="214"/>
      <c r="H28" s="214"/>
      <c r="I28" s="214"/>
      <c r="J28" s="214"/>
      <c r="K28" s="214"/>
      <c r="L28" s="214"/>
      <c r="M28" s="214"/>
      <c r="N28" s="214"/>
      <c r="O28" s="214"/>
      <c r="Q28" s="198">
        <v>44013</v>
      </c>
      <c r="R28" s="191"/>
      <c r="S28" s="191"/>
      <c r="T28" s="191"/>
      <c r="U28" s="215"/>
      <c r="V28" s="216"/>
      <c r="W28" s="216"/>
      <c r="X28" s="216"/>
      <c r="Y28" s="216"/>
      <c r="Z28" s="216"/>
      <c r="AA28" s="216"/>
      <c r="AB28" s="216"/>
      <c r="AC28" s="216"/>
      <c r="AD28" s="217"/>
    </row>
    <row r="29" spans="2:30" ht="24.75" customHeight="1" x14ac:dyDescent="0.25">
      <c r="B29" s="198">
        <v>44044</v>
      </c>
      <c r="C29" s="191"/>
      <c r="D29" s="191"/>
      <c r="E29" s="191"/>
      <c r="F29" s="214"/>
      <c r="G29" s="214"/>
      <c r="H29" s="214"/>
      <c r="I29" s="214"/>
      <c r="J29" s="214"/>
      <c r="K29" s="214"/>
      <c r="L29" s="214"/>
      <c r="M29" s="214"/>
      <c r="N29" s="214"/>
      <c r="O29" s="214"/>
      <c r="Q29" s="198">
        <v>44044</v>
      </c>
      <c r="R29" s="191"/>
      <c r="S29" s="191"/>
      <c r="T29" s="191"/>
      <c r="U29" s="215"/>
      <c r="V29" s="216"/>
      <c r="W29" s="216"/>
      <c r="X29" s="216"/>
      <c r="Y29" s="216"/>
      <c r="Z29" s="216"/>
      <c r="AA29" s="216"/>
      <c r="AB29" s="216"/>
      <c r="AC29" s="216"/>
      <c r="AD29" s="217"/>
    </row>
    <row r="30" spans="2:30" ht="24.75" customHeight="1" x14ac:dyDescent="0.25">
      <c r="B30" s="198">
        <v>44075</v>
      </c>
      <c r="C30" s="191"/>
      <c r="D30" s="191"/>
      <c r="E30" s="191"/>
      <c r="F30" s="214"/>
      <c r="G30" s="214"/>
      <c r="H30" s="214"/>
      <c r="I30" s="214"/>
      <c r="J30" s="214"/>
      <c r="K30" s="214"/>
      <c r="L30" s="214"/>
      <c r="M30" s="214"/>
      <c r="N30" s="214"/>
      <c r="O30" s="214"/>
      <c r="Q30" s="198">
        <v>44075</v>
      </c>
      <c r="R30" s="191"/>
      <c r="S30" s="191"/>
      <c r="T30" s="191"/>
      <c r="U30" s="215"/>
      <c r="V30" s="216"/>
      <c r="W30" s="216"/>
      <c r="X30" s="216"/>
      <c r="Y30" s="216"/>
      <c r="Z30" s="216"/>
      <c r="AA30" s="216"/>
      <c r="AB30" s="216"/>
      <c r="AC30" s="216"/>
      <c r="AD30" s="217"/>
    </row>
    <row r="31" spans="2:30" ht="24.75" customHeight="1" x14ac:dyDescent="0.25">
      <c r="B31" s="198">
        <v>44105</v>
      </c>
      <c r="C31" s="191"/>
      <c r="D31" s="191"/>
      <c r="E31" s="191"/>
      <c r="F31" s="214"/>
      <c r="G31" s="214"/>
      <c r="H31" s="214"/>
      <c r="I31" s="214"/>
      <c r="J31" s="214"/>
      <c r="K31" s="214"/>
      <c r="L31" s="214"/>
      <c r="M31" s="214"/>
      <c r="N31" s="214"/>
      <c r="O31" s="214"/>
      <c r="Q31" s="198">
        <v>44105</v>
      </c>
      <c r="R31" s="191"/>
      <c r="S31" s="191"/>
      <c r="T31" s="191"/>
      <c r="U31" s="214"/>
      <c r="V31" s="214"/>
      <c r="W31" s="214"/>
      <c r="X31" s="214"/>
      <c r="Y31" s="214"/>
      <c r="Z31" s="214"/>
      <c r="AA31" s="214"/>
      <c r="AB31" s="214"/>
      <c r="AC31" s="214"/>
      <c r="AD31" s="214"/>
    </row>
    <row r="32" spans="2:30" ht="24.75" customHeight="1" x14ac:dyDescent="0.25">
      <c r="B32" s="198">
        <v>44136</v>
      </c>
      <c r="C32" s="191"/>
      <c r="D32" s="191"/>
      <c r="E32" s="191"/>
      <c r="F32" s="207"/>
      <c r="G32" s="207"/>
      <c r="H32" s="207"/>
      <c r="I32" s="207"/>
      <c r="J32" s="207"/>
      <c r="K32" s="207"/>
      <c r="L32" s="207"/>
      <c r="M32" s="207"/>
      <c r="N32" s="207"/>
      <c r="O32" s="207"/>
      <c r="Q32" s="198">
        <v>44136</v>
      </c>
      <c r="R32" s="191"/>
      <c r="S32" s="191"/>
      <c r="T32" s="191"/>
      <c r="U32" s="211"/>
      <c r="V32" s="212"/>
      <c r="W32" s="212"/>
      <c r="X32" s="212"/>
      <c r="Y32" s="212"/>
      <c r="Z32" s="212"/>
      <c r="AA32" s="212"/>
      <c r="AB32" s="212"/>
      <c r="AC32" s="212"/>
      <c r="AD32" s="213"/>
    </row>
    <row r="33" spans="2:30" ht="24.75" customHeight="1" x14ac:dyDescent="0.25">
      <c r="B33" s="198">
        <v>44166</v>
      </c>
      <c r="C33" s="191"/>
      <c r="D33" s="191"/>
      <c r="E33" s="191"/>
      <c r="F33" s="207"/>
      <c r="G33" s="207"/>
      <c r="H33" s="207"/>
      <c r="I33" s="207"/>
      <c r="J33" s="207"/>
      <c r="K33" s="207"/>
      <c r="L33" s="207"/>
      <c r="M33" s="207"/>
      <c r="N33" s="207"/>
      <c r="O33" s="207"/>
      <c r="Q33" s="198">
        <v>44166</v>
      </c>
      <c r="R33" s="191"/>
      <c r="S33" s="191"/>
      <c r="T33" s="191"/>
      <c r="U33" s="211"/>
      <c r="V33" s="212"/>
      <c r="W33" s="212"/>
      <c r="X33" s="212"/>
      <c r="Y33" s="212"/>
      <c r="Z33" s="212"/>
      <c r="AA33" s="212"/>
      <c r="AB33" s="212"/>
      <c r="AC33" s="212"/>
      <c r="AD33" s="213"/>
    </row>
  </sheetData>
  <mergeCells count="52">
    <mergeCell ref="B2:O2"/>
    <mergeCell ref="Q2:AD2"/>
    <mergeCell ref="B21:O21"/>
    <mergeCell ref="Q21:AD21"/>
    <mergeCell ref="B22:E22"/>
    <mergeCell ref="F22:O22"/>
    <mergeCell ref="Q22:T22"/>
    <mergeCell ref="U22:AD22"/>
    <mergeCell ref="B23:E23"/>
    <mergeCell ref="F23:O23"/>
    <mergeCell ref="Q23:T23"/>
    <mergeCell ref="U23:AD23"/>
    <mergeCell ref="B24:E24"/>
    <mergeCell ref="F24:O24"/>
    <mergeCell ref="Q24:T24"/>
    <mergeCell ref="U24:AD24"/>
    <mergeCell ref="B25:E25"/>
    <mergeCell ref="F25:O25"/>
    <mergeCell ref="Q25:T25"/>
    <mergeCell ref="U25:AD25"/>
    <mergeCell ref="B26:E26"/>
    <mergeCell ref="F26:O26"/>
    <mergeCell ref="Q26:T26"/>
    <mergeCell ref="U26:AD26"/>
    <mergeCell ref="B27:E27"/>
    <mergeCell ref="F27:O27"/>
    <mergeCell ref="Q27:T27"/>
    <mergeCell ref="U27:AD27"/>
    <mergeCell ref="B28:E28"/>
    <mergeCell ref="F28:O28"/>
    <mergeCell ref="Q28:T28"/>
    <mergeCell ref="U28:AD28"/>
    <mergeCell ref="B29:E29"/>
    <mergeCell ref="F29:O29"/>
    <mergeCell ref="Q29:T29"/>
    <mergeCell ref="U29:AD29"/>
    <mergeCell ref="B30:E30"/>
    <mergeCell ref="F30:O30"/>
    <mergeCell ref="Q30:T30"/>
    <mergeCell ref="U30:AD30"/>
    <mergeCell ref="B33:E33"/>
    <mergeCell ref="F33:O33"/>
    <mergeCell ref="Q33:T33"/>
    <mergeCell ref="U33:AD33"/>
    <mergeCell ref="B31:E31"/>
    <mergeCell ref="F31:O31"/>
    <mergeCell ref="Q31:T31"/>
    <mergeCell ref="U31:AD31"/>
    <mergeCell ref="B32:E32"/>
    <mergeCell ref="F32:O32"/>
    <mergeCell ref="Q32:T32"/>
    <mergeCell ref="U32:AD3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104"/>
  <sheetViews>
    <sheetView showGridLines="0" zoomScale="80" zoomScaleNormal="80" workbookViewId="0">
      <selection activeCell="F65" sqref="F65:O65"/>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8" customWidth="1"/>
    <col min="15" max="15" width="7.28515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7109375" customWidth="1"/>
    <col min="24" max="24" width="5.7109375" customWidth="1"/>
    <col min="25" max="25" width="4" customWidth="1"/>
    <col min="26" max="26" width="5" customWidth="1"/>
    <col min="27" max="27" width="5.28515625" customWidth="1"/>
    <col min="28" max="28" width="5.42578125" customWidth="1"/>
    <col min="29" max="29" width="8" customWidth="1"/>
    <col min="30" max="30" width="8.42578125" customWidth="1"/>
    <col min="31" max="31" width="2.85546875" customWidth="1"/>
    <col min="32" max="43" width="5.85546875" customWidth="1"/>
    <col min="44" max="44" width="7.28515625" customWidth="1"/>
    <col min="45" max="45" width="9" customWidth="1"/>
  </cols>
  <sheetData>
    <row r="2" spans="2:45" x14ac:dyDescent="0.25">
      <c r="B2" s="202" t="s">
        <v>132</v>
      </c>
      <c r="C2" s="202"/>
      <c r="D2" s="202"/>
      <c r="E2" s="202"/>
      <c r="F2" s="202"/>
      <c r="G2" s="202"/>
      <c r="H2" s="202"/>
      <c r="I2" s="202"/>
      <c r="J2" s="202"/>
      <c r="K2" s="202"/>
      <c r="L2" s="202"/>
      <c r="M2" s="202"/>
      <c r="N2" s="202"/>
      <c r="O2" s="202"/>
      <c r="Q2" s="202" t="s">
        <v>133</v>
      </c>
      <c r="R2" s="202"/>
      <c r="S2" s="202"/>
      <c r="T2" s="202"/>
      <c r="U2" s="202"/>
      <c r="V2" s="202"/>
      <c r="W2" s="202"/>
      <c r="X2" s="202"/>
      <c r="Y2" s="202"/>
      <c r="Z2" s="202"/>
      <c r="AA2" s="202"/>
      <c r="AB2" s="202"/>
      <c r="AC2" s="202"/>
      <c r="AD2" s="202"/>
      <c r="AF2" s="202" t="s">
        <v>133</v>
      </c>
      <c r="AG2" s="202"/>
      <c r="AH2" s="202"/>
      <c r="AI2" s="202"/>
      <c r="AJ2" s="202"/>
      <c r="AK2" s="202"/>
      <c r="AL2" s="202"/>
      <c r="AM2" s="202"/>
      <c r="AN2" s="202"/>
      <c r="AO2" s="202"/>
      <c r="AP2" s="202"/>
      <c r="AQ2" s="202"/>
      <c r="AR2" s="202"/>
      <c r="AS2" s="202"/>
    </row>
    <row r="3" spans="2:45" ht="30" customHeight="1" x14ac:dyDescent="0.25">
      <c r="B3" s="39" t="s">
        <v>8</v>
      </c>
      <c r="C3" s="39" t="s">
        <v>9</v>
      </c>
      <c r="D3" s="39" t="s">
        <v>10</v>
      </c>
      <c r="E3" s="39" t="s">
        <v>11</v>
      </c>
      <c r="F3" s="39" t="s">
        <v>12</v>
      </c>
      <c r="G3" s="39" t="s">
        <v>13</v>
      </c>
      <c r="H3" s="39" t="s">
        <v>14</v>
      </c>
      <c r="I3" s="39" t="s">
        <v>15</v>
      </c>
      <c r="J3" s="39" t="s">
        <v>16</v>
      </c>
      <c r="K3" s="39" t="s">
        <v>17</v>
      </c>
      <c r="L3" s="39" t="s">
        <v>18</v>
      </c>
      <c r="M3" s="39" t="s">
        <v>29</v>
      </c>
      <c r="N3" s="46" t="s">
        <v>92</v>
      </c>
      <c r="O3" s="46" t="s">
        <v>93</v>
      </c>
      <c r="Q3" s="39" t="s">
        <v>8</v>
      </c>
      <c r="R3" s="39" t="s">
        <v>9</v>
      </c>
      <c r="S3" s="39" t="s">
        <v>10</v>
      </c>
      <c r="T3" s="39" t="s">
        <v>11</v>
      </c>
      <c r="U3" s="39" t="s">
        <v>12</v>
      </c>
      <c r="V3" s="39" t="s">
        <v>13</v>
      </c>
      <c r="W3" s="39" t="s">
        <v>14</v>
      </c>
      <c r="X3" s="39" t="s">
        <v>15</v>
      </c>
      <c r="Y3" s="39" t="s">
        <v>16</v>
      </c>
      <c r="Z3" s="39" t="s">
        <v>17</v>
      </c>
      <c r="AA3" s="39" t="s">
        <v>18</v>
      </c>
      <c r="AB3" s="39" t="s">
        <v>29</v>
      </c>
      <c r="AC3" s="46" t="s">
        <v>92</v>
      </c>
      <c r="AD3" s="46" t="s">
        <v>93</v>
      </c>
      <c r="AF3" s="39" t="s">
        <v>8</v>
      </c>
      <c r="AG3" s="39" t="s">
        <v>9</v>
      </c>
      <c r="AH3" s="39" t="s">
        <v>10</v>
      </c>
      <c r="AI3" s="39" t="s">
        <v>11</v>
      </c>
      <c r="AJ3" s="39" t="s">
        <v>12</v>
      </c>
      <c r="AK3" s="39" t="s">
        <v>13</v>
      </c>
      <c r="AL3" s="39" t="s">
        <v>14</v>
      </c>
      <c r="AM3" s="39" t="s">
        <v>15</v>
      </c>
      <c r="AN3" s="39" t="s">
        <v>16</v>
      </c>
      <c r="AO3" s="39" t="s">
        <v>17</v>
      </c>
      <c r="AP3" s="39" t="s">
        <v>18</v>
      </c>
      <c r="AQ3" s="39" t="s">
        <v>29</v>
      </c>
      <c r="AR3" s="46" t="s">
        <v>92</v>
      </c>
      <c r="AS3" s="46" t="s">
        <v>93</v>
      </c>
    </row>
    <row r="4" spans="2:45" x14ac:dyDescent="0.25">
      <c r="B4" s="40">
        <f>'MATRIZ DE IND'!K18</f>
        <v>0.88</v>
      </c>
      <c r="C4" s="40">
        <f>'MATRIZ DE IND'!L18</f>
        <v>0.52</v>
      </c>
      <c r="D4" s="40">
        <f>'MATRIZ DE IND'!M18</f>
        <v>1.0900000000000001</v>
      </c>
      <c r="E4" s="40">
        <f>'MATRIZ DE IND'!N18</f>
        <v>1.26</v>
      </c>
      <c r="F4" s="40">
        <f>'MATRIZ DE IND'!O18</f>
        <v>0.93</v>
      </c>
      <c r="G4" s="40">
        <f>'MATRIZ DE IND'!P18</f>
        <v>0.88</v>
      </c>
      <c r="H4" s="40">
        <f>'MATRIZ DE IND'!Q18</f>
        <v>0.9</v>
      </c>
      <c r="I4" s="40">
        <f>'MATRIZ DE IND'!R18</f>
        <v>0.7</v>
      </c>
      <c r="J4" s="40">
        <f>'MATRIZ DE IND'!S18</f>
        <v>0.6</v>
      </c>
      <c r="K4" s="40">
        <f>'MATRIZ DE IND'!T18</f>
        <v>1.1000000000000001</v>
      </c>
      <c r="L4" s="40">
        <f>'MATRIZ DE IND'!U18</f>
        <v>0.9</v>
      </c>
      <c r="M4" s="40">
        <f>'MATRIZ DE IND'!V18</f>
        <v>0</v>
      </c>
      <c r="N4" s="40">
        <f>'MATRIZ DE IND'!G18</f>
        <v>0</v>
      </c>
      <c r="O4" s="40">
        <f>'MATRIZ DE IND'!H18</f>
        <v>3</v>
      </c>
      <c r="Q4" s="41">
        <f>'MATRIZ DE IND'!K19</f>
        <v>26</v>
      </c>
      <c r="R4" s="41">
        <f>'MATRIZ DE IND'!L19</f>
        <v>23</v>
      </c>
      <c r="S4" s="41">
        <f>'MATRIZ DE IND'!M19</f>
        <v>31</v>
      </c>
      <c r="T4" s="41">
        <f>'MATRIZ DE IND'!N19</f>
        <v>36</v>
      </c>
      <c r="U4" s="41">
        <f>'MATRIZ DE IND'!O19</f>
        <v>30</v>
      </c>
      <c r="V4" s="41">
        <f>'MATRIZ DE IND'!P19</f>
        <v>29</v>
      </c>
      <c r="W4" s="41">
        <f>'MATRIZ DE IND'!Q19</f>
        <v>39</v>
      </c>
      <c r="X4" s="41">
        <f>'MATRIZ DE IND'!R19</f>
        <v>30</v>
      </c>
      <c r="Y4" s="41">
        <f>'MATRIZ DE IND'!S19</f>
        <v>39</v>
      </c>
      <c r="Z4" s="41">
        <f>'MATRIZ DE IND'!T19</f>
        <v>0</v>
      </c>
      <c r="AA4" s="41">
        <f>'MATRIZ DE IND'!U19</f>
        <v>45</v>
      </c>
      <c r="AB4" s="41">
        <f>'MATRIZ DE IND'!V19</f>
        <v>0</v>
      </c>
      <c r="AC4" s="41">
        <f>'MATRIZ DE IND'!G19</f>
        <v>0</v>
      </c>
      <c r="AD4" s="41">
        <f>'MATRIZ DE IND'!H19</f>
        <v>48</v>
      </c>
      <c r="AF4" s="44">
        <f>'MATRIZ DE IND'!K20</f>
        <v>93</v>
      </c>
      <c r="AG4" s="44">
        <f>'MATRIZ DE IND'!L20</f>
        <v>112</v>
      </c>
      <c r="AH4" s="44">
        <f>'MATRIZ DE IND'!M20</f>
        <v>86</v>
      </c>
      <c r="AI4" s="44">
        <f>'MATRIZ DE IND'!N20</f>
        <v>101</v>
      </c>
      <c r="AJ4" s="44">
        <f>'MATRIZ DE IND'!O20</f>
        <v>120</v>
      </c>
      <c r="AK4" s="44">
        <f>'MATRIZ DE IND'!P20</f>
        <v>120</v>
      </c>
      <c r="AL4" s="44">
        <f>'MATRIZ DE IND'!Q20</f>
        <v>64</v>
      </c>
      <c r="AM4" s="44">
        <f>'MATRIZ DE IND'!R20</f>
        <v>72</v>
      </c>
      <c r="AN4" s="44">
        <f>'MATRIZ DE IND'!S20</f>
        <v>0</v>
      </c>
      <c r="AO4" s="44">
        <f>'MATRIZ DE IND'!T20</f>
        <v>96</v>
      </c>
      <c r="AP4" s="44">
        <f>'MATRIZ DE IND'!U20</f>
        <v>96</v>
      </c>
      <c r="AQ4" s="44">
        <f>'MATRIZ DE IND'!V20</f>
        <v>0</v>
      </c>
      <c r="AR4" s="44">
        <f>'MATRIZ DE IND'!G20</f>
        <v>0</v>
      </c>
      <c r="AS4" s="44">
        <f>'MATRIZ DE IND'!H20</f>
        <v>120</v>
      </c>
    </row>
    <row r="5" spans="2:45" x14ac:dyDescent="0.25">
      <c r="B5" s="35"/>
      <c r="C5" s="35"/>
      <c r="D5" s="35"/>
      <c r="E5" s="35"/>
      <c r="F5" s="35"/>
      <c r="G5" s="35"/>
      <c r="H5" s="35"/>
      <c r="I5" s="35"/>
      <c r="J5" s="35"/>
      <c r="K5" s="35"/>
      <c r="L5" s="35"/>
      <c r="M5" s="35"/>
      <c r="N5" s="35"/>
      <c r="O5" s="35"/>
    </row>
    <row r="6" spans="2:45" x14ac:dyDescent="0.25">
      <c r="B6" s="36"/>
      <c r="C6" s="36"/>
      <c r="D6" s="36"/>
      <c r="E6" s="36"/>
      <c r="F6" s="36"/>
      <c r="G6" s="36"/>
      <c r="H6" s="36"/>
      <c r="I6" s="36"/>
      <c r="J6" s="36"/>
      <c r="K6" s="36"/>
      <c r="L6" s="36"/>
      <c r="M6" s="36"/>
      <c r="N6" s="36"/>
      <c r="O6" s="36"/>
      <c r="Q6" s="37"/>
    </row>
    <row r="7" spans="2:45" x14ac:dyDescent="0.25">
      <c r="B7" s="36"/>
      <c r="C7" s="36"/>
      <c r="D7" s="36"/>
      <c r="E7" s="36"/>
      <c r="F7" s="36"/>
      <c r="G7" s="36"/>
      <c r="H7" s="36"/>
      <c r="I7" s="36"/>
      <c r="J7" s="36"/>
      <c r="K7" s="36"/>
      <c r="L7" s="36"/>
      <c r="M7" s="36"/>
      <c r="N7" s="36"/>
      <c r="O7" s="36"/>
      <c r="Q7" s="38"/>
    </row>
    <row r="8" spans="2:45" x14ac:dyDescent="0.25">
      <c r="B8" s="36"/>
      <c r="C8" s="36"/>
      <c r="D8" s="36"/>
      <c r="E8" s="36"/>
      <c r="F8" s="36"/>
      <c r="G8" s="36"/>
      <c r="H8" s="36"/>
      <c r="I8" s="36"/>
      <c r="J8" s="36"/>
      <c r="K8" s="36"/>
      <c r="L8" s="36"/>
      <c r="M8" s="36"/>
      <c r="N8" s="36"/>
      <c r="O8" s="36"/>
    </row>
    <row r="9" spans="2:45" x14ac:dyDescent="0.25">
      <c r="B9" s="36"/>
      <c r="C9" s="36"/>
      <c r="D9" s="36"/>
      <c r="E9" s="36"/>
      <c r="F9" s="36"/>
      <c r="G9" s="36"/>
      <c r="H9" s="36"/>
      <c r="I9" s="36"/>
      <c r="J9" s="36"/>
      <c r="K9" s="36"/>
      <c r="L9" s="36"/>
      <c r="M9" s="36"/>
      <c r="N9" s="36"/>
      <c r="O9" s="36"/>
    </row>
    <row r="10" spans="2:45" x14ac:dyDescent="0.25">
      <c r="B10" s="36"/>
      <c r="C10" s="36"/>
      <c r="D10" s="36"/>
      <c r="E10" s="36"/>
      <c r="F10" s="36"/>
      <c r="G10" s="36"/>
      <c r="H10" s="36"/>
      <c r="I10" s="36"/>
      <c r="J10" s="36"/>
      <c r="K10" s="36"/>
      <c r="L10" s="36"/>
      <c r="M10" s="36"/>
      <c r="N10" s="36"/>
      <c r="O10" s="36"/>
    </row>
    <row r="11" spans="2:45" x14ac:dyDescent="0.25">
      <c r="B11" s="36"/>
      <c r="C11" s="36"/>
      <c r="D11" s="36"/>
      <c r="E11" s="36"/>
      <c r="F11" s="36"/>
      <c r="G11" s="36"/>
      <c r="H11" s="36"/>
      <c r="I11" s="36"/>
      <c r="J11" s="36"/>
      <c r="K11" s="36"/>
      <c r="L11" s="36"/>
      <c r="M11" s="36"/>
      <c r="N11" s="36"/>
      <c r="O11" s="36"/>
    </row>
    <row r="12" spans="2:45" x14ac:dyDescent="0.25">
      <c r="B12" s="36"/>
      <c r="C12" s="36"/>
      <c r="D12" s="36"/>
      <c r="E12" s="36"/>
      <c r="F12" s="36"/>
      <c r="G12" s="36"/>
      <c r="H12" s="36"/>
      <c r="I12" s="36"/>
      <c r="J12" s="36"/>
      <c r="K12" s="36"/>
      <c r="L12" s="36"/>
      <c r="M12" s="36"/>
      <c r="N12" s="36"/>
      <c r="O12" s="36"/>
    </row>
    <row r="13" spans="2:45" x14ac:dyDescent="0.25">
      <c r="B13" s="36"/>
      <c r="C13" s="36"/>
      <c r="D13" s="36"/>
      <c r="E13" s="36"/>
      <c r="F13" s="36"/>
      <c r="G13" s="36"/>
      <c r="H13" s="36"/>
      <c r="I13" s="36"/>
      <c r="J13" s="36"/>
      <c r="K13" s="36"/>
      <c r="L13" s="36"/>
      <c r="M13" s="36"/>
      <c r="N13" s="36"/>
      <c r="O13" s="36"/>
    </row>
    <row r="14" spans="2:45" x14ac:dyDescent="0.25">
      <c r="B14" s="36"/>
      <c r="C14" s="36"/>
      <c r="D14" s="36"/>
      <c r="E14" s="36"/>
      <c r="F14" s="36"/>
      <c r="G14" s="36"/>
      <c r="H14" s="36"/>
      <c r="I14" s="36"/>
      <c r="J14" s="36"/>
      <c r="K14" s="36"/>
      <c r="L14" s="36"/>
      <c r="M14" s="36"/>
      <c r="N14" s="36"/>
      <c r="O14" s="36"/>
    </row>
    <row r="15" spans="2:45" x14ac:dyDescent="0.25">
      <c r="B15" s="36"/>
      <c r="C15" s="36"/>
      <c r="D15" s="36"/>
      <c r="E15" s="36"/>
      <c r="F15" s="36"/>
      <c r="G15" s="36"/>
      <c r="H15" s="36"/>
      <c r="I15" s="36"/>
      <c r="J15" s="36"/>
      <c r="K15" s="36"/>
      <c r="L15" s="36"/>
      <c r="M15" s="36"/>
      <c r="N15" s="36"/>
      <c r="O15" s="36"/>
    </row>
    <row r="16" spans="2:45" x14ac:dyDescent="0.25">
      <c r="B16" s="36"/>
      <c r="C16" s="36"/>
      <c r="D16" s="36"/>
      <c r="E16" s="36"/>
      <c r="F16" s="36"/>
      <c r="G16" s="36"/>
      <c r="H16" s="36"/>
      <c r="I16" s="36"/>
      <c r="J16" s="36"/>
      <c r="K16" s="36"/>
      <c r="L16" s="36"/>
      <c r="M16" s="36"/>
      <c r="N16" s="36"/>
      <c r="O16" s="36"/>
    </row>
    <row r="17" spans="2:45" x14ac:dyDescent="0.25">
      <c r="B17" s="36"/>
      <c r="C17" s="36"/>
      <c r="D17" s="36"/>
      <c r="E17" s="36"/>
      <c r="F17" s="36"/>
      <c r="G17" s="36"/>
      <c r="H17" s="36"/>
      <c r="I17" s="36"/>
      <c r="J17" s="36"/>
      <c r="K17" s="36"/>
      <c r="L17" s="36"/>
      <c r="M17" s="36"/>
      <c r="N17" s="36"/>
      <c r="O17" s="36"/>
    </row>
    <row r="18" spans="2:45" x14ac:dyDescent="0.25">
      <c r="B18" s="36"/>
      <c r="C18" s="36"/>
      <c r="D18" s="36"/>
      <c r="E18" s="36"/>
      <c r="F18" s="36"/>
      <c r="G18" s="36"/>
      <c r="H18" s="36"/>
      <c r="I18" s="36"/>
      <c r="J18" s="36"/>
      <c r="K18" s="36"/>
      <c r="L18" s="36"/>
      <c r="M18" s="36"/>
      <c r="N18" s="36"/>
      <c r="O18" s="36"/>
    </row>
    <row r="19" spans="2:45" x14ac:dyDescent="0.25">
      <c r="B19" s="36"/>
      <c r="C19" s="36"/>
      <c r="D19" s="36"/>
      <c r="E19" s="36"/>
      <c r="F19" s="36"/>
      <c r="G19" s="36"/>
      <c r="H19" s="36"/>
      <c r="I19" s="36"/>
      <c r="J19" s="36"/>
      <c r="K19" s="36"/>
      <c r="L19" s="36"/>
      <c r="M19" s="36"/>
      <c r="N19" s="36"/>
      <c r="O19" s="36"/>
    </row>
    <row r="20" spans="2:45" x14ac:dyDescent="0.25">
      <c r="B20" s="36"/>
      <c r="C20" s="36"/>
      <c r="D20" s="36"/>
      <c r="E20" s="36"/>
      <c r="F20" s="36"/>
      <c r="G20" s="36"/>
      <c r="H20" s="36"/>
      <c r="I20" s="36"/>
      <c r="J20" s="36"/>
      <c r="K20" s="36"/>
      <c r="L20" s="36"/>
      <c r="M20" s="36"/>
      <c r="N20" s="36"/>
      <c r="O20" s="36"/>
    </row>
    <row r="21" spans="2:45" x14ac:dyDescent="0.25">
      <c r="B21" s="36"/>
      <c r="C21" s="36"/>
      <c r="D21" s="36"/>
      <c r="E21" s="36"/>
      <c r="F21" s="36"/>
      <c r="G21" s="36"/>
      <c r="H21" s="36"/>
      <c r="I21" s="36"/>
      <c r="J21" s="36"/>
      <c r="K21" s="36"/>
      <c r="L21" s="36"/>
      <c r="M21" s="36"/>
      <c r="N21" s="36"/>
      <c r="O21" s="36"/>
    </row>
    <row r="23" spans="2:45" ht="21.75" customHeight="1" x14ac:dyDescent="0.25">
      <c r="B23" s="191" t="s">
        <v>166</v>
      </c>
      <c r="C23" s="191"/>
      <c r="D23" s="191"/>
      <c r="E23" s="191"/>
      <c r="F23" s="191"/>
      <c r="G23" s="191"/>
      <c r="H23" s="191"/>
      <c r="I23" s="191"/>
      <c r="J23" s="191"/>
      <c r="K23" s="191"/>
      <c r="L23" s="191"/>
      <c r="M23" s="191"/>
      <c r="N23" s="191"/>
      <c r="O23" s="191"/>
      <c r="Q23" s="199" t="s">
        <v>134</v>
      </c>
      <c r="R23" s="200"/>
      <c r="S23" s="200"/>
      <c r="T23" s="200"/>
      <c r="U23" s="200"/>
      <c r="V23" s="200"/>
      <c r="W23" s="200"/>
      <c r="X23" s="200"/>
      <c r="Y23" s="200"/>
      <c r="Z23" s="200"/>
      <c r="AA23" s="200"/>
      <c r="AB23" s="200"/>
      <c r="AC23" s="200"/>
      <c r="AD23" s="201"/>
      <c r="AF23" s="199" t="s">
        <v>134</v>
      </c>
      <c r="AG23" s="200"/>
      <c r="AH23" s="200"/>
      <c r="AI23" s="200"/>
      <c r="AJ23" s="200"/>
      <c r="AK23" s="200"/>
      <c r="AL23" s="200"/>
      <c r="AM23" s="200"/>
      <c r="AN23" s="200"/>
      <c r="AO23" s="200"/>
      <c r="AP23" s="200"/>
      <c r="AQ23" s="200"/>
      <c r="AR23" s="200"/>
      <c r="AS23" s="201"/>
    </row>
    <row r="24" spans="2:45" s="73" customFormat="1" ht="39" customHeight="1" x14ac:dyDescent="0.25">
      <c r="B24" s="198">
        <v>43831</v>
      </c>
      <c r="C24" s="191"/>
      <c r="D24" s="191"/>
      <c r="E24" s="191"/>
      <c r="F24" s="203" t="s">
        <v>187</v>
      </c>
      <c r="G24" s="204"/>
      <c r="H24" s="204"/>
      <c r="I24" s="204"/>
      <c r="J24" s="204"/>
      <c r="K24" s="204"/>
      <c r="L24" s="204"/>
      <c r="M24" s="204"/>
      <c r="N24" s="204"/>
      <c r="O24" s="205"/>
      <c r="Q24" s="198">
        <v>43831</v>
      </c>
      <c r="R24" s="191"/>
      <c r="S24" s="191"/>
      <c r="T24" s="191"/>
      <c r="U24" s="203" t="s">
        <v>188</v>
      </c>
      <c r="V24" s="204"/>
      <c r="W24" s="204"/>
      <c r="X24" s="204"/>
      <c r="Y24" s="204"/>
      <c r="Z24" s="204"/>
      <c r="AA24" s="204"/>
      <c r="AB24" s="204"/>
      <c r="AC24" s="204"/>
      <c r="AD24" s="205"/>
      <c r="AF24" s="198">
        <v>43831</v>
      </c>
      <c r="AG24" s="191"/>
      <c r="AH24" s="191"/>
      <c r="AI24" s="191"/>
      <c r="AJ24" s="203" t="s">
        <v>188</v>
      </c>
      <c r="AK24" s="204"/>
      <c r="AL24" s="204"/>
      <c r="AM24" s="204"/>
      <c r="AN24" s="204"/>
      <c r="AO24" s="204"/>
      <c r="AP24" s="204"/>
      <c r="AQ24" s="204"/>
      <c r="AR24" s="204"/>
      <c r="AS24" s="205"/>
    </row>
    <row r="25" spans="2:45" s="73" customFormat="1" ht="39" customHeight="1" x14ac:dyDescent="0.25">
      <c r="B25" s="198">
        <v>43862</v>
      </c>
      <c r="C25" s="191"/>
      <c r="D25" s="191"/>
      <c r="E25" s="191"/>
      <c r="F25" s="203" t="s">
        <v>187</v>
      </c>
      <c r="G25" s="204"/>
      <c r="H25" s="204"/>
      <c r="I25" s="204"/>
      <c r="J25" s="204"/>
      <c r="K25" s="204"/>
      <c r="L25" s="204"/>
      <c r="M25" s="204"/>
      <c r="N25" s="204"/>
      <c r="O25" s="205"/>
      <c r="Q25" s="198">
        <v>43862</v>
      </c>
      <c r="R25" s="191"/>
      <c r="S25" s="191"/>
      <c r="T25" s="191"/>
      <c r="U25" s="203" t="s">
        <v>188</v>
      </c>
      <c r="V25" s="204"/>
      <c r="W25" s="204"/>
      <c r="X25" s="204"/>
      <c r="Y25" s="204"/>
      <c r="Z25" s="204"/>
      <c r="AA25" s="204"/>
      <c r="AB25" s="204"/>
      <c r="AC25" s="204"/>
      <c r="AD25" s="205"/>
      <c r="AF25" s="198">
        <v>43862</v>
      </c>
      <c r="AG25" s="191"/>
      <c r="AH25" s="191"/>
      <c r="AI25" s="191"/>
      <c r="AJ25" s="203" t="s">
        <v>188</v>
      </c>
      <c r="AK25" s="204"/>
      <c r="AL25" s="204"/>
      <c r="AM25" s="204"/>
      <c r="AN25" s="204"/>
      <c r="AO25" s="204"/>
      <c r="AP25" s="204"/>
      <c r="AQ25" s="204"/>
      <c r="AR25" s="204"/>
      <c r="AS25" s="205"/>
    </row>
    <row r="26" spans="2:45" s="73" customFormat="1" ht="39" customHeight="1" x14ac:dyDescent="0.25">
      <c r="B26" s="198">
        <v>43891</v>
      </c>
      <c r="C26" s="191"/>
      <c r="D26" s="191"/>
      <c r="E26" s="191"/>
      <c r="F26" s="203" t="s">
        <v>187</v>
      </c>
      <c r="G26" s="204"/>
      <c r="H26" s="204"/>
      <c r="I26" s="204"/>
      <c r="J26" s="204"/>
      <c r="K26" s="204"/>
      <c r="L26" s="204"/>
      <c r="M26" s="204"/>
      <c r="N26" s="204"/>
      <c r="O26" s="205"/>
      <c r="Q26" s="198">
        <v>43891</v>
      </c>
      <c r="R26" s="191"/>
      <c r="S26" s="191"/>
      <c r="T26" s="191"/>
      <c r="U26" s="203" t="s">
        <v>188</v>
      </c>
      <c r="V26" s="204"/>
      <c r="W26" s="204"/>
      <c r="X26" s="204"/>
      <c r="Y26" s="204"/>
      <c r="Z26" s="204"/>
      <c r="AA26" s="204"/>
      <c r="AB26" s="204"/>
      <c r="AC26" s="204"/>
      <c r="AD26" s="205"/>
      <c r="AF26" s="198">
        <v>43891</v>
      </c>
      <c r="AG26" s="191"/>
      <c r="AH26" s="191"/>
      <c r="AI26" s="191"/>
      <c r="AJ26" s="203" t="s">
        <v>188</v>
      </c>
      <c r="AK26" s="204"/>
      <c r="AL26" s="204"/>
      <c r="AM26" s="204"/>
      <c r="AN26" s="204"/>
      <c r="AO26" s="204"/>
      <c r="AP26" s="204"/>
      <c r="AQ26" s="204"/>
      <c r="AR26" s="204"/>
      <c r="AS26" s="205"/>
    </row>
    <row r="27" spans="2:45" s="73" customFormat="1" ht="39" customHeight="1" x14ac:dyDescent="0.25">
      <c r="B27" s="198">
        <v>43922</v>
      </c>
      <c r="C27" s="191"/>
      <c r="D27" s="191"/>
      <c r="E27" s="191"/>
      <c r="F27" s="203" t="s">
        <v>187</v>
      </c>
      <c r="G27" s="204"/>
      <c r="H27" s="204"/>
      <c r="I27" s="204"/>
      <c r="J27" s="204"/>
      <c r="K27" s="204"/>
      <c r="L27" s="204"/>
      <c r="M27" s="204"/>
      <c r="N27" s="204"/>
      <c r="O27" s="205"/>
      <c r="Q27" s="198">
        <v>43922</v>
      </c>
      <c r="R27" s="191"/>
      <c r="S27" s="191"/>
      <c r="T27" s="191"/>
      <c r="U27" s="203" t="s">
        <v>188</v>
      </c>
      <c r="V27" s="204"/>
      <c r="W27" s="204"/>
      <c r="X27" s="204"/>
      <c r="Y27" s="204"/>
      <c r="Z27" s="204"/>
      <c r="AA27" s="204"/>
      <c r="AB27" s="204"/>
      <c r="AC27" s="204"/>
      <c r="AD27" s="205"/>
      <c r="AF27" s="198">
        <v>43922</v>
      </c>
      <c r="AG27" s="191"/>
      <c r="AH27" s="191"/>
      <c r="AI27" s="191"/>
      <c r="AJ27" s="203" t="s">
        <v>188</v>
      </c>
      <c r="AK27" s="204"/>
      <c r="AL27" s="204"/>
      <c r="AM27" s="204"/>
      <c r="AN27" s="204"/>
      <c r="AO27" s="204"/>
      <c r="AP27" s="204"/>
      <c r="AQ27" s="204"/>
      <c r="AR27" s="204"/>
      <c r="AS27" s="205"/>
    </row>
    <row r="28" spans="2:45" s="73" customFormat="1" ht="39" customHeight="1" x14ac:dyDescent="0.25">
      <c r="B28" s="198">
        <v>43952</v>
      </c>
      <c r="C28" s="191"/>
      <c r="D28" s="191"/>
      <c r="E28" s="191"/>
      <c r="F28" s="203" t="s">
        <v>187</v>
      </c>
      <c r="G28" s="204"/>
      <c r="H28" s="204"/>
      <c r="I28" s="204"/>
      <c r="J28" s="204"/>
      <c r="K28" s="204"/>
      <c r="L28" s="204"/>
      <c r="M28" s="204"/>
      <c r="N28" s="204"/>
      <c r="O28" s="205"/>
      <c r="Q28" s="198">
        <v>43952</v>
      </c>
      <c r="R28" s="191"/>
      <c r="S28" s="191"/>
      <c r="T28" s="191"/>
      <c r="U28" s="203" t="s">
        <v>188</v>
      </c>
      <c r="V28" s="204"/>
      <c r="W28" s="204"/>
      <c r="X28" s="204"/>
      <c r="Y28" s="204"/>
      <c r="Z28" s="204"/>
      <c r="AA28" s="204"/>
      <c r="AB28" s="204"/>
      <c r="AC28" s="204"/>
      <c r="AD28" s="205"/>
      <c r="AF28" s="198">
        <v>43952</v>
      </c>
      <c r="AG28" s="191"/>
      <c r="AH28" s="191"/>
      <c r="AI28" s="191"/>
      <c r="AJ28" s="203" t="s">
        <v>188</v>
      </c>
      <c r="AK28" s="204"/>
      <c r="AL28" s="204"/>
      <c r="AM28" s="204"/>
      <c r="AN28" s="204"/>
      <c r="AO28" s="204"/>
      <c r="AP28" s="204"/>
      <c r="AQ28" s="204"/>
      <c r="AR28" s="204"/>
      <c r="AS28" s="205"/>
    </row>
    <row r="29" spans="2:45" s="73" customFormat="1" ht="39" customHeight="1" x14ac:dyDescent="0.25">
      <c r="B29" s="198">
        <v>43983</v>
      </c>
      <c r="C29" s="191"/>
      <c r="D29" s="191"/>
      <c r="E29" s="191"/>
      <c r="F29" s="203" t="s">
        <v>187</v>
      </c>
      <c r="G29" s="204"/>
      <c r="H29" s="204"/>
      <c r="I29" s="204"/>
      <c r="J29" s="204"/>
      <c r="K29" s="204"/>
      <c r="L29" s="204"/>
      <c r="M29" s="204"/>
      <c r="N29" s="204"/>
      <c r="O29" s="205"/>
      <c r="Q29" s="198">
        <v>43983</v>
      </c>
      <c r="R29" s="191"/>
      <c r="S29" s="191"/>
      <c r="T29" s="191"/>
      <c r="U29" s="203" t="s">
        <v>188</v>
      </c>
      <c r="V29" s="204"/>
      <c r="W29" s="204"/>
      <c r="X29" s="204"/>
      <c r="Y29" s="204"/>
      <c r="Z29" s="204"/>
      <c r="AA29" s="204"/>
      <c r="AB29" s="204"/>
      <c r="AC29" s="204"/>
      <c r="AD29" s="205"/>
      <c r="AF29" s="198">
        <v>43983</v>
      </c>
      <c r="AG29" s="191"/>
      <c r="AH29" s="191"/>
      <c r="AI29" s="191"/>
      <c r="AJ29" s="203" t="s">
        <v>188</v>
      </c>
      <c r="AK29" s="204"/>
      <c r="AL29" s="204"/>
      <c r="AM29" s="204"/>
      <c r="AN29" s="204"/>
      <c r="AO29" s="204"/>
      <c r="AP29" s="204"/>
      <c r="AQ29" s="204"/>
      <c r="AR29" s="204"/>
      <c r="AS29" s="205"/>
    </row>
    <row r="30" spans="2:45" ht="35.25" customHeight="1" x14ac:dyDescent="0.25">
      <c r="B30" s="198">
        <v>44013</v>
      </c>
      <c r="C30" s="191"/>
      <c r="D30" s="191"/>
      <c r="E30" s="191"/>
      <c r="F30" s="203" t="s">
        <v>187</v>
      </c>
      <c r="G30" s="204"/>
      <c r="H30" s="204"/>
      <c r="I30" s="204"/>
      <c r="J30" s="204"/>
      <c r="K30" s="204"/>
      <c r="L30" s="204"/>
      <c r="M30" s="204"/>
      <c r="N30" s="204"/>
      <c r="O30" s="205"/>
      <c r="Q30" s="198">
        <v>44013</v>
      </c>
      <c r="R30" s="191"/>
      <c r="S30" s="191"/>
      <c r="T30" s="191"/>
      <c r="U30" s="203" t="s">
        <v>188</v>
      </c>
      <c r="V30" s="204"/>
      <c r="W30" s="204"/>
      <c r="X30" s="204"/>
      <c r="Y30" s="204"/>
      <c r="Z30" s="204"/>
      <c r="AA30" s="204"/>
      <c r="AB30" s="204"/>
      <c r="AC30" s="204"/>
      <c r="AD30" s="205"/>
      <c r="AF30" s="198">
        <v>44013</v>
      </c>
      <c r="AG30" s="191"/>
      <c r="AH30" s="191"/>
      <c r="AI30" s="191"/>
      <c r="AJ30" s="203" t="s">
        <v>188</v>
      </c>
      <c r="AK30" s="204"/>
      <c r="AL30" s="204"/>
      <c r="AM30" s="204"/>
      <c r="AN30" s="204"/>
      <c r="AO30" s="204"/>
      <c r="AP30" s="204"/>
      <c r="AQ30" s="204"/>
      <c r="AR30" s="204"/>
      <c r="AS30" s="205"/>
    </row>
    <row r="31" spans="2:45" ht="35.25" customHeight="1" x14ac:dyDescent="0.25">
      <c r="B31" s="198">
        <v>44044</v>
      </c>
      <c r="C31" s="191"/>
      <c r="D31" s="191"/>
      <c r="E31" s="191"/>
      <c r="F31" s="203" t="s">
        <v>187</v>
      </c>
      <c r="G31" s="204"/>
      <c r="H31" s="204"/>
      <c r="I31" s="204"/>
      <c r="J31" s="204"/>
      <c r="K31" s="204"/>
      <c r="L31" s="204"/>
      <c r="M31" s="204"/>
      <c r="N31" s="204"/>
      <c r="O31" s="205"/>
      <c r="Q31" s="198">
        <v>44044</v>
      </c>
      <c r="R31" s="191"/>
      <c r="S31" s="191"/>
      <c r="T31" s="191"/>
      <c r="U31" s="203" t="s">
        <v>188</v>
      </c>
      <c r="V31" s="204"/>
      <c r="W31" s="204"/>
      <c r="X31" s="204"/>
      <c r="Y31" s="204"/>
      <c r="Z31" s="204"/>
      <c r="AA31" s="204"/>
      <c r="AB31" s="204"/>
      <c r="AC31" s="204"/>
      <c r="AD31" s="205"/>
      <c r="AF31" s="198">
        <v>44044</v>
      </c>
      <c r="AG31" s="191"/>
      <c r="AH31" s="191"/>
      <c r="AI31" s="191"/>
      <c r="AJ31" s="203" t="s">
        <v>188</v>
      </c>
      <c r="AK31" s="204"/>
      <c r="AL31" s="204"/>
      <c r="AM31" s="204"/>
      <c r="AN31" s="204"/>
      <c r="AO31" s="204"/>
      <c r="AP31" s="204"/>
      <c r="AQ31" s="204"/>
      <c r="AR31" s="204"/>
      <c r="AS31" s="205"/>
    </row>
    <row r="32" spans="2:45" ht="35.25" customHeight="1" x14ac:dyDescent="0.25">
      <c r="B32" s="198">
        <v>44075</v>
      </c>
      <c r="C32" s="191"/>
      <c r="D32" s="191"/>
      <c r="E32" s="191"/>
      <c r="F32" s="203" t="s">
        <v>187</v>
      </c>
      <c r="G32" s="204"/>
      <c r="H32" s="204"/>
      <c r="I32" s="204"/>
      <c r="J32" s="204"/>
      <c r="K32" s="204"/>
      <c r="L32" s="204"/>
      <c r="M32" s="204"/>
      <c r="N32" s="204"/>
      <c r="O32" s="205"/>
      <c r="Q32" s="198">
        <v>44075</v>
      </c>
      <c r="R32" s="191"/>
      <c r="S32" s="191"/>
      <c r="T32" s="191"/>
      <c r="U32" s="203" t="s">
        <v>188</v>
      </c>
      <c r="V32" s="204"/>
      <c r="W32" s="204"/>
      <c r="X32" s="204"/>
      <c r="Y32" s="204"/>
      <c r="Z32" s="204"/>
      <c r="AA32" s="204"/>
      <c r="AB32" s="204"/>
      <c r="AC32" s="204"/>
      <c r="AD32" s="205"/>
      <c r="AF32" s="198">
        <v>44075</v>
      </c>
      <c r="AG32" s="191"/>
      <c r="AH32" s="191"/>
      <c r="AI32" s="191"/>
      <c r="AJ32" s="203" t="s">
        <v>188</v>
      </c>
      <c r="AK32" s="204"/>
      <c r="AL32" s="204"/>
      <c r="AM32" s="204"/>
      <c r="AN32" s="204"/>
      <c r="AO32" s="204"/>
      <c r="AP32" s="204"/>
      <c r="AQ32" s="204"/>
      <c r="AR32" s="204"/>
      <c r="AS32" s="205"/>
    </row>
    <row r="33" spans="2:45" ht="35.25" customHeight="1" x14ac:dyDescent="0.25">
      <c r="B33" s="198">
        <v>44105</v>
      </c>
      <c r="C33" s="191"/>
      <c r="D33" s="191"/>
      <c r="E33" s="191"/>
      <c r="F33" s="203" t="s">
        <v>187</v>
      </c>
      <c r="G33" s="204"/>
      <c r="H33" s="204"/>
      <c r="I33" s="204"/>
      <c r="J33" s="204"/>
      <c r="K33" s="204"/>
      <c r="L33" s="204"/>
      <c r="M33" s="204"/>
      <c r="N33" s="204"/>
      <c r="O33" s="205"/>
      <c r="Q33" s="198">
        <v>44105</v>
      </c>
      <c r="R33" s="191"/>
      <c r="S33" s="191"/>
      <c r="T33" s="191"/>
      <c r="U33" s="203" t="s">
        <v>188</v>
      </c>
      <c r="V33" s="204"/>
      <c r="W33" s="204"/>
      <c r="X33" s="204"/>
      <c r="Y33" s="204"/>
      <c r="Z33" s="204"/>
      <c r="AA33" s="204"/>
      <c r="AB33" s="204"/>
      <c r="AC33" s="204"/>
      <c r="AD33" s="205"/>
      <c r="AF33" s="198">
        <v>44105</v>
      </c>
      <c r="AG33" s="191"/>
      <c r="AH33" s="191"/>
      <c r="AI33" s="191"/>
      <c r="AJ33" s="203" t="s">
        <v>188</v>
      </c>
      <c r="AK33" s="204"/>
      <c r="AL33" s="204"/>
      <c r="AM33" s="204"/>
      <c r="AN33" s="204"/>
      <c r="AO33" s="204"/>
      <c r="AP33" s="204"/>
      <c r="AQ33" s="204"/>
      <c r="AR33" s="204"/>
      <c r="AS33" s="205"/>
    </row>
    <row r="34" spans="2:45" ht="35.25" customHeight="1" x14ac:dyDescent="0.25">
      <c r="B34" s="198">
        <v>44136</v>
      </c>
      <c r="C34" s="191"/>
      <c r="D34" s="191"/>
      <c r="E34" s="191"/>
      <c r="F34" s="203" t="s">
        <v>187</v>
      </c>
      <c r="G34" s="204"/>
      <c r="H34" s="204"/>
      <c r="I34" s="204"/>
      <c r="J34" s="204"/>
      <c r="K34" s="204"/>
      <c r="L34" s="204"/>
      <c r="M34" s="204"/>
      <c r="N34" s="204"/>
      <c r="O34" s="205"/>
      <c r="Q34" s="198">
        <v>44136</v>
      </c>
      <c r="R34" s="191"/>
      <c r="S34" s="191"/>
      <c r="T34" s="191"/>
      <c r="U34" s="203" t="s">
        <v>188</v>
      </c>
      <c r="V34" s="204"/>
      <c r="W34" s="204"/>
      <c r="X34" s="204"/>
      <c r="Y34" s="204"/>
      <c r="Z34" s="204"/>
      <c r="AA34" s="204"/>
      <c r="AB34" s="204"/>
      <c r="AC34" s="204"/>
      <c r="AD34" s="205"/>
      <c r="AF34" s="198">
        <v>44136</v>
      </c>
      <c r="AG34" s="191"/>
      <c r="AH34" s="191"/>
      <c r="AI34" s="191"/>
      <c r="AJ34" s="203" t="s">
        <v>188</v>
      </c>
      <c r="AK34" s="204"/>
      <c r="AL34" s="204"/>
      <c r="AM34" s="204"/>
      <c r="AN34" s="204"/>
      <c r="AO34" s="204"/>
      <c r="AP34" s="204"/>
      <c r="AQ34" s="204"/>
      <c r="AR34" s="204"/>
      <c r="AS34" s="205"/>
    </row>
    <row r="35" spans="2:45" ht="25.5" customHeight="1" x14ac:dyDescent="0.25">
      <c r="B35" s="198">
        <v>44166</v>
      </c>
      <c r="C35" s="191"/>
      <c r="D35" s="191"/>
      <c r="E35" s="191"/>
      <c r="F35" s="207"/>
      <c r="G35" s="207"/>
      <c r="H35" s="207"/>
      <c r="I35" s="207"/>
      <c r="J35" s="207"/>
      <c r="K35" s="207"/>
      <c r="L35" s="207"/>
      <c r="M35" s="207"/>
      <c r="N35" s="207"/>
      <c r="O35" s="207"/>
      <c r="Q35" s="198">
        <v>44166</v>
      </c>
      <c r="R35" s="191"/>
      <c r="S35" s="191"/>
      <c r="T35" s="191"/>
      <c r="U35" s="211"/>
      <c r="V35" s="212"/>
      <c r="W35" s="212"/>
      <c r="X35" s="212"/>
      <c r="Y35" s="212"/>
      <c r="Z35" s="212"/>
      <c r="AA35" s="212"/>
      <c r="AB35" s="212"/>
      <c r="AC35" s="212"/>
      <c r="AD35" s="213"/>
      <c r="AF35" s="198">
        <v>44166</v>
      </c>
      <c r="AG35" s="191"/>
      <c r="AH35" s="191"/>
      <c r="AI35" s="191"/>
      <c r="AJ35" s="203"/>
      <c r="AK35" s="204"/>
      <c r="AL35" s="204"/>
      <c r="AM35" s="204"/>
      <c r="AN35" s="204"/>
      <c r="AO35" s="204"/>
      <c r="AP35" s="204"/>
      <c r="AQ35" s="204"/>
      <c r="AR35" s="204"/>
      <c r="AS35" s="205"/>
    </row>
    <row r="37" spans="2:45" ht="24" customHeight="1" x14ac:dyDescent="0.25">
      <c r="B37" s="189" t="s">
        <v>135</v>
      </c>
      <c r="C37" s="189"/>
      <c r="D37" s="189"/>
      <c r="E37" s="189"/>
      <c r="F37" s="189"/>
      <c r="G37" s="189"/>
      <c r="H37" s="189"/>
      <c r="I37" s="189"/>
      <c r="J37" s="189"/>
      <c r="K37" s="189"/>
      <c r="L37" s="189"/>
      <c r="M37" s="189"/>
      <c r="N37" s="189"/>
      <c r="O37" s="189"/>
      <c r="Q37" s="189" t="s">
        <v>167</v>
      </c>
      <c r="R37" s="189"/>
      <c r="S37" s="189"/>
      <c r="T37" s="189"/>
      <c r="U37" s="189"/>
      <c r="V37" s="189"/>
      <c r="W37" s="189"/>
      <c r="X37" s="189"/>
      <c r="Y37" s="189"/>
      <c r="Z37" s="189"/>
      <c r="AA37" s="189"/>
      <c r="AB37" s="189"/>
      <c r="AC37" s="189"/>
      <c r="AD37" s="189"/>
      <c r="AF37" s="189" t="s">
        <v>137</v>
      </c>
      <c r="AG37" s="189"/>
      <c r="AH37" s="189"/>
      <c r="AI37" s="189"/>
      <c r="AJ37" s="189"/>
      <c r="AK37" s="189"/>
      <c r="AL37" s="189"/>
      <c r="AM37" s="189"/>
      <c r="AN37" s="189"/>
      <c r="AO37" s="189"/>
      <c r="AP37" s="189"/>
      <c r="AQ37" s="189"/>
      <c r="AR37" s="189"/>
      <c r="AS37" s="189"/>
    </row>
    <row r="38" spans="2:45" ht="28.5" x14ac:dyDescent="0.25">
      <c r="B38" s="39" t="s">
        <v>8</v>
      </c>
      <c r="C38" s="39" t="s">
        <v>9</v>
      </c>
      <c r="D38" s="39" t="s">
        <v>10</v>
      </c>
      <c r="E38" s="39" t="s">
        <v>11</v>
      </c>
      <c r="F38" s="39" t="s">
        <v>12</v>
      </c>
      <c r="G38" s="39" t="s">
        <v>13</v>
      </c>
      <c r="H38" s="39" t="s">
        <v>14</v>
      </c>
      <c r="I38" s="39" t="s">
        <v>15</v>
      </c>
      <c r="J38" s="39" t="s">
        <v>16</v>
      </c>
      <c r="K38" s="39" t="s">
        <v>17</v>
      </c>
      <c r="L38" s="39" t="s">
        <v>18</v>
      </c>
      <c r="M38" s="39" t="s">
        <v>29</v>
      </c>
      <c r="N38" s="46" t="s">
        <v>92</v>
      </c>
      <c r="O38" s="46" t="s">
        <v>93</v>
      </c>
      <c r="Q38" s="39" t="s">
        <v>8</v>
      </c>
      <c r="R38" s="39" t="s">
        <v>9</v>
      </c>
      <c r="S38" s="39" t="s">
        <v>10</v>
      </c>
      <c r="T38" s="39" t="s">
        <v>11</v>
      </c>
      <c r="U38" s="39" t="s">
        <v>12</v>
      </c>
      <c r="V38" s="39" t="s">
        <v>13</v>
      </c>
      <c r="W38" s="39" t="s">
        <v>14</v>
      </c>
      <c r="X38" s="39" t="s">
        <v>15</v>
      </c>
      <c r="Y38" s="39" t="s">
        <v>16</v>
      </c>
      <c r="Z38" s="39" t="s">
        <v>17</v>
      </c>
      <c r="AA38" s="39" t="s">
        <v>18</v>
      </c>
      <c r="AB38" s="39" t="s">
        <v>29</v>
      </c>
      <c r="AC38" s="46" t="s">
        <v>92</v>
      </c>
      <c r="AD38" s="46" t="s">
        <v>93</v>
      </c>
      <c r="AF38" s="228" t="s">
        <v>138</v>
      </c>
      <c r="AG38" s="229"/>
      <c r="AH38" s="229"/>
      <c r="AI38" s="229"/>
      <c r="AJ38" s="229"/>
      <c r="AK38" s="230"/>
      <c r="AL38" s="228" t="s">
        <v>139</v>
      </c>
      <c r="AM38" s="229"/>
      <c r="AN38" s="229"/>
      <c r="AO38" s="229"/>
      <c r="AP38" s="229"/>
      <c r="AQ38" s="230"/>
      <c r="AR38" s="46" t="s">
        <v>141</v>
      </c>
      <c r="AS38" s="46" t="s">
        <v>142</v>
      </c>
    </row>
    <row r="39" spans="2:45" x14ac:dyDescent="0.25">
      <c r="B39" s="40">
        <f>'MATRIZ DE IND'!K21</f>
        <v>0.86</v>
      </c>
      <c r="C39" s="40">
        <f>'MATRIZ DE IND'!L21</f>
        <v>0.65</v>
      </c>
      <c r="D39" s="40">
        <f>'MATRIZ DE IND'!M21</f>
        <v>0.68</v>
      </c>
      <c r="E39" s="40">
        <f>'MATRIZ DE IND'!N21</f>
        <v>1.08</v>
      </c>
      <c r="F39" s="40">
        <f>'MATRIZ DE IND'!O21</f>
        <v>0.54</v>
      </c>
      <c r="G39" s="40">
        <f>'MATRIZ DE IND'!P21</f>
        <v>0.33</v>
      </c>
      <c r="H39" s="40">
        <f>'MATRIZ DE IND'!Q21</f>
        <v>0.7</v>
      </c>
      <c r="I39" s="40">
        <f>'MATRIZ DE IND'!R21</f>
        <v>0.7</v>
      </c>
      <c r="J39" s="40">
        <f>'MATRIZ DE IND'!S21</f>
        <v>0.9</v>
      </c>
      <c r="K39" s="40">
        <f>'MATRIZ DE IND'!T21</f>
        <v>0.9</v>
      </c>
      <c r="L39" s="40">
        <f>'MATRIZ DE IND'!U21</f>
        <v>0.9</v>
      </c>
      <c r="M39" s="40">
        <f>'MATRIZ DE IND'!V21</f>
        <v>0</v>
      </c>
      <c r="N39" s="40">
        <f>'MATRIZ DE IND'!G21</f>
        <v>0</v>
      </c>
      <c r="O39" s="40">
        <f>'MATRIZ DE IND'!H21</f>
        <v>3</v>
      </c>
      <c r="Q39" s="40">
        <f>'MATRIZ DE IND'!K22</f>
        <v>0</v>
      </c>
      <c r="R39" s="40">
        <f>'MATRIZ DE IND'!L22</f>
        <v>0</v>
      </c>
      <c r="S39" s="40">
        <f>'MATRIZ DE IND'!M22</f>
        <v>0</v>
      </c>
      <c r="T39" s="40">
        <f>'MATRIZ DE IND'!N22</f>
        <v>0</v>
      </c>
      <c r="U39" s="40">
        <f>'MATRIZ DE IND'!O22</f>
        <v>0</v>
      </c>
      <c r="V39" s="40">
        <f>'MATRIZ DE IND'!P22</f>
        <v>0</v>
      </c>
      <c r="W39" s="40">
        <f>'MATRIZ DE IND'!Q22</f>
        <v>0</v>
      </c>
      <c r="X39" s="40">
        <f>'MATRIZ DE IND'!R22</f>
        <v>0</v>
      </c>
      <c r="Y39" s="40">
        <f>'MATRIZ DE IND'!S22</f>
        <v>0</v>
      </c>
      <c r="Z39" s="40">
        <f>'MATRIZ DE IND'!T22</f>
        <v>0</v>
      </c>
      <c r="AA39" s="40">
        <f>'MATRIZ DE IND'!U22</f>
        <v>0</v>
      </c>
      <c r="AB39" s="40">
        <f>'MATRIZ DE IND'!V22</f>
        <v>0</v>
      </c>
      <c r="AC39" s="40">
        <f>'MATRIZ DE IND'!G22</f>
        <v>0</v>
      </c>
      <c r="AD39" s="40">
        <f>'MATRIZ DE IND'!H22</f>
        <v>40</v>
      </c>
      <c r="AF39" s="149">
        <f>'MATRIZ DE IND'!K23</f>
        <v>1</v>
      </c>
      <c r="AG39" s="227"/>
      <c r="AH39" s="227"/>
      <c r="AI39" s="227"/>
      <c r="AJ39" s="227"/>
      <c r="AK39" s="150"/>
      <c r="AL39" s="149">
        <f>'MATRIZ DE IND'!Q23</f>
        <v>0</v>
      </c>
      <c r="AM39" s="227"/>
      <c r="AN39" s="227"/>
      <c r="AO39" s="227"/>
      <c r="AP39" s="227"/>
      <c r="AQ39" s="150"/>
      <c r="AR39" s="40">
        <f>'MATRIZ DE IND'!G23</f>
        <v>1</v>
      </c>
      <c r="AS39" s="40" t="str">
        <f>'MATRIZ DE IND'!H23</f>
        <v>N/A</v>
      </c>
    </row>
    <row r="58" spans="2:45" ht="21" customHeight="1" x14ac:dyDescent="0.25">
      <c r="B58" s="199" t="s">
        <v>136</v>
      </c>
      <c r="C58" s="200"/>
      <c r="D58" s="200"/>
      <c r="E58" s="200"/>
      <c r="F58" s="200"/>
      <c r="G58" s="200"/>
      <c r="H58" s="200"/>
      <c r="I58" s="200"/>
      <c r="J58" s="200"/>
      <c r="K58" s="200"/>
      <c r="L58" s="200"/>
      <c r="M58" s="200"/>
      <c r="N58" s="200"/>
      <c r="O58" s="201"/>
      <c r="Q58" s="199" t="s">
        <v>168</v>
      </c>
      <c r="R58" s="200"/>
      <c r="S58" s="200"/>
      <c r="T58" s="200"/>
      <c r="U58" s="200"/>
      <c r="V58" s="200"/>
      <c r="W58" s="200"/>
      <c r="X58" s="200"/>
      <c r="Y58" s="200"/>
      <c r="Z58" s="200"/>
      <c r="AA58" s="200"/>
      <c r="AB58" s="200"/>
      <c r="AC58" s="200"/>
      <c r="AD58" s="201"/>
      <c r="AF58" s="199" t="s">
        <v>140</v>
      </c>
      <c r="AG58" s="200"/>
      <c r="AH58" s="200"/>
      <c r="AI58" s="200"/>
      <c r="AJ58" s="200"/>
      <c r="AK58" s="200"/>
      <c r="AL58" s="200"/>
      <c r="AM58" s="200"/>
      <c r="AN58" s="200"/>
      <c r="AO58" s="200"/>
      <c r="AP58" s="200"/>
      <c r="AQ58" s="200"/>
      <c r="AR58" s="200"/>
      <c r="AS58" s="201"/>
    </row>
    <row r="59" spans="2:45" s="73" customFormat="1" ht="64.5" customHeight="1" x14ac:dyDescent="0.25">
      <c r="B59" s="198">
        <v>43831</v>
      </c>
      <c r="C59" s="191"/>
      <c r="D59" s="191"/>
      <c r="E59" s="191"/>
      <c r="F59" s="203" t="s">
        <v>189</v>
      </c>
      <c r="G59" s="204"/>
      <c r="H59" s="204"/>
      <c r="I59" s="204"/>
      <c r="J59" s="204"/>
      <c r="K59" s="204"/>
      <c r="L59" s="204"/>
      <c r="M59" s="204"/>
      <c r="N59" s="204"/>
      <c r="O59" s="205"/>
      <c r="Q59" s="198">
        <v>43831</v>
      </c>
      <c r="R59" s="191"/>
      <c r="S59" s="191"/>
      <c r="T59" s="191"/>
      <c r="U59" s="203" t="s">
        <v>190</v>
      </c>
      <c r="V59" s="204"/>
      <c r="W59" s="204"/>
      <c r="X59" s="204"/>
      <c r="Y59" s="204"/>
      <c r="Z59" s="204"/>
      <c r="AA59" s="204"/>
      <c r="AB59" s="204"/>
      <c r="AC59" s="204"/>
      <c r="AD59" s="205"/>
      <c r="AF59" s="198">
        <v>43831</v>
      </c>
      <c r="AG59" s="191"/>
      <c r="AH59" s="191"/>
      <c r="AI59" s="191"/>
      <c r="AJ59" s="218" t="s">
        <v>191</v>
      </c>
      <c r="AK59" s="219"/>
      <c r="AL59" s="219"/>
      <c r="AM59" s="219"/>
      <c r="AN59" s="219"/>
      <c r="AO59" s="219"/>
      <c r="AP59" s="219"/>
      <c r="AQ59" s="219"/>
      <c r="AR59" s="219"/>
      <c r="AS59" s="220"/>
    </row>
    <row r="60" spans="2:45" s="73" customFormat="1" ht="64.5" customHeight="1" x14ac:dyDescent="0.25">
      <c r="B60" s="198">
        <v>43862</v>
      </c>
      <c r="C60" s="191"/>
      <c r="D60" s="191"/>
      <c r="E60" s="191"/>
      <c r="F60" s="203" t="s">
        <v>189</v>
      </c>
      <c r="G60" s="204"/>
      <c r="H60" s="204"/>
      <c r="I60" s="204"/>
      <c r="J60" s="204"/>
      <c r="K60" s="204"/>
      <c r="L60" s="204"/>
      <c r="M60" s="204"/>
      <c r="N60" s="204"/>
      <c r="O60" s="205"/>
      <c r="Q60" s="198">
        <v>43862</v>
      </c>
      <c r="R60" s="191"/>
      <c r="S60" s="191"/>
      <c r="T60" s="191"/>
      <c r="U60" s="203" t="s">
        <v>190</v>
      </c>
      <c r="V60" s="204"/>
      <c r="W60" s="204"/>
      <c r="X60" s="204"/>
      <c r="Y60" s="204"/>
      <c r="Z60" s="204"/>
      <c r="AA60" s="204"/>
      <c r="AB60" s="204"/>
      <c r="AC60" s="204"/>
      <c r="AD60" s="205"/>
      <c r="AF60" s="198">
        <v>43862</v>
      </c>
      <c r="AG60" s="191"/>
      <c r="AH60" s="191"/>
      <c r="AI60" s="191"/>
      <c r="AJ60" s="221"/>
      <c r="AK60" s="222"/>
      <c r="AL60" s="222"/>
      <c r="AM60" s="222"/>
      <c r="AN60" s="222"/>
      <c r="AO60" s="222"/>
      <c r="AP60" s="222"/>
      <c r="AQ60" s="222"/>
      <c r="AR60" s="222"/>
      <c r="AS60" s="223"/>
    </row>
    <row r="61" spans="2:45" s="73" customFormat="1" ht="64.5" customHeight="1" x14ac:dyDescent="0.25">
      <c r="B61" s="198">
        <v>43891</v>
      </c>
      <c r="C61" s="191"/>
      <c r="D61" s="191"/>
      <c r="E61" s="191"/>
      <c r="F61" s="203" t="s">
        <v>189</v>
      </c>
      <c r="G61" s="204"/>
      <c r="H61" s="204"/>
      <c r="I61" s="204"/>
      <c r="J61" s="204"/>
      <c r="K61" s="204"/>
      <c r="L61" s="204"/>
      <c r="M61" s="204"/>
      <c r="N61" s="204"/>
      <c r="O61" s="205"/>
      <c r="Q61" s="198">
        <v>43891</v>
      </c>
      <c r="R61" s="191"/>
      <c r="S61" s="191"/>
      <c r="T61" s="191"/>
      <c r="U61" s="203" t="s">
        <v>190</v>
      </c>
      <c r="V61" s="204"/>
      <c r="W61" s="204"/>
      <c r="X61" s="204"/>
      <c r="Y61" s="204"/>
      <c r="Z61" s="204"/>
      <c r="AA61" s="204"/>
      <c r="AB61" s="204"/>
      <c r="AC61" s="204"/>
      <c r="AD61" s="205"/>
      <c r="AF61" s="198">
        <v>43891</v>
      </c>
      <c r="AG61" s="191"/>
      <c r="AH61" s="191"/>
      <c r="AI61" s="191"/>
      <c r="AJ61" s="221"/>
      <c r="AK61" s="222"/>
      <c r="AL61" s="222"/>
      <c r="AM61" s="222"/>
      <c r="AN61" s="222"/>
      <c r="AO61" s="222"/>
      <c r="AP61" s="222"/>
      <c r="AQ61" s="222"/>
      <c r="AR61" s="222"/>
      <c r="AS61" s="223"/>
    </row>
    <row r="62" spans="2:45" s="73" customFormat="1" ht="64.5" customHeight="1" x14ac:dyDescent="0.25">
      <c r="B62" s="198">
        <v>43922</v>
      </c>
      <c r="C62" s="191"/>
      <c r="D62" s="191"/>
      <c r="E62" s="191"/>
      <c r="F62" s="203" t="s">
        <v>189</v>
      </c>
      <c r="G62" s="204"/>
      <c r="H62" s="204"/>
      <c r="I62" s="204"/>
      <c r="J62" s="204"/>
      <c r="K62" s="204"/>
      <c r="L62" s="204"/>
      <c r="M62" s="204"/>
      <c r="N62" s="204"/>
      <c r="O62" s="205"/>
      <c r="Q62" s="198">
        <v>43922</v>
      </c>
      <c r="R62" s="191"/>
      <c r="S62" s="191"/>
      <c r="T62" s="191"/>
      <c r="U62" s="203" t="s">
        <v>190</v>
      </c>
      <c r="V62" s="204"/>
      <c r="W62" s="204"/>
      <c r="X62" s="204"/>
      <c r="Y62" s="204"/>
      <c r="Z62" s="204"/>
      <c r="AA62" s="204"/>
      <c r="AB62" s="204"/>
      <c r="AC62" s="204"/>
      <c r="AD62" s="205"/>
      <c r="AF62" s="198">
        <v>43922</v>
      </c>
      <c r="AG62" s="191"/>
      <c r="AH62" s="191"/>
      <c r="AI62" s="191"/>
      <c r="AJ62" s="221"/>
      <c r="AK62" s="222"/>
      <c r="AL62" s="222"/>
      <c r="AM62" s="222"/>
      <c r="AN62" s="222"/>
      <c r="AO62" s="222"/>
      <c r="AP62" s="222"/>
      <c r="AQ62" s="222"/>
      <c r="AR62" s="222"/>
      <c r="AS62" s="223"/>
    </row>
    <row r="63" spans="2:45" s="73" customFormat="1" ht="64.5" customHeight="1" x14ac:dyDescent="0.25">
      <c r="B63" s="198">
        <v>43952</v>
      </c>
      <c r="C63" s="191"/>
      <c r="D63" s="191"/>
      <c r="E63" s="191"/>
      <c r="F63" s="203" t="s">
        <v>189</v>
      </c>
      <c r="G63" s="204"/>
      <c r="H63" s="204"/>
      <c r="I63" s="204"/>
      <c r="J63" s="204"/>
      <c r="K63" s="204"/>
      <c r="L63" s="204"/>
      <c r="M63" s="204"/>
      <c r="N63" s="204"/>
      <c r="O63" s="205"/>
      <c r="Q63" s="198">
        <v>43952</v>
      </c>
      <c r="R63" s="191"/>
      <c r="S63" s="191"/>
      <c r="T63" s="191"/>
      <c r="U63" s="203" t="s">
        <v>190</v>
      </c>
      <c r="V63" s="204"/>
      <c r="W63" s="204"/>
      <c r="X63" s="204"/>
      <c r="Y63" s="204"/>
      <c r="Z63" s="204"/>
      <c r="AA63" s="204"/>
      <c r="AB63" s="204"/>
      <c r="AC63" s="204"/>
      <c r="AD63" s="205"/>
      <c r="AF63" s="198">
        <v>43952</v>
      </c>
      <c r="AG63" s="191"/>
      <c r="AH63" s="191"/>
      <c r="AI63" s="191"/>
      <c r="AJ63" s="221"/>
      <c r="AK63" s="222"/>
      <c r="AL63" s="222"/>
      <c r="AM63" s="222"/>
      <c r="AN63" s="222"/>
      <c r="AO63" s="222"/>
      <c r="AP63" s="222"/>
      <c r="AQ63" s="222"/>
      <c r="AR63" s="222"/>
      <c r="AS63" s="223"/>
    </row>
    <row r="64" spans="2:45" s="73" customFormat="1" ht="64.5" customHeight="1" x14ac:dyDescent="0.25">
      <c r="B64" s="198">
        <v>43983</v>
      </c>
      <c r="C64" s="191"/>
      <c r="D64" s="191"/>
      <c r="E64" s="191"/>
      <c r="F64" s="203" t="s">
        <v>189</v>
      </c>
      <c r="G64" s="204"/>
      <c r="H64" s="204"/>
      <c r="I64" s="204"/>
      <c r="J64" s="204"/>
      <c r="K64" s="204"/>
      <c r="L64" s="204"/>
      <c r="M64" s="204"/>
      <c r="N64" s="204"/>
      <c r="O64" s="205"/>
      <c r="Q64" s="198">
        <v>43983</v>
      </c>
      <c r="R64" s="191"/>
      <c r="S64" s="191"/>
      <c r="T64" s="191"/>
      <c r="U64" s="203" t="s">
        <v>190</v>
      </c>
      <c r="V64" s="204"/>
      <c r="W64" s="204"/>
      <c r="X64" s="204"/>
      <c r="Y64" s="204"/>
      <c r="Z64" s="204"/>
      <c r="AA64" s="204"/>
      <c r="AB64" s="204"/>
      <c r="AC64" s="204"/>
      <c r="AD64" s="205"/>
      <c r="AF64" s="198">
        <v>43983</v>
      </c>
      <c r="AG64" s="191"/>
      <c r="AH64" s="191"/>
      <c r="AI64" s="191"/>
      <c r="AJ64" s="224"/>
      <c r="AK64" s="225"/>
      <c r="AL64" s="225"/>
      <c r="AM64" s="225"/>
      <c r="AN64" s="225"/>
      <c r="AO64" s="225"/>
      <c r="AP64" s="225"/>
      <c r="AQ64" s="225"/>
      <c r="AR64" s="225"/>
      <c r="AS64" s="226"/>
    </row>
    <row r="65" spans="2:45" ht="48.75" customHeight="1" x14ac:dyDescent="0.25">
      <c r="B65" s="198">
        <v>44013</v>
      </c>
      <c r="C65" s="191"/>
      <c r="D65" s="191"/>
      <c r="E65" s="191"/>
      <c r="F65" s="203" t="s">
        <v>189</v>
      </c>
      <c r="G65" s="204"/>
      <c r="H65" s="204"/>
      <c r="I65" s="204"/>
      <c r="J65" s="204"/>
      <c r="K65" s="204"/>
      <c r="L65" s="204"/>
      <c r="M65" s="204"/>
      <c r="N65" s="204"/>
      <c r="O65" s="205"/>
      <c r="Q65" s="198">
        <v>44013</v>
      </c>
      <c r="R65" s="191"/>
      <c r="S65" s="191"/>
      <c r="T65" s="191"/>
      <c r="U65" s="211"/>
      <c r="V65" s="212"/>
      <c r="W65" s="212"/>
      <c r="X65" s="212"/>
      <c r="Y65" s="212"/>
      <c r="Z65" s="212"/>
      <c r="AA65" s="212"/>
      <c r="AB65" s="212"/>
      <c r="AC65" s="212"/>
      <c r="AD65" s="213"/>
      <c r="AF65" s="198">
        <v>44013</v>
      </c>
      <c r="AG65" s="191"/>
      <c r="AH65" s="191"/>
      <c r="AI65" s="191"/>
      <c r="AJ65" s="211"/>
      <c r="AK65" s="212"/>
      <c r="AL65" s="212"/>
      <c r="AM65" s="212"/>
      <c r="AN65" s="212"/>
      <c r="AO65" s="212"/>
      <c r="AP65" s="212"/>
      <c r="AQ65" s="212"/>
      <c r="AR65" s="212"/>
      <c r="AS65" s="213"/>
    </row>
    <row r="66" spans="2:45" ht="48.75" customHeight="1" x14ac:dyDescent="0.25">
      <c r="B66" s="198">
        <v>44044</v>
      </c>
      <c r="C66" s="191"/>
      <c r="D66" s="191"/>
      <c r="E66" s="191"/>
      <c r="F66" s="203" t="s">
        <v>189</v>
      </c>
      <c r="G66" s="204"/>
      <c r="H66" s="204"/>
      <c r="I66" s="204"/>
      <c r="J66" s="204"/>
      <c r="K66" s="204"/>
      <c r="L66" s="204"/>
      <c r="M66" s="204"/>
      <c r="N66" s="204"/>
      <c r="O66" s="205"/>
      <c r="Q66" s="198">
        <v>44044</v>
      </c>
      <c r="R66" s="191"/>
      <c r="S66" s="191"/>
      <c r="T66" s="191"/>
      <c r="U66" s="211"/>
      <c r="V66" s="212"/>
      <c r="W66" s="212"/>
      <c r="X66" s="212"/>
      <c r="Y66" s="212"/>
      <c r="Z66" s="212"/>
      <c r="AA66" s="212"/>
      <c r="AB66" s="212"/>
      <c r="AC66" s="212"/>
      <c r="AD66" s="213"/>
      <c r="AF66" s="198">
        <v>44044</v>
      </c>
      <c r="AG66" s="191"/>
      <c r="AH66" s="191"/>
      <c r="AI66" s="191"/>
      <c r="AJ66" s="211"/>
      <c r="AK66" s="212"/>
      <c r="AL66" s="212"/>
      <c r="AM66" s="212"/>
      <c r="AN66" s="212"/>
      <c r="AO66" s="212"/>
      <c r="AP66" s="212"/>
      <c r="AQ66" s="212"/>
      <c r="AR66" s="212"/>
      <c r="AS66" s="213"/>
    </row>
    <row r="67" spans="2:45" ht="48.75" customHeight="1" x14ac:dyDescent="0.25">
      <c r="B67" s="198">
        <v>44075</v>
      </c>
      <c r="C67" s="191"/>
      <c r="D67" s="191"/>
      <c r="E67" s="191"/>
      <c r="F67" s="203" t="s">
        <v>189</v>
      </c>
      <c r="G67" s="204"/>
      <c r="H67" s="204"/>
      <c r="I67" s="204"/>
      <c r="J67" s="204"/>
      <c r="K67" s="204"/>
      <c r="L67" s="204"/>
      <c r="M67" s="204"/>
      <c r="N67" s="204"/>
      <c r="O67" s="205"/>
      <c r="Q67" s="198">
        <v>44075</v>
      </c>
      <c r="R67" s="191"/>
      <c r="S67" s="191"/>
      <c r="T67" s="191"/>
      <c r="U67" s="211"/>
      <c r="V67" s="212"/>
      <c r="W67" s="212"/>
      <c r="X67" s="212"/>
      <c r="Y67" s="212"/>
      <c r="Z67" s="212"/>
      <c r="AA67" s="212"/>
      <c r="AB67" s="212"/>
      <c r="AC67" s="212"/>
      <c r="AD67" s="213"/>
      <c r="AF67" s="198">
        <v>44075</v>
      </c>
      <c r="AG67" s="191"/>
      <c r="AH67" s="191"/>
      <c r="AI67" s="191"/>
      <c r="AJ67" s="211"/>
      <c r="AK67" s="212"/>
      <c r="AL67" s="212"/>
      <c r="AM67" s="212"/>
      <c r="AN67" s="212"/>
      <c r="AO67" s="212"/>
      <c r="AP67" s="212"/>
      <c r="AQ67" s="212"/>
      <c r="AR67" s="212"/>
      <c r="AS67" s="213"/>
    </row>
    <row r="68" spans="2:45" ht="48.75" customHeight="1" x14ac:dyDescent="0.25">
      <c r="B68" s="198">
        <v>44105</v>
      </c>
      <c r="C68" s="191"/>
      <c r="D68" s="191"/>
      <c r="E68" s="191"/>
      <c r="F68" s="203" t="s">
        <v>189</v>
      </c>
      <c r="G68" s="204"/>
      <c r="H68" s="204"/>
      <c r="I68" s="204"/>
      <c r="J68" s="204"/>
      <c r="K68" s="204"/>
      <c r="L68" s="204"/>
      <c r="M68" s="204"/>
      <c r="N68" s="204"/>
      <c r="O68" s="205"/>
      <c r="Q68" s="198">
        <v>44105</v>
      </c>
      <c r="R68" s="191"/>
      <c r="S68" s="191"/>
      <c r="T68" s="191"/>
      <c r="U68" s="211"/>
      <c r="V68" s="212"/>
      <c r="W68" s="212"/>
      <c r="X68" s="212"/>
      <c r="Y68" s="212"/>
      <c r="Z68" s="212"/>
      <c r="AA68" s="212"/>
      <c r="AB68" s="212"/>
      <c r="AC68" s="212"/>
      <c r="AD68" s="213"/>
      <c r="AF68" s="198">
        <v>44105</v>
      </c>
      <c r="AG68" s="191"/>
      <c r="AH68" s="191"/>
      <c r="AI68" s="191"/>
      <c r="AJ68" s="211"/>
      <c r="AK68" s="212"/>
      <c r="AL68" s="212"/>
      <c r="AM68" s="212"/>
      <c r="AN68" s="212"/>
      <c r="AO68" s="212"/>
      <c r="AP68" s="212"/>
      <c r="AQ68" s="212"/>
      <c r="AR68" s="212"/>
      <c r="AS68" s="213"/>
    </row>
    <row r="69" spans="2:45" ht="48.75" customHeight="1" x14ac:dyDescent="0.25">
      <c r="B69" s="198">
        <v>44136</v>
      </c>
      <c r="C69" s="191"/>
      <c r="D69" s="191"/>
      <c r="E69" s="191"/>
      <c r="F69" s="203" t="s">
        <v>189</v>
      </c>
      <c r="G69" s="204"/>
      <c r="H69" s="204"/>
      <c r="I69" s="204"/>
      <c r="J69" s="204"/>
      <c r="K69" s="204"/>
      <c r="L69" s="204"/>
      <c r="M69" s="204"/>
      <c r="N69" s="204"/>
      <c r="O69" s="205"/>
      <c r="Q69" s="198">
        <v>44136</v>
      </c>
      <c r="R69" s="191"/>
      <c r="S69" s="191"/>
      <c r="T69" s="191"/>
      <c r="U69" s="211"/>
      <c r="V69" s="212"/>
      <c r="W69" s="212"/>
      <c r="X69" s="212"/>
      <c r="Y69" s="212"/>
      <c r="Z69" s="212"/>
      <c r="AA69" s="212"/>
      <c r="AB69" s="212"/>
      <c r="AC69" s="212"/>
      <c r="AD69" s="213"/>
      <c r="AF69" s="198">
        <v>44136</v>
      </c>
      <c r="AG69" s="191"/>
      <c r="AH69" s="191"/>
      <c r="AI69" s="191"/>
      <c r="AJ69" s="211"/>
      <c r="AK69" s="212"/>
      <c r="AL69" s="212"/>
      <c r="AM69" s="212"/>
      <c r="AN69" s="212"/>
      <c r="AO69" s="212"/>
      <c r="AP69" s="212"/>
      <c r="AQ69" s="212"/>
      <c r="AR69" s="212"/>
      <c r="AS69" s="213"/>
    </row>
    <row r="70" spans="2:45" ht="25.5" customHeight="1" x14ac:dyDescent="0.25">
      <c r="B70" s="198">
        <v>44166</v>
      </c>
      <c r="C70" s="191"/>
      <c r="D70" s="191"/>
      <c r="E70" s="191"/>
      <c r="F70" s="211"/>
      <c r="G70" s="212"/>
      <c r="H70" s="212"/>
      <c r="I70" s="212"/>
      <c r="J70" s="212"/>
      <c r="K70" s="212"/>
      <c r="L70" s="212"/>
      <c r="M70" s="212"/>
      <c r="N70" s="212"/>
      <c r="O70" s="213"/>
      <c r="Q70" s="198">
        <v>44166</v>
      </c>
      <c r="R70" s="191"/>
      <c r="S70" s="191"/>
      <c r="T70" s="191"/>
      <c r="U70" s="211"/>
      <c r="V70" s="212"/>
      <c r="W70" s="212"/>
      <c r="X70" s="212"/>
      <c r="Y70" s="212"/>
      <c r="Z70" s="212"/>
      <c r="AA70" s="212"/>
      <c r="AB70" s="212"/>
      <c r="AC70" s="212"/>
      <c r="AD70" s="213"/>
      <c r="AF70" s="198">
        <v>44166</v>
      </c>
      <c r="AG70" s="191"/>
      <c r="AH70" s="191"/>
      <c r="AI70" s="191"/>
      <c r="AJ70" s="211"/>
      <c r="AK70" s="212"/>
      <c r="AL70" s="212"/>
      <c r="AM70" s="212"/>
      <c r="AN70" s="212"/>
      <c r="AO70" s="212"/>
      <c r="AP70" s="212"/>
      <c r="AQ70" s="212"/>
      <c r="AR70" s="212"/>
      <c r="AS70" s="213"/>
    </row>
    <row r="92" ht="18.75" customHeight="1" x14ac:dyDescent="0.25"/>
    <row r="93" ht="25.5" customHeight="1" x14ac:dyDescent="0.25"/>
    <row r="94" ht="25.5" customHeight="1" x14ac:dyDescent="0.25"/>
    <row r="95" ht="25.5" customHeight="1" x14ac:dyDescent="0.25"/>
    <row r="96" ht="25.5" customHeight="1" x14ac:dyDescent="0.25"/>
    <row r="97" ht="25.5" customHeight="1" x14ac:dyDescent="0.25"/>
    <row r="98" ht="25.5" customHeight="1" x14ac:dyDescent="0.25"/>
    <row r="99" ht="25.5" customHeight="1" x14ac:dyDescent="0.25"/>
    <row r="100" ht="25.5" customHeight="1" x14ac:dyDescent="0.25"/>
    <row r="101" ht="25.5" customHeight="1" x14ac:dyDescent="0.25"/>
    <row r="102" ht="25.5" customHeight="1" x14ac:dyDescent="0.25"/>
    <row r="103" ht="25.5" customHeight="1" x14ac:dyDescent="0.25"/>
    <row r="104" ht="25.5" customHeight="1" x14ac:dyDescent="0.25"/>
  </sheetData>
  <mergeCells count="155">
    <mergeCell ref="B2:O2"/>
    <mergeCell ref="Q2:AD2"/>
    <mergeCell ref="AF2:AS2"/>
    <mergeCell ref="B23:O23"/>
    <mergeCell ref="Q23:AD23"/>
    <mergeCell ref="AF23:AS23"/>
    <mergeCell ref="B25:E25"/>
    <mergeCell ref="F25:O25"/>
    <mergeCell ref="Q25:T25"/>
    <mergeCell ref="U25:AD25"/>
    <mergeCell ref="AF25:AI25"/>
    <mergeCell ref="AJ25:AS25"/>
    <mergeCell ref="B24:E24"/>
    <mergeCell ref="F24:O24"/>
    <mergeCell ref="Q24:T24"/>
    <mergeCell ref="U24:AD24"/>
    <mergeCell ref="AF24:AI24"/>
    <mergeCell ref="AJ24:AS24"/>
    <mergeCell ref="B27:E27"/>
    <mergeCell ref="F27:O27"/>
    <mergeCell ref="Q27:T27"/>
    <mergeCell ref="U27:AD27"/>
    <mergeCell ref="AF27:AI27"/>
    <mergeCell ref="AJ27:AS27"/>
    <mergeCell ref="B26:E26"/>
    <mergeCell ref="F26:O26"/>
    <mergeCell ref="Q26:T26"/>
    <mergeCell ref="U26:AD26"/>
    <mergeCell ref="AF26:AI26"/>
    <mergeCell ref="AJ26:AS26"/>
    <mergeCell ref="B29:E29"/>
    <mergeCell ref="F29:O29"/>
    <mergeCell ref="Q29:T29"/>
    <mergeCell ref="U29:AD29"/>
    <mergeCell ref="AF29:AI29"/>
    <mergeCell ref="AJ29:AS29"/>
    <mergeCell ref="B28:E28"/>
    <mergeCell ref="F28:O28"/>
    <mergeCell ref="Q28:T28"/>
    <mergeCell ref="U28:AD28"/>
    <mergeCell ref="AF28:AI28"/>
    <mergeCell ref="AJ28:AS28"/>
    <mergeCell ref="B31:E31"/>
    <mergeCell ref="F31:O31"/>
    <mergeCell ref="Q31:T31"/>
    <mergeCell ref="U31:AD31"/>
    <mergeCell ref="AF31:AI31"/>
    <mergeCell ref="AJ31:AS31"/>
    <mergeCell ref="B30:E30"/>
    <mergeCell ref="F30:O30"/>
    <mergeCell ref="Q30:T30"/>
    <mergeCell ref="U30:AD30"/>
    <mergeCell ref="AF30:AI30"/>
    <mergeCell ref="AJ30:AS30"/>
    <mergeCell ref="B33:E33"/>
    <mergeCell ref="F33:O33"/>
    <mergeCell ref="Q33:T33"/>
    <mergeCell ref="U33:AD33"/>
    <mergeCell ref="AF33:AI33"/>
    <mergeCell ref="AJ33:AS33"/>
    <mergeCell ref="B32:E32"/>
    <mergeCell ref="F32:O32"/>
    <mergeCell ref="Q32:T32"/>
    <mergeCell ref="U32:AD32"/>
    <mergeCell ref="AF32:AI32"/>
    <mergeCell ref="AJ32:AS32"/>
    <mergeCell ref="B35:E35"/>
    <mergeCell ref="F35:O35"/>
    <mergeCell ref="Q35:T35"/>
    <mergeCell ref="U35:AD35"/>
    <mergeCell ref="AF35:AI35"/>
    <mergeCell ref="AJ35:AS35"/>
    <mergeCell ref="B34:E34"/>
    <mergeCell ref="F34:O34"/>
    <mergeCell ref="Q34:T34"/>
    <mergeCell ref="U34:AD34"/>
    <mergeCell ref="AF34:AI34"/>
    <mergeCell ref="AJ34:AS34"/>
    <mergeCell ref="F68:O68"/>
    <mergeCell ref="Q68:T68"/>
    <mergeCell ref="B66:E66"/>
    <mergeCell ref="F66:O66"/>
    <mergeCell ref="Q66:T66"/>
    <mergeCell ref="B67:E67"/>
    <mergeCell ref="F67:O67"/>
    <mergeCell ref="Q67:T67"/>
    <mergeCell ref="B37:O37"/>
    <mergeCell ref="Q37:AD37"/>
    <mergeCell ref="B58:O58"/>
    <mergeCell ref="Q58:AD58"/>
    <mergeCell ref="B59:E59"/>
    <mergeCell ref="F59:O59"/>
    <mergeCell ref="Q59:T59"/>
    <mergeCell ref="B60:E60"/>
    <mergeCell ref="F60:O60"/>
    <mergeCell ref="Q60:T60"/>
    <mergeCell ref="B61:E61"/>
    <mergeCell ref="F61:O61"/>
    <mergeCell ref="Q61:T61"/>
    <mergeCell ref="U66:AD66"/>
    <mergeCell ref="U67:AD67"/>
    <mergeCell ref="U68:AD68"/>
    <mergeCell ref="AJ59:AS64"/>
    <mergeCell ref="AL39:AQ39"/>
    <mergeCell ref="U59:AD59"/>
    <mergeCell ref="U60:AD60"/>
    <mergeCell ref="AF63:AI63"/>
    <mergeCell ref="AF64:AI64"/>
    <mergeCell ref="AF58:AS58"/>
    <mergeCell ref="AF59:AI59"/>
    <mergeCell ref="AF37:AS37"/>
    <mergeCell ref="AF62:AI62"/>
    <mergeCell ref="AL38:AQ38"/>
    <mergeCell ref="AF39:AK39"/>
    <mergeCell ref="AF60:AI60"/>
    <mergeCell ref="AF61:AI61"/>
    <mergeCell ref="AF38:AK38"/>
    <mergeCell ref="B70:E70"/>
    <mergeCell ref="F70:O70"/>
    <mergeCell ref="Q70:T70"/>
    <mergeCell ref="B69:E69"/>
    <mergeCell ref="F69:O69"/>
    <mergeCell ref="Q69:T69"/>
    <mergeCell ref="U61:AD61"/>
    <mergeCell ref="U62:AD62"/>
    <mergeCell ref="U63:AD63"/>
    <mergeCell ref="U64:AD64"/>
    <mergeCell ref="B64:E64"/>
    <mergeCell ref="F64:O64"/>
    <mergeCell ref="Q64:T64"/>
    <mergeCell ref="B65:E65"/>
    <mergeCell ref="F65:O65"/>
    <mergeCell ref="Q65:T65"/>
    <mergeCell ref="B62:E62"/>
    <mergeCell ref="F62:O62"/>
    <mergeCell ref="U65:AD65"/>
    <mergeCell ref="Q62:T62"/>
    <mergeCell ref="B63:E63"/>
    <mergeCell ref="F63:O63"/>
    <mergeCell ref="Q63:T63"/>
    <mergeCell ref="B68:E68"/>
    <mergeCell ref="U69:AD69"/>
    <mergeCell ref="U70:AD70"/>
    <mergeCell ref="AF69:AI69"/>
    <mergeCell ref="AJ69:AS69"/>
    <mergeCell ref="AF70:AI70"/>
    <mergeCell ref="AJ70:AS70"/>
    <mergeCell ref="AF65:AI65"/>
    <mergeCell ref="AJ65:AS65"/>
    <mergeCell ref="AF66:AI66"/>
    <mergeCell ref="AJ66:AS66"/>
    <mergeCell ref="AF67:AI67"/>
    <mergeCell ref="AJ67:AS67"/>
    <mergeCell ref="AF68:AI68"/>
    <mergeCell ref="AJ68:AS6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6"/>
  <sheetViews>
    <sheetView showGridLines="0" topLeftCell="A34" zoomScale="80" zoomScaleNormal="80" workbookViewId="0">
      <selection activeCell="F35" sqref="F35:O35"/>
    </sheetView>
  </sheetViews>
  <sheetFormatPr baseColWidth="10" defaultRowHeight="15" x14ac:dyDescent="0.25"/>
  <cols>
    <col min="1" max="1" width="1.5703125" customWidth="1"/>
    <col min="2" max="2" width="6" customWidth="1"/>
    <col min="3" max="3" width="6.85546875" customWidth="1"/>
    <col min="4" max="4" width="5.7109375" customWidth="1"/>
    <col min="5" max="5" width="6.7109375" customWidth="1"/>
    <col min="6" max="6" width="7.28515625" customWidth="1"/>
    <col min="7" max="7" width="6.140625" customWidth="1"/>
    <col min="8" max="8" width="6.425781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s>
  <sheetData>
    <row r="2" spans="2:15" ht="21.75" customHeight="1" x14ac:dyDescent="0.25">
      <c r="B2" s="189" t="s">
        <v>124</v>
      </c>
      <c r="C2" s="189"/>
      <c r="D2" s="189"/>
      <c r="E2" s="189"/>
      <c r="F2" s="189"/>
      <c r="G2" s="189"/>
      <c r="H2" s="189"/>
      <c r="I2" s="189"/>
      <c r="J2" s="189"/>
      <c r="K2" s="189"/>
      <c r="L2" s="189"/>
      <c r="M2" s="189"/>
      <c r="N2" s="189"/>
      <c r="O2" s="189"/>
    </row>
    <row r="3" spans="2:15" ht="27" customHeight="1" x14ac:dyDescent="0.25">
      <c r="B3" s="39" t="s">
        <v>8</v>
      </c>
      <c r="C3" s="39" t="s">
        <v>9</v>
      </c>
      <c r="D3" s="39" t="s">
        <v>10</v>
      </c>
      <c r="E3" s="39" t="s">
        <v>11</v>
      </c>
      <c r="F3" s="39" t="s">
        <v>12</v>
      </c>
      <c r="G3" s="39" t="s">
        <v>13</v>
      </c>
      <c r="H3" s="39" t="s">
        <v>14</v>
      </c>
      <c r="I3" s="39" t="s">
        <v>15</v>
      </c>
      <c r="J3" s="39" t="s">
        <v>16</v>
      </c>
      <c r="K3" s="39" t="s">
        <v>17</v>
      </c>
      <c r="L3" s="39" t="s">
        <v>18</v>
      </c>
      <c r="M3" s="39" t="s">
        <v>29</v>
      </c>
      <c r="N3" s="46" t="s">
        <v>92</v>
      </c>
      <c r="O3" s="46" t="s">
        <v>93</v>
      </c>
    </row>
    <row r="4" spans="2:15" x14ac:dyDescent="0.25">
      <c r="B4" s="24">
        <f>'MATRIZ DE IND'!K28</f>
        <v>1</v>
      </c>
      <c r="C4" s="24">
        <f>'MATRIZ DE IND'!L28</f>
        <v>1</v>
      </c>
      <c r="D4" s="24">
        <f>'MATRIZ DE IND'!M28</f>
        <v>1</v>
      </c>
      <c r="E4" s="24">
        <f>'MATRIZ DE IND'!N28</f>
        <v>0.90909090909090906</v>
      </c>
      <c r="F4" s="24">
        <f>'MATRIZ DE IND'!O28</f>
        <v>0.92307692307692313</v>
      </c>
      <c r="G4" s="24">
        <f>'MATRIZ DE IND'!P28</f>
        <v>1</v>
      </c>
      <c r="H4" s="24">
        <f>'MATRIZ DE IND'!Q28</f>
        <v>1</v>
      </c>
      <c r="I4" s="24">
        <f>'MATRIZ DE IND'!R28</f>
        <v>1</v>
      </c>
      <c r="J4" s="24">
        <f>'MATRIZ DE IND'!S28</f>
        <v>1</v>
      </c>
      <c r="K4" s="24">
        <f>'MATRIZ DE IND'!T28</f>
        <v>1</v>
      </c>
      <c r="L4" s="24">
        <f>'MATRIZ DE IND'!U28</f>
        <v>1</v>
      </c>
      <c r="M4" s="24">
        <f>'MATRIZ DE IND'!V28</f>
        <v>1</v>
      </c>
      <c r="N4" s="24">
        <f>'MATRIZ DE IND'!G28</f>
        <v>0.9</v>
      </c>
      <c r="O4" s="24">
        <f>'MATRIZ DE IND'!H28</f>
        <v>1</v>
      </c>
    </row>
    <row r="5" spans="2:15" x14ac:dyDescent="0.25">
      <c r="B5" s="35"/>
      <c r="C5" s="35"/>
      <c r="D5" s="35"/>
      <c r="E5" s="35"/>
      <c r="F5" s="35"/>
      <c r="G5" s="35"/>
      <c r="H5" s="35"/>
      <c r="I5" s="35"/>
      <c r="J5" s="35"/>
      <c r="K5" s="35"/>
      <c r="L5" s="35"/>
      <c r="M5" s="35"/>
      <c r="N5" s="35"/>
      <c r="O5" s="35"/>
    </row>
    <row r="6" spans="2:15" x14ac:dyDescent="0.25">
      <c r="B6" s="36"/>
      <c r="C6" s="36"/>
      <c r="D6" s="36"/>
      <c r="E6" s="36"/>
      <c r="F6" s="36"/>
      <c r="G6" s="36"/>
      <c r="H6" s="36"/>
      <c r="I6" s="36"/>
      <c r="J6" s="36"/>
      <c r="K6" s="36"/>
      <c r="L6" s="36"/>
      <c r="M6" s="36"/>
      <c r="N6" s="36"/>
      <c r="O6" s="36"/>
    </row>
    <row r="7" spans="2:15" x14ac:dyDescent="0.25">
      <c r="B7" s="36"/>
      <c r="C7" s="36"/>
      <c r="D7" s="36"/>
      <c r="E7" s="36"/>
      <c r="F7" s="36"/>
      <c r="G7" s="36"/>
      <c r="H7" s="36"/>
      <c r="I7" s="36"/>
      <c r="J7" s="36"/>
      <c r="K7" s="36"/>
      <c r="L7" s="36"/>
      <c r="M7" s="36"/>
      <c r="N7" s="36"/>
      <c r="O7" s="36"/>
    </row>
    <row r="8" spans="2:15" x14ac:dyDescent="0.25">
      <c r="B8" s="36"/>
      <c r="C8" s="36"/>
      <c r="D8" s="36"/>
      <c r="E8" s="36"/>
      <c r="F8" s="36"/>
      <c r="G8" s="36"/>
      <c r="H8" s="36"/>
      <c r="I8" s="36"/>
      <c r="J8" s="36"/>
      <c r="K8" s="36"/>
      <c r="L8" s="36"/>
      <c r="M8" s="36"/>
      <c r="N8" s="36"/>
      <c r="O8" s="36"/>
    </row>
    <row r="9" spans="2:15" x14ac:dyDescent="0.25">
      <c r="B9" s="36"/>
      <c r="C9" s="36"/>
      <c r="D9" s="36"/>
      <c r="E9" s="36"/>
      <c r="F9" s="36"/>
      <c r="G9" s="36"/>
      <c r="H9" s="36"/>
      <c r="I9" s="36"/>
      <c r="J9" s="36"/>
      <c r="K9" s="36"/>
      <c r="L9" s="36"/>
      <c r="M9" s="36"/>
      <c r="N9" s="36"/>
      <c r="O9" s="36"/>
    </row>
    <row r="10" spans="2:15" x14ac:dyDescent="0.25">
      <c r="B10" s="36"/>
      <c r="C10" s="36"/>
      <c r="D10" s="36"/>
      <c r="E10" s="36"/>
      <c r="F10" s="36"/>
      <c r="G10" s="36"/>
      <c r="H10" s="36"/>
      <c r="I10" s="36"/>
      <c r="J10" s="36"/>
      <c r="K10" s="36"/>
      <c r="L10" s="36"/>
      <c r="M10" s="36"/>
      <c r="N10" s="36"/>
      <c r="O10" s="36"/>
    </row>
    <row r="11" spans="2:15" x14ac:dyDescent="0.25">
      <c r="B11" s="36"/>
      <c r="C11" s="36"/>
      <c r="D11" s="36"/>
      <c r="E11" s="36"/>
      <c r="F11" s="36"/>
      <c r="G11" s="36"/>
      <c r="H11" s="36"/>
      <c r="I11" s="36"/>
      <c r="J11" s="36"/>
      <c r="K11" s="36"/>
      <c r="L11" s="36"/>
      <c r="M11" s="36"/>
      <c r="N11" s="36"/>
      <c r="O11" s="36"/>
    </row>
    <row r="12" spans="2:15" x14ac:dyDescent="0.25">
      <c r="B12" s="36"/>
      <c r="C12" s="36"/>
      <c r="D12" s="36"/>
      <c r="E12" s="36"/>
      <c r="F12" s="36"/>
      <c r="G12" s="36"/>
      <c r="H12" s="36"/>
      <c r="I12" s="36"/>
      <c r="J12" s="36"/>
      <c r="K12" s="36"/>
      <c r="L12" s="36"/>
      <c r="M12" s="36"/>
      <c r="N12" s="36"/>
      <c r="O12" s="36"/>
    </row>
    <row r="13" spans="2:15" x14ac:dyDescent="0.25">
      <c r="B13" s="36"/>
      <c r="C13" s="36"/>
      <c r="D13" s="36"/>
      <c r="E13" s="36"/>
      <c r="F13" s="36"/>
      <c r="G13" s="36"/>
      <c r="H13" s="36"/>
      <c r="I13" s="36"/>
      <c r="J13" s="36"/>
      <c r="K13" s="36"/>
      <c r="L13" s="36"/>
      <c r="M13" s="36"/>
      <c r="N13" s="36"/>
      <c r="O13" s="36"/>
    </row>
    <row r="14" spans="2:15" x14ac:dyDescent="0.25">
      <c r="B14" s="36"/>
      <c r="C14" s="36"/>
      <c r="D14" s="36"/>
      <c r="E14" s="36"/>
      <c r="F14" s="36"/>
      <c r="G14" s="36"/>
      <c r="H14" s="36"/>
      <c r="I14" s="36"/>
      <c r="J14" s="36"/>
      <c r="K14" s="36"/>
      <c r="L14" s="36"/>
      <c r="M14" s="36"/>
      <c r="N14" s="36"/>
      <c r="O14" s="36"/>
    </row>
    <row r="15" spans="2:15" x14ac:dyDescent="0.25">
      <c r="B15" s="36"/>
      <c r="C15" s="36"/>
      <c r="D15" s="36"/>
      <c r="E15" s="36"/>
      <c r="F15" s="36"/>
      <c r="G15" s="36"/>
      <c r="H15" s="36"/>
      <c r="I15" s="36"/>
      <c r="J15" s="36"/>
      <c r="K15" s="36"/>
      <c r="L15" s="36"/>
      <c r="M15" s="36"/>
      <c r="N15" s="36"/>
      <c r="O15" s="36"/>
    </row>
    <row r="16" spans="2:15" x14ac:dyDescent="0.25">
      <c r="B16" s="36"/>
      <c r="C16" s="36"/>
      <c r="D16" s="36"/>
      <c r="E16" s="36"/>
      <c r="F16" s="36"/>
      <c r="G16" s="36"/>
      <c r="H16" s="36"/>
      <c r="I16" s="36"/>
      <c r="J16" s="36"/>
      <c r="K16" s="36"/>
      <c r="L16" s="36"/>
      <c r="M16" s="36"/>
      <c r="N16" s="36"/>
      <c r="O16" s="36"/>
    </row>
    <row r="17" spans="2:15" x14ac:dyDescent="0.25">
      <c r="B17" s="36"/>
      <c r="C17" s="36"/>
      <c r="D17" s="36"/>
      <c r="E17" s="36"/>
      <c r="F17" s="36"/>
      <c r="G17" s="36"/>
      <c r="H17" s="36"/>
      <c r="I17" s="36"/>
      <c r="J17" s="36"/>
      <c r="K17" s="36"/>
      <c r="L17" s="36"/>
      <c r="M17" s="36"/>
      <c r="N17" s="36"/>
      <c r="O17" s="36"/>
    </row>
    <row r="18" spans="2:15" x14ac:dyDescent="0.25">
      <c r="B18" s="36"/>
      <c r="C18" s="36"/>
      <c r="D18" s="36"/>
      <c r="E18" s="36"/>
      <c r="F18" s="36"/>
      <c r="G18" s="36"/>
      <c r="H18" s="36"/>
      <c r="I18" s="36"/>
      <c r="J18" s="36"/>
      <c r="K18" s="36"/>
      <c r="L18" s="36"/>
      <c r="M18" s="36"/>
      <c r="N18" s="36"/>
      <c r="O18" s="36"/>
    </row>
    <row r="19" spans="2:15" x14ac:dyDescent="0.25">
      <c r="B19" s="36"/>
      <c r="C19" s="36"/>
      <c r="D19" s="36"/>
      <c r="E19" s="36"/>
      <c r="F19" s="36"/>
      <c r="G19" s="36"/>
      <c r="H19" s="36"/>
      <c r="I19" s="36"/>
      <c r="J19" s="36"/>
      <c r="K19" s="36"/>
      <c r="L19" s="36"/>
      <c r="M19" s="36"/>
      <c r="N19" s="36"/>
      <c r="O19" s="36"/>
    </row>
    <row r="20" spans="2:15" x14ac:dyDescent="0.25">
      <c r="B20" s="36"/>
      <c r="C20" s="36"/>
      <c r="D20" s="36"/>
      <c r="E20" s="36"/>
      <c r="F20" s="36"/>
      <c r="G20" s="36"/>
      <c r="H20" s="36"/>
      <c r="I20" s="36"/>
      <c r="J20" s="36"/>
      <c r="K20" s="36"/>
      <c r="L20" s="36"/>
      <c r="M20" s="36"/>
      <c r="N20" s="36"/>
      <c r="O20" s="36"/>
    </row>
    <row r="21" spans="2:15" x14ac:dyDescent="0.25">
      <c r="B21" s="36"/>
      <c r="C21" s="36"/>
      <c r="D21" s="36"/>
      <c r="E21" s="36"/>
      <c r="F21" s="36"/>
      <c r="G21" s="36"/>
      <c r="H21" s="36"/>
      <c r="I21" s="36"/>
      <c r="J21" s="36"/>
      <c r="K21" s="36"/>
      <c r="L21" s="36"/>
      <c r="M21" s="36"/>
      <c r="N21" s="36"/>
      <c r="O21" s="36"/>
    </row>
    <row r="22" spans="2:15" x14ac:dyDescent="0.25">
      <c r="B22" s="36"/>
      <c r="C22" s="36"/>
      <c r="D22" s="36"/>
      <c r="E22" s="36"/>
      <c r="F22" s="36"/>
      <c r="G22" s="36"/>
      <c r="H22" s="36"/>
      <c r="I22" s="36"/>
      <c r="J22" s="36"/>
      <c r="K22" s="36"/>
      <c r="L22" s="36"/>
      <c r="M22" s="36"/>
      <c r="N22" s="36"/>
      <c r="O22" s="36"/>
    </row>
    <row r="23" spans="2:15" ht="21.75" customHeight="1" x14ac:dyDescent="0.25">
      <c r="B23" s="191" t="s">
        <v>125</v>
      </c>
      <c r="C23" s="191"/>
      <c r="D23" s="191"/>
      <c r="E23" s="191"/>
      <c r="F23" s="191"/>
      <c r="G23" s="191"/>
      <c r="H23" s="191"/>
      <c r="I23" s="191"/>
      <c r="J23" s="191"/>
      <c r="K23" s="191"/>
      <c r="L23" s="191"/>
      <c r="M23" s="191"/>
      <c r="N23" s="191"/>
      <c r="O23" s="191"/>
    </row>
    <row r="24" spans="2:15" ht="108" customHeight="1" x14ac:dyDescent="0.25">
      <c r="B24" s="198">
        <v>43831</v>
      </c>
      <c r="C24" s="191"/>
      <c r="D24" s="191"/>
      <c r="E24" s="191"/>
      <c r="F24" s="195" t="s">
        <v>176</v>
      </c>
      <c r="G24" s="196"/>
      <c r="H24" s="196"/>
      <c r="I24" s="196"/>
      <c r="J24" s="196"/>
      <c r="K24" s="196"/>
      <c r="L24" s="196"/>
      <c r="M24" s="196"/>
      <c r="N24" s="196"/>
      <c r="O24" s="197"/>
    </row>
    <row r="25" spans="2:15" ht="156" customHeight="1" x14ac:dyDescent="0.25">
      <c r="B25" s="198">
        <v>43862</v>
      </c>
      <c r="C25" s="191"/>
      <c r="D25" s="191"/>
      <c r="E25" s="191"/>
      <c r="F25" s="195" t="s">
        <v>177</v>
      </c>
      <c r="G25" s="196"/>
      <c r="H25" s="196"/>
      <c r="I25" s="196"/>
      <c r="J25" s="196"/>
      <c r="K25" s="196"/>
      <c r="L25" s="196"/>
      <c r="M25" s="196"/>
      <c r="N25" s="196"/>
      <c r="O25" s="197"/>
    </row>
    <row r="26" spans="2:15" ht="108" customHeight="1" x14ac:dyDescent="0.25">
      <c r="B26" s="198">
        <v>43891</v>
      </c>
      <c r="C26" s="191"/>
      <c r="D26" s="191"/>
      <c r="E26" s="191"/>
      <c r="F26" s="195" t="s">
        <v>175</v>
      </c>
      <c r="G26" s="196"/>
      <c r="H26" s="196"/>
      <c r="I26" s="196"/>
      <c r="J26" s="196"/>
      <c r="K26" s="196"/>
      <c r="L26" s="196"/>
      <c r="M26" s="196"/>
      <c r="N26" s="196"/>
      <c r="O26" s="197"/>
    </row>
    <row r="27" spans="2:15" ht="78" customHeight="1" x14ac:dyDescent="0.25">
      <c r="B27" s="198">
        <v>43922</v>
      </c>
      <c r="C27" s="191"/>
      <c r="D27" s="191"/>
      <c r="E27" s="191"/>
      <c r="F27" s="195" t="s">
        <v>185</v>
      </c>
      <c r="G27" s="196"/>
      <c r="H27" s="196"/>
      <c r="I27" s="196"/>
      <c r="J27" s="196"/>
      <c r="K27" s="196"/>
      <c r="L27" s="196"/>
      <c r="M27" s="196"/>
      <c r="N27" s="196"/>
      <c r="O27" s="197"/>
    </row>
    <row r="28" spans="2:15" ht="78" customHeight="1" x14ac:dyDescent="0.25">
      <c r="B28" s="198">
        <v>43952</v>
      </c>
      <c r="C28" s="191"/>
      <c r="D28" s="191"/>
      <c r="E28" s="191"/>
      <c r="F28" s="195" t="s">
        <v>186</v>
      </c>
      <c r="G28" s="196"/>
      <c r="H28" s="196"/>
      <c r="I28" s="196"/>
      <c r="J28" s="196"/>
      <c r="K28" s="196"/>
      <c r="L28" s="196"/>
      <c r="M28" s="196"/>
      <c r="N28" s="196"/>
      <c r="O28" s="197"/>
    </row>
    <row r="29" spans="2:15" ht="162" customHeight="1" x14ac:dyDescent="0.25">
      <c r="B29" s="198">
        <v>43983</v>
      </c>
      <c r="C29" s="191"/>
      <c r="D29" s="191"/>
      <c r="E29" s="191"/>
      <c r="F29" s="231" t="s">
        <v>201</v>
      </c>
      <c r="G29" s="232"/>
      <c r="H29" s="232"/>
      <c r="I29" s="232"/>
      <c r="J29" s="232"/>
      <c r="K29" s="232"/>
      <c r="L29" s="232"/>
      <c r="M29" s="232"/>
      <c r="N29" s="232"/>
      <c r="O29" s="233"/>
    </row>
    <row r="30" spans="2:15" ht="115.5" customHeight="1" x14ac:dyDescent="0.25">
      <c r="B30" s="198">
        <v>44013</v>
      </c>
      <c r="C30" s="191"/>
      <c r="D30" s="191"/>
      <c r="E30" s="191"/>
      <c r="F30" s="231" t="s">
        <v>202</v>
      </c>
      <c r="G30" s="232"/>
      <c r="H30" s="232"/>
      <c r="I30" s="232"/>
      <c r="J30" s="232"/>
      <c r="K30" s="232"/>
      <c r="L30" s="232"/>
      <c r="M30" s="232"/>
      <c r="N30" s="232"/>
      <c r="O30" s="233"/>
    </row>
    <row r="31" spans="2:15" ht="162" customHeight="1" x14ac:dyDescent="0.25">
      <c r="B31" s="198">
        <v>44044</v>
      </c>
      <c r="C31" s="191"/>
      <c r="D31" s="191"/>
      <c r="E31" s="191"/>
      <c r="F31" s="231" t="s">
        <v>203</v>
      </c>
      <c r="G31" s="232"/>
      <c r="H31" s="232"/>
      <c r="I31" s="232"/>
      <c r="J31" s="232"/>
      <c r="K31" s="232"/>
      <c r="L31" s="232"/>
      <c r="M31" s="232"/>
      <c r="N31" s="232"/>
      <c r="O31" s="233"/>
    </row>
    <row r="32" spans="2:15" ht="184.5" customHeight="1" x14ac:dyDescent="0.25">
      <c r="B32" s="198">
        <v>44075</v>
      </c>
      <c r="C32" s="191"/>
      <c r="D32" s="191"/>
      <c r="E32" s="191"/>
      <c r="F32" s="231" t="s">
        <v>204</v>
      </c>
      <c r="G32" s="232"/>
      <c r="H32" s="232"/>
      <c r="I32" s="232"/>
      <c r="J32" s="232"/>
      <c r="K32" s="232"/>
      <c r="L32" s="232"/>
      <c r="M32" s="232"/>
      <c r="N32" s="232"/>
      <c r="O32" s="233"/>
    </row>
    <row r="33" spans="2:15" ht="127.5" customHeight="1" x14ac:dyDescent="0.25">
      <c r="B33" s="198">
        <v>44105</v>
      </c>
      <c r="C33" s="191"/>
      <c r="D33" s="191"/>
      <c r="E33" s="191"/>
      <c r="F33" s="231" t="s">
        <v>205</v>
      </c>
      <c r="G33" s="232"/>
      <c r="H33" s="232"/>
      <c r="I33" s="232"/>
      <c r="J33" s="232"/>
      <c r="K33" s="232"/>
      <c r="L33" s="232"/>
      <c r="M33" s="232"/>
      <c r="N33" s="232"/>
      <c r="O33" s="233"/>
    </row>
    <row r="34" spans="2:15" ht="157.5" customHeight="1" x14ac:dyDescent="0.25">
      <c r="B34" s="198">
        <v>44136</v>
      </c>
      <c r="C34" s="191"/>
      <c r="D34" s="191"/>
      <c r="E34" s="191"/>
      <c r="F34" s="195" t="s">
        <v>221</v>
      </c>
      <c r="G34" s="196"/>
      <c r="H34" s="196"/>
      <c r="I34" s="196"/>
      <c r="J34" s="196"/>
      <c r="K34" s="196"/>
      <c r="L34" s="196"/>
      <c r="M34" s="196"/>
      <c r="N34" s="196"/>
      <c r="O34" s="197"/>
    </row>
    <row r="35" spans="2:15" ht="162.75" customHeight="1" x14ac:dyDescent="0.25">
      <c r="B35" s="198">
        <v>44166</v>
      </c>
      <c r="C35" s="191"/>
      <c r="D35" s="191"/>
      <c r="E35" s="191"/>
      <c r="F35" s="195" t="s">
        <v>222</v>
      </c>
      <c r="G35" s="196"/>
      <c r="H35" s="196"/>
      <c r="I35" s="196"/>
      <c r="J35" s="196"/>
      <c r="K35" s="196"/>
      <c r="L35" s="196"/>
      <c r="M35" s="196"/>
      <c r="N35" s="196"/>
      <c r="O35" s="197"/>
    </row>
    <row r="36" spans="2:15" ht="92.25" customHeight="1" x14ac:dyDescent="0.25"/>
  </sheetData>
  <mergeCells count="26">
    <mergeCell ref="B29:E29"/>
    <mergeCell ref="F29:O29"/>
    <mergeCell ref="B2:O2"/>
    <mergeCell ref="B23:O23"/>
    <mergeCell ref="B24:E24"/>
    <mergeCell ref="F24:O24"/>
    <mergeCell ref="B25:E25"/>
    <mergeCell ref="F25:O25"/>
    <mergeCell ref="B26:E26"/>
    <mergeCell ref="F26:O26"/>
    <mergeCell ref="B27:E27"/>
    <mergeCell ref="F27:O27"/>
    <mergeCell ref="B28:E28"/>
    <mergeCell ref="F28:O28"/>
    <mergeCell ref="B30:E30"/>
    <mergeCell ref="F30:O30"/>
    <mergeCell ref="B31:E31"/>
    <mergeCell ref="F31:O31"/>
    <mergeCell ref="B32:E32"/>
    <mergeCell ref="F32:O32"/>
    <mergeCell ref="B33:E33"/>
    <mergeCell ref="F33:O33"/>
    <mergeCell ref="B34:E34"/>
    <mergeCell ref="F34:O34"/>
    <mergeCell ref="B35:E35"/>
    <mergeCell ref="F35:O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37"/>
  <sheetViews>
    <sheetView showGridLines="0" zoomScale="90" zoomScaleNormal="90" workbookViewId="0">
      <selection activeCell="F26" sqref="F26:O37"/>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28" width="6" customWidth="1"/>
    <col min="29" max="29" width="9.7109375" customWidth="1"/>
    <col min="30" max="30" width="9.28515625" customWidth="1"/>
    <col min="31" max="31" width="2.85546875" customWidth="1"/>
    <col min="32" max="45" width="6.42578125" customWidth="1"/>
  </cols>
  <sheetData>
    <row r="2" spans="2:45" x14ac:dyDescent="0.25">
      <c r="B2" s="202" t="s">
        <v>113</v>
      </c>
      <c r="C2" s="202"/>
      <c r="D2" s="202"/>
      <c r="E2" s="202"/>
      <c r="F2" s="202"/>
      <c r="G2" s="202"/>
      <c r="H2" s="202"/>
      <c r="I2" s="202"/>
      <c r="J2" s="202"/>
      <c r="K2" s="202"/>
      <c r="L2" s="202"/>
      <c r="M2" s="202"/>
      <c r="N2" s="202"/>
      <c r="O2" s="202"/>
      <c r="Q2" s="202" t="s">
        <v>115</v>
      </c>
      <c r="R2" s="202"/>
      <c r="S2" s="202"/>
      <c r="T2" s="202"/>
      <c r="U2" s="202"/>
      <c r="V2" s="202"/>
      <c r="W2" s="202"/>
      <c r="X2" s="202"/>
      <c r="Y2" s="202"/>
      <c r="Z2" s="202"/>
      <c r="AA2" s="202"/>
      <c r="AB2" s="202"/>
      <c r="AC2" s="202"/>
      <c r="AD2" s="202"/>
      <c r="AF2" s="202" t="s">
        <v>146</v>
      </c>
      <c r="AG2" s="202"/>
      <c r="AH2" s="202"/>
      <c r="AI2" s="202"/>
      <c r="AJ2" s="202"/>
      <c r="AK2" s="202"/>
      <c r="AL2" s="202"/>
      <c r="AM2" s="202"/>
      <c r="AN2" s="202"/>
      <c r="AO2" s="202"/>
      <c r="AP2" s="202"/>
      <c r="AQ2" s="202"/>
      <c r="AR2" s="202"/>
      <c r="AS2" s="202"/>
    </row>
    <row r="3" spans="2:45" ht="24" customHeight="1" x14ac:dyDescent="0.25">
      <c r="B3" s="228" t="s">
        <v>183</v>
      </c>
      <c r="C3" s="229"/>
      <c r="D3" s="229"/>
      <c r="E3" s="229"/>
      <c r="F3" s="229"/>
      <c r="G3" s="229"/>
      <c r="H3" s="229"/>
      <c r="I3" s="229"/>
      <c r="J3" s="229"/>
      <c r="K3" s="229"/>
      <c r="L3" s="229"/>
      <c r="M3" s="230"/>
      <c r="N3" s="46" t="s">
        <v>117</v>
      </c>
      <c r="O3" s="46" t="s">
        <v>118</v>
      </c>
      <c r="Q3" s="228" t="s">
        <v>183</v>
      </c>
      <c r="R3" s="229"/>
      <c r="S3" s="229"/>
      <c r="T3" s="229"/>
      <c r="U3" s="229"/>
      <c r="V3" s="229"/>
      <c r="W3" s="229"/>
      <c r="X3" s="229"/>
      <c r="Y3" s="229"/>
      <c r="Z3" s="229"/>
      <c r="AA3" s="229"/>
      <c r="AB3" s="230"/>
      <c r="AC3" s="46" t="s">
        <v>117</v>
      </c>
      <c r="AD3" s="46" t="s">
        <v>118</v>
      </c>
      <c r="AF3" s="228" t="s">
        <v>183</v>
      </c>
      <c r="AG3" s="229"/>
      <c r="AH3" s="229"/>
      <c r="AI3" s="229"/>
      <c r="AJ3" s="229"/>
      <c r="AK3" s="229"/>
      <c r="AL3" s="229"/>
      <c r="AM3" s="229"/>
      <c r="AN3" s="229"/>
      <c r="AO3" s="229"/>
      <c r="AP3" s="229"/>
      <c r="AQ3" s="230"/>
      <c r="AR3" s="47" t="s">
        <v>117</v>
      </c>
      <c r="AS3" s="47" t="s">
        <v>118</v>
      </c>
    </row>
    <row r="4" spans="2:45" x14ac:dyDescent="0.25">
      <c r="B4" s="252">
        <f>'MATRIZ DE IND'!K24</f>
        <v>0</v>
      </c>
      <c r="C4" s="253"/>
      <c r="D4" s="253"/>
      <c r="E4" s="253"/>
      <c r="F4" s="253"/>
      <c r="G4" s="253"/>
      <c r="H4" s="253"/>
      <c r="I4" s="253"/>
      <c r="J4" s="253"/>
      <c r="K4" s="253"/>
      <c r="L4" s="253"/>
      <c r="M4" s="254"/>
      <c r="N4" s="24">
        <f>'MATRIZ DE IND'!G24</f>
        <v>0.85</v>
      </c>
      <c r="O4" s="24">
        <f>'MATRIZ DE IND'!H24</f>
        <v>1</v>
      </c>
      <c r="Q4" s="252">
        <f>'MATRIZ DE IND'!K25</f>
        <v>0</v>
      </c>
      <c r="R4" s="253"/>
      <c r="S4" s="253"/>
      <c r="T4" s="253"/>
      <c r="U4" s="253"/>
      <c r="V4" s="253"/>
      <c r="W4" s="253"/>
      <c r="X4" s="253"/>
      <c r="Y4" s="253"/>
      <c r="Z4" s="253"/>
      <c r="AA4" s="253"/>
      <c r="AB4" s="254"/>
      <c r="AC4" s="42">
        <f>'MATRIZ DE IND'!G25</f>
        <v>1</v>
      </c>
      <c r="AD4" s="42">
        <f>'MATRIZ DE IND'!H25</f>
        <v>1</v>
      </c>
      <c r="AF4" s="252">
        <f>'MATRIZ DE IND'!K26</f>
        <v>0</v>
      </c>
      <c r="AG4" s="253"/>
      <c r="AH4" s="253"/>
      <c r="AI4" s="253"/>
      <c r="AJ4" s="253"/>
      <c r="AK4" s="253"/>
      <c r="AL4" s="253"/>
      <c r="AM4" s="253"/>
      <c r="AN4" s="253"/>
      <c r="AO4" s="253"/>
      <c r="AP4" s="253"/>
      <c r="AQ4" s="254"/>
      <c r="AR4" s="48">
        <v>0.95</v>
      </c>
      <c r="AS4" s="48">
        <v>1</v>
      </c>
    </row>
    <row r="5" spans="2:45" x14ac:dyDescent="0.25">
      <c r="B5" s="35"/>
      <c r="C5" s="35"/>
      <c r="D5" s="35"/>
      <c r="E5" s="35"/>
      <c r="F5" s="35"/>
      <c r="G5" s="35"/>
      <c r="H5" s="35"/>
      <c r="I5" s="35"/>
      <c r="J5" s="35"/>
      <c r="K5" s="35"/>
      <c r="L5" s="35"/>
      <c r="M5" s="35"/>
      <c r="N5" s="35"/>
      <c r="O5" s="35"/>
    </row>
    <row r="6" spans="2:45" x14ac:dyDescent="0.25">
      <c r="B6" s="35"/>
      <c r="C6" s="35"/>
      <c r="D6" s="35"/>
      <c r="E6" s="35"/>
      <c r="F6" s="35"/>
      <c r="G6" s="35"/>
      <c r="H6" s="35"/>
      <c r="I6" s="35"/>
      <c r="J6" s="35"/>
      <c r="K6" s="35"/>
      <c r="L6" s="35"/>
      <c r="M6" s="35"/>
      <c r="N6" s="35"/>
      <c r="O6" s="35"/>
    </row>
    <row r="7" spans="2:45" x14ac:dyDescent="0.25">
      <c r="B7" s="35"/>
      <c r="C7" s="35"/>
      <c r="D7" s="35"/>
      <c r="E7" s="35"/>
      <c r="F7" s="35"/>
      <c r="G7" s="35"/>
      <c r="H7" s="35"/>
      <c r="I7" s="35"/>
      <c r="J7" s="35"/>
      <c r="K7" s="35"/>
      <c r="L7" s="35"/>
      <c r="M7" s="35"/>
      <c r="N7" s="35"/>
      <c r="O7" s="35"/>
    </row>
    <row r="8" spans="2:45" x14ac:dyDescent="0.25">
      <c r="B8" s="35"/>
      <c r="C8" s="35"/>
      <c r="D8" s="35"/>
      <c r="E8" s="35"/>
      <c r="F8" s="35"/>
      <c r="G8" s="35"/>
      <c r="H8" s="35"/>
      <c r="I8" s="35"/>
      <c r="J8" s="35"/>
      <c r="K8" s="35"/>
      <c r="L8" s="35"/>
      <c r="M8" s="35"/>
      <c r="N8" s="35"/>
      <c r="O8" s="35"/>
    </row>
    <row r="9" spans="2:45" x14ac:dyDescent="0.25">
      <c r="B9" s="35"/>
      <c r="C9" s="35"/>
      <c r="D9" s="35"/>
      <c r="E9" s="35"/>
      <c r="F9" s="35"/>
      <c r="G9" s="35"/>
      <c r="H9" s="35"/>
      <c r="I9" s="35"/>
      <c r="J9" s="35"/>
      <c r="K9" s="35"/>
      <c r="L9" s="35"/>
      <c r="M9" s="35"/>
      <c r="N9" s="35"/>
      <c r="O9" s="35"/>
    </row>
    <row r="10" spans="2:45" x14ac:dyDescent="0.25">
      <c r="B10" s="35"/>
      <c r="C10" s="35"/>
      <c r="D10" s="35"/>
      <c r="E10" s="35"/>
      <c r="F10" s="35"/>
      <c r="G10" s="35"/>
      <c r="H10" s="35"/>
      <c r="I10" s="35"/>
      <c r="J10" s="35"/>
      <c r="K10" s="35"/>
      <c r="L10" s="35"/>
      <c r="M10" s="35"/>
      <c r="N10" s="35"/>
      <c r="O10" s="35"/>
    </row>
    <row r="11" spans="2:45" x14ac:dyDescent="0.25">
      <c r="B11" s="36"/>
      <c r="C11" s="36"/>
      <c r="D11" s="36"/>
      <c r="E11" s="36"/>
      <c r="F11" s="36"/>
      <c r="G11" s="36"/>
      <c r="H11" s="36"/>
      <c r="I11" s="36"/>
      <c r="J11" s="36"/>
      <c r="K11" s="36"/>
      <c r="L11" s="36"/>
      <c r="M11" s="36"/>
      <c r="N11" s="36"/>
      <c r="O11" s="36"/>
      <c r="Q11" s="37"/>
    </row>
    <row r="12" spans="2:45" x14ac:dyDescent="0.25">
      <c r="B12" s="36"/>
      <c r="C12" s="36"/>
      <c r="D12" s="36"/>
      <c r="E12" s="36"/>
      <c r="F12" s="36"/>
      <c r="G12" s="36"/>
      <c r="H12" s="36"/>
      <c r="I12" s="36"/>
      <c r="J12" s="36"/>
      <c r="K12" s="36"/>
      <c r="L12" s="36"/>
      <c r="M12" s="36"/>
      <c r="N12" s="36"/>
      <c r="O12" s="36"/>
      <c r="Q12" s="38"/>
    </row>
    <row r="13" spans="2:45" x14ac:dyDescent="0.25">
      <c r="B13" s="36"/>
      <c r="C13" s="36"/>
      <c r="D13" s="36"/>
      <c r="E13" s="36"/>
      <c r="F13" s="36"/>
      <c r="G13" s="36"/>
      <c r="H13" s="36"/>
      <c r="I13" s="36"/>
      <c r="J13" s="36"/>
      <c r="K13" s="36"/>
      <c r="L13" s="36"/>
      <c r="M13" s="36"/>
      <c r="N13" s="36"/>
      <c r="O13" s="36"/>
    </row>
    <row r="14" spans="2:45" x14ac:dyDescent="0.25">
      <c r="B14" s="36"/>
      <c r="C14" s="36"/>
      <c r="D14" s="36"/>
      <c r="E14" s="36"/>
      <c r="F14" s="36"/>
      <c r="G14" s="36"/>
      <c r="H14" s="36"/>
      <c r="I14" s="36"/>
      <c r="J14" s="36"/>
      <c r="K14" s="36"/>
      <c r="L14" s="36"/>
      <c r="M14" s="36"/>
      <c r="N14" s="36"/>
      <c r="O14" s="36"/>
    </row>
    <row r="15" spans="2:45" x14ac:dyDescent="0.25">
      <c r="B15" s="36"/>
      <c r="C15" s="36"/>
      <c r="D15" s="36"/>
      <c r="E15" s="36"/>
      <c r="F15" s="36"/>
      <c r="G15" s="36"/>
      <c r="H15" s="36"/>
      <c r="I15" s="36"/>
      <c r="J15" s="36"/>
      <c r="K15" s="36"/>
      <c r="L15" s="36"/>
      <c r="M15" s="36"/>
      <c r="N15" s="36"/>
      <c r="O15" s="36"/>
    </row>
    <row r="16" spans="2:45" x14ac:dyDescent="0.25">
      <c r="B16" s="36"/>
      <c r="C16" s="36"/>
      <c r="D16" s="36"/>
      <c r="E16" s="36"/>
      <c r="F16" s="36"/>
      <c r="G16" s="36"/>
      <c r="H16" s="36"/>
      <c r="I16" s="36"/>
      <c r="J16" s="36"/>
      <c r="K16" s="36"/>
      <c r="L16" s="36"/>
      <c r="M16" s="36"/>
      <c r="N16" s="36"/>
      <c r="O16" s="36"/>
    </row>
    <row r="17" spans="2:45" x14ac:dyDescent="0.25">
      <c r="B17" s="36"/>
      <c r="C17" s="36"/>
      <c r="D17" s="36"/>
      <c r="E17" s="36"/>
      <c r="F17" s="36"/>
      <c r="G17" s="36"/>
      <c r="H17" s="36"/>
      <c r="I17" s="36"/>
      <c r="J17" s="36"/>
      <c r="K17" s="36"/>
      <c r="L17" s="36"/>
      <c r="M17" s="36"/>
      <c r="N17" s="36"/>
      <c r="O17" s="36"/>
    </row>
    <row r="18" spans="2:45" x14ac:dyDescent="0.25">
      <c r="B18" s="36"/>
      <c r="C18" s="36"/>
      <c r="D18" s="36"/>
      <c r="E18" s="36"/>
      <c r="F18" s="36"/>
      <c r="G18" s="36"/>
      <c r="H18" s="36"/>
      <c r="I18" s="36"/>
      <c r="J18" s="36"/>
      <c r="K18" s="36"/>
      <c r="L18" s="36"/>
      <c r="M18" s="36"/>
      <c r="N18" s="36"/>
      <c r="O18" s="36"/>
    </row>
    <row r="19" spans="2:45" x14ac:dyDescent="0.25">
      <c r="B19" s="36"/>
      <c r="C19" s="36"/>
      <c r="D19" s="36"/>
      <c r="E19" s="36"/>
      <c r="F19" s="36"/>
      <c r="G19" s="36"/>
      <c r="H19" s="36"/>
      <c r="I19" s="36"/>
      <c r="J19" s="36"/>
      <c r="K19" s="36"/>
      <c r="L19" s="36"/>
      <c r="M19" s="36"/>
      <c r="N19" s="36"/>
      <c r="O19" s="36"/>
    </row>
    <row r="20" spans="2:45" x14ac:dyDescent="0.25">
      <c r="B20" s="36"/>
      <c r="C20" s="36"/>
      <c r="D20" s="36"/>
      <c r="E20" s="36"/>
      <c r="F20" s="36"/>
      <c r="G20" s="36"/>
      <c r="H20" s="36"/>
      <c r="I20" s="36"/>
      <c r="J20" s="36"/>
      <c r="K20" s="36"/>
      <c r="L20" s="36"/>
      <c r="M20" s="36"/>
      <c r="N20" s="36"/>
      <c r="O20" s="36"/>
    </row>
    <row r="21" spans="2:45" x14ac:dyDescent="0.25">
      <c r="B21" s="36"/>
      <c r="C21" s="36"/>
      <c r="D21" s="36"/>
      <c r="E21" s="36"/>
      <c r="F21" s="36"/>
      <c r="G21" s="36"/>
      <c r="H21" s="36"/>
      <c r="I21" s="36"/>
      <c r="J21" s="36"/>
      <c r="K21" s="36"/>
      <c r="L21" s="36"/>
      <c r="M21" s="36"/>
      <c r="N21" s="36"/>
      <c r="O21" s="36"/>
    </row>
    <row r="22" spans="2:45" x14ac:dyDescent="0.25">
      <c r="B22" s="36"/>
      <c r="C22" s="36"/>
      <c r="D22" s="36"/>
      <c r="E22" s="36"/>
      <c r="F22" s="36"/>
      <c r="G22" s="36"/>
      <c r="H22" s="36"/>
      <c r="I22" s="36"/>
      <c r="J22" s="36"/>
      <c r="K22" s="36"/>
      <c r="L22" s="36"/>
      <c r="M22" s="36"/>
      <c r="N22" s="36"/>
      <c r="O22" s="36"/>
    </row>
    <row r="23" spans="2:45" x14ac:dyDescent="0.25">
      <c r="B23" s="36"/>
      <c r="C23" s="36"/>
      <c r="D23" s="36"/>
      <c r="E23" s="36"/>
      <c r="F23" s="36"/>
      <c r="G23" s="36"/>
      <c r="H23" s="36"/>
      <c r="I23" s="36"/>
      <c r="J23" s="36"/>
      <c r="K23" s="36"/>
      <c r="L23" s="36"/>
      <c r="M23" s="36"/>
      <c r="N23" s="36"/>
      <c r="O23" s="36"/>
    </row>
    <row r="25" spans="2:45" ht="21.75" customHeight="1" x14ac:dyDescent="0.25">
      <c r="B25" s="191" t="s">
        <v>114</v>
      </c>
      <c r="C25" s="191"/>
      <c r="D25" s="191"/>
      <c r="E25" s="191"/>
      <c r="F25" s="191"/>
      <c r="G25" s="191"/>
      <c r="H25" s="191"/>
      <c r="I25" s="191"/>
      <c r="J25" s="191"/>
      <c r="K25" s="191"/>
      <c r="L25" s="191"/>
      <c r="M25" s="191"/>
      <c r="N25" s="191"/>
      <c r="O25" s="191"/>
      <c r="Q25" s="199" t="s">
        <v>116</v>
      </c>
      <c r="R25" s="200"/>
      <c r="S25" s="200"/>
      <c r="T25" s="200"/>
      <c r="U25" s="200"/>
      <c r="V25" s="200"/>
      <c r="W25" s="200"/>
      <c r="X25" s="200"/>
      <c r="Y25" s="200"/>
      <c r="Z25" s="200"/>
      <c r="AA25" s="200"/>
      <c r="AB25" s="200"/>
      <c r="AC25" s="200"/>
      <c r="AD25" s="201"/>
      <c r="AF25" s="199" t="s">
        <v>147</v>
      </c>
      <c r="AG25" s="200"/>
      <c r="AH25" s="200"/>
      <c r="AI25" s="200"/>
      <c r="AJ25" s="200"/>
      <c r="AK25" s="200"/>
      <c r="AL25" s="200"/>
      <c r="AM25" s="200"/>
      <c r="AN25" s="200"/>
      <c r="AO25" s="200"/>
      <c r="AP25" s="200"/>
      <c r="AQ25" s="200"/>
      <c r="AR25" s="200"/>
      <c r="AS25" s="201"/>
    </row>
    <row r="26" spans="2:45" ht="18" customHeight="1" x14ac:dyDescent="0.25">
      <c r="B26" s="234" t="s">
        <v>183</v>
      </c>
      <c r="C26" s="235"/>
      <c r="D26" s="235"/>
      <c r="E26" s="236"/>
      <c r="F26" s="243"/>
      <c r="G26" s="244"/>
      <c r="H26" s="244"/>
      <c r="I26" s="244"/>
      <c r="J26" s="244"/>
      <c r="K26" s="244"/>
      <c r="L26" s="244"/>
      <c r="M26" s="244"/>
      <c r="N26" s="244"/>
      <c r="O26" s="245"/>
      <c r="Q26" s="234" t="s">
        <v>183</v>
      </c>
      <c r="R26" s="235"/>
      <c r="S26" s="235"/>
      <c r="T26" s="236"/>
      <c r="U26" s="243"/>
      <c r="V26" s="244"/>
      <c r="W26" s="244"/>
      <c r="X26" s="244"/>
      <c r="Y26" s="244"/>
      <c r="Z26" s="244"/>
      <c r="AA26" s="244"/>
      <c r="AB26" s="244"/>
      <c r="AC26" s="244"/>
      <c r="AD26" s="245"/>
      <c r="AF26" s="234" t="s">
        <v>183</v>
      </c>
      <c r="AG26" s="235"/>
      <c r="AH26" s="235"/>
      <c r="AI26" s="236"/>
      <c r="AJ26" s="243"/>
      <c r="AK26" s="244"/>
      <c r="AL26" s="244"/>
      <c r="AM26" s="244"/>
      <c r="AN26" s="244"/>
      <c r="AO26" s="244"/>
      <c r="AP26" s="244"/>
      <c r="AQ26" s="244"/>
      <c r="AR26" s="244"/>
      <c r="AS26" s="245"/>
    </row>
    <row r="27" spans="2:45" ht="18" customHeight="1" x14ac:dyDescent="0.25">
      <c r="B27" s="237"/>
      <c r="C27" s="238"/>
      <c r="D27" s="238"/>
      <c r="E27" s="239"/>
      <c r="F27" s="246"/>
      <c r="G27" s="247"/>
      <c r="H27" s="247"/>
      <c r="I27" s="247"/>
      <c r="J27" s="247"/>
      <c r="K27" s="247"/>
      <c r="L27" s="247"/>
      <c r="M27" s="247"/>
      <c r="N27" s="247"/>
      <c r="O27" s="248"/>
      <c r="Q27" s="237"/>
      <c r="R27" s="238"/>
      <c r="S27" s="238"/>
      <c r="T27" s="239"/>
      <c r="U27" s="246"/>
      <c r="V27" s="247"/>
      <c r="W27" s="247"/>
      <c r="X27" s="247"/>
      <c r="Y27" s="247"/>
      <c r="Z27" s="247"/>
      <c r="AA27" s="247"/>
      <c r="AB27" s="247"/>
      <c r="AC27" s="247"/>
      <c r="AD27" s="248"/>
      <c r="AF27" s="237"/>
      <c r="AG27" s="238"/>
      <c r="AH27" s="238"/>
      <c r="AI27" s="239"/>
      <c r="AJ27" s="246"/>
      <c r="AK27" s="247"/>
      <c r="AL27" s="247"/>
      <c r="AM27" s="247"/>
      <c r="AN27" s="247"/>
      <c r="AO27" s="247"/>
      <c r="AP27" s="247"/>
      <c r="AQ27" s="247"/>
      <c r="AR27" s="247"/>
      <c r="AS27" s="248"/>
    </row>
    <row r="28" spans="2:45" ht="18" customHeight="1" x14ac:dyDescent="0.25">
      <c r="B28" s="237"/>
      <c r="C28" s="238"/>
      <c r="D28" s="238"/>
      <c r="E28" s="239"/>
      <c r="F28" s="246"/>
      <c r="G28" s="247"/>
      <c r="H28" s="247"/>
      <c r="I28" s="247"/>
      <c r="J28" s="247"/>
      <c r="K28" s="247"/>
      <c r="L28" s="247"/>
      <c r="M28" s="247"/>
      <c r="N28" s="247"/>
      <c r="O28" s="248"/>
      <c r="Q28" s="237"/>
      <c r="R28" s="238"/>
      <c r="S28" s="238"/>
      <c r="T28" s="239"/>
      <c r="U28" s="246"/>
      <c r="V28" s="247"/>
      <c r="W28" s="247"/>
      <c r="X28" s="247"/>
      <c r="Y28" s="247"/>
      <c r="Z28" s="247"/>
      <c r="AA28" s="247"/>
      <c r="AB28" s="247"/>
      <c r="AC28" s="247"/>
      <c r="AD28" s="248"/>
      <c r="AF28" s="237"/>
      <c r="AG28" s="238"/>
      <c r="AH28" s="238"/>
      <c r="AI28" s="239"/>
      <c r="AJ28" s="246"/>
      <c r="AK28" s="247"/>
      <c r="AL28" s="247"/>
      <c r="AM28" s="247"/>
      <c r="AN28" s="247"/>
      <c r="AO28" s="247"/>
      <c r="AP28" s="247"/>
      <c r="AQ28" s="247"/>
      <c r="AR28" s="247"/>
      <c r="AS28" s="248"/>
    </row>
    <row r="29" spans="2:45" ht="18" customHeight="1" x14ac:dyDescent="0.25">
      <c r="B29" s="237"/>
      <c r="C29" s="238"/>
      <c r="D29" s="238"/>
      <c r="E29" s="239"/>
      <c r="F29" s="246"/>
      <c r="G29" s="247"/>
      <c r="H29" s="247"/>
      <c r="I29" s="247"/>
      <c r="J29" s="247"/>
      <c r="K29" s="247"/>
      <c r="L29" s="247"/>
      <c r="M29" s="247"/>
      <c r="N29" s="247"/>
      <c r="O29" s="248"/>
      <c r="Q29" s="237"/>
      <c r="R29" s="238"/>
      <c r="S29" s="238"/>
      <c r="T29" s="239"/>
      <c r="U29" s="246"/>
      <c r="V29" s="247"/>
      <c r="W29" s="247"/>
      <c r="X29" s="247"/>
      <c r="Y29" s="247"/>
      <c r="Z29" s="247"/>
      <c r="AA29" s="247"/>
      <c r="AB29" s="247"/>
      <c r="AC29" s="247"/>
      <c r="AD29" s="248"/>
      <c r="AF29" s="237"/>
      <c r="AG29" s="238"/>
      <c r="AH29" s="238"/>
      <c r="AI29" s="239"/>
      <c r="AJ29" s="246"/>
      <c r="AK29" s="247"/>
      <c r="AL29" s="247"/>
      <c r="AM29" s="247"/>
      <c r="AN29" s="247"/>
      <c r="AO29" s="247"/>
      <c r="AP29" s="247"/>
      <c r="AQ29" s="247"/>
      <c r="AR29" s="247"/>
      <c r="AS29" s="248"/>
    </row>
    <row r="30" spans="2:45" ht="18" customHeight="1" x14ac:dyDescent="0.25">
      <c r="B30" s="237"/>
      <c r="C30" s="238"/>
      <c r="D30" s="238"/>
      <c r="E30" s="239"/>
      <c r="F30" s="246"/>
      <c r="G30" s="247"/>
      <c r="H30" s="247"/>
      <c r="I30" s="247"/>
      <c r="J30" s="247"/>
      <c r="K30" s="247"/>
      <c r="L30" s="247"/>
      <c r="M30" s="247"/>
      <c r="N30" s="247"/>
      <c r="O30" s="248"/>
      <c r="Q30" s="237"/>
      <c r="R30" s="238"/>
      <c r="S30" s="238"/>
      <c r="T30" s="239"/>
      <c r="U30" s="246"/>
      <c r="V30" s="247"/>
      <c r="W30" s="247"/>
      <c r="X30" s="247"/>
      <c r="Y30" s="247"/>
      <c r="Z30" s="247"/>
      <c r="AA30" s="247"/>
      <c r="AB30" s="247"/>
      <c r="AC30" s="247"/>
      <c r="AD30" s="248"/>
      <c r="AF30" s="237"/>
      <c r="AG30" s="238"/>
      <c r="AH30" s="238"/>
      <c r="AI30" s="239"/>
      <c r="AJ30" s="246"/>
      <c r="AK30" s="247"/>
      <c r="AL30" s="247"/>
      <c r="AM30" s="247"/>
      <c r="AN30" s="247"/>
      <c r="AO30" s="247"/>
      <c r="AP30" s="247"/>
      <c r="AQ30" s="247"/>
      <c r="AR30" s="247"/>
      <c r="AS30" s="248"/>
    </row>
    <row r="31" spans="2:45" ht="18" customHeight="1" x14ac:dyDescent="0.25">
      <c r="B31" s="237"/>
      <c r="C31" s="238"/>
      <c r="D31" s="238"/>
      <c r="E31" s="239"/>
      <c r="F31" s="246"/>
      <c r="G31" s="247"/>
      <c r="H31" s="247"/>
      <c r="I31" s="247"/>
      <c r="J31" s="247"/>
      <c r="K31" s="247"/>
      <c r="L31" s="247"/>
      <c r="M31" s="247"/>
      <c r="N31" s="247"/>
      <c r="O31" s="248"/>
      <c r="Q31" s="237"/>
      <c r="R31" s="238"/>
      <c r="S31" s="238"/>
      <c r="T31" s="239"/>
      <c r="U31" s="246"/>
      <c r="V31" s="247"/>
      <c r="W31" s="247"/>
      <c r="X31" s="247"/>
      <c r="Y31" s="247"/>
      <c r="Z31" s="247"/>
      <c r="AA31" s="247"/>
      <c r="AB31" s="247"/>
      <c r="AC31" s="247"/>
      <c r="AD31" s="248"/>
      <c r="AF31" s="237"/>
      <c r="AG31" s="238"/>
      <c r="AH31" s="238"/>
      <c r="AI31" s="239"/>
      <c r="AJ31" s="246"/>
      <c r="AK31" s="247"/>
      <c r="AL31" s="247"/>
      <c r="AM31" s="247"/>
      <c r="AN31" s="247"/>
      <c r="AO31" s="247"/>
      <c r="AP31" s="247"/>
      <c r="AQ31" s="247"/>
      <c r="AR31" s="247"/>
      <c r="AS31" s="248"/>
    </row>
    <row r="32" spans="2:45" ht="18" customHeight="1" x14ac:dyDescent="0.25">
      <c r="B32" s="237"/>
      <c r="C32" s="238"/>
      <c r="D32" s="238"/>
      <c r="E32" s="239"/>
      <c r="F32" s="246"/>
      <c r="G32" s="247"/>
      <c r="H32" s="247"/>
      <c r="I32" s="247"/>
      <c r="J32" s="247"/>
      <c r="K32" s="247"/>
      <c r="L32" s="247"/>
      <c r="M32" s="247"/>
      <c r="N32" s="247"/>
      <c r="O32" s="248"/>
      <c r="Q32" s="237"/>
      <c r="R32" s="238"/>
      <c r="S32" s="238"/>
      <c r="T32" s="239"/>
      <c r="U32" s="246"/>
      <c r="V32" s="247"/>
      <c r="W32" s="247"/>
      <c r="X32" s="247"/>
      <c r="Y32" s="247"/>
      <c r="Z32" s="247"/>
      <c r="AA32" s="247"/>
      <c r="AB32" s="247"/>
      <c r="AC32" s="247"/>
      <c r="AD32" s="248"/>
      <c r="AF32" s="237"/>
      <c r="AG32" s="238"/>
      <c r="AH32" s="238"/>
      <c r="AI32" s="239"/>
      <c r="AJ32" s="246"/>
      <c r="AK32" s="247"/>
      <c r="AL32" s="247"/>
      <c r="AM32" s="247"/>
      <c r="AN32" s="247"/>
      <c r="AO32" s="247"/>
      <c r="AP32" s="247"/>
      <c r="AQ32" s="247"/>
      <c r="AR32" s="247"/>
      <c r="AS32" s="248"/>
    </row>
    <row r="33" spans="2:45" ht="18" customHeight="1" x14ac:dyDescent="0.25">
      <c r="B33" s="237"/>
      <c r="C33" s="238"/>
      <c r="D33" s="238"/>
      <c r="E33" s="239"/>
      <c r="F33" s="246"/>
      <c r="G33" s="247"/>
      <c r="H33" s="247"/>
      <c r="I33" s="247"/>
      <c r="J33" s="247"/>
      <c r="K33" s="247"/>
      <c r="L33" s="247"/>
      <c r="M33" s="247"/>
      <c r="N33" s="247"/>
      <c r="O33" s="248"/>
      <c r="Q33" s="237"/>
      <c r="R33" s="238"/>
      <c r="S33" s="238"/>
      <c r="T33" s="239"/>
      <c r="U33" s="246"/>
      <c r="V33" s="247"/>
      <c r="W33" s="247"/>
      <c r="X33" s="247"/>
      <c r="Y33" s="247"/>
      <c r="Z33" s="247"/>
      <c r="AA33" s="247"/>
      <c r="AB33" s="247"/>
      <c r="AC33" s="247"/>
      <c r="AD33" s="248"/>
      <c r="AF33" s="237"/>
      <c r="AG33" s="238"/>
      <c r="AH33" s="238"/>
      <c r="AI33" s="239"/>
      <c r="AJ33" s="246"/>
      <c r="AK33" s="247"/>
      <c r="AL33" s="247"/>
      <c r="AM33" s="247"/>
      <c r="AN33" s="247"/>
      <c r="AO33" s="247"/>
      <c r="AP33" s="247"/>
      <c r="AQ33" s="247"/>
      <c r="AR33" s="247"/>
      <c r="AS33" s="248"/>
    </row>
    <row r="34" spans="2:45" ht="18" customHeight="1" x14ac:dyDescent="0.25">
      <c r="B34" s="237"/>
      <c r="C34" s="238"/>
      <c r="D34" s="238"/>
      <c r="E34" s="239"/>
      <c r="F34" s="246"/>
      <c r="G34" s="247"/>
      <c r="H34" s="247"/>
      <c r="I34" s="247"/>
      <c r="J34" s="247"/>
      <c r="K34" s="247"/>
      <c r="L34" s="247"/>
      <c r="M34" s="247"/>
      <c r="N34" s="247"/>
      <c r="O34" s="248"/>
      <c r="Q34" s="237"/>
      <c r="R34" s="238"/>
      <c r="S34" s="238"/>
      <c r="T34" s="239"/>
      <c r="U34" s="246"/>
      <c r="V34" s="247"/>
      <c r="W34" s="247"/>
      <c r="X34" s="247"/>
      <c r="Y34" s="247"/>
      <c r="Z34" s="247"/>
      <c r="AA34" s="247"/>
      <c r="AB34" s="247"/>
      <c r="AC34" s="247"/>
      <c r="AD34" s="248"/>
      <c r="AF34" s="237"/>
      <c r="AG34" s="238"/>
      <c r="AH34" s="238"/>
      <c r="AI34" s="239"/>
      <c r="AJ34" s="246"/>
      <c r="AK34" s="247"/>
      <c r="AL34" s="247"/>
      <c r="AM34" s="247"/>
      <c r="AN34" s="247"/>
      <c r="AO34" s="247"/>
      <c r="AP34" s="247"/>
      <c r="AQ34" s="247"/>
      <c r="AR34" s="247"/>
      <c r="AS34" s="248"/>
    </row>
    <row r="35" spans="2:45" ht="18" customHeight="1" x14ac:dyDescent="0.25">
      <c r="B35" s="237"/>
      <c r="C35" s="238"/>
      <c r="D35" s="238"/>
      <c r="E35" s="239"/>
      <c r="F35" s="246"/>
      <c r="G35" s="247"/>
      <c r="H35" s="247"/>
      <c r="I35" s="247"/>
      <c r="J35" s="247"/>
      <c r="K35" s="247"/>
      <c r="L35" s="247"/>
      <c r="M35" s="247"/>
      <c r="N35" s="247"/>
      <c r="O35" s="248"/>
      <c r="Q35" s="237"/>
      <c r="R35" s="238"/>
      <c r="S35" s="238"/>
      <c r="T35" s="239"/>
      <c r="U35" s="246"/>
      <c r="V35" s="247"/>
      <c r="W35" s="247"/>
      <c r="X35" s="247"/>
      <c r="Y35" s="247"/>
      <c r="Z35" s="247"/>
      <c r="AA35" s="247"/>
      <c r="AB35" s="247"/>
      <c r="AC35" s="247"/>
      <c r="AD35" s="248"/>
      <c r="AF35" s="237"/>
      <c r="AG35" s="238"/>
      <c r="AH35" s="238"/>
      <c r="AI35" s="239"/>
      <c r="AJ35" s="246"/>
      <c r="AK35" s="247"/>
      <c r="AL35" s="247"/>
      <c r="AM35" s="247"/>
      <c r="AN35" s="247"/>
      <c r="AO35" s="247"/>
      <c r="AP35" s="247"/>
      <c r="AQ35" s="247"/>
      <c r="AR35" s="247"/>
      <c r="AS35" s="248"/>
    </row>
    <row r="36" spans="2:45" ht="18" customHeight="1" x14ac:dyDescent="0.25">
      <c r="B36" s="237"/>
      <c r="C36" s="238"/>
      <c r="D36" s="238"/>
      <c r="E36" s="239"/>
      <c r="F36" s="246"/>
      <c r="G36" s="247"/>
      <c r="H36" s="247"/>
      <c r="I36" s="247"/>
      <c r="J36" s="247"/>
      <c r="K36" s="247"/>
      <c r="L36" s="247"/>
      <c r="M36" s="247"/>
      <c r="N36" s="247"/>
      <c r="O36" s="248"/>
      <c r="Q36" s="237"/>
      <c r="R36" s="238"/>
      <c r="S36" s="238"/>
      <c r="T36" s="239"/>
      <c r="U36" s="246"/>
      <c r="V36" s="247"/>
      <c r="W36" s="247"/>
      <c r="X36" s="247"/>
      <c r="Y36" s="247"/>
      <c r="Z36" s="247"/>
      <c r="AA36" s="247"/>
      <c r="AB36" s="247"/>
      <c r="AC36" s="247"/>
      <c r="AD36" s="248"/>
      <c r="AF36" s="237"/>
      <c r="AG36" s="238"/>
      <c r="AH36" s="238"/>
      <c r="AI36" s="239"/>
      <c r="AJ36" s="246"/>
      <c r="AK36" s="247"/>
      <c r="AL36" s="247"/>
      <c r="AM36" s="247"/>
      <c r="AN36" s="247"/>
      <c r="AO36" s="247"/>
      <c r="AP36" s="247"/>
      <c r="AQ36" s="247"/>
      <c r="AR36" s="247"/>
      <c r="AS36" s="248"/>
    </row>
    <row r="37" spans="2:45" ht="18" customHeight="1" x14ac:dyDescent="0.25">
      <c r="B37" s="240"/>
      <c r="C37" s="241"/>
      <c r="D37" s="241"/>
      <c r="E37" s="242"/>
      <c r="F37" s="249"/>
      <c r="G37" s="250"/>
      <c r="H37" s="250"/>
      <c r="I37" s="250"/>
      <c r="J37" s="250"/>
      <c r="K37" s="250"/>
      <c r="L37" s="250"/>
      <c r="M37" s="250"/>
      <c r="N37" s="250"/>
      <c r="O37" s="251"/>
      <c r="Q37" s="240"/>
      <c r="R37" s="241"/>
      <c r="S37" s="241"/>
      <c r="T37" s="242"/>
      <c r="U37" s="249"/>
      <c r="V37" s="250"/>
      <c r="W37" s="250"/>
      <c r="X37" s="250"/>
      <c r="Y37" s="250"/>
      <c r="Z37" s="250"/>
      <c r="AA37" s="250"/>
      <c r="AB37" s="250"/>
      <c r="AC37" s="250"/>
      <c r="AD37" s="251"/>
      <c r="AF37" s="240"/>
      <c r="AG37" s="241"/>
      <c r="AH37" s="241"/>
      <c r="AI37" s="242"/>
      <c r="AJ37" s="249"/>
      <c r="AK37" s="250"/>
      <c r="AL37" s="250"/>
      <c r="AM37" s="250"/>
      <c r="AN37" s="250"/>
      <c r="AO37" s="250"/>
      <c r="AP37" s="250"/>
      <c r="AQ37" s="250"/>
      <c r="AR37" s="250"/>
      <c r="AS37" s="251"/>
    </row>
  </sheetData>
  <mergeCells count="18">
    <mergeCell ref="B2:O2"/>
    <mergeCell ref="Q2:AD2"/>
    <mergeCell ref="B25:O25"/>
    <mergeCell ref="Q25:AD25"/>
    <mergeCell ref="AF2:AS2"/>
    <mergeCell ref="AF3:AQ3"/>
    <mergeCell ref="AF4:AQ4"/>
    <mergeCell ref="AF25:AS25"/>
    <mergeCell ref="Q4:AB4"/>
    <mergeCell ref="B3:M3"/>
    <mergeCell ref="B4:M4"/>
    <mergeCell ref="B26:E37"/>
    <mergeCell ref="F26:O37"/>
    <mergeCell ref="Q3:AB3"/>
    <mergeCell ref="AF26:AI37"/>
    <mergeCell ref="AJ26:AS37"/>
    <mergeCell ref="Q26:T37"/>
    <mergeCell ref="U26:AD3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MATRIZ DE IND</vt:lpstr>
      <vt:lpstr>GE</vt:lpstr>
      <vt:lpstr>GI-SST</vt:lpstr>
      <vt:lpstr>GI-AMB</vt:lpstr>
      <vt:lpstr>GI</vt:lpstr>
      <vt:lpstr>COMER</vt:lpstr>
      <vt:lpstr>OPER</vt:lpstr>
      <vt:lpstr>MTTO</vt:lpstr>
      <vt:lpstr>DH</vt:lpstr>
      <vt:lpstr>GCOMPR</vt:lpstr>
      <vt:lpstr>SIST</vt:lpstr>
      <vt:lpstr>RESUMEN</vt:lpstr>
      <vt:lpstr>RESUMEN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IMONTES</dc:creator>
  <cp:lastModifiedBy>LIZETH OSPINO</cp:lastModifiedBy>
  <cp:lastPrinted>2012-01-27T16:39:32Z</cp:lastPrinted>
  <dcterms:created xsi:type="dcterms:W3CDTF">2012-01-26T15:26:09Z</dcterms:created>
  <dcterms:modified xsi:type="dcterms:W3CDTF">2021-04-20T20:04:23Z</dcterms:modified>
</cp:coreProperties>
</file>