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omments2.xml" ContentType="application/vnd.openxmlformats-officedocument.spreadsheetml.comments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drawings/drawing21.xml" ContentType="application/vnd.openxmlformats-officedocument.drawing+xml"/>
  <Override PartName="/xl/comments3.xml" ContentType="application/vnd.openxmlformats-officedocument.spreadsheetml.comments+xml"/>
  <Override PartName="/xl/charts/chart21.xml" ContentType="application/vnd.openxmlformats-officedocument.drawingml.chart+xml"/>
  <Override PartName="/xl/drawings/drawing22.xml" ContentType="application/vnd.openxmlformats-officedocument.drawing+xml"/>
  <Override PartName="/xl/charts/chart22.xml" ContentType="application/vnd.openxmlformats-officedocument.drawingml.chart+xml"/>
  <Override PartName="/xl/drawings/drawing23.xml" ContentType="application/vnd.openxmlformats-officedocument.drawing+xml"/>
  <Override PartName="/xl/comments4.xml" ContentType="application/vnd.openxmlformats-officedocument.spreadsheetml.comments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240" yWindow="1725" windowWidth="10305" windowHeight="4395" tabRatio="921" firstSheet="7" activeTab="7"/>
  </bookViews>
  <sheets>
    <sheet name="Quejas por Calidad" sheetId="26" state="hidden" r:id="rId1"/>
    <sheet name="Aseguramiento Metrológico" sheetId="27" state="hidden" r:id="rId2"/>
    <sheet name="Evaluación Riesgo Residual" sheetId="20" state="hidden" r:id="rId3"/>
    <sheet name="Humedad Relativa (%H)" sheetId="19" state="hidden" r:id="rId4"/>
    <sheet name="Temperatura (°C)" sheetId="18" state="hidden" r:id="rId5"/>
    <sheet name="Competencia Técnica" sheetId="24" state="hidden" r:id="rId6"/>
    <sheet name="Capacidad Lab 2021" sheetId="2" state="hidden" r:id="rId7"/>
    <sheet name="Disponibilidad de Equipos" sheetId="3" r:id="rId8"/>
    <sheet name="Mttos y Calibraciones" sheetId="4" state="hidden" r:id="rId9"/>
    <sheet name="Entrega Oportuna" sheetId="6" state="hidden" r:id="rId10"/>
    <sheet name="Eficiencia Ryr" sheetId="7" state="hidden" r:id="rId11"/>
    <sheet name="Encuesta de Satisfacción" sheetId="9" state="hidden" r:id="rId12"/>
    <sheet name="Análisis Encuesta (Sept 2017)" sheetId="10" state="hidden" r:id="rId13"/>
    <sheet name="Análisis Encuesta (Dic 2017)" sheetId="12" state="hidden" r:id="rId14"/>
    <sheet name="Análisis Encuesta (Mar 2018)" sheetId="11" state="hidden" r:id="rId15"/>
    <sheet name="Análisis Encuesta (Jun 2018)" sheetId="13" state="hidden" r:id="rId16"/>
    <sheet name="Análisis Encuesta (Sept 2018)" sheetId="14" state="hidden" r:id="rId17"/>
    <sheet name="Análisis Encuesta (Dic 2018)" sheetId="16" state="hidden" r:id="rId18"/>
    <sheet name="Análisis Encuesta (Jun 2019)" sheetId="21" state="hidden" r:id="rId19"/>
    <sheet name="Análisis Encuesta (Ene 2020)" sheetId="22" state="hidden" r:id="rId20"/>
    <sheet name="Análisis Encuesta (Jun 2020)" sheetId="23" state="hidden" r:id="rId21"/>
    <sheet name="Análisis Encuesta (MAR 2021)" sheetId="25" state="hidden" r:id="rId22"/>
    <sheet name="Análisis Encuesta (JUN 2021)" sheetId="28" state="hidden" r:id="rId23"/>
  </sheets>
  <definedNames>
    <definedName name="_xlnm.Print_Area" localSheetId="1">'Aseguramiento Metrológico'!$A$1:$N$42</definedName>
    <definedName name="_xlnm.Print_Area" localSheetId="5">'Competencia Técnica'!$A$1:$N$38</definedName>
    <definedName name="_xlnm.Print_Area" localSheetId="7">'Disponibilidad de Equipos'!$A$1:$N$43</definedName>
    <definedName name="_xlnm.Print_Area" localSheetId="10">'Eficiencia Ryr'!$A$1:$N$43</definedName>
    <definedName name="_xlnm.Print_Area" localSheetId="8">'Mttos y Calibraciones'!$A$1:$N$42</definedName>
    <definedName name="_xlnm.Print_Area" localSheetId="0">'Quejas por Calidad'!$A$1:$N$43</definedName>
  </definedNames>
  <calcPr calcId="145621"/>
</workbook>
</file>

<file path=xl/calcChain.xml><?xml version="1.0" encoding="utf-8"?>
<calcChain xmlns="http://schemas.openxmlformats.org/spreadsheetml/2006/main">
  <c r="C17" i="18" l="1"/>
  <c r="C18" i="18"/>
  <c r="C19" i="18"/>
  <c r="C17" i="3" l="1"/>
  <c r="C18" i="3"/>
  <c r="C19" i="3"/>
  <c r="C17" i="6"/>
  <c r="C18" i="6"/>
  <c r="C19" i="6"/>
  <c r="C32" i="6"/>
  <c r="C33" i="6"/>
  <c r="C34" i="6"/>
  <c r="C32" i="3"/>
  <c r="C33" i="3"/>
  <c r="C34" i="3"/>
  <c r="C32" i="18" l="1"/>
  <c r="C33" i="18"/>
  <c r="C34" i="18"/>
  <c r="C32" i="19"/>
  <c r="C17" i="19" s="1"/>
  <c r="C33" i="19"/>
  <c r="C18" i="19" s="1"/>
  <c r="C34" i="19"/>
  <c r="C19" i="19" s="1"/>
  <c r="C33" i="26" l="1"/>
  <c r="C34" i="26"/>
  <c r="C35" i="26"/>
  <c r="G26" i="28" l="1"/>
  <c r="F26" i="28"/>
  <c r="E26" i="28"/>
  <c r="H26" i="28" s="1"/>
  <c r="D26" i="28"/>
  <c r="H25" i="28"/>
  <c r="H24" i="28"/>
  <c r="H23" i="28"/>
  <c r="H22" i="28"/>
  <c r="H21" i="28"/>
  <c r="H19" i="28"/>
  <c r="H18" i="28"/>
  <c r="H17" i="28"/>
  <c r="H16" i="28"/>
  <c r="H15" i="28"/>
  <c r="H13" i="28"/>
  <c r="H12" i="28"/>
  <c r="H11" i="28"/>
  <c r="H10" i="28"/>
  <c r="H9" i="28"/>
  <c r="H8" i="28"/>
  <c r="H7" i="28"/>
  <c r="H6" i="28"/>
  <c r="H5" i="28"/>
  <c r="F26" i="25" l="1"/>
  <c r="C18" i="20"/>
  <c r="C31" i="27" l="1"/>
  <c r="C30" i="27"/>
  <c r="C29" i="27"/>
  <c r="C28" i="27"/>
  <c r="C13" i="27" s="1"/>
  <c r="C16" i="27"/>
  <c r="C15" i="27"/>
  <c r="C14" i="27"/>
  <c r="C33" i="20" l="1"/>
  <c r="C30" i="26" l="1"/>
  <c r="C14" i="26" s="1"/>
  <c r="C31" i="26"/>
  <c r="C32" i="26"/>
  <c r="C29" i="26"/>
  <c r="C13" i="26" s="1"/>
  <c r="C30" i="2" l="1"/>
  <c r="C31" i="2"/>
  <c r="C32" i="2"/>
  <c r="C33" i="2"/>
  <c r="C34" i="2"/>
  <c r="C35" i="2"/>
  <c r="C36" i="2"/>
  <c r="C37" i="2"/>
  <c r="C38" i="2"/>
  <c r="C39" i="2"/>
  <c r="C29" i="2"/>
  <c r="C18" i="24"/>
  <c r="G26" i="25" l="1"/>
  <c r="E26" i="25"/>
  <c r="D26" i="25"/>
  <c r="C26" i="25"/>
  <c r="H25" i="25"/>
  <c r="H24" i="25"/>
  <c r="H23" i="25"/>
  <c r="H22" i="25"/>
  <c r="H21" i="25"/>
  <c r="H19" i="25"/>
  <c r="H18" i="25"/>
  <c r="H17" i="25"/>
  <c r="H16" i="25"/>
  <c r="H15" i="25"/>
  <c r="H13" i="25"/>
  <c r="H12" i="25"/>
  <c r="H11" i="25"/>
  <c r="H10" i="25"/>
  <c r="H9" i="25"/>
  <c r="H8" i="25"/>
  <c r="H7" i="25"/>
  <c r="H6" i="25"/>
  <c r="H5" i="25"/>
  <c r="H26" i="25" l="1"/>
  <c r="C39" i="4"/>
  <c r="C24" i="2" l="1"/>
  <c r="C38" i="4" l="1"/>
  <c r="C23" i="2"/>
  <c r="C37" i="4" l="1"/>
  <c r="C36" i="4"/>
  <c r="C22" i="2"/>
  <c r="C21" i="2"/>
  <c r="M33" i="24" l="1"/>
  <c r="C17" i="24" s="1"/>
  <c r="G33" i="24"/>
  <c r="M30" i="24"/>
  <c r="L30" i="24"/>
  <c r="L33" i="24" s="1"/>
  <c r="C16" i="24" s="1"/>
  <c r="K30" i="24"/>
  <c r="K33" i="24" s="1"/>
  <c r="J30" i="24"/>
  <c r="J33" i="24" s="1"/>
  <c r="C15" i="24" s="1"/>
  <c r="I30" i="24"/>
  <c r="I33" i="24" s="1"/>
  <c r="C14" i="24" s="1"/>
  <c r="H30" i="24"/>
  <c r="H33" i="24" s="1"/>
  <c r="C33" i="4" l="1"/>
  <c r="C34" i="4"/>
  <c r="C35" i="4"/>
  <c r="C14" i="3" l="1"/>
  <c r="C15" i="3"/>
  <c r="C16" i="3"/>
  <c r="C19" i="2" l="1"/>
  <c r="C20" i="2"/>
  <c r="C18" i="2"/>
  <c r="H26" i="23" l="1"/>
  <c r="G26" i="23"/>
  <c r="F26" i="23"/>
  <c r="E26" i="23"/>
  <c r="D26" i="23"/>
  <c r="I25" i="23"/>
  <c r="I24" i="23"/>
  <c r="I23" i="23"/>
  <c r="I22" i="23"/>
  <c r="I21" i="23"/>
  <c r="I19" i="23"/>
  <c r="I18" i="23"/>
  <c r="I17" i="23"/>
  <c r="I16" i="23"/>
  <c r="I15" i="23"/>
  <c r="I13" i="23"/>
  <c r="I12" i="23"/>
  <c r="I11" i="23"/>
  <c r="I10" i="23"/>
  <c r="I9" i="23"/>
  <c r="I8" i="23"/>
  <c r="I7" i="23"/>
  <c r="I6" i="23"/>
  <c r="I5" i="23"/>
  <c r="C31" i="6"/>
  <c r="C16" i="6" s="1"/>
  <c r="I11" i="4"/>
  <c r="G11" i="4"/>
  <c r="C30" i="4"/>
  <c r="C31" i="4"/>
  <c r="C16" i="4" s="1"/>
  <c r="C32" i="4"/>
  <c r="I26" i="23" l="1"/>
  <c r="C16" i="2"/>
  <c r="C17" i="2"/>
  <c r="C31" i="18"/>
  <c r="C16" i="18" s="1"/>
  <c r="C32" i="20"/>
  <c r="C17" i="20" s="1"/>
  <c r="H6" i="22"/>
  <c r="H7" i="22"/>
  <c r="H8" i="22"/>
  <c r="H9" i="22"/>
  <c r="H10" i="22"/>
  <c r="H11" i="22"/>
  <c r="H12" i="22"/>
  <c r="H13" i="22"/>
  <c r="F26" i="22"/>
  <c r="G26" i="22" l="1"/>
  <c r="E26" i="22"/>
  <c r="D26" i="22"/>
  <c r="C26" i="22"/>
  <c r="H25" i="22"/>
  <c r="H24" i="22"/>
  <c r="H23" i="22"/>
  <c r="H22" i="22"/>
  <c r="H21" i="22"/>
  <c r="H19" i="22"/>
  <c r="H18" i="22"/>
  <c r="H17" i="22"/>
  <c r="H16" i="22"/>
  <c r="H15" i="22"/>
  <c r="H5" i="22"/>
  <c r="H26" i="22" l="1"/>
  <c r="C31" i="20"/>
  <c r="C16" i="20"/>
  <c r="C30" i="20" l="1"/>
  <c r="C15" i="20" s="1"/>
  <c r="C24" i="21"/>
  <c r="G24" i="21"/>
  <c r="F24" i="21"/>
  <c r="E24" i="21"/>
  <c r="D24" i="21"/>
  <c r="H23" i="21"/>
  <c r="H22" i="21"/>
  <c r="H21" i="21"/>
  <c r="H20" i="21"/>
  <c r="H19" i="21"/>
  <c r="H18" i="21"/>
  <c r="H16" i="21"/>
  <c r="H15" i="21"/>
  <c r="H14" i="21"/>
  <c r="H13" i="21"/>
  <c r="H12" i="21"/>
  <c r="H10" i="21"/>
  <c r="H9" i="21"/>
  <c r="H8" i="21"/>
  <c r="H7" i="21"/>
  <c r="H6" i="21"/>
  <c r="H5" i="21"/>
  <c r="H24" i="21" l="1"/>
  <c r="C30" i="6"/>
  <c r="C15" i="6" s="1"/>
  <c r="C30" i="3" l="1"/>
  <c r="C31" i="3"/>
  <c r="C29" i="20" l="1"/>
  <c r="C14" i="20" s="1"/>
  <c r="C28" i="20"/>
  <c r="C13" i="20" s="1"/>
  <c r="C31" i="19"/>
  <c r="C16" i="19" s="1"/>
  <c r="C30" i="19"/>
  <c r="C15" i="19" s="1"/>
  <c r="C29" i="19"/>
  <c r="C14" i="19" s="1"/>
  <c r="C28" i="19"/>
  <c r="C13" i="19" s="1"/>
  <c r="C29" i="18"/>
  <c r="C14" i="18" s="1"/>
  <c r="C30" i="18"/>
  <c r="C15" i="18" s="1"/>
  <c r="C28" i="18"/>
  <c r="C13" i="18" s="1"/>
  <c r="G24" i="16" l="1"/>
  <c r="F24" i="16"/>
  <c r="E24" i="16"/>
  <c r="D24" i="16"/>
  <c r="C24" i="16"/>
  <c r="H24" i="16" s="1"/>
  <c r="H23" i="16"/>
  <c r="H22" i="16"/>
  <c r="H21" i="16"/>
  <c r="H20" i="16"/>
  <c r="H19" i="16"/>
  <c r="H18" i="16"/>
  <c r="H16" i="16"/>
  <c r="H15" i="16"/>
  <c r="H14" i="16"/>
  <c r="H13" i="16"/>
  <c r="H12" i="16"/>
  <c r="H10" i="16"/>
  <c r="H9" i="16"/>
  <c r="H8" i="16"/>
  <c r="H7" i="16"/>
  <c r="H6" i="16"/>
  <c r="H5" i="16"/>
  <c r="G24" i="14"/>
  <c r="C24" i="14"/>
  <c r="I12" i="14"/>
  <c r="I13" i="14"/>
  <c r="I14" i="14"/>
  <c r="I15" i="14"/>
  <c r="I16" i="14"/>
  <c r="I18" i="14"/>
  <c r="I19" i="14"/>
  <c r="I20" i="14"/>
  <c r="I21" i="14"/>
  <c r="I22" i="14"/>
  <c r="I23" i="14"/>
  <c r="I6" i="14"/>
  <c r="I7" i="14"/>
  <c r="I8" i="14"/>
  <c r="I9" i="14"/>
  <c r="I10" i="14"/>
  <c r="H24" i="14" l="1"/>
  <c r="F24" i="14"/>
  <c r="E24" i="14"/>
  <c r="D24" i="14"/>
  <c r="I5" i="14"/>
  <c r="C39" i="9"/>
  <c r="C38" i="9"/>
  <c r="C37" i="9"/>
  <c r="I24" i="14" l="1"/>
  <c r="D11" i="13"/>
  <c r="G11" i="13" l="1"/>
  <c r="F11" i="13"/>
  <c r="E11" i="13"/>
  <c r="C11" i="13"/>
  <c r="H11" i="13" s="1"/>
  <c r="H10" i="13"/>
  <c r="H9" i="13"/>
  <c r="H8" i="13"/>
  <c r="H7" i="13"/>
  <c r="H6" i="13"/>
  <c r="H5" i="13"/>
  <c r="G11" i="12" l="1"/>
  <c r="F11" i="12"/>
  <c r="E11" i="12"/>
  <c r="D11" i="12"/>
  <c r="H10" i="12"/>
  <c r="H9" i="12"/>
  <c r="H8" i="12"/>
  <c r="H7" i="12"/>
  <c r="H6" i="12"/>
  <c r="H5" i="12"/>
  <c r="G11" i="11"/>
  <c r="F11" i="11"/>
  <c r="E11" i="11"/>
  <c r="D11" i="11"/>
  <c r="C11" i="11"/>
  <c r="H10" i="11"/>
  <c r="H9" i="11"/>
  <c r="H8" i="11"/>
  <c r="H7" i="11"/>
  <c r="H6" i="11"/>
  <c r="H5" i="11"/>
  <c r="C15" i="4"/>
  <c r="H11" i="11" l="1"/>
  <c r="H11" i="12"/>
  <c r="C15" i="2" l="1"/>
  <c r="C29" i="4" l="1"/>
  <c r="C14" i="4" s="1"/>
  <c r="C29" i="3" l="1"/>
  <c r="C14" i="2"/>
  <c r="C14" i="7" l="1"/>
  <c r="C13" i="3" l="1"/>
  <c r="G11" i="10" l="1"/>
  <c r="F11" i="10"/>
  <c r="E11" i="10"/>
  <c r="D11" i="10"/>
  <c r="C11" i="10"/>
  <c r="H10" i="10"/>
  <c r="H9" i="10"/>
  <c r="H8" i="10"/>
  <c r="H7" i="10"/>
  <c r="H6" i="10"/>
  <c r="H5" i="10"/>
  <c r="H11" i="10" l="1"/>
  <c r="C13" i="7" l="1"/>
  <c r="C29" i="6" l="1"/>
  <c r="C14" i="6" s="1"/>
  <c r="C28" i="6"/>
  <c r="C13" i="6" s="1"/>
  <c r="C28" i="4" l="1"/>
  <c r="C13" i="4" s="1"/>
  <c r="C28" i="3" l="1"/>
  <c r="C28" i="2"/>
  <c r="C13" i="2" s="1"/>
</calcChain>
</file>

<file path=xl/comments1.xml><?xml version="1.0" encoding="utf-8"?>
<comments xmlns="http://schemas.openxmlformats.org/spreadsheetml/2006/main">
  <authors>
    <author>Mario Llinas</author>
  </authors>
  <commentList>
    <comment ref="D31" authorId="0">
      <text>
        <r>
          <rPr>
            <b/>
            <sz val="14"/>
            <color indexed="81"/>
            <rFont val="Tahoma"/>
            <family val="2"/>
          </rPr>
          <t>Se hace revisión "extraordinaria" antes de Auditoría Interna</t>
        </r>
      </text>
    </comment>
    <comment ref="D33" authorId="0">
      <text>
        <r>
          <rPr>
            <b/>
            <sz val="14"/>
            <color indexed="81"/>
            <rFont val="Tahoma"/>
            <family val="2"/>
          </rPr>
          <t>Se hace revisión "extraordinaria" antes de Auditoría Interna</t>
        </r>
      </text>
    </comment>
  </commentList>
</comments>
</file>

<file path=xl/comments2.xml><?xml version="1.0" encoding="utf-8"?>
<comments xmlns="http://schemas.openxmlformats.org/spreadsheetml/2006/main">
  <authors>
    <author>Mario Llinas</author>
  </authors>
  <commentList>
    <comment ref="G29" authorId="0">
      <text>
        <r>
          <rPr>
            <b/>
            <sz val="14"/>
            <color indexed="81"/>
            <rFont val="Tahoma"/>
            <family val="2"/>
          </rPr>
          <t>INCAPACITADA</t>
        </r>
      </text>
    </comment>
    <comment ref="G30" authorId="0">
      <text>
        <r>
          <rPr>
            <b/>
            <sz val="14"/>
            <color indexed="81"/>
            <rFont val="Tahoma"/>
            <family val="2"/>
          </rPr>
          <t>INCAPACITADA</t>
        </r>
      </text>
    </comment>
    <comment ref="G32" authorId="0">
      <text>
        <r>
          <rPr>
            <b/>
            <sz val="14"/>
            <color indexed="81"/>
            <rFont val="Tahoma"/>
            <family val="2"/>
          </rPr>
          <t>INCAPACITADA</t>
        </r>
      </text>
    </comment>
  </commentList>
</comments>
</file>

<file path=xl/comments3.xml><?xml version="1.0" encoding="utf-8"?>
<comments xmlns="http://schemas.openxmlformats.org/spreadsheetml/2006/main">
  <authors>
    <author>MARIO LLINAS</author>
  </authors>
  <commentList>
    <comment ref="C5" authorId="0">
      <text>
        <r>
          <rPr>
            <b/>
            <sz val="9"/>
            <color indexed="81"/>
            <rFont val="Tahoma"/>
            <family val="2"/>
          </rPr>
          <t>MARIO LLINAS:</t>
        </r>
        <r>
          <rPr>
            <sz val="9"/>
            <color indexed="81"/>
            <rFont val="Tahoma"/>
            <family val="2"/>
          </rPr>
          <t xml:space="preserve">
No se realiza esta evaluación. El Ing. Carlos Vásquez está en un 90% dedicado a CES. </t>
        </r>
      </text>
    </comment>
  </commentList>
</comments>
</file>

<file path=xl/comments4.xml><?xml version="1.0" encoding="utf-8"?>
<comments xmlns="http://schemas.openxmlformats.org/spreadsheetml/2006/main">
  <authors>
    <author>MARIO LLINAS</author>
  </authors>
  <commentList>
    <comment ref="C5" authorId="0">
      <text>
        <r>
          <rPr>
            <b/>
            <sz val="9"/>
            <color indexed="81"/>
            <rFont val="Tahoma"/>
            <family val="2"/>
          </rPr>
          <t>MARIO LLINAS:</t>
        </r>
        <r>
          <rPr>
            <sz val="9"/>
            <color indexed="81"/>
            <rFont val="Tahoma"/>
            <family val="2"/>
          </rPr>
          <t xml:space="preserve">
Se dejó la encuesta de satisfacción durante varios días pero no fue evaluada. Se cumple con el 80% de los encuestados. </t>
        </r>
      </text>
    </comment>
  </commentList>
</comments>
</file>

<file path=xl/sharedStrings.xml><?xml version="1.0" encoding="utf-8"?>
<sst xmlns="http://schemas.openxmlformats.org/spreadsheetml/2006/main" count="811" uniqueCount="243">
  <si>
    <t>PERIODO</t>
  </si>
  <si>
    <t>RESULTADO</t>
  </si>
  <si>
    <t>ANÁLISIS DEL RESULTADO</t>
  </si>
  <si>
    <t>ANALISIS REALIZADO POR</t>
  </si>
  <si>
    <t>CARGO</t>
  </si>
  <si>
    <t>FUENTE DE DATOS</t>
  </si>
  <si>
    <t>DESCRIPCIÓN DEL ANALISIS</t>
  </si>
  <si>
    <t>ANALISIS DE LOS RESULTADOS</t>
  </si>
  <si>
    <t>ACCION PLANTEADA</t>
  </si>
  <si>
    <t>Las versiones vigentes y aprobadas de este documento se encuentran publicadas en DARUMA. Los documentos impresos se consideran copias no controladas</t>
  </si>
  <si>
    <t>SEGUIMIENTO DE INDICADORES DEL LABORATORIO</t>
  </si>
  <si>
    <t>No se ejecuta plan de acción.</t>
  </si>
  <si>
    <t>Hacer seguimiento a la Capacidad del laboratorio con el fin identificar el tiempo requerido para la ejecución de las actividades realizadas y tomar acciones que eviten que la capacidad exceda los limites establecidos.</t>
  </si>
  <si>
    <t>Hacer seguimiento a la Disponibilidad de los equipos del laboratorio con el fin de identificar alertas y tomar acciones que eviten que los equipos lleguen a estar fuera de servicio por causas diferentes a mantenimientos preventivos y que afecten la prestación del servicio al cliente; al mismo tiempo esto permitirá identificar las fallas que se presentan en los equipos del laboratorio.</t>
  </si>
  <si>
    <t>Resultado</t>
  </si>
  <si>
    <t>Se cumplio la meta establecida</t>
  </si>
  <si>
    <t>Programados</t>
  </si>
  <si>
    <t>Ejecutados</t>
  </si>
  <si>
    <t>Se realizara el analisis teniendo en cuenta la periodicidad de mantenimiento y el cumplimiento del mismo. Se cálcula el porcentaje del (N° mantenimientos y calibraciones ejecutadas) sobre el (N° mantenimientos y calibraciones programadas).</t>
  </si>
  <si>
    <t>Evaluar el grado de satisfacción de los clientes del laboratorio "Gestión de la producción" de acuerdo al cumplimiento de las necesidades y expectativas del cliente para el control de la calidad del producto final, con el fin de conocer las oportunidades de mejora y el grado de aceptación de nuestro y servicio.</t>
  </si>
  <si>
    <t>Se analizara la continuidad de la entrega de resultados de ensayos realizados para el producto terminado, según la solicitud del cliente. Se cálcula el porcentaje de la relación N° Informes Emitidos (en tiempo de respuesta establecido) sobre N° Informes Solicitados.</t>
  </si>
  <si>
    <t>Se logró la meta que es 100% de continuidad en la entrega de los resultados.</t>
  </si>
  <si>
    <t>Continuar ofeciendo un servicio continuo al cliente</t>
  </si>
  <si>
    <t>Se obtuvo una eficiencia del 93% para los cinco (5) Analistas (incluído el Director) del Laboratorio que participaron, debido a un resultado de diglicéridos cuestionable con un valor de Z-score en el rango 2&lt;|z|&lt;3.</t>
  </si>
  <si>
    <t>Se obtuvo una eficiencia del 96% para los cinco (5) Analistas (incluído el Director) del Laboratorio que participaron, debido a un resultado de Contaminación Total cuestionable con un valor de Z-score en el rango 2&lt;|z|&lt;3.</t>
  </si>
  <si>
    <t>Realizar el analisis de causas y redaccion de hallazgos para el ensayo de Diglicéridos</t>
  </si>
  <si>
    <t>Realizar el analisis de causas y redaccion de hallazgos para el ensayo de Contaminación Total.</t>
  </si>
  <si>
    <t>N.A.</t>
  </si>
  <si>
    <t>Tiempo del Personal</t>
  </si>
  <si>
    <t>Tiempo de Actividades del Laboratorio</t>
  </si>
  <si>
    <t>N.A</t>
  </si>
  <si>
    <t>2do Sem 2015</t>
  </si>
  <si>
    <t>1er Sem 2015</t>
  </si>
  <si>
    <t>1er Sem 2016</t>
  </si>
  <si>
    <t>No se ejecuta Plan de Acción</t>
  </si>
  <si>
    <t>2do Sem 2016</t>
  </si>
  <si>
    <t>Se obtuvo una eficiencia del 100% para los seis (6) Analistas (incluído el Director) del Laboratorio que participaron con un valor de Z-score en el rango 0&lt;|z|&lt;2.</t>
  </si>
  <si>
    <t>1er Sem 2017</t>
  </si>
  <si>
    <t>2do Sem 2017</t>
  </si>
  <si>
    <t xml:space="preserve">Se evaluó  el grado de satisfacción del cliente interno por medio de una encuesta trimestral de acuerdo al cumplimiento de las necesidades y expectativas que éste requiere para el control de la calidad de la materia prima, control proceso, análisis especiales, glicerina cruda y producto final, obteniéndose un resultado satisfactorio (99.1%) y mejorando los resultados de encuestas realizadas con anterioridad. El principal objetivo es conocer las oportunidades de mejora y el grado de aceptación de nuestro servicio. </t>
  </si>
  <si>
    <t>1er Semestre 2017</t>
  </si>
  <si>
    <t>1er Semestre 2015</t>
  </si>
  <si>
    <t>2do Semestre 2015</t>
  </si>
  <si>
    <t>1er Semestre 2016</t>
  </si>
  <si>
    <t>2do Semestre 2016</t>
  </si>
  <si>
    <t>C. VASQUEZ</t>
  </si>
  <si>
    <t>J. TINOCO</t>
  </si>
  <si>
    <t>J. CARROLL</t>
  </si>
  <si>
    <t>H. PEDROZA</t>
  </si>
  <si>
    <t>R. DEL CASTILLO</t>
  </si>
  <si>
    <t>Considera usted que los resultados del Laboratorio son confiables al momento de emitir los certificados de producto final B100?</t>
  </si>
  <si>
    <t>El Laboratorio cumple en los tiempos acordados para la entrega de Informe de Resultados?</t>
  </si>
  <si>
    <t>¿Cómo considera usted la amabilidad y actitud de servicio del personal del Laboratorio que intervino en la prestación de su servicio?</t>
  </si>
  <si>
    <t>Cúal es su percepción en la evolución de los servicios prestados por el Laboratorio para emitir Informes de Resultados?</t>
  </si>
  <si>
    <t>¿Cómo considera la claridad de la información suministrada por el personal del Laboratorio ante las dudas que se generen por parte del cliente interno?</t>
  </si>
  <si>
    <t>¿Cómo percibe usted la prestación del servicio recibido
con relación a los servicios prestados en meses anteriores?</t>
  </si>
  <si>
    <t>Esperado</t>
  </si>
  <si>
    <t>Se evaluó  el grado de satisfacción del cliente interno por medio de una encuesta trimestral de acuerdo al cumplimiento de las necesidades y expectativas que éste requiere para el control de la calidad de la materia prima, control proceso, análisis especiales, glicerina cruda y producto final, obteniéndose un resultado satisfactorio (97,5%).</t>
  </si>
  <si>
    <t>2do Semestre 2017</t>
  </si>
  <si>
    <t>N. CANTILLO</t>
  </si>
  <si>
    <t>No se ejecuta plan de acción</t>
  </si>
  <si>
    <t xml:space="preserve">Se cumple con lo establecido en el indicador. </t>
  </si>
  <si>
    <t>1er Sem 2018</t>
  </si>
  <si>
    <t>1er Semestre 2018</t>
  </si>
  <si>
    <t>Se obtuvo una eficiencia del 100% para los seis (6) Analistas del Laboratorio que participaron con un valor de Z-score en el rango 0&lt;|z|&lt;2.</t>
  </si>
  <si>
    <t>2do Sem 2018</t>
  </si>
  <si>
    <t>2do Semestre 2018</t>
  </si>
  <si>
    <t>L. MÁXIMO</t>
  </si>
  <si>
    <t>¿Qué tan importante es el servicio entregado por el Laboratorio?</t>
  </si>
  <si>
    <t>En los análisis que se ejecutan en el Laboratorio, ¿Cómo considera la calidad del servicio prestado?</t>
  </si>
  <si>
    <t>¿Cuál es su percepción en la evolución de los servicios prestados por el Laboratorio?</t>
  </si>
  <si>
    <t>¿Qué tan clara es la información contenida en los informes de resultados que emite el Laboratorio?</t>
  </si>
  <si>
    <t>El Laboratorio cumple con los tiempos acordados para la entrega de los resultados?</t>
  </si>
  <si>
    <t>¿Cómo es la capacidad de respuesta del Laboratorio ante las dudas que se generan?</t>
  </si>
  <si>
    <t>Rapidez de los servicios</t>
  </si>
  <si>
    <t>Tiempo de entrega de los resultados</t>
  </si>
  <si>
    <t>Confiabilidad de los resultados</t>
  </si>
  <si>
    <t>Cumplimiento de los requisitos</t>
  </si>
  <si>
    <t>Calidad de los servicios prestados</t>
  </si>
  <si>
    <t>C. GRANDETT</t>
  </si>
  <si>
    <t>Amabilidad de las personas</t>
  </si>
  <si>
    <t>Información que maneja el personal</t>
  </si>
  <si>
    <t>Conocimiento de los temas</t>
  </si>
  <si>
    <t>Disponibilidad de la atención</t>
  </si>
  <si>
    <t>Solución de quejas</t>
  </si>
  <si>
    <t>Profesionalismo</t>
  </si>
  <si>
    <t>Resultados de evaluación de capacitaciones, resultados en ensayos de aptitud, evaluaciones técnicas y evaluaciones de desempeño.</t>
  </si>
  <si>
    <t>Resultados Ensayos de Aptitud</t>
  </si>
  <si>
    <t>Evaluación Técnica I</t>
  </si>
  <si>
    <t>Evaluación Técnica II</t>
  </si>
  <si>
    <t>Evaluación de Desempeño</t>
  </si>
  <si>
    <t>TOTAL</t>
  </si>
  <si>
    <t>COMPETENCIA TÉCNICA PERSONAL DEL LABORATORIO</t>
  </si>
  <si>
    <t>Mantener en óptimas condiciones la infraestructura física del Laboratorio que permita cumplir con las exigencias requeridas en cada uno de los ensayos.</t>
  </si>
  <si>
    <t>LECTURAS TOTALES</t>
  </si>
  <si>
    <t>LECTURAS DENTRO DEL RANGO</t>
  </si>
  <si>
    <t>TOTAL DE RIESGOS</t>
  </si>
  <si>
    <t>NÚMERO DE RIESGOS
 (BAJO)</t>
  </si>
  <si>
    <t>Implementar metodologías que permitan establecer mecanismos de control y mitigación de los riesgos.</t>
  </si>
  <si>
    <t>Se evaluó  el grado de satisfacción del cliente interno por medio de una encuesta semestral de acuerdo al cumplimiento de las necesidades y expectativas que éste requiere para el control de la calidad de la materia prima, control proceso, análisis especiales, glicerina cruda y producto final, obteniéndose un resultado satisfactorio (%).</t>
  </si>
  <si>
    <t xml:space="preserve">Se hace revisión periódica de la matriz de riesgos y se evidencia que éstos se encuentran en nivel BAJO. </t>
  </si>
  <si>
    <t xml:space="preserve">No se ejecuta Plan de Acción. </t>
  </si>
  <si>
    <t>L. MÍNIMO</t>
  </si>
  <si>
    <t>Se ejecutó Mantenimiento Preventivo de los equipos: EL-AFQ-09-Viscosímetro; EL-AFQ-08-Destilador Automático; EL-AFQ-05-Baño de enfriamiento; EL-AFQ-27-Densímetro; EL-AFQ-06-Titulador Automático. Se ejecutó Mantenimiento Preventivo (limpieza) de los siguientes equipos: Deshumidificador (EL-AFQ-23); EL-AFQ/AC-01 Redes de Gas</t>
  </si>
  <si>
    <t xml:space="preserve">Se realizaron mantenimientos preventivos programados de los equipos: EL-AC-01-Analizador de datos de cromatografía (Hardware); EL-AC-02- Analizador de datos de cromatografía (Hardware); EL-AC-07-Analizador de datos de cromatografía (Hardware); EL-AFQ-07-Analizador de datos de viscosidad y destilación (Hardware); EL-AFQ-17- Computador/Outlook /Informe de Resultados; EL-AFQ-23- Deshumidificador; EL-AFQ-25- Agitador Vortex; EL-AFQ/AC-01 Redes de Gas (mantenimiento y limpieza). </t>
  </si>
  <si>
    <t>1er Sem 2019</t>
  </si>
  <si>
    <t>1er Semestre 2019</t>
  </si>
  <si>
    <t>Se obtuvo una eficiencia del 100% para los seis (4) Analistas del Laboratorio que participaron con un valor de Z-score en el rango 0&lt;|z|&lt;2.</t>
  </si>
  <si>
    <t>Página 1 de 10</t>
  </si>
  <si>
    <t>Página 2 de 10</t>
  </si>
  <si>
    <t>Página 3 de 10</t>
  </si>
  <si>
    <t>Página 5 de 10</t>
  </si>
  <si>
    <t>Página 6 de 10</t>
  </si>
  <si>
    <t>Página 7 de 10</t>
  </si>
  <si>
    <t>Página 8 de 10</t>
  </si>
  <si>
    <t>Página 9 de 10</t>
  </si>
  <si>
    <t>Página 10 de 10</t>
  </si>
  <si>
    <r>
      <t xml:space="preserve">Se ejecutó </t>
    </r>
    <r>
      <rPr>
        <u/>
        <sz val="12"/>
        <color indexed="8"/>
        <rFont val="Tahoma"/>
        <family val="2"/>
      </rPr>
      <t>Mtto Preventivo</t>
    </r>
    <r>
      <rPr>
        <sz val="12"/>
        <color indexed="8"/>
        <rFont val="Tahoma"/>
        <family val="2"/>
      </rPr>
      <t xml:space="preserve"> de los Cromatógrafos de Gases y Headspace (EL-AC-03, EL-AC-05, EL-AC-08).  
Se ejecutó </t>
    </r>
    <r>
      <rPr>
        <u/>
        <sz val="12"/>
        <color indexed="8"/>
        <rFont val="Tahoma"/>
        <family val="2"/>
      </rPr>
      <t>Mtto Preventivo</t>
    </r>
    <r>
      <rPr>
        <sz val="12"/>
        <color indexed="8"/>
        <rFont val="Tahoma"/>
        <family val="2"/>
      </rPr>
      <t xml:space="preserve"> de Nevera de Reactivos (EL-AC-10), Horno de Convección (EL-AFQ-10),  Bomba de Vacío por unidad (EL-AFQ-12), Mufla (EL-AFQ-13), Horno (EL-AFQ-15),  Baño María (EL-AFQ-18), Deshumidificador (EL-AFQ-23), Plancha de Calentamiento (EL-AFQ-19),  Bomba de Vacío (EL-AFQ-28).
Se ejecutó </t>
    </r>
    <r>
      <rPr>
        <u/>
        <sz val="12"/>
        <color indexed="8"/>
        <rFont val="Tahoma"/>
        <family val="2"/>
      </rPr>
      <t>Calibración</t>
    </r>
    <r>
      <rPr>
        <sz val="12"/>
        <color indexed="8"/>
        <rFont val="Tahoma"/>
        <family val="2"/>
      </rPr>
      <t xml:space="preserve"> de los siguientes instrumentos de medición: Termómetro propositos generales (IM-AFQ-06), Termómetro ASTM 5C (IM-AFQ-23), Termómetro ASTM 120C (IM-AFQ-24). Se realizó la verificación de los cronómetros (IM-AFQ-13) e (IM-AFQ-14).</t>
    </r>
  </si>
  <si>
    <r>
      <t xml:space="preserve">Se ejecutó </t>
    </r>
    <r>
      <rPr>
        <u/>
        <sz val="12"/>
        <color indexed="8"/>
        <rFont val="Tahoma"/>
        <family val="2"/>
      </rPr>
      <t>Mtto Preventivo (limpieza</t>
    </r>
    <r>
      <rPr>
        <sz val="12"/>
        <color indexed="8"/>
        <rFont val="Tahoma"/>
        <family val="2"/>
      </rPr>
      <t xml:space="preserve">) de los siguientes equipos: EL-AFQ/AC-01 Redes de Gas. 
Se ejecuto </t>
    </r>
    <r>
      <rPr>
        <u/>
        <sz val="12"/>
        <color indexed="8"/>
        <rFont val="Tahoma"/>
        <family val="2"/>
      </rPr>
      <t>Calibracion</t>
    </r>
    <r>
      <rPr>
        <sz val="12"/>
        <color indexed="8"/>
        <rFont val="Tahoma"/>
        <family val="2"/>
      </rPr>
      <t xml:space="preserve"> de los siguientes equipos: IM-AFQ-25-  Bureta Titulador Karl Fischer;
Se ejecutó </t>
    </r>
    <r>
      <rPr>
        <u/>
        <sz val="12"/>
        <color indexed="8"/>
        <rFont val="Tahoma"/>
        <family val="2"/>
      </rPr>
      <t>Calibracion</t>
    </r>
    <r>
      <rPr>
        <sz val="12"/>
        <color indexed="8"/>
        <rFont val="Tahoma"/>
        <family val="2"/>
      </rPr>
      <t xml:space="preserve"> de los siguientes instrumentos de medición: IM-AFQ-01-Termómetro ASTM-5C; IM-AFQ-05-Termómetro ASTM-120C; IM-AFQ-18-Termómetro ASTM-120C</t>
    </r>
  </si>
  <si>
    <r>
      <t xml:space="preserve">Se ejecutó </t>
    </r>
    <r>
      <rPr>
        <u/>
        <sz val="12"/>
        <color indexed="8"/>
        <rFont val="Tahoma"/>
        <family val="2"/>
      </rPr>
      <t>Mtto Preventivo (limpieza)</t>
    </r>
    <r>
      <rPr>
        <sz val="12"/>
        <color indexed="8"/>
        <rFont val="Tahoma"/>
        <family val="2"/>
      </rPr>
      <t xml:space="preserve"> de los siguientes equipos: Deshumidificador (EL-AFQ-23); EL-AFQ/AC-01 Redes de Gas. 
Se ejecutó </t>
    </r>
    <r>
      <rPr>
        <u/>
        <sz val="12"/>
        <color indexed="8"/>
        <rFont val="Tahoma"/>
        <family val="2"/>
      </rPr>
      <t>Calibración</t>
    </r>
    <r>
      <rPr>
        <sz val="12"/>
        <color indexed="8"/>
        <rFont val="Tahoma"/>
        <family val="2"/>
      </rPr>
      <t xml:space="preserve"> de los siguientes equipos: IM-AFQ-01 Termómetro ASTM-5C; IM-AFQ-05-Termómetro ASTM-120C; IM-AFQ-18-Termómetro ASTM-120C</t>
    </r>
  </si>
  <si>
    <t>1er Semestre 2020</t>
  </si>
  <si>
    <t>1er Sem 2020</t>
  </si>
  <si>
    <t>F. ZAPATEIRO</t>
  </si>
  <si>
    <t>¿Qué tan importante es para usted el servicio entregado por el Laboratorio?</t>
  </si>
  <si>
    <t>¿En caso de dificultades de cumplimiento, se le ofrecen alternativas para su satisfacción?</t>
  </si>
  <si>
    <t xml:space="preserve">En los análisis que se ejecutan en el Laboratorio, ¿Cómo considera la calidad del servicio prestado?          </t>
  </si>
  <si>
    <t>¿Cuál es su percepción en la evolución de los servicios prestados por el Laboratorio a lo largo del tiempo?</t>
  </si>
  <si>
    <t>¿Las pruebas que realiza el laboratorio corresponde con sus exigencias?</t>
  </si>
  <si>
    <t>El Laboratorio cumple con los tiempos acordados para la entrega de los resultados según lo establecido en el Acuerdo de Prestación de Servicios?</t>
  </si>
  <si>
    <t>¿Le satisface el nivel técnico del Laboratorio?</t>
  </si>
  <si>
    <t>¿Se esfuerza el laboratorio en satisfacer sus necesidades?</t>
  </si>
  <si>
    <t xml:space="preserve">¿Cómo es la capacidad de respuesta del Laboratorio ante las dudas que se generan? </t>
  </si>
  <si>
    <t xml:space="preserve">¿El Laboratorio atiende los servicios con rapidez? </t>
  </si>
  <si>
    <t>El Laboratorio cumple con los tiempos acordados para la entrega de los resultados de Materia Prima y Control Proceso según lo establecido en el Acuerdo de Prestación de Servicios?</t>
  </si>
  <si>
    <t xml:space="preserve">¿Siente confianza en los resultados emitidos por el Laboratorio? </t>
  </si>
  <si>
    <t>¿Recibe los informes correctamente identificados (Trazabilidad)?</t>
  </si>
  <si>
    <t>¿Cómo considera la solución de quejas que se presentan en el Laboratorio?</t>
  </si>
  <si>
    <t>¿El personal del Laboratorio que entrega los resultados es cortés?</t>
  </si>
  <si>
    <t>¿El personal del Laboratorio responden a sus opiniones y sugerencias?</t>
  </si>
  <si>
    <t xml:space="preserve">¿El personal del Laboratorio tiene disponibilidad para la atención? </t>
  </si>
  <si>
    <t>¿Se siente satisfecho con la atención de nuestro laboratorio?</t>
  </si>
  <si>
    <t xml:space="preserve">Se hace actualización de la matriz de riesgos dónde se incluyen los riesgos asociados a la situación actual de Covid-19. Se evidencia que éstos se encuentran en nivel BAJO. </t>
  </si>
  <si>
    <t>Kevin Cogollo</t>
  </si>
  <si>
    <t>Evaluación Capacitaciones (Cursos)</t>
  </si>
  <si>
    <t>Edwin 
Moya</t>
  </si>
  <si>
    <t>Leonardo
 León</t>
  </si>
  <si>
    <t>Fabián
 Ospino</t>
  </si>
  <si>
    <t>Adriana
 Pertuz</t>
  </si>
  <si>
    <t>Rubén
 Villarreal</t>
  </si>
  <si>
    <t>Karem
 Molina</t>
  </si>
  <si>
    <t>-</t>
  </si>
  <si>
    <t xml:space="preserve">Las Balanzas Analítica y Precisa tenían calibración para el mes de abril, sin embargo, por temas de Covid-19 y el desplazamiento del personal a las instalaciones, el servicio presentó retrasos. </t>
  </si>
  <si>
    <r>
      <t xml:space="preserve">Se ejecutó </t>
    </r>
    <r>
      <rPr>
        <u/>
        <sz val="12"/>
        <rFont val="Tahoma"/>
        <family val="2"/>
      </rPr>
      <t>Mantenimiento Preventivo</t>
    </r>
    <r>
      <rPr>
        <sz val="12"/>
        <rFont val="Tahoma"/>
        <family val="2"/>
      </rPr>
      <t xml:space="preserve"> de los equipos: EL-AFQ-02 Balanza Analítica; EL-AFQ-03 Balanza de precisión; EL-AFQ-01-Titulador Karl Fischer.
Se ejecutó </t>
    </r>
    <r>
      <rPr>
        <u/>
        <sz val="12"/>
        <rFont val="Tahoma"/>
        <family val="2"/>
      </rPr>
      <t>Calibración</t>
    </r>
    <r>
      <rPr>
        <sz val="12"/>
        <rFont val="Tahoma"/>
        <family val="2"/>
      </rPr>
      <t xml:space="preserve"> de los siguientes equipos EL-AFQ-02 Balanza Analítica; EL-AFQ-03 Balanza de precisión; EL-AFQ-01 Titulador Karl Fischer; EL-AFQ-27 Densímetro.</t>
    </r>
  </si>
  <si>
    <r>
      <t xml:space="preserve">
Se ejecutó </t>
    </r>
    <r>
      <rPr>
        <u/>
        <sz val="12"/>
        <rFont val="Tahoma"/>
        <family val="2"/>
      </rPr>
      <t>Limpieza</t>
    </r>
    <r>
      <rPr>
        <sz val="12"/>
        <rFont val="Tahoma"/>
        <family val="2"/>
      </rPr>
      <t xml:space="preserve"> de los siguientes equipos: Deshumidificador (EL-AFQ-23); EL-AFQ/AC-01 Redes de Gas. 
</t>
    </r>
  </si>
  <si>
    <t xml:space="preserve">Las condiciones ambientales del Laboratorio son controladas satisfactoriamente. </t>
  </si>
  <si>
    <t>Karem M.</t>
  </si>
  <si>
    <t>Edwin M.</t>
  </si>
  <si>
    <t>Leonardo L.</t>
  </si>
  <si>
    <t>Adriana P.</t>
  </si>
  <si>
    <t>Rubén V.</t>
  </si>
  <si>
    <r>
      <t xml:space="preserve">Se ejecutó </t>
    </r>
    <r>
      <rPr>
        <u/>
        <sz val="12"/>
        <rFont val="Tahoma"/>
        <family val="2"/>
      </rPr>
      <t>Mantenimiento Preventivo</t>
    </r>
    <r>
      <rPr>
        <sz val="12"/>
        <rFont val="Tahoma"/>
        <family val="2"/>
      </rPr>
      <t xml:space="preserve"> (limpieza) de los siguientes equipos: Deshumidificador (EL-AFQ-23); Agitador Vortex (EL-AFQ-25);  Redes de Gas (EL-AFQ/AC-01)</t>
    </r>
  </si>
  <si>
    <r>
      <t xml:space="preserve">Se realizaron </t>
    </r>
    <r>
      <rPr>
        <u/>
        <sz val="12"/>
        <rFont val="Tahoma"/>
        <family val="2"/>
      </rPr>
      <t>Mantenimientos Preventivos</t>
    </r>
    <r>
      <rPr>
        <sz val="12"/>
        <rFont val="Tahoma"/>
        <family val="2"/>
      </rPr>
      <t xml:space="preserve"> programados de los equipos: Cromatografo de gases (EL-AC-03); Cromatografo de gases / Headspace (EL-AC-05); Cromatógrafo de gases / Headspace (EL-AC-08); Baño ultrasonido (EL-AFQ-26); 
Se realizaron las </t>
    </r>
    <r>
      <rPr>
        <u/>
        <sz val="12"/>
        <rFont val="Tahoma"/>
        <family val="2"/>
      </rPr>
      <t>Calificacione</t>
    </r>
    <r>
      <rPr>
        <sz val="12"/>
        <rFont val="Tahoma"/>
        <family val="2"/>
      </rPr>
      <t>s programadas de los equipos:  Cromatografo de gases (EL-AC-03); Cromatografo de gases / Headspace (EL-AC-05); Cromatógrafo de gases / Headspace (EL-AC-08)</t>
    </r>
  </si>
  <si>
    <r>
      <t xml:space="preserve">Se ejecutó </t>
    </r>
    <r>
      <rPr>
        <u/>
        <sz val="12"/>
        <rFont val="Tahoma"/>
        <family val="2"/>
      </rPr>
      <t>Mantenimiento Preventivo</t>
    </r>
    <r>
      <rPr>
        <sz val="12"/>
        <rFont val="Tahoma"/>
        <family val="2"/>
      </rPr>
      <t xml:space="preserve"> (limpieza) de los siguientes equipos: Deshumidificador (EL-AFQ-23); EL- Redes de Gas (AFQ/AC-01).</t>
    </r>
  </si>
  <si>
    <t>Código: LAB-FR-061</t>
  </si>
  <si>
    <t>Fecha: 2020-10-01</t>
  </si>
  <si>
    <t>Versión: 4</t>
  </si>
  <si>
    <t>ENE</t>
  </si>
  <si>
    <t>FEB</t>
  </si>
  <si>
    <t>MAR</t>
  </si>
  <si>
    <t>ABR</t>
  </si>
  <si>
    <t>MAY</t>
  </si>
  <si>
    <t>JUN</t>
  </si>
  <si>
    <t>JUL</t>
  </si>
  <si>
    <t>AGO</t>
  </si>
  <si>
    <t>SEPT</t>
  </si>
  <si>
    <t>OCT</t>
  </si>
  <si>
    <t>NOV</t>
  </si>
  <si>
    <t>DIC</t>
  </si>
  <si>
    <t>ENERO de 2019</t>
  </si>
  <si>
    <t>JUNIO de 2019</t>
  </si>
  <si>
    <t>ENERO de 2020</t>
  </si>
  <si>
    <t>MARZO de 2020</t>
  </si>
  <si>
    <t>JUNIO de 2020</t>
  </si>
  <si>
    <t>Las versiones vigentes y aprobadas de este documento se encuentran publicadas en Portal Daabon. Los documentos impresos se consideran copias no controladas</t>
  </si>
  <si>
    <t>Se ejecutó Mantenimiento Preventivo (limpieza) de los siguientes equipos: EL-AC-10- Nevera de reactivos cromatografía; Deshumidificador (EL-AFQ-23); EL-AFQ-30- Colorimetro; EL-AFQ/AC-01 Redes de Gas; IM-AFQ-21- Barómetro; IM-AC-02- Flujómetro.</t>
  </si>
  <si>
    <t>No aplica</t>
  </si>
  <si>
    <t>Evalúe por favor el servicio prestado por el laboratorio en el último año</t>
  </si>
  <si>
    <t>¿Las pruebas que realiza el laboratorio le ayudan a tomar decisiones oportunas en el proceso de producción?</t>
  </si>
  <si>
    <t>¿Considera usted que el laboratorio hace méritos por mejorar sus servicios?</t>
  </si>
  <si>
    <t>NUEVO</t>
  </si>
  <si>
    <t>Se emitieron 13 Informes de resultados de B100 y 11 Informes de Glicerina. Se realizaron 42 análisis de Contaminación total de B-100 y 91 análisis de seguimiento de Contaminación total de 163 E3B.</t>
  </si>
  <si>
    <t>Se emitieron 15 Informes de resultados de B100 y 7 Informes de Glicerina. Se realizaron 19 análisis de Contaminación total de B-100 y 93 análisis de seguimiento de Contaminación total de 163 E3B.</t>
  </si>
  <si>
    <t>Se emitieron 15 Informes de resultados de B100 y 4 Informes de Glicerina. Se realizaron 104 análisis de Contaminación total de B-100 y 168 análisis de seguimiento de Contaminación total de 163 E3B.</t>
  </si>
  <si>
    <t>Se emitieron15 Informes de resultados de B100 y 7 Informes de Glicerina. Se realizaron  88 análisis de Contaminación total de B-100 y 133 análisis de seguimiento de Contaminación total de 163 E3B.</t>
  </si>
  <si>
    <t>1er Sem 2021</t>
  </si>
  <si>
    <t>1er Semestre 2021</t>
  </si>
  <si>
    <t>JUN 17</t>
  </si>
  <si>
    <t>JUN 18</t>
  </si>
  <si>
    <t>SEPT 17</t>
  </si>
  <si>
    <t>MAR 17</t>
  </si>
  <si>
    <t>DIC 17</t>
  </si>
  <si>
    <t>DIC 18</t>
  </si>
  <si>
    <t>MAR 18</t>
  </si>
  <si>
    <t>JUN 19</t>
  </si>
  <si>
    <t>SEPT 18</t>
  </si>
  <si>
    <t>DIC 19</t>
  </si>
  <si>
    <t>JUN 20</t>
  </si>
  <si>
    <t>DIC 20</t>
  </si>
  <si>
    <t>MAR 21</t>
  </si>
  <si>
    <t>DIC 16</t>
  </si>
  <si>
    <t>100 - [(Cantidad de quejas y reclamos recibidos por clientes externos) / (Número de entregas) x 100%]</t>
  </si>
  <si>
    <t>´ENE 2021</t>
  </si>
  <si>
    <r>
      <rPr>
        <sz val="14"/>
        <color theme="0"/>
        <rFont val="Tahoma"/>
        <family val="2"/>
      </rPr>
      <t>´</t>
    </r>
    <r>
      <rPr>
        <sz val="14"/>
        <color indexed="8"/>
        <rFont val="Tahoma"/>
        <family val="2"/>
      </rPr>
      <t>ENE 2021</t>
    </r>
  </si>
  <si>
    <r>
      <rPr>
        <sz val="14"/>
        <color theme="0"/>
        <rFont val="Tahoma"/>
        <family val="2"/>
      </rPr>
      <t>´</t>
    </r>
    <r>
      <rPr>
        <sz val="14"/>
        <color indexed="8"/>
        <rFont val="Tahoma"/>
        <family val="2"/>
      </rPr>
      <t>FEB 2021</t>
    </r>
  </si>
  <si>
    <t>´MAR 2021</t>
  </si>
  <si>
    <r>
      <rPr>
        <sz val="14"/>
        <color theme="0"/>
        <rFont val="Tahoma"/>
        <family val="2"/>
      </rPr>
      <t>´</t>
    </r>
    <r>
      <rPr>
        <sz val="14"/>
        <rFont val="Tahoma"/>
        <family val="2"/>
      </rPr>
      <t>MAR 2021</t>
    </r>
  </si>
  <si>
    <r>
      <rPr>
        <sz val="14"/>
        <color theme="0"/>
        <rFont val="Tahoma"/>
        <family val="2"/>
      </rPr>
      <t>´</t>
    </r>
    <r>
      <rPr>
        <sz val="14"/>
        <color indexed="8"/>
        <rFont val="Tahoma"/>
        <family val="2"/>
      </rPr>
      <t>ABR 2021</t>
    </r>
  </si>
  <si>
    <t>QUEJAS</t>
  </si>
  <si>
    <t>LOTES DESPACHADOS</t>
  </si>
  <si>
    <t xml:space="preserve">Se certificaron 13 lotes de B100 a diferentes clientes externos. No se presentaron reclamaciones de calidad del producto asociadas a los análisis ejecutados por el Laboratorio. </t>
  </si>
  <si>
    <t>´FEB 2021</t>
  </si>
  <si>
    <t>´ABR 2021</t>
  </si>
  <si>
    <t>Medición de las quejas y reclamos presentados por el cliente externo relacionadas a calidad de producto</t>
  </si>
  <si>
    <t xml:space="preserve">Se logró la meta que es 100% de continuidad en la entrega de los resultados. </t>
  </si>
  <si>
    <t>ENERO de 2021</t>
  </si>
  <si>
    <r>
      <rPr>
        <b/>
        <sz val="12"/>
        <rFont val="Tahoma"/>
        <family val="2"/>
      </rPr>
      <t xml:space="preserve">Se ejecutó </t>
    </r>
    <r>
      <rPr>
        <b/>
        <u/>
        <sz val="12"/>
        <rFont val="Tahoma"/>
        <family val="2"/>
      </rPr>
      <t>Mtto Preventivo</t>
    </r>
    <r>
      <rPr>
        <b/>
        <sz val="12"/>
        <rFont val="Tahoma"/>
        <family val="2"/>
      </rPr>
      <t xml:space="preserve"> de los equipos:</t>
    </r>
    <r>
      <rPr>
        <sz val="12"/>
        <rFont val="Tahoma"/>
        <family val="2"/>
      </rPr>
      <t xml:space="preserve"> Cromatógrafos de Gases y Headspace (EL-AC-03, EL-AC-05, EL-AC-08); Bomba de Vacío (EL-AFQ-28); Cabinas de Extraccion (EL-AFQ-22, EL-AFQ-31); Nevera de Reactivos (EL-AC-10); Horno de Convección (EL-AFQ-10); Horno (EL-AFQ-15); Bomba de Vacío por unidad (EL-AFQ-12); Mufla (EL-AFQ-13); Baño María (EL-AFQ-18); Baño ultrasonido (EL-AFQ-26); Plancha de Calentamiento (EL-AFQ-19); Colorimetro (EL-AFQ-30); Analizador de datos de cromatografía Hardware (EL-AC-01); Analizador de datos de cromatografía Hardware (EL-AC-02); Analizador de datos de cromatografía Hardware (EL-AC-07); Analizador de datos de viscosidad y destilación  Hardware (EL-AFQ-07); Computador/Outlook /Informe de Resultados (EL-AFQ-17).                                                                                                                                          </t>
    </r>
    <r>
      <rPr>
        <b/>
        <sz val="12"/>
        <rFont val="Tahoma"/>
        <family val="2"/>
      </rPr>
      <t xml:space="preserve">Se ejecutó </t>
    </r>
    <r>
      <rPr>
        <b/>
        <u/>
        <sz val="12"/>
        <rFont val="Tahoma"/>
        <family val="2"/>
      </rPr>
      <t>Calibración</t>
    </r>
    <r>
      <rPr>
        <b/>
        <sz val="12"/>
        <rFont val="Tahoma"/>
        <family val="2"/>
      </rPr>
      <t xml:space="preserve"> de los siguientes equipos:</t>
    </r>
    <r>
      <rPr>
        <sz val="12"/>
        <rFont val="Tahoma"/>
        <family val="2"/>
      </rPr>
      <t xml:space="preserve"> Horno de Convección (EL-AFQ-10).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rFont val="Tahoma"/>
        <family val="2"/>
      </rPr>
      <t xml:space="preserve">Se ejecutó </t>
    </r>
    <r>
      <rPr>
        <b/>
        <u/>
        <sz val="12"/>
        <rFont val="Tahoma"/>
        <family val="2"/>
      </rPr>
      <t>Mtto Preventivo (Limpieza)</t>
    </r>
    <r>
      <rPr>
        <b/>
        <sz val="12"/>
        <rFont val="Tahoma"/>
        <family val="2"/>
      </rPr>
      <t xml:space="preserve"> de los siguientes equipos</t>
    </r>
    <r>
      <rPr>
        <sz val="12"/>
        <rFont val="Tahoma"/>
        <family val="2"/>
      </rPr>
      <t xml:space="preserve">: EL-AFQ/AC-01 Redes de Gas; Deshumidificador (EL-AFQ-23); Agitador Vortex (EL-AFQ-25).
</t>
    </r>
    <r>
      <rPr>
        <b/>
        <sz val="12"/>
        <rFont val="Tahoma"/>
        <family val="2"/>
      </rPr>
      <t>Se ejecutó Calibración de los siguientes Instrumentos de Medición:</t>
    </r>
    <r>
      <rPr>
        <sz val="12"/>
        <rFont val="Tahoma"/>
        <family val="2"/>
      </rPr>
      <t xml:space="preserve"> Pesas patron (IM-AFQ-32, IM-AFQ-33, IM-AFQ-30); Termómetros Propositos Generales (IM-AFQ-06, IM-AFQ-47, IM-AFQ-72); Termómetro ASTM 5C (IM-AFQ-23); Termómetros ASTM 120C (IM-AFQ-04, IM-AFQ-18).                                                       Se realizó la verificación de los cronómetros (IM-AFQ-81).</t>
    </r>
  </si>
  <si>
    <r>
      <rPr>
        <b/>
        <sz val="12"/>
        <rFont val="Tahoma"/>
        <family val="2"/>
      </rPr>
      <t>Se ejecutó</t>
    </r>
    <r>
      <rPr>
        <b/>
        <u/>
        <sz val="12"/>
        <rFont val="Tahoma"/>
        <family val="2"/>
      </rPr>
      <t xml:space="preserve"> Mantenimiento Preventivo</t>
    </r>
    <r>
      <rPr>
        <b/>
        <sz val="12"/>
        <rFont val="Tahoma"/>
        <family val="2"/>
      </rPr>
      <t xml:space="preserve"> de los equipos: </t>
    </r>
    <r>
      <rPr>
        <sz val="12"/>
        <rFont val="Tahoma"/>
        <family val="2"/>
      </rPr>
      <t xml:space="preserve">Titulador Karl Fischer (EL-AFQ-01); Balanza Analítica (EL-AFQ-02), Balanza de precisión ( EL-AFQ-03).                                                                                                                                                           </t>
    </r>
    <r>
      <rPr>
        <b/>
        <sz val="12"/>
        <rFont val="Tahoma"/>
        <family val="2"/>
      </rPr>
      <t xml:space="preserve">Se ejecutó </t>
    </r>
    <r>
      <rPr>
        <b/>
        <u/>
        <sz val="12"/>
        <rFont val="Tahoma"/>
        <family val="2"/>
      </rPr>
      <t>Calificación</t>
    </r>
    <r>
      <rPr>
        <b/>
        <sz val="12"/>
        <rFont val="Tahoma"/>
        <family val="2"/>
      </rPr>
      <t xml:space="preserve"> de los equipos: </t>
    </r>
    <r>
      <rPr>
        <sz val="12"/>
        <rFont val="Tahoma"/>
        <family val="2"/>
      </rPr>
      <t xml:space="preserve">Titulador Karl Fischer (EL-AFQ-01).                                                    </t>
    </r>
    <r>
      <rPr>
        <b/>
        <sz val="12"/>
        <rFont val="Tahoma"/>
        <family val="2"/>
      </rPr>
      <t xml:space="preserve">Se ejecutó </t>
    </r>
    <r>
      <rPr>
        <b/>
        <u/>
        <sz val="12"/>
        <rFont val="Tahoma"/>
        <family val="2"/>
      </rPr>
      <t>Calibración</t>
    </r>
    <r>
      <rPr>
        <b/>
        <sz val="12"/>
        <rFont val="Tahoma"/>
        <family val="2"/>
      </rPr>
      <t xml:space="preserve"> de los siguientes equipos:</t>
    </r>
    <r>
      <rPr>
        <sz val="12"/>
        <rFont val="Tahoma"/>
        <family val="2"/>
      </rPr>
      <t xml:space="preserve"> Bomba de Vacío (EL-AFQ-28), Balanza Analítica (EL-AFQ-02), Balanza de precisión ( EL-AFQ-03).                                                                                                         </t>
    </r>
    <r>
      <rPr>
        <b/>
        <sz val="12"/>
        <rFont val="Tahoma"/>
        <family val="2"/>
      </rPr>
      <t xml:space="preserve">Se ejecutó Calibración de los siguientes Instrumentos de Medición: </t>
    </r>
    <r>
      <rPr>
        <sz val="12"/>
        <rFont val="Tahoma"/>
        <family val="2"/>
      </rPr>
      <t xml:space="preserve"> Termohigrometro (IM-AFQ-87, IM-AFQ-88).                                                                                                                                             
</t>
    </r>
    <r>
      <rPr>
        <b/>
        <sz val="12"/>
        <color indexed="8"/>
        <rFont val="Tahoma"/>
        <family val="2"/>
      </rPr>
      <t/>
    </r>
  </si>
  <si>
    <r>
      <t xml:space="preserve">
</t>
    </r>
    <r>
      <rPr>
        <b/>
        <sz val="12"/>
        <rFont val="Tahoma"/>
        <family val="2"/>
      </rPr>
      <t xml:space="preserve">Se ejecutó </t>
    </r>
    <r>
      <rPr>
        <b/>
        <u/>
        <sz val="12"/>
        <rFont val="Tahoma"/>
        <family val="2"/>
      </rPr>
      <t>Calibración</t>
    </r>
    <r>
      <rPr>
        <b/>
        <sz val="12"/>
        <rFont val="Tahoma"/>
        <family val="2"/>
      </rPr>
      <t xml:space="preserve"> de los siguientes equipos:</t>
    </r>
    <r>
      <rPr>
        <sz val="12"/>
        <rFont val="Tahoma"/>
        <family val="2"/>
      </rPr>
      <t xml:space="preserve"> Bureta Titulador Karl Fischer (IM-AFQ-25); Baño Termostatado de Enfriamiento (EL-AFQ-39).                                                                                                         </t>
    </r>
    <r>
      <rPr>
        <b/>
        <sz val="12"/>
        <rFont val="Tahoma"/>
        <family val="2"/>
      </rPr>
      <t>Se ejecutó</t>
    </r>
    <r>
      <rPr>
        <b/>
        <u/>
        <sz val="12"/>
        <rFont val="Tahoma"/>
        <family val="2"/>
      </rPr>
      <t xml:space="preserve"> Calibración</t>
    </r>
    <r>
      <rPr>
        <b/>
        <sz val="12"/>
        <rFont val="Tahoma"/>
        <family val="2"/>
      </rPr>
      <t xml:space="preserve"> de los siguientes Instrumentos de Medición: </t>
    </r>
    <r>
      <rPr>
        <sz val="12"/>
        <rFont val="Tahoma"/>
        <family val="2"/>
      </rPr>
      <t>Pesas patron (IM-AFQ-31, IM-AFQ-34, IM-AFQ-38); Termómetros ASTM-5C (IM-AFQ-15, IM-AFQ-70); Termómetro ASTM-120C (IM-AFQ-05); Termómetro Propositos Generales (IM-AFQ-73); Barometro (IM-AFQ-89)</t>
    </r>
  </si>
  <si>
    <r>
      <rPr>
        <b/>
        <sz val="12"/>
        <rFont val="Tahoma"/>
        <family val="2"/>
      </rPr>
      <t xml:space="preserve">Se ejecutó </t>
    </r>
    <r>
      <rPr>
        <b/>
        <u/>
        <sz val="12"/>
        <rFont val="Tahoma"/>
        <family val="2"/>
      </rPr>
      <t>Mantenimiento Preventivo</t>
    </r>
    <r>
      <rPr>
        <b/>
        <sz val="12"/>
        <rFont val="Tahoma"/>
        <family val="2"/>
      </rPr>
      <t xml:space="preserve"> de los equipos:</t>
    </r>
    <r>
      <rPr>
        <sz val="12"/>
        <rFont val="Tahoma"/>
        <family val="2"/>
      </rPr>
      <t xml:space="preserve"> Densímetro (EL-AFQ-27), Baño de Enfriamiento (EL-AFQ-05), Destilador Automático (EL-AFQ-08), Viscosímetro (EL-AFQ-09).                                                                                                                                                      </t>
    </r>
    <r>
      <rPr>
        <b/>
        <sz val="12"/>
        <rFont val="Tahoma"/>
        <family val="2"/>
      </rPr>
      <t>Se ejecutó</t>
    </r>
    <r>
      <rPr>
        <b/>
        <u/>
        <sz val="12"/>
        <rFont val="Tahoma"/>
        <family val="2"/>
      </rPr>
      <t xml:space="preserve"> Calificación</t>
    </r>
    <r>
      <rPr>
        <b/>
        <sz val="12"/>
        <rFont val="Tahoma"/>
        <family val="2"/>
      </rPr>
      <t xml:space="preserve"> de los equipos:</t>
    </r>
    <r>
      <rPr>
        <sz val="12"/>
        <rFont val="Tahoma"/>
        <family val="2"/>
      </rPr>
      <t xml:space="preserve"> Densímetro (EL-AFQ-27), Destilador Automático (EL-AFQ-08).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rFont val="Tahoma"/>
        <family val="2"/>
      </rPr>
      <t xml:space="preserve">Se ejecutó </t>
    </r>
    <r>
      <rPr>
        <b/>
        <u/>
        <sz val="12"/>
        <rFont val="Tahoma"/>
        <family val="2"/>
      </rPr>
      <t>Calibración</t>
    </r>
    <r>
      <rPr>
        <b/>
        <sz val="12"/>
        <rFont val="Tahoma"/>
        <family val="2"/>
      </rPr>
      <t xml:space="preserve"> de los equipos:</t>
    </r>
    <r>
      <rPr>
        <sz val="12"/>
        <rFont val="Tahoma"/>
        <family val="2"/>
      </rPr>
      <t xml:space="preserve"> Densímetro (EL-AFQ-27).                                                                 Se realizó la</t>
    </r>
    <r>
      <rPr>
        <u/>
        <sz val="12"/>
        <rFont val="Tahoma"/>
        <family val="2"/>
      </rPr>
      <t xml:space="preserve"> verificación</t>
    </r>
    <r>
      <rPr>
        <sz val="12"/>
        <rFont val="Tahoma"/>
        <family val="2"/>
      </rPr>
      <t xml:space="preserve"> de los cronómetros (IM-AFQ-81).            </t>
    </r>
  </si>
  <si>
    <r>
      <rPr>
        <b/>
        <sz val="12"/>
        <color theme="0"/>
        <rFont val="Tahoma"/>
        <family val="2"/>
      </rPr>
      <t xml:space="preserve">Se realizaron </t>
    </r>
    <r>
      <rPr>
        <b/>
        <u/>
        <sz val="12"/>
        <color theme="0"/>
        <rFont val="Tahoma"/>
        <family val="2"/>
      </rPr>
      <t>Mantenimientos Preventivos</t>
    </r>
    <r>
      <rPr>
        <b/>
        <sz val="12"/>
        <color theme="0"/>
        <rFont val="Tahoma"/>
        <family val="2"/>
      </rPr>
      <t xml:space="preserve"> de los equipos:</t>
    </r>
    <r>
      <rPr>
        <sz val="12"/>
        <color theme="0"/>
        <rFont val="Tahoma"/>
        <family val="2"/>
      </rPr>
      <t xml:space="preserve"> Cromatógrafos de Gases y Headspace (EL-AC-03, EL-AC-05, EL-AC-08), Cabinas de Extraccion (EL-AFQ-22, EL-AFQ-31).
</t>
    </r>
    <r>
      <rPr>
        <b/>
        <sz val="12"/>
        <color theme="0"/>
        <rFont val="Tahoma"/>
        <family val="2"/>
      </rPr>
      <t xml:space="preserve">
Se realizaron las </t>
    </r>
    <r>
      <rPr>
        <b/>
        <u/>
        <sz val="12"/>
        <color theme="0"/>
        <rFont val="Tahoma"/>
        <family val="2"/>
      </rPr>
      <t>Calificacione</t>
    </r>
    <r>
      <rPr>
        <b/>
        <sz val="12"/>
        <color theme="0"/>
        <rFont val="Tahoma"/>
        <family val="2"/>
      </rPr>
      <t xml:space="preserve">s de los equipos: </t>
    </r>
    <r>
      <rPr>
        <sz val="12"/>
        <color theme="0"/>
        <rFont val="Tahoma"/>
        <family val="2"/>
      </rPr>
      <t>Cromatógrafos de Gases y Headspace (EL-AC-03, EL-AC-05, EL-AC-08), Cabinas de Extraccion (EL-AFQ-22, EL-AFQ-31).</t>
    </r>
  </si>
  <si>
    <t xml:space="preserve">Se certificaron 15 lotes de B100 a diferentes clientes externos. No se presentaron reclamaciones de calidad del producto asociadas a los análisis ejecutados por el Laboratorio. </t>
  </si>
  <si>
    <t>JUN 21</t>
  </si>
  <si>
    <r>
      <rPr>
        <sz val="14"/>
        <color theme="0"/>
        <rFont val="Tahoma"/>
        <family val="2"/>
      </rPr>
      <t>´</t>
    </r>
    <r>
      <rPr>
        <sz val="14"/>
        <color indexed="8"/>
        <rFont val="Tahoma"/>
        <family val="2"/>
      </rPr>
      <t>MAY 2021</t>
    </r>
  </si>
  <si>
    <r>
      <rPr>
        <sz val="14"/>
        <color theme="0"/>
        <rFont val="Tahoma"/>
        <family val="2"/>
      </rPr>
      <t>´</t>
    </r>
    <r>
      <rPr>
        <sz val="14"/>
        <color indexed="8"/>
        <rFont val="Tahoma"/>
        <family val="2"/>
      </rPr>
      <t>JUN 2021</t>
    </r>
  </si>
  <si>
    <r>
      <rPr>
        <sz val="14"/>
        <color theme="0"/>
        <rFont val="Tahoma"/>
        <family val="2"/>
      </rPr>
      <t>´</t>
    </r>
    <r>
      <rPr>
        <sz val="14"/>
        <color indexed="8"/>
        <rFont val="Tahoma"/>
        <family val="2"/>
      </rPr>
      <t>JUL 2021</t>
    </r>
  </si>
  <si>
    <t xml:space="preserve">Se certificaron 20 lotes de B100 a diferentes clientes externos. No se presentaron reclamaciones de calidad del producto asociadas a los análisis ejecutados por el Laboratorio. </t>
  </si>
  <si>
    <t xml:space="preserve">Se certificaron 19 lotes de B100 a diferentes clientes externos. No se presentaron reclamaciones de calidad del producto asociadas a los análisis ejecutados por el Laboratorio. </t>
  </si>
  <si>
    <t>Se emitieron 20 Informes de resultados de B100 y 10 Informes de Glicerina. Se realizaron  116 análisis de Contaminación total de B-100 y 110 análisis de seguimiento de Contaminación total de 163 E3B.</t>
  </si>
  <si>
    <t>Se emitieron 19 Informes de resultados de B100 y 9 Informes de Glicerina. Se realizaron 182 análisis de Contaminación total de B-100 y 107 análisis de seguimiento de Contaminación total de 163 E3B.</t>
  </si>
  <si>
    <t>No se ejecuta plan de acción. Se reportan los resultados vía correo electrónico</t>
  </si>
  <si>
    <t xml:space="preserve">Se certificaron 23 lotes de B100 a diferentes clientes externos. No se presentaron reclamaciones de calidad del producto asociadas a los análisis ejecutados por el Laboratorio. </t>
  </si>
  <si>
    <t>Se emitieron 23 Informes de resultados de B100 y 9 Informes de Glicerina. Se realizaron 182 análisis de Contaminación total de B-100 y 107 análisis de seguimiento de Contaminación total de 163 E3B. Entre las consecuencias para el incremento del indicador fue la incapacidad de dos (2) personas por Covid-19.</t>
  </si>
  <si>
    <t>Se evaluó  el grado de satisfacción del cliente interno por medio de una encuesta semestral de acuerdo al cumplimiento de las necesidades y expectativas que éste requiere para el control de la calidad de la materia prima, control proceso, análisis especiales, glicerina cruda y producto final, obteniéndose un resultado satisfactorio (97,4 %).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</si>
</sst>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51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8"/>
      <name val="Tahoma"/>
      <family val="2"/>
    </font>
    <font>
      <b/>
      <sz val="11"/>
      <color indexed="8"/>
      <name val="Tahoma"/>
      <family val="2"/>
    </font>
    <font>
      <sz val="14"/>
      <color indexed="8"/>
      <name val="Tahoma"/>
      <family val="2"/>
    </font>
    <font>
      <sz val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sz val="12"/>
      <color indexed="8"/>
      <name val="Tahoma"/>
      <family val="2"/>
    </font>
    <font>
      <sz val="12"/>
      <color theme="1"/>
      <name val="Arial"/>
      <family val="2"/>
    </font>
    <font>
      <b/>
      <sz val="12"/>
      <color indexed="8"/>
      <name val="Tahoma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22"/>
      <name val="Tahoma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indexed="8"/>
      <name val="Tahoma"/>
      <family val="2"/>
    </font>
    <font>
      <sz val="16"/>
      <color indexed="8"/>
      <name val="Tahoma"/>
      <family val="2"/>
    </font>
    <font>
      <b/>
      <sz val="14"/>
      <color theme="1"/>
      <name val="Tahoma"/>
      <family val="2"/>
    </font>
    <font>
      <b/>
      <sz val="14"/>
      <color indexed="81"/>
      <name val="Tahoma"/>
      <family val="2"/>
    </font>
    <font>
      <u/>
      <sz val="12"/>
      <color indexed="8"/>
      <name val="Tahoma"/>
      <family val="2"/>
    </font>
    <font>
      <sz val="11"/>
      <name val="Tahoma"/>
      <family val="2"/>
    </font>
    <font>
      <sz val="10"/>
      <name val="Tahoma"/>
      <family val="2"/>
    </font>
    <font>
      <sz val="10"/>
      <color indexed="8"/>
      <name val="Tahoma"/>
      <family val="2"/>
    </font>
    <font>
      <sz val="10"/>
      <color theme="1"/>
      <name val="Tahoma"/>
      <family val="2"/>
    </font>
    <font>
      <sz val="10"/>
      <color theme="1"/>
      <name val="Calibri"/>
      <family val="2"/>
      <scheme val="minor"/>
    </font>
    <font>
      <sz val="12"/>
      <name val="Tahoma"/>
      <family val="2"/>
    </font>
    <font>
      <u/>
      <sz val="12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8"/>
      <color indexed="8"/>
      <name val="Tahoma"/>
      <family val="2"/>
    </font>
    <font>
      <sz val="11"/>
      <color theme="1"/>
      <name val="Tahoma"/>
      <family val="2"/>
    </font>
    <font>
      <sz val="14"/>
      <color theme="0"/>
      <name val="Tahoma"/>
      <family val="2"/>
    </font>
    <font>
      <sz val="14"/>
      <name val="Tahoma"/>
      <family val="2"/>
    </font>
    <font>
      <b/>
      <sz val="12"/>
      <name val="Tahoma"/>
      <family val="2"/>
    </font>
    <font>
      <b/>
      <u/>
      <sz val="12"/>
      <name val="Tahoma"/>
      <family val="2"/>
    </font>
    <font>
      <sz val="12"/>
      <color theme="0"/>
      <name val="Tahoma"/>
      <family val="2"/>
    </font>
    <font>
      <b/>
      <sz val="12"/>
      <color theme="0"/>
      <name val="Tahoma"/>
      <family val="2"/>
    </font>
    <font>
      <b/>
      <u/>
      <sz val="12"/>
      <color theme="0"/>
      <name val="Tahoma"/>
      <family val="2"/>
    </font>
  </fonts>
  <fills count="3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57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9" borderId="0" applyNumberFormat="0" applyBorder="0" applyAlignment="0" applyProtection="0"/>
    <xf numFmtId="0" fontId="13" fillId="3" borderId="0" applyNumberFormat="0" applyBorder="0" applyAlignment="0" applyProtection="0"/>
    <xf numFmtId="0" fontId="8" fillId="20" borderId="1" applyNumberFormat="0" applyAlignment="0" applyProtection="0"/>
    <xf numFmtId="0" fontId="9" fillId="21" borderId="2" applyNumberFormat="0" applyAlignment="0" applyProtection="0"/>
    <xf numFmtId="0" fontId="16" fillId="0" borderId="0" applyNumberFormat="0" applyFill="0" applyBorder="0" applyAlignment="0" applyProtection="0"/>
    <xf numFmtId="0" fontId="7" fillId="4" borderId="0" applyNumberFormat="0" applyBorder="0" applyAlignment="0" applyProtection="0"/>
    <xf numFmtId="0" fontId="18" fillId="0" borderId="4" applyNumberFormat="0" applyFill="0" applyAlignment="0" applyProtection="0"/>
    <xf numFmtId="0" fontId="19" fillId="0" borderId="5" applyNumberFormat="0" applyFill="0" applyAlignment="0" applyProtection="0"/>
    <xf numFmtId="0" fontId="11" fillId="0" borderId="6" applyNumberFormat="0" applyFill="0" applyAlignment="0" applyProtection="0"/>
    <xf numFmtId="0" fontId="11" fillId="0" borderId="0" applyNumberFormat="0" applyFill="0" applyBorder="0" applyAlignment="0" applyProtection="0"/>
    <xf numFmtId="0" fontId="12" fillId="7" borderId="1" applyNumberFormat="0" applyAlignment="0" applyProtection="0"/>
    <xf numFmtId="0" fontId="10" fillId="0" borderId="3" applyNumberFormat="0" applyFill="0" applyAlignment="0" applyProtection="0"/>
    <xf numFmtId="0" fontId="1" fillId="22" borderId="7" applyNumberFormat="0" applyFont="0" applyAlignment="0" applyProtection="0"/>
    <xf numFmtId="0" fontId="14" fillId="20" borderId="8" applyNumberFormat="0" applyAlignment="0" applyProtection="0"/>
    <xf numFmtId="0" fontId="17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4" fillId="0" borderId="0"/>
    <xf numFmtId="0" fontId="24" fillId="0" borderId="0"/>
    <xf numFmtId="9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9" fontId="26" fillId="0" borderId="0" applyFont="0" applyFill="0" applyBorder="0" applyAlignment="0" applyProtection="0"/>
    <xf numFmtId="0" fontId="26" fillId="0" borderId="0"/>
  </cellStyleXfs>
  <cellXfs count="262">
    <xf numFmtId="0" fontId="0" fillId="0" borderId="0" xfId="0"/>
    <xf numFmtId="0" fontId="2" fillId="0" borderId="0" xfId="0" applyFont="1" applyAlignment="1" applyProtection="1">
      <alignment horizontal="center" vertical="center"/>
    </xf>
    <xf numFmtId="0" fontId="2" fillId="0" borderId="0" xfId="0" applyFont="1" applyFill="1" applyBorder="1" applyAlignment="1" applyProtection="1">
      <alignment vertical="center"/>
      <protection locked="0"/>
    </xf>
    <xf numFmtId="0" fontId="3" fillId="0" borderId="0" xfId="0" applyFont="1" applyFill="1" applyBorder="1" applyAlignment="1" applyProtection="1">
      <alignment vertical="center" wrapText="1"/>
    </xf>
    <xf numFmtId="0" fontId="2" fillId="0" borderId="0" xfId="0" applyFont="1" applyAlignment="1" applyProtection="1">
      <alignment horizontal="left" vertical="top"/>
    </xf>
    <xf numFmtId="0" fontId="3" fillId="0" borderId="0" xfId="0" applyFont="1" applyFill="1" applyBorder="1" applyAlignment="1" applyProtection="1">
      <alignment horizontal="left" vertical="center" wrapText="1"/>
    </xf>
    <xf numFmtId="0" fontId="2" fillId="0" borderId="0" xfId="0" applyFont="1" applyAlignment="1" applyProtection="1">
      <alignment horizontal="center" vertical="center"/>
    </xf>
    <xf numFmtId="0" fontId="3" fillId="0" borderId="0" xfId="0" applyFont="1" applyFill="1" applyBorder="1" applyAlignment="1" applyProtection="1">
      <alignment horizontal="left" vertical="center" wrapText="1"/>
    </xf>
    <xf numFmtId="0" fontId="3" fillId="0" borderId="0" xfId="0" applyFont="1" applyFill="1" applyBorder="1" applyAlignment="1" applyProtection="1">
      <alignment horizontal="center" vertical="center"/>
    </xf>
    <xf numFmtId="0" fontId="3" fillId="0" borderId="0" xfId="0" applyFont="1" applyFill="1" applyBorder="1" applyAlignment="1" applyProtection="1">
      <alignment horizontal="center" vertical="center" wrapText="1"/>
    </xf>
    <xf numFmtId="9" fontId="20" fillId="0" borderId="9" xfId="0" applyNumberFormat="1" applyFont="1" applyBorder="1" applyAlignment="1" applyProtection="1">
      <alignment horizontal="center" vertical="center"/>
      <protection locked="0"/>
    </xf>
    <xf numFmtId="17" fontId="20" fillId="0" borderId="12" xfId="0" applyNumberFormat="1" applyFont="1" applyBorder="1" applyAlignment="1" applyProtection="1">
      <alignment horizontal="center" vertical="center"/>
      <protection locked="0"/>
    </xf>
    <xf numFmtId="164" fontId="20" fillId="0" borderId="9" xfId="0" applyNumberFormat="1" applyFont="1" applyBorder="1" applyAlignment="1" applyProtection="1">
      <alignment horizontal="center" vertical="center"/>
      <protection locked="0"/>
    </xf>
    <xf numFmtId="0" fontId="20" fillId="0" borderId="9" xfId="0" applyFont="1" applyBorder="1" applyAlignment="1" applyProtection="1">
      <alignment horizontal="center" vertical="center"/>
    </xf>
    <xf numFmtId="0" fontId="20" fillId="0" borderId="22" xfId="0" applyFont="1" applyBorder="1" applyAlignment="1" applyProtection="1">
      <alignment horizontal="center" vertical="center"/>
    </xf>
    <xf numFmtId="0" fontId="21" fillId="0" borderId="9" xfId="0" applyFont="1" applyFill="1" applyBorder="1" applyAlignment="1">
      <alignment horizontal="center" vertical="center"/>
    </xf>
    <xf numFmtId="0" fontId="22" fillId="23" borderId="10" xfId="0" applyFont="1" applyFill="1" applyBorder="1" applyAlignment="1" applyProtection="1">
      <alignment horizontal="center" vertical="center"/>
    </xf>
    <xf numFmtId="0" fontId="22" fillId="0" borderId="11" xfId="0" applyFont="1" applyBorder="1" applyAlignment="1" applyProtection="1">
      <alignment horizontal="center" vertical="center" wrapText="1"/>
    </xf>
    <xf numFmtId="0" fontId="22" fillId="0" borderId="21" xfId="0" applyFont="1" applyBorder="1" applyAlignment="1" applyProtection="1">
      <alignment horizontal="center" vertical="center" wrapText="1"/>
    </xf>
    <xf numFmtId="17" fontId="20" fillId="0" borderId="25" xfId="0" applyNumberFormat="1" applyFont="1" applyBorder="1" applyAlignment="1" applyProtection="1">
      <alignment horizontal="center" vertical="center"/>
      <protection locked="0"/>
    </xf>
    <xf numFmtId="164" fontId="20" fillId="0" borderId="26" xfId="0" applyNumberFormat="1" applyFont="1" applyBorder="1" applyAlignment="1" applyProtection="1">
      <alignment horizontal="center" vertical="center"/>
      <protection locked="0"/>
    </xf>
    <xf numFmtId="0" fontId="21" fillId="0" borderId="26" xfId="0" applyFont="1" applyFill="1" applyBorder="1" applyAlignment="1">
      <alignment horizontal="center" vertical="center"/>
    </xf>
    <xf numFmtId="0" fontId="21" fillId="0" borderId="27" xfId="0" applyFont="1" applyFill="1" applyBorder="1" applyAlignment="1">
      <alignment horizontal="center" vertical="center"/>
    </xf>
    <xf numFmtId="0" fontId="3" fillId="0" borderId="0" xfId="0" applyFont="1" applyFill="1" applyBorder="1" applyAlignment="1" applyProtection="1">
      <alignment horizontal="left" vertical="center" wrapText="1"/>
    </xf>
    <xf numFmtId="0" fontId="3" fillId="0" borderId="0" xfId="0" applyFont="1" applyFill="1" applyBorder="1" applyAlignment="1" applyProtection="1">
      <alignment horizontal="center" vertical="center"/>
    </xf>
    <xf numFmtId="0" fontId="3" fillId="0" borderId="0" xfId="0" applyFont="1" applyFill="1" applyBorder="1" applyAlignment="1" applyProtection="1">
      <alignment horizontal="center" vertical="center" wrapText="1"/>
    </xf>
    <xf numFmtId="0" fontId="3" fillId="0" borderId="0" xfId="0" applyFont="1" applyFill="1" applyBorder="1" applyAlignment="1" applyProtection="1">
      <alignment horizontal="left" vertical="center" wrapText="1"/>
    </xf>
    <xf numFmtId="0" fontId="3" fillId="0" borderId="0" xfId="0" applyFont="1" applyFill="1" applyBorder="1" applyAlignment="1" applyProtection="1">
      <alignment horizontal="center" vertical="center"/>
    </xf>
    <xf numFmtId="0" fontId="3" fillId="0" borderId="0" xfId="0" applyFont="1" applyFill="1" applyBorder="1" applyAlignment="1" applyProtection="1">
      <alignment horizontal="center" vertical="center" wrapText="1"/>
    </xf>
    <xf numFmtId="0" fontId="22" fillId="23" borderId="11" xfId="0" applyFont="1" applyFill="1" applyBorder="1" applyAlignment="1" applyProtection="1">
      <alignment horizontal="center" vertical="center"/>
    </xf>
    <xf numFmtId="0" fontId="20" fillId="0" borderId="9" xfId="0" applyNumberFormat="1" applyFont="1" applyBorder="1" applyAlignment="1" applyProtection="1">
      <alignment horizontal="center" vertical="center"/>
      <protection locked="0"/>
    </xf>
    <xf numFmtId="1" fontId="20" fillId="0" borderId="22" xfId="0" applyNumberFormat="1" applyFont="1" applyBorder="1" applyAlignment="1" applyProtection="1">
      <alignment horizontal="center" vertical="center"/>
      <protection locked="0"/>
    </xf>
    <xf numFmtId="1" fontId="20" fillId="0" borderId="27" xfId="0" applyNumberFormat="1" applyFont="1" applyBorder="1" applyAlignment="1" applyProtection="1">
      <alignment horizontal="center" vertical="center"/>
      <protection locked="0"/>
    </xf>
    <xf numFmtId="0" fontId="20" fillId="0" borderId="26" xfId="0" applyNumberFormat="1" applyFont="1" applyBorder="1" applyAlignment="1" applyProtection="1">
      <alignment horizontal="center" vertical="center"/>
      <protection locked="0"/>
    </xf>
    <xf numFmtId="1" fontId="20" fillId="0" borderId="9" xfId="0" applyNumberFormat="1" applyFont="1" applyBorder="1" applyAlignment="1" applyProtection="1">
      <alignment horizontal="center" vertical="center"/>
      <protection locked="0"/>
    </xf>
    <xf numFmtId="0" fontId="4" fillId="0" borderId="9" xfId="0" applyFont="1" applyBorder="1" applyAlignment="1" applyProtection="1">
      <alignment horizontal="center" vertical="center" wrapText="1"/>
    </xf>
    <xf numFmtId="17" fontId="4" fillId="0" borderId="12" xfId="0" applyNumberFormat="1" applyFont="1" applyBorder="1" applyAlignment="1" applyProtection="1">
      <alignment horizontal="center" vertical="center"/>
      <protection locked="0"/>
    </xf>
    <xf numFmtId="0" fontId="4" fillId="0" borderId="22" xfId="0" applyFont="1" applyBorder="1" applyAlignment="1" applyProtection="1">
      <alignment horizontal="center" vertical="center" wrapText="1"/>
    </xf>
    <xf numFmtId="0" fontId="4" fillId="0" borderId="9" xfId="55" applyNumberFormat="1" applyFont="1" applyBorder="1" applyAlignment="1" applyProtection="1">
      <alignment horizontal="center" vertical="center"/>
      <protection locked="0"/>
    </xf>
    <xf numFmtId="165" fontId="20" fillId="0" borderId="9" xfId="0" applyNumberFormat="1" applyFont="1" applyBorder="1" applyAlignment="1" applyProtection="1">
      <alignment horizontal="center" vertical="center"/>
      <protection locked="0"/>
    </xf>
    <xf numFmtId="17" fontId="4" fillId="0" borderId="12" xfId="0" applyNumberFormat="1" applyFont="1" applyBorder="1" applyAlignment="1" applyProtection="1">
      <alignment horizontal="center" vertical="center" wrapText="1"/>
      <protection locked="0"/>
    </xf>
    <xf numFmtId="0" fontId="4" fillId="0" borderId="9" xfId="0" applyNumberFormat="1" applyFont="1" applyBorder="1" applyAlignment="1" applyProtection="1">
      <alignment horizontal="center" vertical="center"/>
      <protection locked="0"/>
    </xf>
    <xf numFmtId="0" fontId="3" fillId="0" borderId="0" xfId="0" applyFont="1" applyFill="1" applyBorder="1" applyAlignment="1" applyProtection="1">
      <alignment horizontal="left" vertical="center" wrapText="1"/>
    </xf>
    <xf numFmtId="0" fontId="3" fillId="0" borderId="0" xfId="0" applyFont="1" applyFill="1" applyBorder="1" applyAlignment="1" applyProtection="1">
      <alignment horizontal="center" vertical="center"/>
    </xf>
    <xf numFmtId="0" fontId="3" fillId="0" borderId="0" xfId="0" applyFont="1" applyFill="1" applyBorder="1" applyAlignment="1" applyProtection="1">
      <alignment horizontal="center" vertical="center" wrapText="1"/>
    </xf>
    <xf numFmtId="0" fontId="22" fillId="23" borderId="11" xfId="0" applyFont="1" applyFill="1" applyBorder="1" applyAlignment="1" applyProtection="1">
      <alignment horizontal="center" vertical="center"/>
    </xf>
    <xf numFmtId="17" fontId="20" fillId="0" borderId="12" xfId="0" quotePrefix="1" applyNumberFormat="1" applyFont="1" applyBorder="1" applyAlignment="1" applyProtection="1">
      <alignment horizontal="center" vertical="center" wrapText="1"/>
      <protection locked="0"/>
    </xf>
    <xf numFmtId="17" fontId="20" fillId="0" borderId="35" xfId="0" applyNumberFormat="1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center" vertical="center"/>
    </xf>
    <xf numFmtId="0" fontId="27" fillId="25" borderId="9" xfId="0" applyFont="1" applyFill="1" applyBorder="1" applyAlignment="1">
      <alignment horizontal="center" vertical="center"/>
    </xf>
    <xf numFmtId="0" fontId="0" fillId="0" borderId="9" xfId="0" applyBorder="1" applyAlignment="1">
      <alignment horizontal="left" vertical="center" wrapText="1"/>
    </xf>
    <xf numFmtId="0" fontId="0" fillId="0" borderId="9" xfId="0" applyBorder="1" applyAlignment="1">
      <alignment horizontal="center" vertical="center"/>
    </xf>
    <xf numFmtId="0" fontId="0" fillId="26" borderId="9" xfId="0" applyFill="1" applyBorder="1" applyAlignment="1">
      <alignment horizontal="center" vertical="center"/>
    </xf>
    <xf numFmtId="0" fontId="0" fillId="0" borderId="9" xfId="0" applyFill="1" applyBorder="1" applyAlignment="1">
      <alignment horizontal="left" vertical="center" wrapText="1"/>
    </xf>
    <xf numFmtId="0" fontId="0" fillId="24" borderId="9" xfId="0" applyFill="1" applyBorder="1" applyAlignment="1">
      <alignment horizontal="center" vertical="center"/>
    </xf>
    <xf numFmtId="2" fontId="27" fillId="27" borderId="9" xfId="0" applyNumberFormat="1" applyFont="1" applyFill="1" applyBorder="1" applyAlignment="1">
      <alignment horizontal="center" vertical="center"/>
    </xf>
    <xf numFmtId="165" fontId="0" fillId="24" borderId="9" xfId="0" applyNumberFormat="1" applyFill="1" applyBorder="1" applyAlignment="1">
      <alignment horizontal="center" vertical="center"/>
    </xf>
    <xf numFmtId="1" fontId="0" fillId="24" borderId="9" xfId="0" applyNumberFormat="1" applyFill="1" applyBorder="1" applyAlignment="1">
      <alignment horizontal="center" vertical="center"/>
    </xf>
    <xf numFmtId="1" fontId="4" fillId="0" borderId="22" xfId="0" applyNumberFormat="1" applyFont="1" applyBorder="1" applyAlignment="1" applyProtection="1">
      <alignment horizontal="center" vertical="center"/>
      <protection locked="0"/>
    </xf>
    <xf numFmtId="0" fontId="20" fillId="0" borderId="26" xfId="0" applyFont="1" applyBorder="1" applyAlignment="1" applyProtection="1">
      <alignment horizontal="center" vertical="center"/>
    </xf>
    <xf numFmtId="0" fontId="20" fillId="0" borderId="27" xfId="0" applyFont="1" applyBorder="1" applyAlignment="1" applyProtection="1">
      <alignment horizontal="center" vertical="center"/>
    </xf>
    <xf numFmtId="0" fontId="28" fillId="23" borderId="28" xfId="0" applyFont="1" applyFill="1" applyBorder="1" applyAlignment="1" applyProtection="1">
      <alignment horizontal="center" vertical="center"/>
    </xf>
    <xf numFmtId="0" fontId="28" fillId="23" borderId="29" xfId="0" applyFont="1" applyFill="1" applyBorder="1" applyAlignment="1" applyProtection="1">
      <alignment horizontal="center" vertical="center"/>
    </xf>
    <xf numFmtId="0" fontId="28" fillId="23" borderId="30" xfId="0" applyFont="1" applyFill="1" applyBorder="1" applyAlignment="1" applyProtection="1">
      <alignment horizontal="center" vertical="center" wrapText="1"/>
    </xf>
    <xf numFmtId="165" fontId="0" fillId="26" borderId="9" xfId="0" applyNumberFormat="1" applyFill="1" applyBorder="1" applyAlignment="1">
      <alignment horizontal="center" vertical="center"/>
    </xf>
    <xf numFmtId="0" fontId="0" fillId="28" borderId="9" xfId="0" applyFill="1" applyBorder="1" applyAlignment="1">
      <alignment horizontal="left" vertical="center" wrapText="1"/>
    </xf>
    <xf numFmtId="0" fontId="0" fillId="28" borderId="9" xfId="0" applyFill="1" applyBorder="1" applyAlignment="1">
      <alignment horizontal="center" vertical="center"/>
    </xf>
    <xf numFmtId="165" fontId="0" fillId="28" borderId="9" xfId="0" applyNumberFormat="1" applyFill="1" applyBorder="1" applyAlignment="1">
      <alignment horizontal="center" vertical="center"/>
    </xf>
    <xf numFmtId="0" fontId="22" fillId="23" borderId="11" xfId="0" applyFont="1" applyFill="1" applyBorder="1" applyAlignment="1" applyProtection="1">
      <alignment horizontal="center" vertical="center"/>
    </xf>
    <xf numFmtId="0" fontId="3" fillId="0" borderId="0" xfId="0" applyFont="1" applyFill="1" applyBorder="1" applyAlignment="1" applyProtection="1">
      <alignment horizontal="left" vertical="center" wrapText="1"/>
    </xf>
    <xf numFmtId="0" fontId="3" fillId="0" borderId="0" xfId="0" applyFont="1" applyFill="1" applyBorder="1" applyAlignment="1" applyProtection="1">
      <alignment horizontal="center" vertical="center"/>
    </xf>
    <xf numFmtId="0" fontId="3" fillId="0" borderId="0" xfId="0" applyFont="1" applyFill="1" applyBorder="1" applyAlignment="1" applyProtection="1">
      <alignment horizontal="center" vertical="center" wrapText="1"/>
    </xf>
    <xf numFmtId="165" fontId="20" fillId="0" borderId="26" xfId="0" applyNumberFormat="1" applyFont="1" applyBorder="1" applyAlignment="1" applyProtection="1">
      <alignment horizontal="center" vertical="center"/>
      <protection locked="0"/>
    </xf>
    <xf numFmtId="17" fontId="20" fillId="0" borderId="10" xfId="0" applyNumberFormat="1" applyFont="1" applyBorder="1" applyAlignment="1" applyProtection="1">
      <alignment horizontal="center" vertical="center"/>
      <protection locked="0"/>
    </xf>
    <xf numFmtId="0" fontId="20" fillId="0" borderId="11" xfId="0" applyNumberFormat="1" applyFont="1" applyBorder="1" applyAlignment="1" applyProtection="1">
      <alignment horizontal="center" vertical="center"/>
      <protection locked="0"/>
    </xf>
    <xf numFmtId="0" fontId="20" fillId="0" borderId="11" xfId="0" applyFont="1" applyBorder="1" applyAlignment="1" applyProtection="1">
      <alignment horizontal="center" vertical="center"/>
    </xf>
    <xf numFmtId="0" fontId="20" fillId="0" borderId="21" xfId="0" applyFont="1" applyBorder="1" applyAlignment="1" applyProtection="1">
      <alignment horizontal="center" vertical="center"/>
    </xf>
    <xf numFmtId="165" fontId="20" fillId="0" borderId="11" xfId="0" applyNumberFormat="1" applyFont="1" applyBorder="1" applyAlignment="1" applyProtection="1">
      <alignment horizontal="center" vertical="center"/>
      <protection locked="0"/>
    </xf>
    <xf numFmtId="9" fontId="20" fillId="0" borderId="22" xfId="0" applyNumberFormat="1" applyFont="1" applyBorder="1" applyAlignment="1" applyProtection="1">
      <alignment horizontal="center" vertical="center"/>
      <protection locked="0"/>
    </xf>
    <xf numFmtId="9" fontId="20" fillId="0" borderId="27" xfId="0" applyNumberFormat="1" applyFont="1" applyBorder="1" applyAlignment="1" applyProtection="1">
      <alignment horizontal="center" vertical="center"/>
      <protection locked="0"/>
    </xf>
    <xf numFmtId="17" fontId="20" fillId="0" borderId="0" xfId="0" applyNumberFormat="1" applyFont="1" applyBorder="1" applyAlignment="1" applyProtection="1">
      <alignment horizontal="center" vertical="center"/>
      <protection locked="0"/>
    </xf>
    <xf numFmtId="0" fontId="20" fillId="0" borderId="0" xfId="0" applyNumberFormat="1" applyFont="1" applyBorder="1" applyAlignment="1" applyProtection="1">
      <alignment horizontal="center" vertical="center"/>
      <protection locked="0"/>
    </xf>
    <xf numFmtId="1" fontId="20" fillId="0" borderId="0" xfId="0" applyNumberFormat="1" applyFont="1" applyBorder="1" applyAlignment="1" applyProtection="1">
      <alignment horizontal="center" vertical="center"/>
      <protection locked="0"/>
    </xf>
    <xf numFmtId="0" fontId="22" fillId="23" borderId="28" xfId="0" applyFont="1" applyFill="1" applyBorder="1" applyAlignment="1" applyProtection="1">
      <alignment horizontal="center" vertical="center"/>
    </xf>
    <xf numFmtId="0" fontId="22" fillId="23" borderId="29" xfId="0" applyFont="1" applyFill="1" applyBorder="1" applyAlignment="1" applyProtection="1">
      <alignment horizontal="center" vertical="center"/>
    </xf>
    <xf numFmtId="0" fontId="22" fillId="0" borderId="29" xfId="0" applyFont="1" applyBorder="1" applyAlignment="1" applyProtection="1">
      <alignment horizontal="center" vertical="center" wrapText="1"/>
    </xf>
    <xf numFmtId="0" fontId="22" fillId="0" borderId="30" xfId="0" applyFont="1" applyBorder="1" applyAlignment="1" applyProtection="1">
      <alignment horizontal="center" vertical="center" wrapText="1"/>
    </xf>
    <xf numFmtId="9" fontId="20" fillId="0" borderId="21" xfId="0" applyNumberFormat="1" applyFont="1" applyBorder="1" applyAlignment="1" applyProtection="1">
      <alignment horizontal="center" vertical="center"/>
      <protection locked="0"/>
    </xf>
    <xf numFmtId="164" fontId="20" fillId="0" borderId="11" xfId="0" applyNumberFormat="1" applyFont="1" applyBorder="1" applyAlignment="1" applyProtection="1">
      <alignment horizontal="center" vertical="center"/>
      <protection locked="0"/>
    </xf>
    <xf numFmtId="1" fontId="20" fillId="0" borderId="21" xfId="0" applyNumberFormat="1" applyFont="1" applyBorder="1" applyAlignment="1" applyProtection="1">
      <alignment horizontal="center" vertical="center"/>
      <protection locked="0"/>
    </xf>
    <xf numFmtId="1" fontId="20" fillId="0" borderId="26" xfId="0" applyNumberFormat="1" applyFont="1" applyBorder="1" applyAlignment="1" applyProtection="1">
      <alignment horizontal="center" vertical="center"/>
      <protection locked="0"/>
    </xf>
    <xf numFmtId="0" fontId="33" fillId="0" borderId="20" xfId="0" applyFont="1" applyBorder="1" applyAlignment="1">
      <alignment vertical="center" wrapText="1"/>
    </xf>
    <xf numFmtId="0" fontId="34" fillId="0" borderId="9" xfId="0" applyFont="1" applyBorder="1" applyAlignment="1">
      <alignment horizontal="left" vertical="center" wrapText="1"/>
    </xf>
    <xf numFmtId="0" fontId="35" fillId="0" borderId="9" xfId="0" applyFont="1" applyBorder="1" applyAlignment="1">
      <alignment horizontal="left" vertical="center" wrapText="1"/>
    </xf>
    <xf numFmtId="0" fontId="35" fillId="0" borderId="19" xfId="0" applyFont="1" applyBorder="1" applyAlignment="1">
      <alignment horizontal="left" vertical="center" wrapText="1"/>
    </xf>
    <xf numFmtId="0" fontId="36" fillId="0" borderId="19" xfId="0" applyFont="1" applyBorder="1" applyAlignment="1">
      <alignment horizontal="left" vertical="center" wrapText="1"/>
    </xf>
    <xf numFmtId="0" fontId="37" fillId="28" borderId="9" xfId="0" applyFont="1" applyFill="1" applyBorder="1" applyAlignment="1">
      <alignment horizontal="left" vertical="center" wrapText="1"/>
    </xf>
    <xf numFmtId="0" fontId="36" fillId="0" borderId="9" xfId="0" applyFont="1" applyBorder="1" applyAlignment="1">
      <alignment horizontal="left" vertical="center" wrapText="1"/>
    </xf>
    <xf numFmtId="0" fontId="30" fillId="29" borderId="29" xfId="0" applyFont="1" applyFill="1" applyBorder="1" applyAlignment="1">
      <alignment horizontal="center" vertical="center" wrapText="1"/>
    </xf>
    <xf numFmtId="0" fontId="30" fillId="29" borderId="30" xfId="0" applyFont="1" applyFill="1" applyBorder="1" applyAlignment="1">
      <alignment horizontal="center" vertical="center" wrapText="1"/>
    </xf>
    <xf numFmtId="0" fontId="28" fillId="23" borderId="32" xfId="0" applyFont="1" applyFill="1" applyBorder="1" applyAlignment="1" applyProtection="1">
      <alignment horizontal="center" vertical="center"/>
    </xf>
    <xf numFmtId="0" fontId="28" fillId="23" borderId="33" xfId="0" applyFont="1" applyFill="1" applyBorder="1" applyAlignment="1" applyProtection="1">
      <alignment horizontal="center" vertical="center"/>
    </xf>
    <xf numFmtId="0" fontId="28" fillId="23" borderId="34" xfId="0" applyFont="1" applyFill="1" applyBorder="1" applyAlignment="1" applyProtection="1">
      <alignment horizontal="center" vertical="center" wrapText="1"/>
    </xf>
    <xf numFmtId="0" fontId="22" fillId="23" borderId="32" xfId="0" applyFont="1" applyFill="1" applyBorder="1" applyAlignment="1" applyProtection="1">
      <alignment horizontal="center" vertical="center"/>
    </xf>
    <xf numFmtId="0" fontId="22" fillId="23" borderId="33" xfId="0" applyFont="1" applyFill="1" applyBorder="1" applyAlignment="1" applyProtection="1">
      <alignment horizontal="center" vertical="center"/>
    </xf>
    <xf numFmtId="0" fontId="22" fillId="0" borderId="33" xfId="0" applyFont="1" applyBorder="1" applyAlignment="1" applyProtection="1">
      <alignment horizontal="center" vertical="center" wrapText="1"/>
    </xf>
    <xf numFmtId="0" fontId="22" fillId="0" borderId="34" xfId="0" applyFont="1" applyBorder="1" applyAlignment="1" applyProtection="1">
      <alignment horizontal="center" vertical="center" wrapText="1"/>
    </xf>
    <xf numFmtId="0" fontId="4" fillId="0" borderId="11" xfId="0" applyFont="1" applyBorder="1" applyAlignment="1" applyProtection="1">
      <alignment horizontal="center" vertical="center" wrapText="1"/>
    </xf>
    <xf numFmtId="0" fontId="4" fillId="0" borderId="21" xfId="0" applyFont="1" applyBorder="1" applyAlignment="1" applyProtection="1">
      <alignment horizontal="center" vertical="center" wrapText="1"/>
    </xf>
    <xf numFmtId="0" fontId="4" fillId="0" borderId="9" xfId="0" applyFont="1" applyBorder="1" applyAlignment="1" applyProtection="1">
      <alignment horizontal="center" vertical="center" wrapText="1"/>
      <protection locked="0"/>
    </xf>
    <xf numFmtId="0" fontId="4" fillId="0" borderId="9" xfId="0" applyFont="1" applyBorder="1" applyAlignment="1" applyProtection="1">
      <alignment horizontal="center" vertical="center"/>
    </xf>
    <xf numFmtId="0" fontId="4" fillId="0" borderId="22" xfId="0" applyFont="1" applyBorder="1" applyAlignment="1" applyProtection="1">
      <alignment horizontal="center" vertical="center"/>
    </xf>
    <xf numFmtId="165" fontId="4" fillId="0" borderId="9" xfId="0" applyNumberFormat="1" applyFont="1" applyBorder="1" applyAlignment="1" applyProtection="1">
      <alignment horizontal="center" vertical="center" wrapText="1"/>
    </xf>
    <xf numFmtId="165" fontId="4" fillId="0" borderId="22" xfId="0" applyNumberFormat="1" applyFont="1" applyBorder="1" applyAlignment="1" applyProtection="1">
      <alignment horizontal="center" vertical="center" wrapText="1"/>
    </xf>
    <xf numFmtId="0" fontId="4" fillId="0" borderId="26" xfId="0" applyFont="1" applyBorder="1" applyAlignment="1" applyProtection="1">
      <alignment horizontal="center" vertical="center" wrapText="1"/>
    </xf>
    <xf numFmtId="165" fontId="4" fillId="0" borderId="26" xfId="0" applyNumberFormat="1" applyFont="1" applyBorder="1" applyAlignment="1" applyProtection="1">
      <alignment horizontal="center" vertical="center" wrapText="1"/>
    </xf>
    <xf numFmtId="165" fontId="4" fillId="0" borderId="9" xfId="0" applyNumberFormat="1" applyFont="1" applyBorder="1" applyAlignment="1" applyProtection="1">
      <alignment horizontal="center" vertical="center" wrapText="1"/>
      <protection locked="0"/>
    </xf>
    <xf numFmtId="165" fontId="4" fillId="0" borderId="9" xfId="0" applyNumberFormat="1" applyFont="1" applyBorder="1" applyAlignment="1" applyProtection="1">
      <alignment horizontal="center" vertical="center"/>
    </xf>
    <xf numFmtId="165" fontId="4" fillId="0" borderId="22" xfId="0" applyNumberFormat="1" applyFont="1" applyBorder="1" applyAlignment="1" applyProtection="1">
      <alignment horizontal="center" vertical="center"/>
    </xf>
    <xf numFmtId="165" fontId="27" fillId="27" borderId="9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 applyProtection="1">
      <alignment horizontal="left" vertical="center" wrapText="1"/>
    </xf>
    <xf numFmtId="0" fontId="3" fillId="0" borderId="0" xfId="0" applyFont="1" applyFill="1" applyBorder="1" applyAlignment="1" applyProtection="1">
      <alignment horizontal="center" vertical="center" wrapText="1"/>
    </xf>
    <xf numFmtId="0" fontId="3" fillId="0" borderId="0" xfId="0" applyFont="1" applyFill="1" applyBorder="1" applyAlignment="1" applyProtection="1">
      <alignment horizontal="center" vertical="center"/>
    </xf>
    <xf numFmtId="165" fontId="4" fillId="0" borderId="27" xfId="0" applyNumberFormat="1" applyFont="1" applyBorder="1" applyAlignment="1" applyProtection="1">
      <alignment horizontal="center" vertical="center" wrapText="1"/>
    </xf>
    <xf numFmtId="0" fontId="22" fillId="23" borderId="11" xfId="0" applyFont="1" applyFill="1" applyBorder="1" applyAlignment="1" applyProtection="1">
      <alignment horizontal="center" vertical="center"/>
    </xf>
    <xf numFmtId="0" fontId="22" fillId="23" borderId="29" xfId="0" applyFont="1" applyFill="1" applyBorder="1" applyAlignment="1" applyProtection="1">
      <alignment horizontal="center" vertical="center"/>
    </xf>
    <xf numFmtId="1" fontId="20" fillId="0" borderId="11" xfId="0" applyNumberFormat="1" applyFont="1" applyBorder="1" applyAlignment="1" applyProtection="1">
      <alignment horizontal="center" vertical="center"/>
      <protection locked="0"/>
    </xf>
    <xf numFmtId="0" fontId="22" fillId="23" borderId="11" xfId="0" applyFont="1" applyFill="1" applyBorder="1" applyAlignment="1" applyProtection="1">
      <alignment horizontal="center" vertical="center"/>
    </xf>
    <xf numFmtId="0" fontId="2" fillId="0" borderId="9" xfId="0" applyFont="1" applyBorder="1" applyAlignment="1">
      <alignment horizontal="left" vertical="center"/>
    </xf>
    <xf numFmtId="0" fontId="2" fillId="0" borderId="19" xfId="0" applyFont="1" applyBorder="1" applyAlignment="1">
      <alignment horizontal="left" vertical="center" wrapText="1"/>
    </xf>
    <xf numFmtId="0" fontId="43" fillId="0" borderId="19" xfId="0" applyFont="1" applyBorder="1" applyAlignment="1">
      <alignment horizontal="left" vertical="center" wrapText="1"/>
    </xf>
    <xf numFmtId="0" fontId="2" fillId="0" borderId="9" xfId="0" applyFont="1" applyBorder="1" applyAlignment="1">
      <alignment horizontal="left" vertical="center" wrapText="1"/>
    </xf>
    <xf numFmtId="0" fontId="43" fillId="0" borderId="9" xfId="0" applyFont="1" applyBorder="1" applyAlignment="1">
      <alignment horizontal="left" vertical="center" wrapText="1"/>
    </xf>
    <xf numFmtId="0" fontId="22" fillId="23" borderId="11" xfId="0" applyFont="1" applyFill="1" applyBorder="1" applyAlignment="1" applyProtection="1">
      <alignment horizontal="center" vertical="center"/>
    </xf>
    <xf numFmtId="0" fontId="3" fillId="0" borderId="0" xfId="0" applyFont="1" applyFill="1" applyBorder="1" applyAlignment="1" applyProtection="1">
      <alignment horizontal="left" vertical="center" wrapText="1"/>
    </xf>
    <xf numFmtId="0" fontId="3" fillId="0" borderId="0" xfId="0" applyFont="1" applyFill="1" applyBorder="1" applyAlignment="1" applyProtection="1">
      <alignment horizontal="center" vertical="center" wrapText="1"/>
    </xf>
    <xf numFmtId="0" fontId="3" fillId="0" borderId="0" xfId="0" applyFont="1" applyFill="1" applyBorder="1" applyAlignment="1" applyProtection="1">
      <alignment horizontal="center" vertical="center"/>
    </xf>
    <xf numFmtId="0" fontId="20" fillId="0" borderId="36" xfId="0" applyFont="1" applyBorder="1" applyAlignment="1" applyProtection="1">
      <alignment horizontal="center" vertical="center"/>
      <protection locked="0"/>
    </xf>
    <xf numFmtId="9" fontId="20" fillId="0" borderId="37" xfId="0" applyNumberFormat="1" applyFont="1" applyBorder="1" applyAlignment="1" applyProtection="1">
      <alignment horizontal="center" vertical="center"/>
      <protection locked="0"/>
    </xf>
    <xf numFmtId="17" fontId="20" fillId="0" borderId="46" xfId="0" applyNumberFormat="1" applyFont="1" applyBorder="1" applyAlignment="1" applyProtection="1">
      <alignment horizontal="center" vertical="center"/>
      <protection locked="0"/>
    </xf>
    <xf numFmtId="17" fontId="20" fillId="0" borderId="10" xfId="0" quotePrefix="1" applyNumberFormat="1" applyFont="1" applyBorder="1" applyAlignment="1" applyProtection="1">
      <alignment horizontal="center" vertical="center" wrapText="1"/>
      <protection locked="0"/>
    </xf>
    <xf numFmtId="17" fontId="20" fillId="0" borderId="25" xfId="0" quotePrefix="1" applyNumberFormat="1" applyFont="1" applyBorder="1" applyAlignment="1" applyProtection="1">
      <alignment horizontal="center" vertical="center" wrapText="1"/>
      <protection locked="0"/>
    </xf>
    <xf numFmtId="0" fontId="2" fillId="0" borderId="0" xfId="0" applyFont="1" applyAlignment="1" applyProtection="1">
      <alignment horizontal="left" vertical="center"/>
    </xf>
    <xf numFmtId="17" fontId="45" fillId="0" borderId="12" xfId="0" applyNumberFormat="1" applyFont="1" applyBorder="1" applyAlignment="1" applyProtection="1">
      <alignment horizontal="center" vertical="center" wrapText="1"/>
      <protection locked="0"/>
    </xf>
    <xf numFmtId="1" fontId="4" fillId="0" borderId="27" xfId="0" applyNumberFormat="1" applyFont="1" applyBorder="1" applyAlignment="1" applyProtection="1">
      <alignment horizontal="center" vertical="center"/>
      <protection locked="0"/>
    </xf>
    <xf numFmtId="0" fontId="3" fillId="0" borderId="0" xfId="0" applyFont="1" applyFill="1" applyBorder="1" applyAlignment="1" applyProtection="1">
      <alignment horizontal="left" vertical="center" wrapText="1"/>
    </xf>
    <xf numFmtId="0" fontId="3" fillId="0" borderId="0" xfId="0" applyFont="1" applyFill="1" applyBorder="1" applyAlignment="1" applyProtection="1">
      <alignment horizontal="center" vertical="center" wrapText="1"/>
    </xf>
    <xf numFmtId="0" fontId="3" fillId="0" borderId="0" xfId="0" applyFont="1" applyFill="1" applyBorder="1" applyAlignment="1" applyProtection="1">
      <alignment horizontal="center" vertical="center"/>
    </xf>
    <xf numFmtId="0" fontId="22" fillId="23" borderId="29" xfId="0" applyFont="1" applyFill="1" applyBorder="1" applyAlignment="1" applyProtection="1">
      <alignment horizontal="center" vertical="center"/>
    </xf>
    <xf numFmtId="0" fontId="48" fillId="0" borderId="9" xfId="0" applyFont="1" applyBorder="1" applyAlignment="1" applyProtection="1">
      <alignment horizontal="center" vertical="center"/>
    </xf>
    <xf numFmtId="0" fontId="48" fillId="0" borderId="22" xfId="0" applyFont="1" applyBorder="1" applyAlignment="1" applyProtection="1">
      <alignment horizontal="center" vertical="center"/>
    </xf>
    <xf numFmtId="0" fontId="45" fillId="0" borderId="9" xfId="55" applyNumberFormat="1" applyFont="1" applyBorder="1" applyAlignment="1" applyProtection="1">
      <alignment horizontal="center" vertical="center"/>
      <protection locked="0"/>
    </xf>
    <xf numFmtId="0" fontId="20" fillId="0" borderId="36" xfId="0" applyNumberFormat="1" applyFont="1" applyBorder="1" applyAlignment="1" applyProtection="1">
      <alignment horizontal="center" vertical="center"/>
      <protection locked="0"/>
    </xf>
    <xf numFmtId="1" fontId="20" fillId="0" borderId="37" xfId="0" applyNumberFormat="1" applyFont="1" applyBorder="1" applyAlignment="1" applyProtection="1">
      <alignment horizontal="center" vertical="center"/>
      <protection locked="0"/>
    </xf>
    <xf numFmtId="0" fontId="22" fillId="24" borderId="32" xfId="0" applyFont="1" applyFill="1" applyBorder="1" applyAlignment="1" applyProtection="1">
      <alignment horizontal="center" vertical="center" wrapText="1"/>
    </xf>
    <xf numFmtId="0" fontId="22" fillId="24" borderId="33" xfId="0" applyFont="1" applyFill="1" applyBorder="1" applyAlignment="1" applyProtection="1">
      <alignment horizontal="center" vertical="center" wrapText="1"/>
    </xf>
    <xf numFmtId="0" fontId="22" fillId="24" borderId="34" xfId="0" applyFont="1" applyFill="1" applyBorder="1" applyAlignment="1" applyProtection="1">
      <alignment horizontal="center" vertical="center" wrapText="1"/>
    </xf>
    <xf numFmtId="0" fontId="2" fillId="0" borderId="13" xfId="0" applyFont="1" applyBorder="1" applyAlignment="1" applyProtection="1">
      <alignment horizontal="center" vertical="center"/>
    </xf>
    <xf numFmtId="0" fontId="2" fillId="0" borderId="14" xfId="0" applyFont="1" applyBorder="1" applyAlignment="1" applyProtection="1">
      <alignment horizontal="center" vertical="center"/>
    </xf>
    <xf numFmtId="0" fontId="2" fillId="0" borderId="15" xfId="0" applyFont="1" applyBorder="1" applyAlignment="1" applyProtection="1">
      <alignment horizontal="center" vertical="center"/>
    </xf>
    <xf numFmtId="0" fontId="2" fillId="0" borderId="16" xfId="0" applyFont="1" applyBorder="1" applyAlignment="1" applyProtection="1">
      <alignment horizontal="center" vertical="center"/>
    </xf>
    <xf numFmtId="0" fontId="2" fillId="0" borderId="17" xfId="0" applyFont="1" applyBorder="1" applyAlignment="1" applyProtection="1">
      <alignment horizontal="center" vertical="center"/>
    </xf>
    <xf numFmtId="0" fontId="2" fillId="0" borderId="18" xfId="0" applyFont="1" applyBorder="1" applyAlignment="1" applyProtection="1">
      <alignment horizontal="center" vertical="center"/>
    </xf>
    <xf numFmtId="0" fontId="25" fillId="0" borderId="13" xfId="0" applyFont="1" applyBorder="1" applyAlignment="1" applyProtection="1">
      <alignment horizontal="center" vertical="center" wrapText="1"/>
    </xf>
    <xf numFmtId="0" fontId="25" fillId="0" borderId="23" xfId="0" applyFont="1" applyBorder="1" applyAlignment="1" applyProtection="1">
      <alignment horizontal="center" vertical="center" wrapText="1"/>
    </xf>
    <xf numFmtId="0" fontId="25" fillId="0" borderId="14" xfId="0" applyFont="1" applyBorder="1" applyAlignment="1" applyProtection="1">
      <alignment horizontal="center" vertical="center" wrapText="1"/>
    </xf>
    <xf numFmtId="0" fontId="25" fillId="0" borderId="15" xfId="0" applyFont="1" applyBorder="1" applyAlignment="1" applyProtection="1">
      <alignment horizontal="center" vertical="center" wrapText="1"/>
    </xf>
    <xf numFmtId="0" fontId="25" fillId="0" borderId="0" xfId="0" applyFont="1" applyBorder="1" applyAlignment="1" applyProtection="1">
      <alignment horizontal="center" vertical="center" wrapText="1"/>
    </xf>
    <xf numFmtId="0" fontId="25" fillId="0" borderId="16" xfId="0" applyFont="1" applyBorder="1" applyAlignment="1" applyProtection="1">
      <alignment horizontal="center" vertical="center" wrapText="1"/>
    </xf>
    <xf numFmtId="0" fontId="25" fillId="0" borderId="17" xfId="0" applyFont="1" applyBorder="1" applyAlignment="1" applyProtection="1">
      <alignment horizontal="center" vertical="center" wrapText="1"/>
    </xf>
    <xf numFmtId="0" fontId="25" fillId="0" borderId="24" xfId="0" applyFont="1" applyBorder="1" applyAlignment="1" applyProtection="1">
      <alignment horizontal="center" vertical="center" wrapText="1"/>
    </xf>
    <xf numFmtId="0" fontId="25" fillId="0" borderId="18" xfId="0" applyFont="1" applyBorder="1" applyAlignment="1" applyProtection="1">
      <alignment horizontal="center" vertical="center" wrapText="1"/>
    </xf>
    <xf numFmtId="0" fontId="4" fillId="0" borderId="19" xfId="0" applyFont="1" applyBorder="1" applyAlignment="1">
      <alignment horizontal="left" vertical="center"/>
    </xf>
    <xf numFmtId="0" fontId="4" fillId="0" borderId="20" xfId="0" applyFont="1" applyBorder="1" applyAlignment="1">
      <alignment horizontal="left" vertical="center"/>
    </xf>
    <xf numFmtId="0" fontId="4" fillId="0" borderId="19" xfId="0" applyFont="1" applyBorder="1" applyAlignment="1">
      <alignment horizontal="left" vertical="center" wrapText="1"/>
    </xf>
    <xf numFmtId="0" fontId="4" fillId="0" borderId="20" xfId="0" applyFont="1" applyBorder="1" applyAlignment="1">
      <alignment horizontal="left" vertical="center" wrapText="1"/>
    </xf>
    <xf numFmtId="0" fontId="4" fillId="23" borderId="19" xfId="0" applyFont="1" applyFill="1" applyBorder="1" applyAlignment="1">
      <alignment horizontal="left" vertical="center"/>
    </xf>
    <xf numFmtId="0" fontId="4" fillId="23" borderId="20" xfId="0" applyFont="1" applyFill="1" applyBorder="1" applyAlignment="1">
      <alignment horizontal="left" vertical="center"/>
    </xf>
    <xf numFmtId="0" fontId="3" fillId="0" borderId="0" xfId="0" applyFont="1" applyFill="1" applyBorder="1" applyAlignment="1" applyProtection="1">
      <alignment horizontal="left" vertical="center" wrapText="1"/>
    </xf>
    <xf numFmtId="0" fontId="3" fillId="0" borderId="0" xfId="0" applyFont="1" applyFill="1" applyBorder="1" applyAlignment="1" applyProtection="1">
      <alignment horizontal="center" vertical="center" wrapText="1"/>
    </xf>
    <xf numFmtId="0" fontId="3" fillId="0" borderId="0" xfId="0" applyFont="1" applyFill="1" applyBorder="1" applyAlignment="1" applyProtection="1">
      <alignment horizontal="center" vertical="center"/>
    </xf>
    <xf numFmtId="0" fontId="22" fillId="24" borderId="9" xfId="0" applyFont="1" applyFill="1" applyBorder="1" applyAlignment="1" applyProtection="1">
      <alignment horizontal="center" vertical="center" wrapText="1"/>
    </xf>
    <xf numFmtId="0" fontId="4" fillId="23" borderId="19" xfId="0" applyFont="1" applyFill="1" applyBorder="1" applyAlignment="1" applyProtection="1">
      <alignment horizontal="left" vertical="center" wrapText="1"/>
    </xf>
    <xf numFmtId="0" fontId="4" fillId="23" borderId="31" xfId="0" applyFont="1" applyFill="1" applyBorder="1" applyAlignment="1" applyProtection="1">
      <alignment horizontal="left" vertical="center" wrapText="1"/>
    </xf>
    <xf numFmtId="0" fontId="4" fillId="23" borderId="20" xfId="0" applyFont="1" applyFill="1" applyBorder="1" applyAlignment="1" applyProtection="1">
      <alignment horizontal="left" vertical="center" wrapText="1"/>
    </xf>
    <xf numFmtId="0" fontId="22" fillId="23" borderId="11" xfId="0" applyFont="1" applyFill="1" applyBorder="1" applyAlignment="1" applyProtection="1">
      <alignment horizontal="center" vertical="center"/>
    </xf>
    <xf numFmtId="0" fontId="23" fillId="0" borderId="11" xfId="0" applyFont="1" applyBorder="1" applyAlignment="1">
      <alignment horizontal="center" vertical="center"/>
    </xf>
    <xf numFmtId="0" fontId="22" fillId="23" borderId="11" xfId="0" applyFont="1" applyFill="1" applyBorder="1" applyAlignment="1" applyProtection="1">
      <alignment horizontal="center" vertical="center" wrapText="1"/>
    </xf>
    <xf numFmtId="0" fontId="4" fillId="0" borderId="19" xfId="0" applyFont="1" applyBorder="1" applyAlignment="1" applyProtection="1">
      <alignment horizontal="left" vertical="center" wrapText="1"/>
    </xf>
    <xf numFmtId="0" fontId="4" fillId="0" borderId="31" xfId="0" applyFont="1" applyBorder="1" applyAlignment="1" applyProtection="1">
      <alignment horizontal="left" vertical="center" wrapText="1"/>
    </xf>
    <xf numFmtId="0" fontId="4" fillId="0" borderId="20" xfId="0" applyFont="1" applyBorder="1" applyAlignment="1" applyProtection="1">
      <alignment horizontal="left" vertical="center" wrapText="1"/>
    </xf>
    <xf numFmtId="0" fontId="4" fillId="0" borderId="9" xfId="0" applyFont="1" applyBorder="1" applyAlignment="1" applyProtection="1">
      <alignment horizontal="left" vertical="center" wrapText="1"/>
    </xf>
    <xf numFmtId="0" fontId="4" fillId="0" borderId="13" xfId="0" applyFont="1" applyBorder="1" applyAlignment="1" applyProtection="1">
      <alignment horizontal="center" vertical="center"/>
    </xf>
    <xf numFmtId="0" fontId="4" fillId="0" borderId="23" xfId="0" applyFont="1" applyBorder="1" applyAlignment="1" applyProtection="1">
      <alignment horizontal="center" vertical="center"/>
    </xf>
    <xf numFmtId="0" fontId="4" fillId="0" borderId="14" xfId="0" applyFont="1" applyBorder="1" applyAlignment="1" applyProtection="1">
      <alignment horizontal="center" vertical="center"/>
    </xf>
    <xf numFmtId="0" fontId="4" fillId="0" borderId="17" xfId="0" applyFont="1" applyBorder="1" applyAlignment="1" applyProtection="1">
      <alignment horizontal="center" vertical="center"/>
    </xf>
    <xf numFmtId="0" fontId="4" fillId="0" borderId="24" xfId="0" applyFont="1" applyBorder="1" applyAlignment="1" applyProtection="1">
      <alignment horizontal="center" vertical="center"/>
    </xf>
    <xf numFmtId="0" fontId="4" fillId="0" borderId="18" xfId="0" applyFont="1" applyBorder="1" applyAlignment="1" applyProtection="1">
      <alignment horizontal="center" vertical="center"/>
    </xf>
    <xf numFmtId="0" fontId="22" fillId="23" borderId="29" xfId="0" applyFont="1" applyFill="1" applyBorder="1" applyAlignment="1" applyProtection="1">
      <alignment horizontal="center" vertical="center"/>
    </xf>
    <xf numFmtId="0" fontId="23" fillId="0" borderId="29" xfId="0" applyFont="1" applyBorder="1" applyAlignment="1">
      <alignment horizontal="center" vertical="center"/>
    </xf>
    <xf numFmtId="0" fontId="22" fillId="23" borderId="29" xfId="0" applyFont="1" applyFill="1" applyBorder="1" applyAlignment="1" applyProtection="1">
      <alignment horizontal="center" vertical="center" wrapText="1"/>
    </xf>
    <xf numFmtId="0" fontId="38" fillId="0" borderId="11" xfId="0" applyFont="1" applyBorder="1" applyAlignment="1" applyProtection="1">
      <alignment horizontal="left" vertical="center" wrapText="1"/>
    </xf>
    <xf numFmtId="0" fontId="20" fillId="0" borderId="11" xfId="0" applyFont="1" applyBorder="1" applyAlignment="1" applyProtection="1">
      <alignment horizontal="center" vertical="center" wrapText="1"/>
      <protection locked="0"/>
    </xf>
    <xf numFmtId="0" fontId="38" fillId="0" borderId="9" xfId="0" applyFont="1" applyBorder="1" applyAlignment="1" applyProtection="1">
      <alignment horizontal="left" vertical="center" wrapText="1"/>
    </xf>
    <xf numFmtId="0" fontId="20" fillId="0" borderId="9" xfId="0" applyFont="1" applyBorder="1" applyAlignment="1" applyProtection="1">
      <alignment horizontal="center" vertical="center" wrapText="1"/>
      <protection locked="0"/>
    </xf>
    <xf numFmtId="0" fontId="48" fillId="0" borderId="19" xfId="0" applyFont="1" applyBorder="1" applyAlignment="1" applyProtection="1">
      <alignment horizontal="left" vertical="center" wrapText="1"/>
    </xf>
    <xf numFmtId="0" fontId="48" fillId="0" borderId="31" xfId="0" applyFont="1" applyBorder="1" applyAlignment="1" applyProtection="1">
      <alignment horizontal="left" vertical="center" wrapText="1"/>
    </xf>
    <xf numFmtId="0" fontId="48" fillId="0" borderId="20" xfId="0" applyFont="1" applyBorder="1" applyAlignment="1" applyProtection="1">
      <alignment horizontal="left" vertical="center" wrapText="1"/>
    </xf>
    <xf numFmtId="0" fontId="48" fillId="0" borderId="9" xfId="0" applyFont="1" applyBorder="1" applyAlignment="1" applyProtection="1">
      <alignment horizontal="center" vertical="center" wrapText="1"/>
      <protection locked="0"/>
    </xf>
    <xf numFmtId="0" fontId="48" fillId="0" borderId="9" xfId="0" applyFont="1" applyBorder="1" applyAlignment="1" applyProtection="1">
      <alignment horizontal="left" vertical="center" wrapText="1"/>
    </xf>
    <xf numFmtId="0" fontId="38" fillId="0" borderId="26" xfId="0" applyFont="1" applyBorder="1" applyAlignment="1" applyProtection="1">
      <alignment horizontal="left" vertical="center" wrapText="1"/>
    </xf>
    <xf numFmtId="0" fontId="20" fillId="0" borderId="26" xfId="0" applyFont="1" applyBorder="1" applyAlignment="1" applyProtection="1">
      <alignment horizontal="center" vertical="center" wrapText="1"/>
      <protection locked="0"/>
    </xf>
    <xf numFmtId="0" fontId="4" fillId="0" borderId="0" xfId="0" applyFont="1" applyAlignment="1" applyProtection="1">
      <alignment horizontal="center" vertical="center"/>
    </xf>
    <xf numFmtId="0" fontId="22" fillId="24" borderId="28" xfId="0" applyFont="1" applyFill="1" applyBorder="1" applyAlignment="1" applyProtection="1">
      <alignment horizontal="center" vertical="center" wrapText="1"/>
    </xf>
    <xf numFmtId="0" fontId="22" fillId="24" borderId="29" xfId="0" applyFont="1" applyFill="1" applyBorder="1" applyAlignment="1" applyProtection="1">
      <alignment horizontal="center" vertical="center" wrapText="1"/>
    </xf>
    <xf numFmtId="0" fontId="22" fillId="24" borderId="30" xfId="0" applyFont="1" applyFill="1" applyBorder="1" applyAlignment="1" applyProtection="1">
      <alignment horizontal="center" vertical="center" wrapText="1"/>
    </xf>
    <xf numFmtId="0" fontId="20" fillId="0" borderId="9" xfId="0" applyFont="1" applyBorder="1" applyAlignment="1" applyProtection="1">
      <alignment horizontal="left" vertical="center" wrapText="1"/>
    </xf>
    <xf numFmtId="0" fontId="20" fillId="0" borderId="19" xfId="0" applyFont="1" applyBorder="1" applyAlignment="1" applyProtection="1">
      <alignment horizontal="center" vertical="center" wrapText="1"/>
      <protection locked="0"/>
    </xf>
    <xf numFmtId="0" fontId="20" fillId="0" borderId="20" xfId="0" applyFont="1" applyBorder="1" applyAlignment="1" applyProtection="1">
      <alignment horizontal="center" vertical="center" wrapText="1"/>
      <protection locked="0"/>
    </xf>
    <xf numFmtId="0" fontId="20" fillId="0" borderId="26" xfId="0" applyFont="1" applyBorder="1" applyAlignment="1" applyProtection="1">
      <alignment horizontal="left" vertical="center" wrapText="1"/>
    </xf>
    <xf numFmtId="0" fontId="20" fillId="0" borderId="26" xfId="0" applyFont="1" applyBorder="1" applyAlignment="1" applyProtection="1">
      <alignment horizontal="left" vertical="center" wrapText="1"/>
      <protection locked="0"/>
    </xf>
    <xf numFmtId="0" fontId="20" fillId="0" borderId="9" xfId="0" applyFont="1" applyBorder="1" applyAlignment="1" applyProtection="1">
      <alignment horizontal="left" vertical="center" wrapText="1"/>
      <protection locked="0"/>
    </xf>
    <xf numFmtId="0" fontId="20" fillId="0" borderId="19" xfId="0" applyFont="1" applyBorder="1" applyAlignment="1" applyProtection="1">
      <alignment horizontal="left" vertical="center" wrapText="1"/>
    </xf>
    <xf numFmtId="0" fontId="20" fillId="0" borderId="31" xfId="0" applyFont="1" applyBorder="1" applyAlignment="1" applyProtection="1">
      <alignment horizontal="left" vertical="center" wrapText="1"/>
    </xf>
    <xf numFmtId="0" fontId="20" fillId="0" borderId="20" xfId="0" applyFont="1" applyBorder="1" applyAlignment="1" applyProtection="1">
      <alignment horizontal="left" vertical="center" wrapText="1"/>
    </xf>
    <xf numFmtId="0" fontId="42" fillId="0" borderId="19" xfId="0" applyFont="1" applyBorder="1" applyAlignment="1">
      <alignment horizontal="left" vertical="center"/>
    </xf>
    <xf numFmtId="0" fontId="42" fillId="0" borderId="20" xfId="0" applyFont="1" applyBorder="1" applyAlignment="1">
      <alignment horizontal="left" vertical="center"/>
    </xf>
    <xf numFmtId="0" fontId="42" fillId="0" borderId="19" xfId="0" applyFont="1" applyBorder="1" applyAlignment="1">
      <alignment horizontal="left" vertical="center" wrapText="1"/>
    </xf>
    <xf numFmtId="0" fontId="42" fillId="0" borderId="20" xfId="0" applyFont="1" applyBorder="1" applyAlignment="1">
      <alignment horizontal="left" vertical="center" wrapText="1"/>
    </xf>
    <xf numFmtId="0" fontId="42" fillId="23" borderId="19" xfId="0" applyFont="1" applyFill="1" applyBorder="1" applyAlignment="1">
      <alignment horizontal="left" vertical="center"/>
    </xf>
    <xf numFmtId="0" fontId="42" fillId="23" borderId="20" xfId="0" applyFont="1" applyFill="1" applyBorder="1" applyAlignment="1">
      <alignment horizontal="left" vertical="center"/>
    </xf>
    <xf numFmtId="0" fontId="42" fillId="23" borderId="19" xfId="0" applyFont="1" applyFill="1" applyBorder="1" applyAlignment="1" applyProtection="1">
      <alignment horizontal="left" vertical="center" wrapText="1"/>
    </xf>
    <xf numFmtId="0" fontId="42" fillId="23" borderId="31" xfId="0" applyFont="1" applyFill="1" applyBorder="1" applyAlignment="1" applyProtection="1">
      <alignment horizontal="left" vertical="center" wrapText="1"/>
    </xf>
    <xf numFmtId="0" fontId="42" fillId="23" borderId="20" xfId="0" applyFont="1" applyFill="1" applyBorder="1" applyAlignment="1" applyProtection="1">
      <alignment horizontal="left" vertical="center" wrapText="1"/>
    </xf>
    <xf numFmtId="0" fontId="20" fillId="0" borderId="11" xfId="0" applyFont="1" applyBorder="1" applyAlignment="1" applyProtection="1">
      <alignment horizontal="left" vertical="center" wrapText="1"/>
    </xf>
    <xf numFmtId="0" fontId="20" fillId="0" borderId="41" xfId="0" applyFont="1" applyBorder="1" applyAlignment="1" applyProtection="1">
      <alignment horizontal="center" vertical="center" wrapText="1"/>
      <protection locked="0"/>
    </xf>
    <xf numFmtId="0" fontId="20" fillId="0" borderId="42" xfId="0" applyFont="1" applyBorder="1" applyAlignment="1" applyProtection="1">
      <alignment horizontal="center" vertical="center" wrapText="1"/>
      <protection locked="0"/>
    </xf>
    <xf numFmtId="0" fontId="20" fillId="0" borderId="43" xfId="0" applyFont="1" applyBorder="1" applyAlignment="1" applyProtection="1">
      <alignment horizontal="left" vertical="center" wrapText="1"/>
    </xf>
    <xf numFmtId="0" fontId="20" fillId="0" borderId="44" xfId="0" applyFont="1" applyBorder="1" applyAlignment="1" applyProtection="1">
      <alignment horizontal="left" vertical="center" wrapText="1"/>
    </xf>
    <xf numFmtId="0" fontId="20" fillId="0" borderId="45" xfId="0" applyFont="1" applyBorder="1" applyAlignment="1" applyProtection="1">
      <alignment horizontal="left" vertical="center" wrapText="1"/>
    </xf>
    <xf numFmtId="0" fontId="20" fillId="0" borderId="43" xfId="0" applyFont="1" applyBorder="1" applyAlignment="1" applyProtection="1">
      <alignment horizontal="center" vertical="center" wrapText="1"/>
      <protection locked="0"/>
    </xf>
    <xf numFmtId="0" fontId="20" fillId="0" borderId="45" xfId="0" applyFont="1" applyBorder="1" applyAlignment="1" applyProtection="1">
      <alignment horizontal="center" vertical="center" wrapText="1"/>
      <protection locked="0"/>
    </xf>
    <xf numFmtId="0" fontId="20" fillId="0" borderId="36" xfId="0" applyFont="1" applyBorder="1" applyAlignment="1" applyProtection="1">
      <alignment horizontal="left" vertical="center" wrapText="1"/>
    </xf>
    <xf numFmtId="0" fontId="28" fillId="24" borderId="28" xfId="0" applyFont="1" applyFill="1" applyBorder="1" applyAlignment="1" applyProtection="1">
      <alignment horizontal="center" vertical="center" wrapText="1"/>
    </xf>
    <xf numFmtId="0" fontId="28" fillId="24" borderId="29" xfId="0" applyFont="1" applyFill="1" applyBorder="1" applyAlignment="1" applyProtection="1">
      <alignment horizontal="center" vertical="center" wrapText="1"/>
    </xf>
    <xf numFmtId="0" fontId="28" fillId="24" borderId="30" xfId="0" applyFont="1" applyFill="1" applyBorder="1" applyAlignment="1" applyProtection="1">
      <alignment horizontal="center" vertical="center" wrapText="1"/>
    </xf>
    <xf numFmtId="0" fontId="22" fillId="30" borderId="38" xfId="0" applyFont="1" applyFill="1" applyBorder="1" applyAlignment="1" applyProtection="1">
      <alignment horizontal="center" vertical="center"/>
    </xf>
    <xf numFmtId="0" fontId="22" fillId="30" borderId="39" xfId="0" applyFont="1" applyFill="1" applyBorder="1" applyAlignment="1" applyProtection="1">
      <alignment horizontal="center" vertical="center"/>
    </xf>
    <xf numFmtId="0" fontId="22" fillId="30" borderId="40" xfId="0" applyFont="1" applyFill="1" applyBorder="1" applyAlignment="1" applyProtection="1">
      <alignment horizontal="center" vertical="center"/>
    </xf>
    <xf numFmtId="17" fontId="29" fillId="0" borderId="10" xfId="0" applyNumberFormat="1" applyFont="1" applyBorder="1" applyAlignment="1" applyProtection="1">
      <alignment horizontal="left" vertical="center"/>
      <protection locked="0"/>
    </xf>
    <xf numFmtId="17" fontId="29" fillId="0" borderId="11" xfId="0" applyNumberFormat="1" applyFont="1" applyBorder="1" applyAlignment="1" applyProtection="1">
      <alignment horizontal="left" vertical="center"/>
      <protection locked="0"/>
    </xf>
    <xf numFmtId="17" fontId="29" fillId="0" borderId="12" xfId="0" applyNumberFormat="1" applyFont="1" applyBorder="1" applyAlignment="1" applyProtection="1">
      <alignment horizontal="left" vertical="center"/>
      <protection locked="0"/>
    </xf>
    <xf numFmtId="17" fontId="29" fillId="0" borderId="9" xfId="0" applyNumberFormat="1" applyFont="1" applyBorder="1" applyAlignment="1" applyProtection="1">
      <alignment horizontal="left" vertical="center"/>
      <protection locked="0"/>
    </xf>
    <xf numFmtId="17" fontId="29" fillId="0" borderId="25" xfId="0" applyNumberFormat="1" applyFont="1" applyBorder="1" applyAlignment="1" applyProtection="1">
      <alignment horizontal="left" vertical="center"/>
      <protection locked="0"/>
    </xf>
    <xf numFmtId="17" fontId="29" fillId="0" borderId="26" xfId="0" applyNumberFormat="1" applyFont="1" applyBorder="1" applyAlignment="1" applyProtection="1">
      <alignment horizontal="left" vertical="center"/>
      <protection locked="0"/>
    </xf>
    <xf numFmtId="0" fontId="22" fillId="23" borderId="33" xfId="0" applyFont="1" applyFill="1" applyBorder="1" applyAlignment="1" applyProtection="1">
      <alignment horizontal="center" vertical="center"/>
    </xf>
    <xf numFmtId="0" fontId="23" fillId="0" borderId="33" xfId="0" applyFont="1" applyBorder="1" applyAlignment="1">
      <alignment horizontal="center" vertical="center"/>
    </xf>
    <xf numFmtId="0" fontId="22" fillId="23" borderId="33" xfId="0" applyFont="1" applyFill="1" applyBorder="1" applyAlignment="1" applyProtection="1">
      <alignment horizontal="center" vertical="center" wrapText="1"/>
    </xf>
    <xf numFmtId="0" fontId="20" fillId="0" borderId="11" xfId="0" applyFont="1" applyBorder="1" applyAlignment="1" applyProtection="1">
      <alignment horizontal="left" vertical="center" wrapText="1"/>
      <protection locked="0"/>
    </xf>
    <xf numFmtId="0" fontId="38" fillId="0" borderId="19" xfId="0" applyFont="1" applyBorder="1" applyAlignment="1" applyProtection="1">
      <alignment horizontal="left" vertical="center" wrapText="1"/>
    </xf>
    <xf numFmtId="0" fontId="38" fillId="0" borderId="31" xfId="0" applyFont="1" applyBorder="1" applyAlignment="1" applyProtection="1">
      <alignment horizontal="left" vertical="center" wrapText="1"/>
    </xf>
    <xf numFmtId="0" fontId="38" fillId="0" borderId="20" xfId="0" applyFont="1" applyBorder="1" applyAlignment="1" applyProtection="1">
      <alignment horizontal="left" vertical="center" wrapText="1"/>
    </xf>
  </cellXfs>
  <cellStyles count="57">
    <cellStyle name="20% - Accent1" xfId="1"/>
    <cellStyle name="20% - Accent2" xfId="2"/>
    <cellStyle name="20% - Accent3" xfId="3"/>
    <cellStyle name="20% - Accent4" xfId="4"/>
    <cellStyle name="20% - Accent5" xfId="5"/>
    <cellStyle name="20% - Accent6" xfId="6"/>
    <cellStyle name="40% - Accent1" xfId="7"/>
    <cellStyle name="40% - Accent2" xfId="8"/>
    <cellStyle name="40% - Accent3" xfId="9"/>
    <cellStyle name="40% - Accent4" xfId="10"/>
    <cellStyle name="40% - Accent5" xfId="11"/>
    <cellStyle name="40% - Accent6" xfId="12"/>
    <cellStyle name="60% - Accent1" xfId="13"/>
    <cellStyle name="60% - Accent2" xfId="14"/>
    <cellStyle name="60% - Accent3" xfId="15"/>
    <cellStyle name="60% - Accent4" xfId="16"/>
    <cellStyle name="60% - Accent5" xfId="17"/>
    <cellStyle name="60% - Accent6" xfId="18"/>
    <cellStyle name="Accent1" xfId="19"/>
    <cellStyle name="Accent2" xfId="20"/>
    <cellStyle name="Accent3" xfId="21"/>
    <cellStyle name="Accent4" xfId="22"/>
    <cellStyle name="Accent5" xfId="23"/>
    <cellStyle name="Accent6" xfId="24"/>
    <cellStyle name="Bad" xfId="25"/>
    <cellStyle name="Calculation" xfId="26"/>
    <cellStyle name="Check Cell" xfId="27"/>
    <cellStyle name="Explanatory Text" xfId="28"/>
    <cellStyle name="Good" xfId="29"/>
    <cellStyle name="Heading 1" xfId="30"/>
    <cellStyle name="Heading 2" xfId="31"/>
    <cellStyle name="Heading 3" xfId="32"/>
    <cellStyle name="Heading 4" xfId="33"/>
    <cellStyle name="Input" xfId="34"/>
    <cellStyle name="Linked Cell" xfId="35"/>
    <cellStyle name="Normal" xfId="0" builtinId="0"/>
    <cellStyle name="Normal 2" xfId="40"/>
    <cellStyle name="Normal 2 10" xfId="44"/>
    <cellStyle name="Normal 2 11" xfId="43"/>
    <cellStyle name="Normal 2 12" xfId="45"/>
    <cellStyle name="Normal 2 13" xfId="46"/>
    <cellStyle name="Normal 2 2" xfId="47"/>
    <cellStyle name="Normal 2 3" xfId="48"/>
    <cellStyle name="Normal 2 4" xfId="49"/>
    <cellStyle name="Normal 2 5" xfId="50"/>
    <cellStyle name="Normal 2 6" xfId="51"/>
    <cellStyle name="Normal 2 7" xfId="52"/>
    <cellStyle name="Normal 2 8" xfId="53"/>
    <cellStyle name="Normal 2 9" xfId="41"/>
    <cellStyle name="Normal 3" xfId="54"/>
    <cellStyle name="Normal 4" xfId="56"/>
    <cellStyle name="Note" xfId="36"/>
    <cellStyle name="Output" xfId="37"/>
    <cellStyle name="Porcentaje" xfId="55" builtinId="5"/>
    <cellStyle name="Porcentual 2" xfId="42"/>
    <cellStyle name="Title" xfId="38"/>
    <cellStyle name="Warning Text" xfId="3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 sz="2000"/>
            </a:pPr>
            <a:r>
              <a:rPr lang="es-CO" sz="2000"/>
              <a:t>QUEJAS Y RECLAMOS ASOCIADOS A CALIDAD DE PRODUCTO</a:t>
            </a:r>
          </a:p>
        </c:rich>
      </c:tx>
      <c:layout>
        <c:manualLayout>
          <c:xMode val="edge"/>
          <c:yMode val="edge"/>
          <c:x val="0.20596948255770225"/>
          <c:y val="3.358243185217383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299461086519549"/>
          <c:y val="0.19250483243261496"/>
          <c:w val="0.87363733394473664"/>
          <c:h val="0.6091863308314997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'Quejas por Calidad'!$C$12</c:f>
              <c:strCache>
                <c:ptCount val="1"/>
                <c:pt idx="0">
                  <c:v>RESULTADO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sz="1600"/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'Quejas por Calidad'!$B$13:$B$24</c:f>
              <c:strCache>
                <c:ptCount val="7"/>
                <c:pt idx="0">
                  <c:v>´ENE 2021</c:v>
                </c:pt>
                <c:pt idx="1">
                  <c:v>´FEB 2021</c:v>
                </c:pt>
                <c:pt idx="2">
                  <c:v>´MAR 2021</c:v>
                </c:pt>
                <c:pt idx="3">
                  <c:v>´ABR 2021</c:v>
                </c:pt>
                <c:pt idx="4">
                  <c:v>´MAY 2021</c:v>
                </c:pt>
                <c:pt idx="5">
                  <c:v>´JUN 2021</c:v>
                </c:pt>
                <c:pt idx="6">
                  <c:v>´JUL 2021</c:v>
                </c:pt>
              </c:strCache>
            </c:strRef>
          </c:cat>
          <c:val>
            <c:numRef>
              <c:f>'Quejas por Calidad'!$C$13:$C$24</c:f>
              <c:numCache>
                <c:formatCode>General</c:formatCode>
                <c:ptCount val="1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3633152"/>
        <c:axId val="283634688"/>
      </c:barChart>
      <c:catAx>
        <c:axId val="283633152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txPr>
          <a:bodyPr rot="-5400000" vert="horz"/>
          <a:lstStyle/>
          <a:p>
            <a:pPr>
              <a:defRPr sz="1400"/>
            </a:pPr>
            <a:endParaRPr lang="es-CO"/>
          </a:p>
        </c:txPr>
        <c:crossAx val="283634688"/>
        <c:crosses val="autoZero"/>
        <c:auto val="1"/>
        <c:lblAlgn val="ctr"/>
        <c:lblOffset val="100"/>
        <c:noMultiLvlLbl val="1"/>
      </c:catAx>
      <c:valAx>
        <c:axId val="283634688"/>
        <c:scaling>
          <c:orientation val="minMax"/>
          <c:max val="10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800"/>
                </a:pPr>
                <a:r>
                  <a:rPr lang="es-CO" sz="1800"/>
                  <a:t>EFICIENCIA</a:t>
                </a:r>
                <a:r>
                  <a:rPr lang="es-CO" sz="1800" baseline="0"/>
                  <a:t> ORCENTUAL (%)</a:t>
                </a:r>
                <a:endParaRPr lang="es-CO" sz="1800"/>
              </a:p>
            </c:rich>
          </c:tx>
          <c:layout>
            <c:manualLayout>
              <c:xMode val="edge"/>
              <c:yMode val="edge"/>
              <c:x val="2.309027714648194E-2"/>
              <c:y val="0.24840056294814292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400"/>
            </a:pPr>
            <a:endParaRPr lang="es-CO"/>
          </a:p>
        </c:txPr>
        <c:crossAx val="283633152"/>
        <c:crosses val="autoZero"/>
        <c:crossBetween val="between"/>
        <c:min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000000000000955" l="0.70000000000000062" r="0.70000000000000062" t="0.75000000000000955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ENTREGA OPORTUNA INFORMES</a:t>
            </a:r>
            <a:r>
              <a:rPr lang="es-CO" baseline="0"/>
              <a:t> DE RESULTADOS</a:t>
            </a:r>
            <a:r>
              <a:rPr lang="es-CO"/>
              <a:t> - 2021</a:t>
            </a:r>
          </a:p>
        </c:rich>
      </c:tx>
      <c:layout>
        <c:manualLayout>
          <c:xMode val="edge"/>
          <c:yMode val="edge"/>
          <c:x val="0.24919613166501198"/>
          <c:y val="2.841590387491654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028627733250555"/>
          <c:y val="0.16404600976229852"/>
          <c:w val="0.86634566747742603"/>
          <c:h val="0.7538491141947175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'Entrega Oportuna'!$C$12</c:f>
              <c:strCache>
                <c:ptCount val="1"/>
                <c:pt idx="0">
                  <c:v>RESULTADO</c:v>
                </c:pt>
              </c:strCache>
            </c:strRef>
          </c:tx>
          <c:invertIfNegative val="0"/>
          <c:cat>
            <c:strRef>
              <c:f>'Entrega Oportuna'!$B$13:$B$19</c:f>
              <c:strCache>
                <c:ptCount val="7"/>
                <c:pt idx="0">
                  <c:v>ene-21</c:v>
                </c:pt>
                <c:pt idx="1">
                  <c:v>feb-21</c:v>
                </c:pt>
                <c:pt idx="2">
                  <c:v>mar-21</c:v>
                </c:pt>
                <c:pt idx="3">
                  <c:v>abr-21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</c:strCache>
            </c:strRef>
          </c:cat>
          <c:val>
            <c:numRef>
              <c:f>'Entrega Oportuna'!$C$13:$C$19</c:f>
              <c:numCache>
                <c:formatCode>General</c:formatCode>
                <c:ptCount val="7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5863936"/>
        <c:axId val="285865472"/>
      </c:barChart>
      <c:lineChart>
        <c:grouping val="standard"/>
        <c:varyColors val="0"/>
        <c:ser>
          <c:idx val="1"/>
          <c:order val="1"/>
          <c:tx>
            <c:strRef>
              <c:f>'Entrega Oportuna'!$D$12</c:f>
              <c:strCache>
                <c:ptCount val="1"/>
                <c:pt idx="0">
                  <c:v>L. MÁXIMO</c:v>
                </c:pt>
              </c:strCache>
            </c:strRef>
          </c:tx>
          <c:spPr>
            <a:ln w="38100"/>
          </c:spPr>
          <c:marker>
            <c:symbol val="none"/>
          </c:marker>
          <c:cat>
            <c:strRef>
              <c:f>'Entrega Oportuna'!$B$13:$B$21</c:f>
              <c:strCache>
                <c:ptCount val="9"/>
                <c:pt idx="0">
                  <c:v>ene-21</c:v>
                </c:pt>
                <c:pt idx="1">
                  <c:v>feb-21</c:v>
                </c:pt>
                <c:pt idx="2">
                  <c:v>mar-21</c:v>
                </c:pt>
                <c:pt idx="3">
                  <c:v>abr-21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SEPT</c:v>
                </c:pt>
              </c:strCache>
            </c:strRef>
          </c:cat>
          <c:val>
            <c:numRef>
              <c:f>'Entrega Oportuna'!$D$13:$D$21</c:f>
              <c:numCache>
                <c:formatCode>0</c:formatCode>
                <c:ptCount val="9"/>
                <c:pt idx="0">
                  <c:v>95</c:v>
                </c:pt>
                <c:pt idx="1">
                  <c:v>95</c:v>
                </c:pt>
                <c:pt idx="2">
                  <c:v>95</c:v>
                </c:pt>
                <c:pt idx="3">
                  <c:v>95</c:v>
                </c:pt>
                <c:pt idx="4">
                  <c:v>95</c:v>
                </c:pt>
                <c:pt idx="5">
                  <c:v>95</c:v>
                </c:pt>
                <c:pt idx="6">
                  <c:v>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5863936"/>
        <c:axId val="285865472"/>
      </c:lineChart>
      <c:catAx>
        <c:axId val="285863936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txPr>
          <a:bodyPr/>
          <a:lstStyle/>
          <a:p>
            <a:pPr>
              <a:defRPr sz="1600"/>
            </a:pPr>
            <a:endParaRPr lang="es-CO"/>
          </a:p>
        </c:txPr>
        <c:crossAx val="285865472"/>
        <c:crosses val="autoZero"/>
        <c:auto val="1"/>
        <c:lblAlgn val="ctr"/>
        <c:lblOffset val="100"/>
        <c:noMultiLvlLbl val="1"/>
      </c:catAx>
      <c:valAx>
        <c:axId val="285865472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800"/>
                </a:pPr>
                <a:r>
                  <a:rPr lang="es-CO" sz="1800"/>
                  <a:t>PORCENTAJE (%)</a:t>
                </a:r>
              </a:p>
            </c:rich>
          </c:tx>
          <c:layout>
            <c:manualLayout>
              <c:xMode val="edge"/>
              <c:yMode val="edge"/>
              <c:x val="2.1874999401930252E-2"/>
              <c:y val="0.36605542301354632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600"/>
            </a:pPr>
            <a:endParaRPr lang="es-CO"/>
          </a:p>
        </c:txPr>
        <c:crossAx val="285863936"/>
        <c:crosses val="autoZero"/>
        <c:crossBetween val="between"/>
        <c:majorUnit val="20"/>
        <c:min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000000000000955" l="0.70000000000000062" r="0.70000000000000062" t="0.75000000000000955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 sz="2000"/>
            </a:pPr>
            <a:r>
              <a:rPr lang="es-CO" sz="2000"/>
              <a:t>EFICIENCIA - ENSAYOS</a:t>
            </a:r>
            <a:r>
              <a:rPr lang="es-CO" sz="2000" baseline="0"/>
              <a:t> DE APTITUD</a:t>
            </a:r>
            <a:endParaRPr lang="es-CO" sz="2000"/>
          </a:p>
        </c:rich>
      </c:tx>
      <c:layout>
        <c:manualLayout>
          <c:xMode val="edge"/>
          <c:yMode val="edge"/>
          <c:x val="0.30197645928618638"/>
          <c:y val="2.841590387491654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299461086519549"/>
          <c:y val="0.19250483243261496"/>
          <c:w val="0.87363733394473664"/>
          <c:h val="0.6091863308314997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'Eficiencia Ryr'!$C$12</c:f>
              <c:strCache>
                <c:ptCount val="1"/>
                <c:pt idx="0">
                  <c:v>RESULTADO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-1.2152777445516801E-3"/>
                  <c:y val="-4.391569121330241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1.2152777445516801E-3"/>
                  <c:y val="-1.808284792040129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600"/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'Eficiencia Ryr'!$B$13:$B$23</c:f>
              <c:strCache>
                <c:ptCount val="11"/>
                <c:pt idx="0">
                  <c:v>1er Sem 2015</c:v>
                </c:pt>
                <c:pt idx="1">
                  <c:v>2do Sem 2015</c:v>
                </c:pt>
                <c:pt idx="2">
                  <c:v>1er Sem 2016</c:v>
                </c:pt>
                <c:pt idx="3">
                  <c:v>2do Sem 2016</c:v>
                </c:pt>
                <c:pt idx="4">
                  <c:v>1er Sem 2017</c:v>
                </c:pt>
                <c:pt idx="5">
                  <c:v>2do Sem 2017</c:v>
                </c:pt>
                <c:pt idx="6">
                  <c:v>1er Sem 2018</c:v>
                </c:pt>
                <c:pt idx="7">
                  <c:v>2do Sem 2018</c:v>
                </c:pt>
                <c:pt idx="8">
                  <c:v>1er Sem 2019</c:v>
                </c:pt>
                <c:pt idx="9">
                  <c:v>1er Sem 2020</c:v>
                </c:pt>
                <c:pt idx="10">
                  <c:v>1er Sem 2021</c:v>
                </c:pt>
              </c:strCache>
            </c:strRef>
          </c:cat>
          <c:val>
            <c:numRef>
              <c:f>'Eficiencia Ryr'!$C$13:$C$23</c:f>
              <c:numCache>
                <c:formatCode>General</c:formatCode>
                <c:ptCount val="11"/>
                <c:pt idx="0">
                  <c:v>93</c:v>
                </c:pt>
                <c:pt idx="1">
                  <c:v>96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6116480"/>
        <c:axId val="286134656"/>
      </c:barChart>
      <c:lineChart>
        <c:grouping val="standard"/>
        <c:varyColors val="0"/>
        <c:ser>
          <c:idx val="1"/>
          <c:order val="1"/>
          <c:tx>
            <c:strRef>
              <c:f>'Eficiencia Ryr'!$D$12</c:f>
              <c:strCache>
                <c:ptCount val="1"/>
                <c:pt idx="0">
                  <c:v>L. MÁXIMO</c:v>
                </c:pt>
              </c:strCache>
            </c:strRef>
          </c:tx>
          <c:spPr>
            <a:ln w="38100"/>
          </c:spPr>
          <c:marker>
            <c:symbol val="none"/>
          </c:marker>
          <c:dLbls>
            <c:dLbl>
              <c:idx val="11"/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'Eficiencia Ryr'!$B$13:$B$18</c:f>
              <c:strCache>
                <c:ptCount val="6"/>
                <c:pt idx="0">
                  <c:v>1er Sem 2015</c:v>
                </c:pt>
                <c:pt idx="1">
                  <c:v>2do Sem 2015</c:v>
                </c:pt>
                <c:pt idx="2">
                  <c:v>1er Sem 2016</c:v>
                </c:pt>
                <c:pt idx="3">
                  <c:v>2do Sem 2016</c:v>
                </c:pt>
                <c:pt idx="4">
                  <c:v>1er Sem 2017</c:v>
                </c:pt>
                <c:pt idx="5">
                  <c:v>2do Sem 2017</c:v>
                </c:pt>
              </c:strCache>
            </c:strRef>
          </c:cat>
          <c:val>
            <c:numRef>
              <c:f>'Eficiencia Ryr'!$D$13:$D$18</c:f>
              <c:numCache>
                <c:formatCode>0</c:formatCode>
                <c:ptCount val="6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6116480"/>
        <c:axId val="286134656"/>
      </c:lineChart>
      <c:catAx>
        <c:axId val="286116480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txPr>
          <a:bodyPr rot="-5400000" vert="horz"/>
          <a:lstStyle/>
          <a:p>
            <a:pPr>
              <a:defRPr sz="1400"/>
            </a:pPr>
            <a:endParaRPr lang="es-CO"/>
          </a:p>
        </c:txPr>
        <c:crossAx val="286134656"/>
        <c:crosses val="autoZero"/>
        <c:auto val="1"/>
        <c:lblAlgn val="ctr"/>
        <c:lblOffset val="100"/>
        <c:noMultiLvlLbl val="1"/>
      </c:catAx>
      <c:valAx>
        <c:axId val="286134656"/>
        <c:scaling>
          <c:orientation val="minMax"/>
          <c:max val="10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800"/>
                </a:pPr>
                <a:r>
                  <a:rPr lang="es-CO" sz="1800"/>
                  <a:t>EFICIENCIA</a:t>
                </a:r>
                <a:r>
                  <a:rPr lang="es-CO" sz="1800" baseline="0"/>
                  <a:t> ORCENTUAL (%)</a:t>
                </a:r>
                <a:endParaRPr lang="es-CO" sz="1800"/>
              </a:p>
            </c:rich>
          </c:tx>
          <c:layout>
            <c:manualLayout>
              <c:xMode val="edge"/>
              <c:yMode val="edge"/>
              <c:x val="2.309027714648194E-2"/>
              <c:y val="0.24840056294814292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400"/>
            </a:pPr>
            <a:endParaRPr lang="es-CO"/>
          </a:p>
        </c:txPr>
        <c:crossAx val="286116480"/>
        <c:crosses val="autoZero"/>
        <c:crossBetween val="between"/>
        <c:min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000000000000955" l="0.70000000000000062" r="0.70000000000000062" t="0.75000000000000955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HISTÓRICO - ENCUESTA DE SATISFACCIÓN CLIENTE INTERNO</a:t>
            </a:r>
          </a:p>
        </c:rich>
      </c:tx>
      <c:layout>
        <c:manualLayout>
          <c:xMode val="edge"/>
          <c:yMode val="edge"/>
          <c:x val="0.21841507075720268"/>
          <c:y val="3.09991678635452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757794379981563"/>
          <c:y val="0.16408892855769874"/>
          <c:w val="0.85905400101011664"/>
          <c:h val="0.647935290660933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'Encuesta de Satisfacción'!$C$12</c:f>
              <c:strCache>
                <c:ptCount val="1"/>
                <c:pt idx="0">
                  <c:v>RESULTADO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dLbls>
            <c:dLbl>
              <c:idx val="4"/>
              <c:layout>
                <c:manualLayout>
                  <c:x val="0"/>
                  <c:y val="-7.90442178334267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0"/>
                  <c:y val="-1.291631994314377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"/>
              <c:layout>
                <c:manualLayout>
                  <c:x val="0"/>
                  <c:y val="-1.033305595451504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</c:spPr>
            <c:txPr>
              <a:bodyPr/>
              <a:lstStyle/>
              <a:p>
                <a:pPr>
                  <a:defRPr sz="1400"/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'Encuesta de Satisfacción'!$B$13:$B$27</c:f>
              <c:strCache>
                <c:ptCount val="15"/>
                <c:pt idx="0">
                  <c:v>DIC 16</c:v>
                </c:pt>
                <c:pt idx="1">
                  <c:v>MAR 17</c:v>
                </c:pt>
                <c:pt idx="2">
                  <c:v>JUN 17</c:v>
                </c:pt>
                <c:pt idx="3">
                  <c:v>SEPT 17</c:v>
                </c:pt>
                <c:pt idx="4">
                  <c:v>DIC 17</c:v>
                </c:pt>
                <c:pt idx="5">
                  <c:v>MAR 18</c:v>
                </c:pt>
                <c:pt idx="6">
                  <c:v>JUN 18</c:v>
                </c:pt>
                <c:pt idx="7">
                  <c:v>SEPT 18</c:v>
                </c:pt>
                <c:pt idx="8">
                  <c:v>DIC 18</c:v>
                </c:pt>
                <c:pt idx="9">
                  <c:v>JUN 19</c:v>
                </c:pt>
                <c:pt idx="10">
                  <c:v>DIC 19</c:v>
                </c:pt>
                <c:pt idx="11">
                  <c:v>JUN 20</c:v>
                </c:pt>
                <c:pt idx="12">
                  <c:v>DIC 20</c:v>
                </c:pt>
                <c:pt idx="13">
                  <c:v>MAR 21</c:v>
                </c:pt>
                <c:pt idx="14">
                  <c:v>JUN 21</c:v>
                </c:pt>
              </c:strCache>
            </c:strRef>
          </c:cat>
          <c:val>
            <c:numRef>
              <c:f>'Encuesta de Satisfacción'!$C$13:$C$27</c:f>
              <c:numCache>
                <c:formatCode>General</c:formatCode>
                <c:ptCount val="15"/>
                <c:pt idx="0">
                  <c:v>99.1</c:v>
                </c:pt>
                <c:pt idx="1">
                  <c:v>98.7</c:v>
                </c:pt>
                <c:pt idx="2" formatCode="0.0">
                  <c:v>98.8</c:v>
                </c:pt>
                <c:pt idx="3">
                  <c:v>98.7</c:v>
                </c:pt>
                <c:pt idx="4" formatCode="0.0">
                  <c:v>98</c:v>
                </c:pt>
                <c:pt idx="5">
                  <c:v>97.2</c:v>
                </c:pt>
                <c:pt idx="6">
                  <c:v>98.5</c:v>
                </c:pt>
                <c:pt idx="7">
                  <c:v>99.8</c:v>
                </c:pt>
                <c:pt idx="8">
                  <c:v>98.4</c:v>
                </c:pt>
                <c:pt idx="9">
                  <c:v>99.1</c:v>
                </c:pt>
                <c:pt idx="10">
                  <c:v>97.5</c:v>
                </c:pt>
                <c:pt idx="11">
                  <c:v>98.7</c:v>
                </c:pt>
                <c:pt idx="12" formatCode="0.0">
                  <c:v>98.9</c:v>
                </c:pt>
                <c:pt idx="13" formatCode="0.0">
                  <c:v>95.6</c:v>
                </c:pt>
                <c:pt idx="14" formatCode="0.0">
                  <c:v>97.41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9"/>
        <c:overlap val="-38"/>
        <c:axId val="286531584"/>
        <c:axId val="286533120"/>
      </c:barChart>
      <c:lineChart>
        <c:grouping val="standard"/>
        <c:varyColors val="0"/>
        <c:ser>
          <c:idx val="1"/>
          <c:order val="1"/>
          <c:tx>
            <c:strRef>
              <c:f>'Encuesta de Satisfacción'!$D$12</c:f>
              <c:strCache>
                <c:ptCount val="1"/>
                <c:pt idx="0">
                  <c:v>L. MÁXIMO</c:v>
                </c:pt>
              </c:strCache>
            </c:strRef>
          </c:tx>
          <c:spPr>
            <a:ln w="38100"/>
          </c:spPr>
          <c:marker>
            <c:symbol val="none"/>
          </c:marker>
          <c:cat>
            <c:strRef>
              <c:f>'Encuesta de Satisfacción'!$B$13:$B$27</c:f>
              <c:strCache>
                <c:ptCount val="15"/>
                <c:pt idx="0">
                  <c:v>DIC 16</c:v>
                </c:pt>
                <c:pt idx="1">
                  <c:v>MAR 17</c:v>
                </c:pt>
                <c:pt idx="2">
                  <c:v>JUN 17</c:v>
                </c:pt>
                <c:pt idx="3">
                  <c:v>SEPT 17</c:v>
                </c:pt>
                <c:pt idx="4">
                  <c:v>DIC 17</c:v>
                </c:pt>
                <c:pt idx="5">
                  <c:v>MAR 18</c:v>
                </c:pt>
                <c:pt idx="6">
                  <c:v>JUN 18</c:v>
                </c:pt>
                <c:pt idx="7">
                  <c:v>SEPT 18</c:v>
                </c:pt>
                <c:pt idx="8">
                  <c:v>DIC 18</c:v>
                </c:pt>
                <c:pt idx="9">
                  <c:v>JUN 19</c:v>
                </c:pt>
                <c:pt idx="10">
                  <c:v>DIC 19</c:v>
                </c:pt>
                <c:pt idx="11">
                  <c:v>JUN 20</c:v>
                </c:pt>
                <c:pt idx="12">
                  <c:v>DIC 20</c:v>
                </c:pt>
                <c:pt idx="13">
                  <c:v>MAR 21</c:v>
                </c:pt>
                <c:pt idx="14">
                  <c:v>JUN 21</c:v>
                </c:pt>
              </c:strCache>
            </c:strRef>
          </c:cat>
          <c:val>
            <c:numRef>
              <c:f>'Encuesta de Satisfacción'!$D$13:$D$27</c:f>
              <c:numCache>
                <c:formatCode>0</c:formatCode>
                <c:ptCount val="15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90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93</c:v>
                </c:pt>
                <c:pt idx="13">
                  <c:v>93</c:v>
                </c:pt>
                <c:pt idx="14">
                  <c:v>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6531584"/>
        <c:axId val="286533120"/>
      </c:lineChart>
      <c:dateAx>
        <c:axId val="286531584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txPr>
          <a:bodyPr rot="-5400000" vert="horz"/>
          <a:lstStyle/>
          <a:p>
            <a:pPr>
              <a:defRPr sz="1400"/>
            </a:pPr>
            <a:endParaRPr lang="es-CO"/>
          </a:p>
        </c:txPr>
        <c:crossAx val="28653312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86533120"/>
        <c:scaling>
          <c:orientation val="minMax"/>
          <c:max val="10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800"/>
                </a:pPr>
                <a:r>
                  <a:rPr lang="es-CO" sz="1800"/>
                  <a:t>PORCENTAJE</a:t>
                </a:r>
                <a:r>
                  <a:rPr lang="es-CO" sz="1800" baseline="0"/>
                  <a:t> (%)</a:t>
                </a:r>
                <a:endParaRPr lang="es-CO" sz="1800"/>
              </a:p>
            </c:rich>
          </c:tx>
          <c:layout>
            <c:manualLayout>
              <c:xMode val="edge"/>
              <c:yMode val="edge"/>
              <c:x val="2.7951388124688645E-2"/>
              <c:y val="0.3678506897823395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s-CO"/>
          </a:p>
        </c:txPr>
        <c:crossAx val="2865315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955" l="0.70000000000000062" r="0.70000000000000062" t="0.75000000000000955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</c:spPr>
          <c:invertIfNegative val="0"/>
          <c:dLbls>
            <c:txPr>
              <a:bodyPr/>
              <a:lstStyle/>
              <a:p>
                <a:pPr>
                  <a:defRPr sz="1400"/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'Análisis Encuesta (Sept 2017)'!$B$5:$B$10</c:f>
              <c:strCache>
                <c:ptCount val="6"/>
                <c:pt idx="0">
                  <c:v>Considera usted que los resultados del Laboratorio son confiables al momento de emitir los certificados de producto final B100?</c:v>
                </c:pt>
                <c:pt idx="1">
                  <c:v>El Laboratorio cumple en los tiempos acordados para la entrega de Informe de Resultados?</c:v>
                </c:pt>
                <c:pt idx="2">
                  <c:v>¿Cómo considera usted la amabilidad y actitud de servicio del personal del Laboratorio que intervino en la prestación de su servicio?</c:v>
                </c:pt>
                <c:pt idx="3">
                  <c:v>Cúal es su percepción en la evolución de los servicios prestados por el Laboratorio para emitir Informes de Resultados?</c:v>
                </c:pt>
                <c:pt idx="4">
                  <c:v>¿Cómo considera la claridad de la información suministrada por el personal del Laboratorio ante las dudas que se generen por parte del cliente interno?</c:v>
                </c:pt>
                <c:pt idx="5">
                  <c:v>¿Cómo percibe usted la prestación del servicio recibido
con relación a los servicios prestados en meses anteriores?</c:v>
                </c:pt>
              </c:strCache>
            </c:strRef>
          </c:cat>
          <c:val>
            <c:numRef>
              <c:f>'Análisis Encuesta (Sept 2017)'!$H$5:$H$10</c:f>
              <c:numCache>
                <c:formatCode>General</c:formatCode>
                <c:ptCount val="6"/>
                <c:pt idx="0">
                  <c:v>98.6</c:v>
                </c:pt>
                <c:pt idx="1">
                  <c:v>98.6</c:v>
                </c:pt>
                <c:pt idx="2">
                  <c:v>95.6</c:v>
                </c:pt>
                <c:pt idx="3">
                  <c:v>98.6</c:v>
                </c:pt>
                <c:pt idx="4">
                  <c:v>98.2</c:v>
                </c:pt>
                <c:pt idx="5">
                  <c:v>95.4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6592384"/>
        <c:axId val="286610560"/>
      </c:barChart>
      <c:catAx>
        <c:axId val="286592384"/>
        <c:scaling>
          <c:orientation val="minMax"/>
        </c:scaling>
        <c:delete val="0"/>
        <c:axPos val="b"/>
        <c:majorTickMark val="out"/>
        <c:minorTickMark val="none"/>
        <c:tickLblPos val="nextTo"/>
        <c:crossAx val="286610560"/>
        <c:crosses val="autoZero"/>
        <c:auto val="1"/>
        <c:lblAlgn val="ctr"/>
        <c:lblOffset val="100"/>
        <c:noMultiLvlLbl val="0"/>
      </c:catAx>
      <c:valAx>
        <c:axId val="286610560"/>
        <c:scaling>
          <c:orientation val="minMax"/>
          <c:max val="100"/>
          <c:min val="90"/>
        </c:scaling>
        <c:delete val="0"/>
        <c:axPos val="l"/>
        <c:numFmt formatCode="General" sourceLinked="1"/>
        <c:majorTickMark val="out"/>
        <c:minorTickMark val="none"/>
        <c:tickLblPos val="nextTo"/>
        <c:crossAx val="286592384"/>
        <c:crosses val="autoZero"/>
        <c:crossBetween val="between"/>
        <c:majorUnit val="2"/>
      </c:valAx>
    </c:plotArea>
    <c:plotVisOnly val="1"/>
    <c:dispBlanksAs val="gap"/>
    <c:showDLblsOverMax val="0"/>
  </c:chart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</c:spPr>
          <c:invertIfNegative val="0"/>
          <c:dLbls>
            <c:txPr>
              <a:bodyPr/>
              <a:lstStyle/>
              <a:p>
                <a:pPr>
                  <a:defRPr sz="1400"/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'Análisis Encuesta (Dic 2017)'!$B$5:$B$10</c:f>
              <c:strCache>
                <c:ptCount val="6"/>
                <c:pt idx="0">
                  <c:v>Considera usted que los resultados del Laboratorio son confiables al momento de emitir los certificados de producto final B100?</c:v>
                </c:pt>
                <c:pt idx="1">
                  <c:v>El Laboratorio cumple en los tiempos acordados para la entrega de Informe de Resultados?</c:v>
                </c:pt>
                <c:pt idx="2">
                  <c:v>¿Cómo considera usted la amabilidad y actitud de servicio del personal del Laboratorio que intervino en la prestación de su servicio?</c:v>
                </c:pt>
                <c:pt idx="3">
                  <c:v>Cúal es su percepción en la evolución de los servicios prestados por el Laboratorio para emitir Informes de Resultados?</c:v>
                </c:pt>
                <c:pt idx="4">
                  <c:v>¿Cómo considera la claridad de la información suministrada por el personal del Laboratorio ante las dudas que se generen por parte del cliente interno?</c:v>
                </c:pt>
                <c:pt idx="5">
                  <c:v>¿Cómo percibe usted la prestación del servicio recibido
con relación a los servicios prestados en meses anteriores?</c:v>
                </c:pt>
              </c:strCache>
            </c:strRef>
          </c:cat>
          <c:val>
            <c:numRef>
              <c:f>'Análisis Encuesta (Dic 2017)'!$H$5:$H$10</c:f>
              <c:numCache>
                <c:formatCode>General</c:formatCode>
                <c:ptCount val="6"/>
                <c:pt idx="0">
                  <c:v>98.75</c:v>
                </c:pt>
                <c:pt idx="1">
                  <c:v>98.5</c:v>
                </c:pt>
                <c:pt idx="2">
                  <c:v>98.75</c:v>
                </c:pt>
                <c:pt idx="3">
                  <c:v>98.5</c:v>
                </c:pt>
                <c:pt idx="4">
                  <c:v>99</c:v>
                </c:pt>
                <c:pt idx="5">
                  <c:v>98.5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5279360"/>
        <c:axId val="285280896"/>
      </c:barChart>
      <c:catAx>
        <c:axId val="285279360"/>
        <c:scaling>
          <c:orientation val="minMax"/>
        </c:scaling>
        <c:delete val="0"/>
        <c:axPos val="b"/>
        <c:majorTickMark val="out"/>
        <c:minorTickMark val="none"/>
        <c:tickLblPos val="nextTo"/>
        <c:crossAx val="285280896"/>
        <c:crosses val="autoZero"/>
        <c:auto val="1"/>
        <c:lblAlgn val="ctr"/>
        <c:lblOffset val="100"/>
        <c:noMultiLvlLbl val="0"/>
      </c:catAx>
      <c:valAx>
        <c:axId val="285280896"/>
        <c:scaling>
          <c:orientation val="minMax"/>
          <c:max val="100"/>
          <c:min val="90"/>
        </c:scaling>
        <c:delete val="0"/>
        <c:axPos val="l"/>
        <c:numFmt formatCode="General" sourceLinked="1"/>
        <c:majorTickMark val="out"/>
        <c:minorTickMark val="none"/>
        <c:tickLblPos val="nextTo"/>
        <c:crossAx val="285279360"/>
        <c:crosses val="autoZero"/>
        <c:crossBetween val="between"/>
        <c:majorUnit val="2"/>
      </c:valAx>
    </c:plotArea>
    <c:plotVisOnly val="1"/>
    <c:dispBlanksAs val="gap"/>
    <c:showDLblsOverMax val="0"/>
  </c:chart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</c:spPr>
          <c:invertIfNegative val="0"/>
          <c:dLbls>
            <c:txPr>
              <a:bodyPr/>
              <a:lstStyle/>
              <a:p>
                <a:pPr>
                  <a:defRPr sz="1400"/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'Análisis Encuesta (Mar 2018)'!$B$5:$B$10</c:f>
              <c:strCache>
                <c:ptCount val="6"/>
                <c:pt idx="0">
                  <c:v>Considera usted que los resultados del Laboratorio son confiables al momento de emitir los certificados de producto final B100?</c:v>
                </c:pt>
                <c:pt idx="1">
                  <c:v>El Laboratorio cumple en los tiempos acordados para la entrega de Informe de Resultados?</c:v>
                </c:pt>
                <c:pt idx="2">
                  <c:v>¿Cómo considera usted la amabilidad y actitud de servicio del personal del Laboratorio que intervino en la prestación de su servicio?</c:v>
                </c:pt>
                <c:pt idx="3">
                  <c:v>Cúal es su percepción en la evolución de los servicios prestados por el Laboratorio para emitir Informes de Resultados?</c:v>
                </c:pt>
                <c:pt idx="4">
                  <c:v>¿Cómo considera la claridad de la información suministrada por el personal del Laboratorio ante las dudas que se generen por parte del cliente interno?</c:v>
                </c:pt>
                <c:pt idx="5">
                  <c:v>¿Cómo percibe usted la prestación del servicio recibido
con relación a los servicios prestados en meses anteriores?</c:v>
                </c:pt>
              </c:strCache>
            </c:strRef>
          </c:cat>
          <c:val>
            <c:numRef>
              <c:f>'Análisis Encuesta (Mar 2018)'!$H$5:$H$10</c:f>
              <c:numCache>
                <c:formatCode>General</c:formatCode>
                <c:ptCount val="6"/>
                <c:pt idx="0">
                  <c:v>99.2</c:v>
                </c:pt>
                <c:pt idx="1">
                  <c:v>96.8</c:v>
                </c:pt>
                <c:pt idx="2">
                  <c:v>97.2</c:v>
                </c:pt>
                <c:pt idx="3">
                  <c:v>98</c:v>
                </c:pt>
                <c:pt idx="4">
                  <c:v>99.2</c:v>
                </c:pt>
                <c:pt idx="5">
                  <c:v>97.8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5334528"/>
        <c:axId val="287273728"/>
      </c:barChart>
      <c:catAx>
        <c:axId val="285334528"/>
        <c:scaling>
          <c:orientation val="minMax"/>
        </c:scaling>
        <c:delete val="0"/>
        <c:axPos val="b"/>
        <c:majorTickMark val="out"/>
        <c:minorTickMark val="none"/>
        <c:tickLblPos val="nextTo"/>
        <c:crossAx val="287273728"/>
        <c:crosses val="autoZero"/>
        <c:auto val="1"/>
        <c:lblAlgn val="ctr"/>
        <c:lblOffset val="100"/>
        <c:noMultiLvlLbl val="0"/>
      </c:catAx>
      <c:valAx>
        <c:axId val="287273728"/>
        <c:scaling>
          <c:orientation val="minMax"/>
          <c:max val="100"/>
          <c:min val="90"/>
        </c:scaling>
        <c:delete val="0"/>
        <c:axPos val="l"/>
        <c:numFmt formatCode="General" sourceLinked="1"/>
        <c:majorTickMark val="out"/>
        <c:minorTickMark val="none"/>
        <c:tickLblPos val="nextTo"/>
        <c:crossAx val="285334528"/>
        <c:crosses val="autoZero"/>
        <c:crossBetween val="between"/>
        <c:majorUnit val="2"/>
      </c:valAx>
    </c:plotArea>
    <c:plotVisOnly val="1"/>
    <c:dispBlanksAs val="gap"/>
    <c:showDLblsOverMax val="0"/>
  </c:chart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</c:spPr>
          <c:invertIfNegative val="0"/>
          <c:dLbls>
            <c:txPr>
              <a:bodyPr/>
              <a:lstStyle/>
              <a:p>
                <a:pPr>
                  <a:defRPr sz="1400"/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'Análisis Encuesta (Jun 2018)'!$B$5:$B$10</c:f>
              <c:strCache>
                <c:ptCount val="6"/>
                <c:pt idx="0">
                  <c:v>Considera usted que los resultados del Laboratorio son confiables al momento de emitir los certificados de producto final B100?</c:v>
                </c:pt>
                <c:pt idx="1">
                  <c:v>El Laboratorio cumple en los tiempos acordados para la entrega de Informe de Resultados?</c:v>
                </c:pt>
                <c:pt idx="2">
                  <c:v>¿Cómo considera usted la amabilidad y actitud de servicio del personal del Laboratorio que intervino en la prestación de su servicio?</c:v>
                </c:pt>
                <c:pt idx="3">
                  <c:v>Cúal es su percepción en la evolución de los servicios prestados por el Laboratorio para emitir Informes de Resultados?</c:v>
                </c:pt>
                <c:pt idx="4">
                  <c:v>¿Cómo considera la claridad de la información suministrada por el personal del Laboratorio ante las dudas que se generen por parte del cliente interno?</c:v>
                </c:pt>
                <c:pt idx="5">
                  <c:v>¿Cómo percibe usted la prestación del servicio recibido
con relación a los servicios prestados en meses anteriores?</c:v>
                </c:pt>
              </c:strCache>
            </c:strRef>
          </c:cat>
          <c:val>
            <c:numRef>
              <c:f>'Análisis Encuesta (Jun 2018)'!$H$5:$H$10</c:f>
              <c:numCache>
                <c:formatCode>General</c:formatCode>
                <c:ptCount val="6"/>
                <c:pt idx="0">
                  <c:v>99</c:v>
                </c:pt>
                <c:pt idx="1">
                  <c:v>99</c:v>
                </c:pt>
                <c:pt idx="2">
                  <c:v>97</c:v>
                </c:pt>
                <c:pt idx="3">
                  <c:v>99</c:v>
                </c:pt>
                <c:pt idx="4">
                  <c:v>96</c:v>
                </c:pt>
                <c:pt idx="5">
                  <c:v>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7302784"/>
        <c:axId val="287304320"/>
      </c:barChart>
      <c:catAx>
        <c:axId val="287302784"/>
        <c:scaling>
          <c:orientation val="minMax"/>
        </c:scaling>
        <c:delete val="0"/>
        <c:axPos val="b"/>
        <c:majorTickMark val="out"/>
        <c:minorTickMark val="none"/>
        <c:tickLblPos val="nextTo"/>
        <c:crossAx val="287304320"/>
        <c:crosses val="autoZero"/>
        <c:auto val="1"/>
        <c:lblAlgn val="ctr"/>
        <c:lblOffset val="100"/>
        <c:noMultiLvlLbl val="0"/>
      </c:catAx>
      <c:valAx>
        <c:axId val="287304320"/>
        <c:scaling>
          <c:orientation val="minMax"/>
          <c:max val="100"/>
          <c:min val="90"/>
        </c:scaling>
        <c:delete val="0"/>
        <c:axPos val="l"/>
        <c:numFmt formatCode="General" sourceLinked="1"/>
        <c:majorTickMark val="out"/>
        <c:minorTickMark val="none"/>
        <c:tickLblPos val="nextTo"/>
        <c:crossAx val="287302784"/>
        <c:crosses val="autoZero"/>
        <c:crossBetween val="between"/>
        <c:majorUnit val="2"/>
      </c:valAx>
    </c:plotArea>
    <c:plotVisOnly val="1"/>
    <c:dispBlanksAs val="gap"/>
    <c:showDLblsOverMax val="0"/>
  </c:chart>
  <c:printSettings>
    <c:headerFooter/>
    <c:pageMargins b="0.750000000000004" l="0.70000000000000062" r="0.70000000000000062" t="0.750000000000004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</c:spPr>
          <c:invertIfNegative val="0"/>
          <c:dLbls>
            <c:txPr>
              <a:bodyPr/>
              <a:lstStyle/>
              <a:p>
                <a:pPr>
                  <a:defRPr sz="1100"/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'Análisis Encuesta (Sept 2018)'!$B$5:$B$23</c:f>
              <c:strCache>
                <c:ptCount val="19"/>
                <c:pt idx="0">
                  <c:v>¿Qué tan importante es el servicio entregado por el Laboratorio?</c:v>
                </c:pt>
                <c:pt idx="1">
                  <c:v>En los análisis que se ejecutan en el Laboratorio, ¿Cómo considera la calidad del servicio prestado?</c:v>
                </c:pt>
                <c:pt idx="2">
                  <c:v>¿Cuál es su percepción en la evolución de los servicios prestados por el Laboratorio?</c:v>
                </c:pt>
                <c:pt idx="3">
                  <c:v>¿Qué tan clara es la información contenida en los informes de resultados que emite el Laboratorio?</c:v>
                </c:pt>
                <c:pt idx="4">
                  <c:v>El Laboratorio cumple con los tiempos acordados para la entrega de los resultados?</c:v>
                </c:pt>
                <c:pt idx="5">
                  <c:v>¿Cómo es la capacidad de respuesta del Laboratorio ante las dudas que se generan?</c:v>
                </c:pt>
                <c:pt idx="7">
                  <c:v>Rapidez de los servicios</c:v>
                </c:pt>
                <c:pt idx="8">
                  <c:v>Tiempo de entrega de los resultados</c:v>
                </c:pt>
                <c:pt idx="9">
                  <c:v>Confiabilidad de los resultados</c:v>
                </c:pt>
                <c:pt idx="10">
                  <c:v>Cumplimiento de los requisitos</c:v>
                </c:pt>
                <c:pt idx="11">
                  <c:v>Calidad de los servicios prestados</c:v>
                </c:pt>
                <c:pt idx="13">
                  <c:v>Amabilidad de las personas</c:v>
                </c:pt>
                <c:pt idx="14">
                  <c:v>Información que maneja el personal</c:v>
                </c:pt>
                <c:pt idx="15">
                  <c:v>Conocimiento de los temas</c:v>
                </c:pt>
                <c:pt idx="16">
                  <c:v>Disponibilidad de la atención</c:v>
                </c:pt>
                <c:pt idx="17">
                  <c:v>Solución de quejas</c:v>
                </c:pt>
                <c:pt idx="18">
                  <c:v>Profesionalismo</c:v>
                </c:pt>
              </c:strCache>
            </c:strRef>
          </c:cat>
          <c:val>
            <c:numRef>
              <c:f>'Análisis Encuesta (Sept 2018)'!$I$5:$I$23</c:f>
              <c:numCache>
                <c:formatCode>0.0</c:formatCode>
                <c:ptCount val="19"/>
                <c:pt idx="0">
                  <c:v>99.833333333333329</c:v>
                </c:pt>
                <c:pt idx="1">
                  <c:v>97.833333333333329</c:v>
                </c:pt>
                <c:pt idx="2">
                  <c:v>97.833333333333329</c:v>
                </c:pt>
                <c:pt idx="3">
                  <c:v>98.333333333333329</c:v>
                </c:pt>
                <c:pt idx="4">
                  <c:v>97.666666666666671</c:v>
                </c:pt>
                <c:pt idx="5">
                  <c:v>97.833333333333329</c:v>
                </c:pt>
                <c:pt idx="7">
                  <c:v>92.666666666666671</c:v>
                </c:pt>
                <c:pt idx="8">
                  <c:v>93.833333333333329</c:v>
                </c:pt>
                <c:pt idx="9">
                  <c:v>97.833333333333329</c:v>
                </c:pt>
                <c:pt idx="10">
                  <c:v>98</c:v>
                </c:pt>
                <c:pt idx="11">
                  <c:v>97.5</c:v>
                </c:pt>
                <c:pt idx="13">
                  <c:v>98.5</c:v>
                </c:pt>
                <c:pt idx="14">
                  <c:v>98</c:v>
                </c:pt>
                <c:pt idx="15">
                  <c:v>99.5</c:v>
                </c:pt>
                <c:pt idx="16">
                  <c:v>97.833333333333329</c:v>
                </c:pt>
                <c:pt idx="17">
                  <c:v>98.833333333333329</c:v>
                </c:pt>
                <c:pt idx="18">
                  <c:v>99.833333333333329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6985600"/>
        <c:axId val="286991488"/>
      </c:barChart>
      <c:catAx>
        <c:axId val="286985600"/>
        <c:scaling>
          <c:orientation val="minMax"/>
        </c:scaling>
        <c:delete val="0"/>
        <c:axPos val="b"/>
        <c:majorTickMark val="out"/>
        <c:minorTickMark val="none"/>
        <c:tickLblPos val="nextTo"/>
        <c:crossAx val="286991488"/>
        <c:crosses val="autoZero"/>
        <c:auto val="1"/>
        <c:lblAlgn val="ctr"/>
        <c:lblOffset val="100"/>
        <c:noMultiLvlLbl val="0"/>
      </c:catAx>
      <c:valAx>
        <c:axId val="286991488"/>
        <c:scaling>
          <c:orientation val="minMax"/>
          <c:max val="100"/>
          <c:min val="90"/>
        </c:scaling>
        <c:delete val="0"/>
        <c:axPos val="l"/>
        <c:numFmt formatCode="0.0" sourceLinked="1"/>
        <c:majorTickMark val="out"/>
        <c:minorTickMark val="none"/>
        <c:tickLblPos val="nextTo"/>
        <c:crossAx val="286985600"/>
        <c:crosses val="autoZero"/>
        <c:crossBetween val="between"/>
        <c:majorUnit val="2"/>
      </c:valAx>
    </c:plotArea>
    <c:plotVisOnly val="1"/>
    <c:dispBlanksAs val="gap"/>
    <c:showDLblsOverMax val="0"/>
  </c:chart>
  <c:printSettings>
    <c:headerFooter/>
    <c:pageMargins b="0.75000000000000422" l="0.70000000000000062" r="0.70000000000000062" t="0.75000000000000422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273714310784997"/>
          <c:y val="5.7415389685221432E-2"/>
          <c:w val="0.80284135574498661"/>
          <c:h val="0.3977383279387457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</c:spPr>
          <c:invertIfNegative val="0"/>
          <c:dLbls>
            <c:txPr>
              <a:bodyPr/>
              <a:lstStyle/>
              <a:p>
                <a:pPr>
                  <a:defRPr sz="1100"/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'Análisis Encuesta (Dic 2018)'!$B$5:$B$23</c:f>
              <c:strCache>
                <c:ptCount val="19"/>
                <c:pt idx="0">
                  <c:v>¿Qué tan importante es el servicio entregado por el Laboratorio?</c:v>
                </c:pt>
                <c:pt idx="1">
                  <c:v>En los análisis que se ejecutan en el Laboratorio, ¿Cómo considera la calidad del servicio prestado?</c:v>
                </c:pt>
                <c:pt idx="2">
                  <c:v>¿Cuál es su percepción en la evolución de los servicios prestados por el Laboratorio?</c:v>
                </c:pt>
                <c:pt idx="3">
                  <c:v>¿Qué tan clara es la información contenida en los informes de resultados que emite el Laboratorio?</c:v>
                </c:pt>
                <c:pt idx="4">
                  <c:v>El Laboratorio cumple con los tiempos acordados para la entrega de los resultados?</c:v>
                </c:pt>
                <c:pt idx="5">
                  <c:v>¿Cómo es la capacidad de respuesta del Laboratorio ante las dudas que se generan?</c:v>
                </c:pt>
                <c:pt idx="7">
                  <c:v>Rapidez de los servicios</c:v>
                </c:pt>
                <c:pt idx="8">
                  <c:v>Tiempo de entrega de los resultados</c:v>
                </c:pt>
                <c:pt idx="9">
                  <c:v>Confiabilidad de los resultados</c:v>
                </c:pt>
                <c:pt idx="10">
                  <c:v>Cumplimiento de los requisitos</c:v>
                </c:pt>
                <c:pt idx="11">
                  <c:v>Calidad de los servicios prestados</c:v>
                </c:pt>
                <c:pt idx="13">
                  <c:v>Amabilidad de las personas</c:v>
                </c:pt>
                <c:pt idx="14">
                  <c:v>Información que maneja el personal</c:v>
                </c:pt>
                <c:pt idx="15">
                  <c:v>Conocimiento de los temas</c:v>
                </c:pt>
                <c:pt idx="16">
                  <c:v>Disponibilidad de la atención</c:v>
                </c:pt>
                <c:pt idx="17">
                  <c:v>Solución de quejas</c:v>
                </c:pt>
                <c:pt idx="18">
                  <c:v>Profesionalismo</c:v>
                </c:pt>
              </c:strCache>
            </c:strRef>
          </c:cat>
          <c:val>
            <c:numRef>
              <c:f>'Análisis Encuesta (Dic 2018)'!$H$5:$H$23</c:f>
              <c:numCache>
                <c:formatCode>0.0</c:formatCode>
                <c:ptCount val="19"/>
                <c:pt idx="0">
                  <c:v>99.6</c:v>
                </c:pt>
                <c:pt idx="1">
                  <c:v>97.4</c:v>
                </c:pt>
                <c:pt idx="2">
                  <c:v>97</c:v>
                </c:pt>
                <c:pt idx="3">
                  <c:v>95.4</c:v>
                </c:pt>
                <c:pt idx="4">
                  <c:v>98.2</c:v>
                </c:pt>
                <c:pt idx="5">
                  <c:v>98.2</c:v>
                </c:pt>
                <c:pt idx="7">
                  <c:v>95.6</c:v>
                </c:pt>
                <c:pt idx="8">
                  <c:v>95.8</c:v>
                </c:pt>
                <c:pt idx="9">
                  <c:v>97.4</c:v>
                </c:pt>
                <c:pt idx="10">
                  <c:v>98.8</c:v>
                </c:pt>
                <c:pt idx="11">
                  <c:v>98.4</c:v>
                </c:pt>
                <c:pt idx="13">
                  <c:v>98.4</c:v>
                </c:pt>
                <c:pt idx="14">
                  <c:v>98.8</c:v>
                </c:pt>
                <c:pt idx="15">
                  <c:v>99.6</c:v>
                </c:pt>
                <c:pt idx="16">
                  <c:v>97.6</c:v>
                </c:pt>
                <c:pt idx="17">
                  <c:v>97.8</c:v>
                </c:pt>
                <c:pt idx="18">
                  <c:v>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7028736"/>
        <c:axId val="287030272"/>
      </c:barChart>
      <c:catAx>
        <c:axId val="287028736"/>
        <c:scaling>
          <c:orientation val="minMax"/>
        </c:scaling>
        <c:delete val="0"/>
        <c:axPos val="b"/>
        <c:majorTickMark val="out"/>
        <c:minorTickMark val="none"/>
        <c:tickLblPos val="nextTo"/>
        <c:crossAx val="287030272"/>
        <c:crosses val="autoZero"/>
        <c:auto val="1"/>
        <c:lblAlgn val="ctr"/>
        <c:lblOffset val="100"/>
        <c:noMultiLvlLbl val="0"/>
      </c:catAx>
      <c:valAx>
        <c:axId val="287030272"/>
        <c:scaling>
          <c:orientation val="minMax"/>
          <c:max val="100"/>
          <c:min val="90"/>
        </c:scaling>
        <c:delete val="0"/>
        <c:axPos val="l"/>
        <c:numFmt formatCode="0.0" sourceLinked="1"/>
        <c:majorTickMark val="out"/>
        <c:minorTickMark val="none"/>
        <c:tickLblPos val="nextTo"/>
        <c:crossAx val="287028736"/>
        <c:crosses val="autoZero"/>
        <c:crossBetween val="between"/>
        <c:majorUnit val="2"/>
      </c:valAx>
    </c:plotArea>
    <c:plotVisOnly val="1"/>
    <c:dispBlanksAs val="gap"/>
    <c:showDLblsOverMax val="0"/>
  </c:chart>
  <c:printSettings>
    <c:headerFooter/>
    <c:pageMargins b="0.75000000000000444" l="0.70000000000000062" r="0.70000000000000062" t="0.75000000000000444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273714310785008"/>
          <c:y val="5.7415389685221432E-2"/>
          <c:w val="0.80284135574498661"/>
          <c:h val="0.3977383279387459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</c:spPr>
          <c:invertIfNegative val="0"/>
          <c:dLbls>
            <c:txPr>
              <a:bodyPr/>
              <a:lstStyle/>
              <a:p>
                <a:pPr>
                  <a:defRPr sz="1100"/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'Análisis Encuesta (Jun 2019)'!$B$5:$B$23</c:f>
              <c:strCache>
                <c:ptCount val="19"/>
                <c:pt idx="0">
                  <c:v>¿Qué tan importante es el servicio entregado por el Laboratorio?</c:v>
                </c:pt>
                <c:pt idx="1">
                  <c:v>En los análisis que se ejecutan en el Laboratorio, ¿Cómo considera la calidad del servicio prestado?</c:v>
                </c:pt>
                <c:pt idx="2">
                  <c:v>¿Cuál es su percepción en la evolución de los servicios prestados por el Laboratorio?</c:v>
                </c:pt>
                <c:pt idx="3">
                  <c:v>¿Qué tan clara es la información contenida en los informes de resultados que emite el Laboratorio?</c:v>
                </c:pt>
                <c:pt idx="4">
                  <c:v>El Laboratorio cumple con los tiempos acordados para la entrega de los resultados?</c:v>
                </c:pt>
                <c:pt idx="5">
                  <c:v>¿Cómo es la capacidad de respuesta del Laboratorio ante las dudas que se generan?</c:v>
                </c:pt>
                <c:pt idx="7">
                  <c:v>Rapidez de los servicios</c:v>
                </c:pt>
                <c:pt idx="8">
                  <c:v>Tiempo de entrega de los resultados</c:v>
                </c:pt>
                <c:pt idx="9">
                  <c:v>Confiabilidad de los resultados</c:v>
                </c:pt>
                <c:pt idx="10">
                  <c:v>Cumplimiento de los requisitos</c:v>
                </c:pt>
                <c:pt idx="11">
                  <c:v>Calidad de los servicios prestados</c:v>
                </c:pt>
                <c:pt idx="13">
                  <c:v>Amabilidad de las personas</c:v>
                </c:pt>
                <c:pt idx="14">
                  <c:v>Información que maneja el personal</c:v>
                </c:pt>
                <c:pt idx="15">
                  <c:v>Conocimiento de los temas</c:v>
                </c:pt>
                <c:pt idx="16">
                  <c:v>Disponibilidad de la atención</c:v>
                </c:pt>
                <c:pt idx="17">
                  <c:v>Solución de quejas</c:v>
                </c:pt>
                <c:pt idx="18">
                  <c:v>Profesionalismo</c:v>
                </c:pt>
              </c:strCache>
            </c:strRef>
          </c:cat>
          <c:val>
            <c:numRef>
              <c:f>'Análisis Encuesta (Jun 2019)'!$H$5:$H$23</c:f>
              <c:numCache>
                <c:formatCode>0.0</c:formatCode>
                <c:ptCount val="19"/>
                <c:pt idx="0">
                  <c:v>99.4</c:v>
                </c:pt>
                <c:pt idx="1">
                  <c:v>98.6</c:v>
                </c:pt>
                <c:pt idx="2">
                  <c:v>98.4</c:v>
                </c:pt>
                <c:pt idx="3">
                  <c:v>99.6</c:v>
                </c:pt>
                <c:pt idx="4">
                  <c:v>98</c:v>
                </c:pt>
                <c:pt idx="5">
                  <c:v>97.4</c:v>
                </c:pt>
                <c:pt idx="7">
                  <c:v>95</c:v>
                </c:pt>
                <c:pt idx="8">
                  <c:v>95.2</c:v>
                </c:pt>
                <c:pt idx="9">
                  <c:v>96.6</c:v>
                </c:pt>
                <c:pt idx="10">
                  <c:v>99.6</c:v>
                </c:pt>
                <c:pt idx="11">
                  <c:v>97.4</c:v>
                </c:pt>
                <c:pt idx="13">
                  <c:v>98</c:v>
                </c:pt>
                <c:pt idx="14">
                  <c:v>97.4</c:v>
                </c:pt>
                <c:pt idx="15">
                  <c:v>98.4</c:v>
                </c:pt>
                <c:pt idx="16">
                  <c:v>96.2</c:v>
                </c:pt>
                <c:pt idx="17">
                  <c:v>97.2</c:v>
                </c:pt>
                <c:pt idx="18">
                  <c:v>99.8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7096192"/>
        <c:axId val="287118464"/>
      </c:barChart>
      <c:catAx>
        <c:axId val="287096192"/>
        <c:scaling>
          <c:orientation val="minMax"/>
        </c:scaling>
        <c:delete val="0"/>
        <c:axPos val="b"/>
        <c:majorTickMark val="out"/>
        <c:minorTickMark val="none"/>
        <c:tickLblPos val="nextTo"/>
        <c:crossAx val="287118464"/>
        <c:crosses val="autoZero"/>
        <c:auto val="1"/>
        <c:lblAlgn val="ctr"/>
        <c:lblOffset val="100"/>
        <c:noMultiLvlLbl val="0"/>
      </c:catAx>
      <c:valAx>
        <c:axId val="287118464"/>
        <c:scaling>
          <c:orientation val="minMax"/>
          <c:max val="100"/>
          <c:min val="90"/>
        </c:scaling>
        <c:delete val="0"/>
        <c:axPos val="l"/>
        <c:numFmt formatCode="0.0" sourceLinked="1"/>
        <c:majorTickMark val="out"/>
        <c:minorTickMark val="none"/>
        <c:tickLblPos val="nextTo"/>
        <c:crossAx val="287096192"/>
        <c:crosses val="autoZero"/>
        <c:crossBetween val="between"/>
        <c:majorUnit val="2"/>
      </c:valAx>
    </c:plotArea>
    <c:plotVisOnly val="1"/>
    <c:dispBlanksAs val="gap"/>
    <c:showDLblsOverMax val="0"/>
  </c:chart>
  <c:printSettings>
    <c:headerFooter/>
    <c:pageMargins b="0.75000000000000466" l="0.70000000000000062" r="0.70000000000000062" t="0.75000000000000466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 sz="2000"/>
            </a:pPr>
            <a:r>
              <a:rPr lang="es-CO" sz="2000"/>
              <a:t>ASEGURAMIENTO</a:t>
            </a:r>
            <a:r>
              <a:rPr lang="es-CO" sz="2000" baseline="0"/>
              <a:t> METROLÓGICO - 2021</a:t>
            </a:r>
            <a:endParaRPr lang="es-CO" sz="2000"/>
          </a:p>
        </c:rich>
      </c:tx>
      <c:layout>
        <c:manualLayout>
          <c:xMode val="edge"/>
          <c:yMode val="edge"/>
          <c:x val="0.27419565359263853"/>
          <c:y val="5.941507173846140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757794379981563"/>
          <c:y val="0.17958851248947141"/>
          <c:w val="0.85905400101011664"/>
          <c:h val="0.7460993222288321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'Aseguramiento Metrológico'!$C$12</c:f>
              <c:strCache>
                <c:ptCount val="1"/>
                <c:pt idx="0">
                  <c:v>RESULTADO</c:v>
                </c:pt>
              </c:strCache>
            </c:strRef>
          </c:tx>
          <c:invertIfNegative val="0"/>
          <c:cat>
            <c:numRef>
              <c:f>'Aseguramiento Metrológico'!$B$13:$B$16</c:f>
              <c:numCache>
                <c:formatCode>mmm\-yy</c:formatCode>
                <c:ptCount val="4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</c:numCache>
            </c:numRef>
          </c:cat>
          <c:val>
            <c:numRef>
              <c:f>'Aseguramiento Metrológico'!$C$13:$C$16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2B7-4DF7-A737-B05C7BB18D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3977600"/>
        <c:axId val="283979136"/>
      </c:barChart>
      <c:dateAx>
        <c:axId val="283977600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txPr>
          <a:bodyPr/>
          <a:lstStyle/>
          <a:p>
            <a:pPr>
              <a:defRPr sz="1600"/>
            </a:pPr>
            <a:endParaRPr lang="es-CO"/>
          </a:p>
        </c:txPr>
        <c:crossAx val="283979136"/>
        <c:crosses val="autoZero"/>
        <c:auto val="1"/>
        <c:lblOffset val="100"/>
        <c:baseTimeUnit val="months"/>
      </c:dateAx>
      <c:valAx>
        <c:axId val="283979136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800"/>
                </a:pPr>
                <a:r>
                  <a:rPr lang="es-CO" sz="1800"/>
                  <a:t>PORCENTAJE</a:t>
                </a:r>
                <a:r>
                  <a:rPr lang="es-CO" sz="1800" baseline="0"/>
                  <a:t> (%)</a:t>
                </a:r>
                <a:endParaRPr lang="es-CO" sz="1800"/>
              </a:p>
            </c:rich>
          </c:tx>
          <c:layout>
            <c:manualLayout>
              <c:xMode val="edge"/>
              <c:yMode val="edge"/>
              <c:x val="3.0314864109939194E-2"/>
              <c:y val="0.3497678418619352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s-CO"/>
          </a:p>
        </c:txPr>
        <c:crossAx val="283977600"/>
        <c:crosses val="autoZero"/>
        <c:crossBetween val="between"/>
        <c:majorUnit val="20"/>
      </c:valAx>
    </c:plotArea>
    <c:plotVisOnly val="1"/>
    <c:dispBlanksAs val="gap"/>
    <c:showDLblsOverMax val="0"/>
  </c:chart>
  <c:printSettings>
    <c:headerFooter/>
    <c:pageMargins b="0.75000000000000955" l="0.70000000000000062" r="0.70000000000000062" t="0.75000000000000955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273714310785019"/>
          <c:y val="5.7415389685221432E-2"/>
          <c:w val="0.80284135574498661"/>
          <c:h val="0.3977383279387460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</c:spPr>
          <c:invertIfNegative val="0"/>
          <c:dLbls>
            <c:txPr>
              <a:bodyPr/>
              <a:lstStyle/>
              <a:p>
                <a:pPr>
                  <a:defRPr sz="1100"/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'Análisis Encuesta (Ene 2020)'!$B$5:$B$25</c:f>
              <c:strCache>
                <c:ptCount val="21"/>
                <c:pt idx="0">
                  <c:v>¿Qué tan importante es para usted el servicio entregado por el Laboratorio?</c:v>
                </c:pt>
                <c:pt idx="1">
                  <c:v>¿En caso de dificultades de cumplimiento, se le ofrecen alternativas para su satisfacción?</c:v>
                </c:pt>
                <c:pt idx="2">
                  <c:v>En los análisis que se ejecutan en el Laboratorio, ¿Cómo considera la calidad del servicio prestado?          </c:v>
                </c:pt>
                <c:pt idx="3">
                  <c:v>¿Cuál es su percepción en la evolución de los servicios prestados por el Laboratorio a lo largo del tiempo?</c:v>
                </c:pt>
                <c:pt idx="4">
                  <c:v>¿Las pruebas que realiza el laboratorio corresponde con sus exigencias?</c:v>
                </c:pt>
                <c:pt idx="5">
                  <c:v>El Laboratorio cumple con los tiempos acordados para la entrega de los resultados según lo establecido en el Acuerdo de Prestación de Servicios?</c:v>
                </c:pt>
                <c:pt idx="6">
                  <c:v>¿Le satisface el nivel técnico del Laboratorio?</c:v>
                </c:pt>
                <c:pt idx="7">
                  <c:v>¿Se esfuerza el laboratorio en satisfacer sus necesidades?</c:v>
                </c:pt>
                <c:pt idx="8">
                  <c:v>¿Cómo es la capacidad de respuesta del Laboratorio ante las dudas que se generan? </c:v>
                </c:pt>
                <c:pt idx="10">
                  <c:v>¿El Laboratorio atiende los servicios con rapidez? </c:v>
                </c:pt>
                <c:pt idx="11">
                  <c:v>El Laboratorio cumple con los tiempos acordados para la entrega de los resultados de Materia Prima y Control Proceso según lo establecido en el Acuerdo de Prestación de Servicios?</c:v>
                </c:pt>
                <c:pt idx="12">
                  <c:v>¿Siente confianza en los resultados emitidos por el Laboratorio? </c:v>
                </c:pt>
                <c:pt idx="13">
                  <c:v>¿Recibe los informes correctamente identificados (Trazabilidad)?</c:v>
                </c:pt>
                <c:pt idx="14">
                  <c:v>¿Cómo considera la solución de quejas que se presentan en el Laboratorio?</c:v>
                </c:pt>
                <c:pt idx="16">
                  <c:v>¿El personal del Laboratorio que entrega los resultados es cortés?</c:v>
                </c:pt>
                <c:pt idx="17">
                  <c:v>¿El personal del Laboratorio responden a sus opiniones y sugerencias?</c:v>
                </c:pt>
                <c:pt idx="18">
                  <c:v>¿En caso de dificultades de cumplimiento, se le ofrecen alternativas para su satisfacción?</c:v>
                </c:pt>
                <c:pt idx="19">
                  <c:v>¿El personal del Laboratorio tiene disponibilidad para la atención? </c:v>
                </c:pt>
                <c:pt idx="20">
                  <c:v>¿Se siente satisfecho con la atención de nuestro laboratorio?</c:v>
                </c:pt>
              </c:strCache>
            </c:strRef>
          </c:cat>
          <c:val>
            <c:numRef>
              <c:f>'Análisis Encuesta (Ene 2020)'!$H$5:$H$25</c:f>
              <c:numCache>
                <c:formatCode>0.0</c:formatCode>
                <c:ptCount val="21"/>
                <c:pt idx="0">
                  <c:v>98.8</c:v>
                </c:pt>
                <c:pt idx="1">
                  <c:v>92.6</c:v>
                </c:pt>
                <c:pt idx="2">
                  <c:v>96</c:v>
                </c:pt>
                <c:pt idx="3">
                  <c:v>94</c:v>
                </c:pt>
                <c:pt idx="4">
                  <c:v>95.6</c:v>
                </c:pt>
                <c:pt idx="5">
                  <c:v>94.8</c:v>
                </c:pt>
                <c:pt idx="6">
                  <c:v>98.6</c:v>
                </c:pt>
                <c:pt idx="7">
                  <c:v>96.8</c:v>
                </c:pt>
                <c:pt idx="8">
                  <c:v>93.8</c:v>
                </c:pt>
                <c:pt idx="10">
                  <c:v>91.4</c:v>
                </c:pt>
                <c:pt idx="11">
                  <c:v>92.4</c:v>
                </c:pt>
                <c:pt idx="12">
                  <c:v>94.6</c:v>
                </c:pt>
                <c:pt idx="13">
                  <c:v>94.8</c:v>
                </c:pt>
                <c:pt idx="14">
                  <c:v>92.6</c:v>
                </c:pt>
                <c:pt idx="16">
                  <c:v>95.2</c:v>
                </c:pt>
                <c:pt idx="17">
                  <c:v>95.8</c:v>
                </c:pt>
                <c:pt idx="18">
                  <c:v>92</c:v>
                </c:pt>
                <c:pt idx="19">
                  <c:v>94.6</c:v>
                </c:pt>
                <c:pt idx="20">
                  <c:v>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7168768"/>
        <c:axId val="287174656"/>
      </c:barChart>
      <c:catAx>
        <c:axId val="287168768"/>
        <c:scaling>
          <c:orientation val="minMax"/>
        </c:scaling>
        <c:delete val="0"/>
        <c:axPos val="b"/>
        <c:majorTickMark val="out"/>
        <c:minorTickMark val="none"/>
        <c:tickLblPos val="nextTo"/>
        <c:crossAx val="287174656"/>
        <c:crosses val="autoZero"/>
        <c:auto val="1"/>
        <c:lblAlgn val="ctr"/>
        <c:lblOffset val="100"/>
        <c:noMultiLvlLbl val="0"/>
      </c:catAx>
      <c:valAx>
        <c:axId val="287174656"/>
        <c:scaling>
          <c:orientation val="minMax"/>
          <c:max val="100"/>
          <c:min val="90"/>
        </c:scaling>
        <c:delete val="0"/>
        <c:axPos val="l"/>
        <c:numFmt formatCode="0.0" sourceLinked="1"/>
        <c:majorTickMark val="out"/>
        <c:minorTickMark val="none"/>
        <c:tickLblPos val="nextTo"/>
        <c:crossAx val="287168768"/>
        <c:crosses val="autoZero"/>
        <c:crossBetween val="between"/>
        <c:majorUnit val="2"/>
      </c:valAx>
    </c:plotArea>
    <c:plotVisOnly val="1"/>
    <c:dispBlanksAs val="gap"/>
    <c:showDLblsOverMax val="0"/>
  </c:chart>
  <c:printSettings>
    <c:headerFooter/>
    <c:pageMargins b="0.75000000000000488" l="0.70000000000000062" r="0.70000000000000062" t="0.75000000000000488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273714310785019"/>
          <c:y val="5.7415389685221432E-2"/>
          <c:w val="0.80284135574498661"/>
          <c:h val="0.3977383279387460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</c:spPr>
          <c:invertIfNegative val="0"/>
          <c:dLbls>
            <c:txPr>
              <a:bodyPr/>
              <a:lstStyle/>
              <a:p>
                <a:pPr>
                  <a:defRPr sz="1100"/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'Análisis Encuesta (Jun 2020)'!$B$5:$B$25</c:f>
              <c:strCache>
                <c:ptCount val="21"/>
                <c:pt idx="0">
                  <c:v>¿Qué tan importante es para usted el servicio entregado por el Laboratorio?</c:v>
                </c:pt>
                <c:pt idx="1">
                  <c:v>¿En caso de dificultades de cumplimiento, se le ofrecen alternativas para su satisfacción?</c:v>
                </c:pt>
                <c:pt idx="2">
                  <c:v>En los análisis que se ejecutan en el Laboratorio, ¿Cómo considera la calidad del servicio prestado?          </c:v>
                </c:pt>
                <c:pt idx="3">
                  <c:v>¿Cuál es su percepción en la evolución de los servicios prestados por el Laboratorio a lo largo del tiempo?</c:v>
                </c:pt>
                <c:pt idx="4">
                  <c:v>¿Las pruebas que realiza el laboratorio corresponde con sus exigencias?</c:v>
                </c:pt>
                <c:pt idx="5">
                  <c:v>El Laboratorio cumple con los tiempos acordados para la entrega de los resultados según lo establecido en el Acuerdo de Prestación de Servicios?</c:v>
                </c:pt>
                <c:pt idx="6">
                  <c:v>¿Le satisface el nivel técnico del Laboratorio?</c:v>
                </c:pt>
                <c:pt idx="7">
                  <c:v>¿Se esfuerza el laboratorio en satisfacer sus necesidades?</c:v>
                </c:pt>
                <c:pt idx="8">
                  <c:v>¿Cómo es la capacidad de respuesta del Laboratorio ante las dudas que se generan? </c:v>
                </c:pt>
                <c:pt idx="10">
                  <c:v>¿El Laboratorio atiende los servicios con rapidez? </c:v>
                </c:pt>
                <c:pt idx="11">
                  <c:v>El Laboratorio cumple con los tiempos acordados para la entrega de los resultados de Materia Prima y Control Proceso según lo establecido en el Acuerdo de Prestación de Servicios?</c:v>
                </c:pt>
                <c:pt idx="12">
                  <c:v>¿Siente confianza en los resultados emitidos por el Laboratorio? </c:v>
                </c:pt>
                <c:pt idx="13">
                  <c:v>¿Recibe los informes correctamente identificados (Trazabilidad)?</c:v>
                </c:pt>
                <c:pt idx="14">
                  <c:v>¿Cómo considera la solución de quejas que se presentan en el Laboratorio?</c:v>
                </c:pt>
                <c:pt idx="16">
                  <c:v>¿El personal del Laboratorio que entrega los resultados es cortés?</c:v>
                </c:pt>
                <c:pt idx="17">
                  <c:v>¿El personal del Laboratorio responden a sus opiniones y sugerencias?</c:v>
                </c:pt>
                <c:pt idx="18">
                  <c:v>¿En caso de dificultades de cumplimiento, se le ofrecen alternativas para su satisfacción?</c:v>
                </c:pt>
                <c:pt idx="19">
                  <c:v>¿El personal del Laboratorio tiene disponibilidad para la atención? </c:v>
                </c:pt>
                <c:pt idx="20">
                  <c:v>¿Se siente satisfecho con la atención de nuestro laboratorio?</c:v>
                </c:pt>
              </c:strCache>
            </c:strRef>
          </c:cat>
          <c:val>
            <c:numRef>
              <c:f>'Análisis Encuesta (Jun 2020)'!$I$5:$I$25</c:f>
              <c:numCache>
                <c:formatCode>0.0</c:formatCode>
                <c:ptCount val="21"/>
                <c:pt idx="0">
                  <c:v>100</c:v>
                </c:pt>
                <c:pt idx="1">
                  <c:v>98.2</c:v>
                </c:pt>
                <c:pt idx="2">
                  <c:v>98.8</c:v>
                </c:pt>
                <c:pt idx="3">
                  <c:v>98.6</c:v>
                </c:pt>
                <c:pt idx="4">
                  <c:v>99.8</c:v>
                </c:pt>
                <c:pt idx="5">
                  <c:v>97.6</c:v>
                </c:pt>
                <c:pt idx="6">
                  <c:v>100</c:v>
                </c:pt>
                <c:pt idx="7">
                  <c:v>97.2</c:v>
                </c:pt>
                <c:pt idx="8">
                  <c:v>98</c:v>
                </c:pt>
                <c:pt idx="10">
                  <c:v>98.2</c:v>
                </c:pt>
                <c:pt idx="11">
                  <c:v>98.8</c:v>
                </c:pt>
                <c:pt idx="12">
                  <c:v>99.4</c:v>
                </c:pt>
                <c:pt idx="13">
                  <c:v>99.4</c:v>
                </c:pt>
                <c:pt idx="14">
                  <c:v>100</c:v>
                </c:pt>
                <c:pt idx="16">
                  <c:v>99.4</c:v>
                </c:pt>
                <c:pt idx="17">
                  <c:v>98.8</c:v>
                </c:pt>
                <c:pt idx="18">
                  <c:v>99.6</c:v>
                </c:pt>
                <c:pt idx="19">
                  <c:v>99.2</c:v>
                </c:pt>
                <c:pt idx="20">
                  <c:v>99.6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6515968"/>
        <c:axId val="286517504"/>
      </c:barChart>
      <c:catAx>
        <c:axId val="286515968"/>
        <c:scaling>
          <c:orientation val="minMax"/>
        </c:scaling>
        <c:delete val="0"/>
        <c:axPos val="b"/>
        <c:majorTickMark val="out"/>
        <c:minorTickMark val="none"/>
        <c:tickLblPos val="nextTo"/>
        <c:crossAx val="286517504"/>
        <c:crosses val="autoZero"/>
        <c:auto val="1"/>
        <c:lblAlgn val="ctr"/>
        <c:lblOffset val="100"/>
        <c:noMultiLvlLbl val="0"/>
      </c:catAx>
      <c:valAx>
        <c:axId val="286517504"/>
        <c:scaling>
          <c:orientation val="minMax"/>
          <c:max val="100"/>
          <c:min val="90"/>
        </c:scaling>
        <c:delete val="0"/>
        <c:axPos val="l"/>
        <c:numFmt formatCode="0.0" sourceLinked="1"/>
        <c:majorTickMark val="out"/>
        <c:minorTickMark val="none"/>
        <c:tickLblPos val="nextTo"/>
        <c:crossAx val="286515968"/>
        <c:crosses val="autoZero"/>
        <c:crossBetween val="between"/>
        <c:majorUnit val="2"/>
      </c:valAx>
    </c:plotArea>
    <c:plotVisOnly val="1"/>
    <c:dispBlanksAs val="gap"/>
    <c:showDLblsOverMax val="0"/>
  </c:chart>
  <c:printSettings>
    <c:headerFooter/>
    <c:pageMargins b="0.75000000000000488" l="0.70000000000000062" r="0.70000000000000062" t="0.75000000000000488" header="0.30000000000000032" footer="0.3000000000000003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273714310785019"/>
          <c:y val="5.7415389685221432E-2"/>
          <c:w val="0.80284135574498661"/>
          <c:h val="0.3977383279387460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</c:spPr>
          <c:invertIfNegative val="0"/>
          <c:dLbls>
            <c:txPr>
              <a:bodyPr/>
              <a:lstStyle/>
              <a:p>
                <a:pPr>
                  <a:defRPr sz="1100"/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'Análisis Encuesta (MAR 2021)'!$B$5:$B$25</c:f>
              <c:strCache>
                <c:ptCount val="21"/>
                <c:pt idx="0">
                  <c:v>Evalúe por favor el servicio prestado por el laboratorio en el último año</c:v>
                </c:pt>
                <c:pt idx="1">
                  <c:v>¿En caso de dificultades de cumplimiento, se le ofrecen alternativas para su satisfacción?</c:v>
                </c:pt>
                <c:pt idx="2">
                  <c:v>En los análisis que se ejecutan en el Laboratorio, ¿Cómo considera la calidad del servicio prestado?          </c:v>
                </c:pt>
                <c:pt idx="3">
                  <c:v>¿Cuál es su percepción en la evolución de los servicios prestados por el Laboratorio a lo largo del tiempo?</c:v>
                </c:pt>
                <c:pt idx="4">
                  <c:v>¿Las pruebas que realiza el laboratorio le ayudan a tomar decisiones oportunas en el proceso de producción?</c:v>
                </c:pt>
                <c:pt idx="5">
                  <c:v>El Laboratorio cumple con los tiempos acordados para la entrega de los resultados según lo establecido en el Acuerdo de Prestación de Servicios?</c:v>
                </c:pt>
                <c:pt idx="6">
                  <c:v>¿Le satisface el nivel técnico del Laboratorio?</c:v>
                </c:pt>
                <c:pt idx="7">
                  <c:v>¿Considera usted que el laboratorio hace méritos por mejorar sus servicios?</c:v>
                </c:pt>
                <c:pt idx="8">
                  <c:v>¿Cómo es la capacidad de respuesta del Laboratorio ante las dudas que se generan? </c:v>
                </c:pt>
                <c:pt idx="10">
                  <c:v>¿El Laboratorio atiende los servicios con rapidez? </c:v>
                </c:pt>
                <c:pt idx="11">
                  <c:v>El Laboratorio cumple con los tiempos acordados para la entrega de los resultados de Materia Prima y Control Proceso según lo establecido en el Acuerdo de Prestación de Servicios?</c:v>
                </c:pt>
                <c:pt idx="12">
                  <c:v>¿Siente confianza en los resultados emitidos por el Laboratorio? </c:v>
                </c:pt>
                <c:pt idx="13">
                  <c:v>¿Recibe los informes correctamente identificados (Trazabilidad)?</c:v>
                </c:pt>
                <c:pt idx="14">
                  <c:v>¿Cómo considera la solución de quejas que se presentan en el Laboratorio?</c:v>
                </c:pt>
                <c:pt idx="16">
                  <c:v>¿El personal del Laboratorio que entrega los resultados es cortés?</c:v>
                </c:pt>
                <c:pt idx="17">
                  <c:v>¿El personal del Laboratorio responden a sus opiniones y sugerencias?</c:v>
                </c:pt>
                <c:pt idx="18">
                  <c:v>¿En caso de dificultades de cumplimiento, se le ofrecen alternativas para su satisfacción?</c:v>
                </c:pt>
                <c:pt idx="19">
                  <c:v>¿El personal del Laboratorio tiene disponibilidad para la atención? </c:v>
                </c:pt>
                <c:pt idx="20">
                  <c:v>¿Se siente satisfecho con la atención de nuestro laboratorio?</c:v>
                </c:pt>
              </c:strCache>
            </c:strRef>
          </c:cat>
          <c:val>
            <c:numRef>
              <c:f>'Análisis Encuesta (MAR 2021)'!$H$5:$H$25</c:f>
              <c:numCache>
                <c:formatCode>0.0</c:formatCode>
                <c:ptCount val="21"/>
                <c:pt idx="0">
                  <c:v>98.2</c:v>
                </c:pt>
                <c:pt idx="1">
                  <c:v>96.2</c:v>
                </c:pt>
                <c:pt idx="2">
                  <c:v>96.8</c:v>
                </c:pt>
                <c:pt idx="3">
                  <c:v>95.4</c:v>
                </c:pt>
                <c:pt idx="4">
                  <c:v>96.6</c:v>
                </c:pt>
                <c:pt idx="5">
                  <c:v>93.2</c:v>
                </c:pt>
                <c:pt idx="6">
                  <c:v>97.8</c:v>
                </c:pt>
                <c:pt idx="7">
                  <c:v>95.8</c:v>
                </c:pt>
                <c:pt idx="8">
                  <c:v>95.4</c:v>
                </c:pt>
                <c:pt idx="10">
                  <c:v>92</c:v>
                </c:pt>
                <c:pt idx="11">
                  <c:v>89</c:v>
                </c:pt>
                <c:pt idx="12">
                  <c:v>94.6</c:v>
                </c:pt>
                <c:pt idx="13">
                  <c:v>95.6</c:v>
                </c:pt>
                <c:pt idx="14">
                  <c:v>95.2</c:v>
                </c:pt>
                <c:pt idx="16">
                  <c:v>97.6</c:v>
                </c:pt>
                <c:pt idx="17">
                  <c:v>96.6</c:v>
                </c:pt>
                <c:pt idx="18">
                  <c:v>96.6</c:v>
                </c:pt>
                <c:pt idx="19">
                  <c:v>96.6</c:v>
                </c:pt>
                <c:pt idx="20">
                  <c:v>97.2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7513216"/>
        <c:axId val="287519104"/>
      </c:barChart>
      <c:catAx>
        <c:axId val="287513216"/>
        <c:scaling>
          <c:orientation val="minMax"/>
        </c:scaling>
        <c:delete val="0"/>
        <c:axPos val="b"/>
        <c:majorTickMark val="out"/>
        <c:minorTickMark val="none"/>
        <c:tickLblPos val="nextTo"/>
        <c:crossAx val="287519104"/>
        <c:crosses val="autoZero"/>
        <c:auto val="1"/>
        <c:lblAlgn val="ctr"/>
        <c:lblOffset val="100"/>
        <c:noMultiLvlLbl val="0"/>
      </c:catAx>
      <c:valAx>
        <c:axId val="287519104"/>
        <c:scaling>
          <c:orientation val="minMax"/>
          <c:max val="100"/>
          <c:min val="90"/>
        </c:scaling>
        <c:delete val="0"/>
        <c:axPos val="l"/>
        <c:numFmt formatCode="0.0" sourceLinked="1"/>
        <c:majorTickMark val="out"/>
        <c:minorTickMark val="none"/>
        <c:tickLblPos val="nextTo"/>
        <c:crossAx val="287513216"/>
        <c:crosses val="autoZero"/>
        <c:crossBetween val="between"/>
        <c:majorUnit val="2"/>
      </c:valAx>
    </c:plotArea>
    <c:plotVisOnly val="1"/>
    <c:dispBlanksAs val="gap"/>
    <c:showDLblsOverMax val="0"/>
  </c:chart>
  <c:printSettings>
    <c:headerFooter/>
    <c:pageMargins b="0.75000000000000488" l="0.70000000000000062" r="0.70000000000000062" t="0.75000000000000488" header="0.30000000000000032" footer="0.3000000000000003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273714310785019"/>
          <c:y val="5.7415389685221432E-2"/>
          <c:w val="0.80284135574498661"/>
          <c:h val="0.3977383279387460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</c:spPr>
          <c:invertIfNegative val="0"/>
          <c:dLbls>
            <c:txPr>
              <a:bodyPr/>
              <a:lstStyle/>
              <a:p>
                <a:pPr>
                  <a:defRPr sz="1100"/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'Análisis Encuesta (JUN 2021)'!$B$5:$B$25</c:f>
              <c:strCache>
                <c:ptCount val="21"/>
                <c:pt idx="0">
                  <c:v>Evalúe por favor el servicio prestado por el laboratorio en el último año</c:v>
                </c:pt>
                <c:pt idx="1">
                  <c:v>¿En caso de dificultades de cumplimiento, se le ofrecen alternativas para su satisfacción?</c:v>
                </c:pt>
                <c:pt idx="2">
                  <c:v>En los análisis que se ejecutan en el Laboratorio, ¿Cómo considera la calidad del servicio prestado?          </c:v>
                </c:pt>
                <c:pt idx="3">
                  <c:v>¿Cuál es su percepción en la evolución de los servicios prestados por el Laboratorio a lo largo del tiempo?</c:v>
                </c:pt>
                <c:pt idx="4">
                  <c:v>¿Las pruebas que realiza el laboratorio le ayudan a tomar decisiones oportunas en el proceso de producción?</c:v>
                </c:pt>
                <c:pt idx="5">
                  <c:v>El Laboratorio cumple con los tiempos acordados para la entrega de los resultados según lo establecido en el Acuerdo de Prestación de Servicios?</c:v>
                </c:pt>
                <c:pt idx="6">
                  <c:v>¿Le satisface el nivel técnico del Laboratorio?</c:v>
                </c:pt>
                <c:pt idx="7">
                  <c:v>¿Considera usted que el laboratorio hace méritos por mejorar sus servicios?</c:v>
                </c:pt>
                <c:pt idx="8">
                  <c:v>¿Cómo es la capacidad de respuesta del Laboratorio ante las dudas que se generan? </c:v>
                </c:pt>
                <c:pt idx="10">
                  <c:v>¿El Laboratorio atiende los servicios con rapidez? </c:v>
                </c:pt>
                <c:pt idx="11">
                  <c:v>El Laboratorio cumple con los tiempos acordados para la entrega de los resultados de Materia Prima y Control Proceso según lo establecido en el Acuerdo de Prestación de Servicios?</c:v>
                </c:pt>
                <c:pt idx="12">
                  <c:v>¿Siente confianza en los resultados emitidos por el Laboratorio? </c:v>
                </c:pt>
                <c:pt idx="13">
                  <c:v>¿Recibe los informes correctamente identificados (Trazabilidad)?</c:v>
                </c:pt>
                <c:pt idx="14">
                  <c:v>¿Cómo considera la solución de quejas que se presentan en el Laboratorio?</c:v>
                </c:pt>
                <c:pt idx="16">
                  <c:v>¿El personal del Laboratorio que entrega los resultados es cortés?</c:v>
                </c:pt>
                <c:pt idx="17">
                  <c:v>¿El personal del Laboratorio responden a sus opiniones y sugerencias?</c:v>
                </c:pt>
                <c:pt idx="18">
                  <c:v>¿En caso de dificultades de cumplimiento, se le ofrecen alternativas para su satisfacción?</c:v>
                </c:pt>
                <c:pt idx="19">
                  <c:v>¿El personal del Laboratorio tiene disponibilidad para la atención? </c:v>
                </c:pt>
                <c:pt idx="20">
                  <c:v>¿Se siente satisfecho con la atención de nuestro laboratorio?</c:v>
                </c:pt>
              </c:strCache>
            </c:strRef>
          </c:cat>
          <c:val>
            <c:numRef>
              <c:f>'Análisis Encuesta (JUN 2021)'!$H$5:$H$25</c:f>
              <c:numCache>
                <c:formatCode>0.0</c:formatCode>
                <c:ptCount val="21"/>
                <c:pt idx="0">
                  <c:v>98</c:v>
                </c:pt>
                <c:pt idx="1">
                  <c:v>96.5</c:v>
                </c:pt>
                <c:pt idx="2">
                  <c:v>96</c:v>
                </c:pt>
                <c:pt idx="3">
                  <c:v>97.75</c:v>
                </c:pt>
                <c:pt idx="4">
                  <c:v>98.25</c:v>
                </c:pt>
                <c:pt idx="5">
                  <c:v>96.5</c:v>
                </c:pt>
                <c:pt idx="6">
                  <c:v>98</c:v>
                </c:pt>
                <c:pt idx="7">
                  <c:v>98.25</c:v>
                </c:pt>
                <c:pt idx="8">
                  <c:v>96.75</c:v>
                </c:pt>
                <c:pt idx="10">
                  <c:v>96.5</c:v>
                </c:pt>
                <c:pt idx="11">
                  <c:v>96.5</c:v>
                </c:pt>
                <c:pt idx="12">
                  <c:v>96</c:v>
                </c:pt>
                <c:pt idx="13">
                  <c:v>96.5</c:v>
                </c:pt>
                <c:pt idx="14">
                  <c:v>97.75</c:v>
                </c:pt>
                <c:pt idx="16">
                  <c:v>99.25</c:v>
                </c:pt>
                <c:pt idx="17">
                  <c:v>98</c:v>
                </c:pt>
                <c:pt idx="18">
                  <c:v>96.5</c:v>
                </c:pt>
                <c:pt idx="19">
                  <c:v>99.25</c:v>
                </c:pt>
                <c:pt idx="20">
                  <c:v>98.5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7552640"/>
        <c:axId val="287554176"/>
      </c:barChart>
      <c:catAx>
        <c:axId val="287552640"/>
        <c:scaling>
          <c:orientation val="minMax"/>
        </c:scaling>
        <c:delete val="0"/>
        <c:axPos val="b"/>
        <c:majorTickMark val="out"/>
        <c:minorTickMark val="none"/>
        <c:tickLblPos val="nextTo"/>
        <c:crossAx val="287554176"/>
        <c:crosses val="autoZero"/>
        <c:auto val="1"/>
        <c:lblAlgn val="ctr"/>
        <c:lblOffset val="100"/>
        <c:noMultiLvlLbl val="0"/>
      </c:catAx>
      <c:valAx>
        <c:axId val="287554176"/>
        <c:scaling>
          <c:orientation val="minMax"/>
          <c:max val="100"/>
          <c:min val="90"/>
        </c:scaling>
        <c:delete val="0"/>
        <c:axPos val="l"/>
        <c:numFmt formatCode="0.0" sourceLinked="1"/>
        <c:majorTickMark val="out"/>
        <c:minorTickMark val="none"/>
        <c:tickLblPos val="nextTo"/>
        <c:crossAx val="287552640"/>
        <c:crosses val="autoZero"/>
        <c:crossBetween val="between"/>
        <c:majorUnit val="2"/>
      </c:valAx>
    </c:plotArea>
    <c:plotVisOnly val="1"/>
    <c:dispBlanksAs val="gap"/>
    <c:showDLblsOverMax val="0"/>
  </c:chart>
  <c:printSettings>
    <c:headerFooter/>
    <c:pageMargins b="0.75000000000000488" l="0.70000000000000062" r="0.70000000000000062" t="0.75000000000000488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es-CO" sz="2400"/>
              <a:t>EVALUACIÓN DEL RIESGO RESIDUAL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3496176085515746"/>
          <c:y val="0.21461126657026594"/>
          <c:w val="0.85171362774186277"/>
          <c:h val="0.6196790609774386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'Evaluación Riesgo Residual'!$C$12</c:f>
              <c:strCache>
                <c:ptCount val="1"/>
                <c:pt idx="0">
                  <c:v>RESULTADO</c:v>
                </c:pt>
              </c:strCache>
            </c:strRef>
          </c:tx>
          <c:spPr>
            <a:solidFill>
              <a:srgbClr val="0070C0"/>
            </a:solidFill>
            <a:scene3d>
              <a:camera prst="orthographicFront"/>
              <a:lightRig rig="threePt" dir="t">
                <a:rot lat="0" lon="0" rev="1200000"/>
              </a:lightRig>
            </a:scene3d>
            <a:sp3d>
              <a:bevelT w="63500" h="63500"/>
            </a:sp3d>
          </c:spPr>
          <c:invertIfNegative val="0"/>
          <c:dLbls>
            <c:dLbl>
              <c:idx val="0"/>
              <c:layout>
                <c:manualLayout>
                  <c:x val="2.4303641067813871E-3"/>
                  <c:y val="-7.7501987791128591E-3"/>
                </c:manualLayout>
              </c:layout>
              <c:spPr/>
              <c:txPr>
                <a:bodyPr/>
                <a:lstStyle/>
                <a:p>
                  <a:pPr>
                    <a:defRPr sz="1600"/>
                  </a:pPr>
                  <a:endParaRPr lang="es-CO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0"/>
                  <c:y val="-5.1665279772575056E-3"/>
                </c:manualLayout>
              </c:layout>
              <c:spPr/>
              <c:txPr>
                <a:bodyPr/>
                <a:lstStyle/>
                <a:p>
                  <a:pPr>
                    <a:defRPr sz="1600"/>
                  </a:pPr>
                  <a:endParaRPr lang="es-CO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0"/>
                  <c:y val="-5.1665279772575056E-3"/>
                </c:manualLayout>
              </c:layout>
              <c:spPr/>
              <c:txPr>
                <a:bodyPr/>
                <a:lstStyle/>
                <a:p>
                  <a:pPr>
                    <a:defRPr sz="1600"/>
                  </a:pPr>
                  <a:endParaRPr lang="es-CO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spPr/>
              <c:txPr>
                <a:bodyPr/>
                <a:lstStyle/>
                <a:p>
                  <a:pPr>
                    <a:defRPr sz="1600"/>
                  </a:pPr>
                  <a:endParaRPr lang="es-CO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spPr/>
              <c:txPr>
                <a:bodyPr/>
                <a:lstStyle/>
                <a:p>
                  <a:pPr>
                    <a:defRPr sz="1400"/>
                  </a:pPr>
                  <a:endParaRPr lang="es-CO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spPr/>
              <c:txPr>
                <a:bodyPr/>
                <a:lstStyle/>
                <a:p>
                  <a:pPr>
                    <a:defRPr sz="1400"/>
                  </a:pPr>
                  <a:endParaRPr lang="es-CO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'Evaluación Riesgo Residual'!$B$13:$B$18</c:f>
              <c:strCache>
                <c:ptCount val="6"/>
                <c:pt idx="0">
                  <c:v>ENERO de 2019</c:v>
                </c:pt>
                <c:pt idx="1">
                  <c:v>JUNIO de 2019</c:v>
                </c:pt>
                <c:pt idx="2">
                  <c:v>ENERO de 2020</c:v>
                </c:pt>
                <c:pt idx="3">
                  <c:v>MARZO de 2020</c:v>
                </c:pt>
                <c:pt idx="4">
                  <c:v>JUNIO de 2020</c:v>
                </c:pt>
                <c:pt idx="5">
                  <c:v>ENERO de 2021</c:v>
                </c:pt>
              </c:strCache>
            </c:strRef>
          </c:cat>
          <c:val>
            <c:numRef>
              <c:f>'Evaluación Riesgo Residual'!$C$13:$C$18</c:f>
              <c:numCache>
                <c:formatCode>0.0</c:formatCode>
                <c:ptCount val="6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45"/>
        <c:overlap val="78"/>
        <c:axId val="284050176"/>
        <c:axId val="284051712"/>
      </c:barChart>
      <c:catAx>
        <c:axId val="284050176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txPr>
          <a:bodyPr/>
          <a:lstStyle/>
          <a:p>
            <a:pPr>
              <a:defRPr sz="1400"/>
            </a:pPr>
            <a:endParaRPr lang="es-CO"/>
          </a:p>
        </c:txPr>
        <c:crossAx val="284051712"/>
        <c:crosses val="autoZero"/>
        <c:auto val="1"/>
        <c:lblAlgn val="ctr"/>
        <c:lblOffset val="100"/>
        <c:noMultiLvlLbl val="0"/>
      </c:catAx>
      <c:valAx>
        <c:axId val="284051712"/>
        <c:scaling>
          <c:orientation val="minMax"/>
          <c:max val="10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600"/>
                </a:pPr>
                <a:r>
                  <a:rPr lang="es-CO" sz="1600"/>
                  <a:t>PORCENTAJE (%)</a:t>
                </a:r>
              </a:p>
            </c:rich>
          </c:tx>
          <c:layout>
            <c:manualLayout>
              <c:xMode val="edge"/>
              <c:yMode val="edge"/>
              <c:x val="1.8166105693184106E-2"/>
              <c:y val="0.35853426008098432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1600"/>
            </a:pPr>
            <a:endParaRPr lang="es-CO"/>
          </a:p>
        </c:txPr>
        <c:crossAx val="284050176"/>
        <c:crosses val="autoZero"/>
        <c:crossBetween val="between"/>
        <c:majorUnit val="20"/>
        <c:minorUnit val="4"/>
      </c:valAx>
    </c:plotArea>
    <c:plotVisOnly val="1"/>
    <c:dispBlanksAs val="gap"/>
    <c:showDLblsOverMax val="0"/>
  </c:chart>
  <c:printSettings>
    <c:headerFooter/>
    <c:pageMargins b="0.75000000000001021" l="0.70000000000000062" r="0.70000000000000062" t="0.75000000000001021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es-CO" sz="2400"/>
              <a:t>CONDICIONES</a:t>
            </a:r>
            <a:r>
              <a:rPr lang="es-CO" sz="2400" baseline="0"/>
              <a:t> AMBIENTALES 2021 </a:t>
            </a:r>
            <a:r>
              <a:rPr lang="es-CO" sz="2400"/>
              <a:t>- HUMEDAD</a:t>
            </a:r>
            <a:r>
              <a:rPr lang="es-CO" sz="2400" baseline="0"/>
              <a:t> RELATIVA</a:t>
            </a:r>
            <a:endParaRPr lang="es-CO" sz="240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3496176085515746"/>
          <c:y val="0.16294598679769265"/>
          <c:w val="0.85171362774186277"/>
          <c:h val="0.6713443407500130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'Humedad Relativa (%H)'!$C$12</c:f>
              <c:strCache>
                <c:ptCount val="1"/>
                <c:pt idx="0">
                  <c:v>RESULTADO</c:v>
                </c:pt>
              </c:strCache>
            </c:strRef>
          </c:tx>
          <c:spPr>
            <a:solidFill>
              <a:srgbClr val="0070C0"/>
            </a:solidFill>
            <a:scene3d>
              <a:camera prst="orthographicFront"/>
              <a:lightRig rig="threePt" dir="t">
                <a:rot lat="0" lon="0" rev="1200000"/>
              </a:lightRig>
            </a:scene3d>
            <a:sp3d>
              <a:bevelT w="635000" h="63500" prst="relaxedInset"/>
            </a:sp3d>
          </c:spPr>
          <c:invertIfNegative val="0"/>
          <c:dLbls>
            <c:dLbl>
              <c:idx val="0"/>
              <c:layout>
                <c:manualLayout>
                  <c:x val="-1.9138232197664409E-7"/>
                  <c:y val="-4.6499158608543957E-2"/>
                </c:manualLayout>
              </c:layout>
              <c:spPr/>
              <c:txPr>
                <a:bodyPr/>
                <a:lstStyle/>
                <a:p>
                  <a:pPr>
                    <a:defRPr sz="1600"/>
                  </a:pPr>
                  <a:endParaRPr lang="es-CO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2.4305554891033577E-3"/>
                  <c:y val="-1.2916319943143779E-2"/>
                </c:manualLayout>
              </c:layout>
              <c:spPr/>
              <c:txPr>
                <a:bodyPr/>
                <a:lstStyle/>
                <a:p>
                  <a:pPr>
                    <a:defRPr sz="1600"/>
                  </a:pPr>
                  <a:endParaRPr lang="es-CO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'Humedad Relativa (%H)'!$B$13:$B$19</c:f>
              <c:numCache>
                <c:formatCode>mmm\-yy</c:formatCode>
                <c:ptCount val="7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</c:numCache>
            </c:numRef>
          </c:cat>
          <c:val>
            <c:numRef>
              <c:f>'Humedad Relativa (%H)'!$C$13:$C$19</c:f>
              <c:numCache>
                <c:formatCode>0.0</c:formatCode>
                <c:ptCount val="7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86"/>
        <c:axId val="284990848"/>
        <c:axId val="284992640"/>
      </c:barChart>
      <c:dateAx>
        <c:axId val="284990848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txPr>
          <a:bodyPr/>
          <a:lstStyle/>
          <a:p>
            <a:pPr>
              <a:defRPr sz="1600"/>
            </a:pPr>
            <a:endParaRPr lang="es-CO"/>
          </a:p>
        </c:txPr>
        <c:crossAx val="284992640"/>
        <c:crossesAt val="0"/>
        <c:auto val="1"/>
        <c:lblOffset val="100"/>
        <c:baseTimeUnit val="months"/>
      </c:dateAx>
      <c:valAx>
        <c:axId val="284992640"/>
        <c:scaling>
          <c:orientation val="minMax"/>
          <c:max val="1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600"/>
                </a:pPr>
                <a:r>
                  <a:rPr lang="es-CO" sz="1600"/>
                  <a:t>PORCENTAJE (%)</a:t>
                </a:r>
              </a:p>
            </c:rich>
          </c:tx>
          <c:layout>
            <c:manualLayout>
              <c:xMode val="edge"/>
              <c:yMode val="edge"/>
              <c:x val="1.8166105693184092E-2"/>
              <c:y val="0.35853426008098432"/>
            </c:manualLayout>
          </c:layout>
          <c:overlay val="0"/>
        </c:title>
        <c:numFmt formatCode="0%" sourceLinked="0"/>
        <c:majorTickMark val="none"/>
        <c:minorTickMark val="none"/>
        <c:tickLblPos val="nextTo"/>
        <c:txPr>
          <a:bodyPr/>
          <a:lstStyle/>
          <a:p>
            <a:pPr>
              <a:defRPr sz="1600"/>
            </a:pPr>
            <a:endParaRPr lang="es-CO"/>
          </a:p>
        </c:txPr>
        <c:crossAx val="284990848"/>
        <c:crosses val="autoZero"/>
        <c:crossBetween val="between"/>
        <c:majorUnit val="0.2"/>
      </c:valAx>
    </c:plotArea>
    <c:plotVisOnly val="1"/>
    <c:dispBlanksAs val="gap"/>
    <c:showDLblsOverMax val="0"/>
  </c:chart>
  <c:printSettings>
    <c:headerFooter/>
    <c:pageMargins b="0.75000000000000999" l="0.70000000000000062" r="0.70000000000000062" t="0.75000000000000999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es-CO" sz="2400"/>
              <a:t>CONDICIONES</a:t>
            </a:r>
            <a:r>
              <a:rPr lang="es-CO" sz="2400" baseline="0"/>
              <a:t> AMBIENTALES 2021 </a:t>
            </a:r>
            <a:r>
              <a:rPr lang="es-CO" sz="2400"/>
              <a:t>- TEMPERATURA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3496176085515746"/>
          <c:y val="0.16294598679769251"/>
          <c:w val="0.85171362774186277"/>
          <c:h val="0.6713443407500130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'Temperatura (°C)'!$C$12</c:f>
              <c:strCache>
                <c:ptCount val="1"/>
                <c:pt idx="0">
                  <c:v>RESULTADO</c:v>
                </c:pt>
              </c:strCache>
            </c:strRef>
          </c:tx>
          <c:spPr>
            <a:solidFill>
              <a:srgbClr val="0070C0"/>
            </a:solidFill>
            <a:scene3d>
              <a:camera prst="orthographicFront"/>
              <a:lightRig rig="threePt" dir="t">
                <a:rot lat="0" lon="0" rev="1200000"/>
              </a:lightRig>
            </a:scene3d>
            <a:sp3d>
              <a:bevelT w="63500" h="63500"/>
            </a:sp3d>
          </c:spPr>
          <c:invertIfNegative val="0"/>
          <c:dLbls>
            <c:dLbl>
              <c:idx val="0"/>
              <c:layout>
                <c:manualLayout>
                  <c:x val="-1.9138232197664396E-7"/>
                  <c:y val="-4.6499158608543957E-2"/>
                </c:manualLayout>
              </c:layout>
              <c:spPr/>
              <c:txPr>
                <a:bodyPr/>
                <a:lstStyle/>
                <a:p>
                  <a:pPr>
                    <a:defRPr sz="1600"/>
                  </a:pPr>
                  <a:endParaRPr lang="es-CO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2.4305554891033577E-3"/>
                  <c:y val="-1.2916319943143779E-2"/>
                </c:manualLayout>
              </c:layout>
              <c:spPr/>
              <c:txPr>
                <a:bodyPr/>
                <a:lstStyle/>
                <a:p>
                  <a:pPr>
                    <a:defRPr sz="1600"/>
                  </a:pPr>
                  <a:endParaRPr lang="es-CO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'Temperatura (°C)'!$B$13:$B$19</c:f>
              <c:numCache>
                <c:formatCode>mmm\-yy</c:formatCode>
                <c:ptCount val="7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</c:numCache>
            </c:numRef>
          </c:cat>
          <c:val>
            <c:numRef>
              <c:f>'Temperatura (°C)'!$C$13:$C$19</c:f>
              <c:numCache>
                <c:formatCode>0.0</c:formatCode>
                <c:ptCount val="7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86"/>
        <c:axId val="284888064"/>
        <c:axId val="285348608"/>
      </c:barChart>
      <c:dateAx>
        <c:axId val="284888064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txPr>
          <a:bodyPr/>
          <a:lstStyle/>
          <a:p>
            <a:pPr>
              <a:defRPr sz="1400"/>
            </a:pPr>
            <a:endParaRPr lang="es-CO"/>
          </a:p>
        </c:txPr>
        <c:crossAx val="285348608"/>
        <c:crossesAt val="0"/>
        <c:auto val="1"/>
        <c:lblOffset val="100"/>
        <c:baseTimeUnit val="months"/>
      </c:dateAx>
      <c:valAx>
        <c:axId val="285348608"/>
        <c:scaling>
          <c:orientation val="minMax"/>
          <c:max val="1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600"/>
                </a:pPr>
                <a:r>
                  <a:rPr lang="es-CO" sz="1600"/>
                  <a:t>PORCENTAJE (%)</a:t>
                </a:r>
              </a:p>
            </c:rich>
          </c:tx>
          <c:layout>
            <c:manualLayout>
              <c:xMode val="edge"/>
              <c:yMode val="edge"/>
              <c:x val="1.8166105693184085E-2"/>
              <c:y val="0.35853426008098432"/>
            </c:manualLayout>
          </c:layout>
          <c:overlay val="0"/>
        </c:title>
        <c:numFmt formatCode="0%" sourceLinked="0"/>
        <c:majorTickMark val="none"/>
        <c:minorTickMark val="none"/>
        <c:tickLblPos val="nextTo"/>
        <c:txPr>
          <a:bodyPr/>
          <a:lstStyle/>
          <a:p>
            <a:pPr>
              <a:defRPr sz="1600"/>
            </a:pPr>
            <a:endParaRPr lang="es-CO"/>
          </a:p>
        </c:txPr>
        <c:crossAx val="284888064"/>
        <c:crosses val="autoZero"/>
        <c:crossBetween val="between"/>
        <c:majorUnit val="0.2"/>
      </c:valAx>
    </c:plotArea>
    <c:plotVisOnly val="1"/>
    <c:dispBlanksAs val="gap"/>
    <c:showDLblsOverMax val="0"/>
  </c:chart>
  <c:printSettings>
    <c:headerFooter/>
    <c:pageMargins b="0.75000000000000977" l="0.70000000000000062" r="0.70000000000000062" t="0.75000000000000977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es-CO" sz="2400"/>
              <a:t>COMPETENCIA DE PERSONAL</a:t>
            </a:r>
            <a:r>
              <a:rPr lang="es-CO" sz="2400" baseline="0"/>
              <a:t> - 2021</a:t>
            </a:r>
            <a:endParaRPr lang="es-CO" sz="2400"/>
          </a:p>
        </c:rich>
      </c:tx>
      <c:layout>
        <c:manualLayout>
          <c:xMode val="edge"/>
          <c:yMode val="edge"/>
          <c:x val="0.27542270134999258"/>
          <c:y val="3.099916786354510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299461086519549"/>
          <c:y val="0.22350400029616019"/>
          <c:w val="0.87363733394473664"/>
          <c:h val="0.6634348745927043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'Competencia Técnica'!$C$12</c:f>
              <c:strCache>
                <c:ptCount val="1"/>
                <c:pt idx="0">
                  <c:v>RESULTADO</c:v>
                </c:pt>
              </c:strCache>
            </c:strRef>
          </c:tx>
          <c:spPr>
            <a:solidFill>
              <a:srgbClr val="0070C0"/>
            </a:solidFill>
            <a:scene3d>
              <a:camera prst="orthographicFront"/>
              <a:lightRig rig="threePt" dir="t">
                <a:rot lat="0" lon="0" rev="1200000"/>
              </a:lightRig>
            </a:scene3d>
            <a:sp3d>
              <a:bevelT w="95250" h="82550"/>
            </a:sp3d>
          </c:spPr>
          <c:invertIfNegative val="0"/>
          <c:dLbls>
            <c:dLbl>
              <c:idx val="0"/>
              <c:layout>
                <c:manualLayout>
                  <c:x val="1.2152777445517053E-3"/>
                  <c:y val="-1.033305595451506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0"/>
                  <c:y val="-2.583263988628756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0"/>
                  <c:y val="-1.808305132701457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2.4305554891034041E-3"/>
                  <c:y val="-2.583263988628757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1.2151820533907809E-3"/>
                  <c:y val="-5.166527977257513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8.9119338419587609E-17"/>
                  <c:y val="-2.066611190903007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0"/>
                  <c:y val="-1.54995839317725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600"/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'Competencia Técnica'!$B$14:$B$18</c:f>
              <c:strCache>
                <c:ptCount val="5"/>
                <c:pt idx="0">
                  <c:v>Edwin M.</c:v>
                </c:pt>
                <c:pt idx="1">
                  <c:v>Leonardo L.</c:v>
                </c:pt>
                <c:pt idx="2">
                  <c:v>Adriana P.</c:v>
                </c:pt>
                <c:pt idx="3">
                  <c:v>Rubén V.</c:v>
                </c:pt>
                <c:pt idx="4">
                  <c:v>NUEVO</c:v>
                </c:pt>
              </c:strCache>
            </c:strRef>
          </c:cat>
          <c:val>
            <c:numRef>
              <c:f>'Competencia Técnica'!$C$14:$C$18</c:f>
              <c:numCache>
                <c:formatCode>0.0</c:formatCode>
                <c:ptCount val="5"/>
                <c:pt idx="0">
                  <c:v>96.025000000000006</c:v>
                </c:pt>
                <c:pt idx="1">
                  <c:v>94.875</c:v>
                </c:pt>
                <c:pt idx="2">
                  <c:v>95.800000000000011</c:v>
                </c:pt>
                <c:pt idx="3">
                  <c:v>95.199999999999989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5421568"/>
        <c:axId val="285423104"/>
      </c:barChart>
      <c:catAx>
        <c:axId val="285421568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txPr>
          <a:bodyPr/>
          <a:lstStyle/>
          <a:p>
            <a:pPr>
              <a:defRPr sz="1600"/>
            </a:pPr>
            <a:endParaRPr lang="es-CO"/>
          </a:p>
        </c:txPr>
        <c:crossAx val="285423104"/>
        <c:crosses val="autoZero"/>
        <c:auto val="1"/>
        <c:lblAlgn val="ctr"/>
        <c:lblOffset val="100"/>
        <c:noMultiLvlLbl val="1"/>
      </c:catAx>
      <c:valAx>
        <c:axId val="285423104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600"/>
                </a:pPr>
                <a:r>
                  <a:rPr lang="es-CO" sz="1600"/>
                  <a:t>PORCENTAJE  (%)</a:t>
                </a:r>
              </a:p>
            </c:rich>
          </c:tx>
          <c:layout>
            <c:manualLayout>
              <c:xMode val="edge"/>
              <c:yMode val="edge"/>
              <c:x val="2.5520832635585283E-2"/>
              <c:y val="0.35235110585056612"/>
            </c:manualLayout>
          </c:layout>
          <c:overlay val="0"/>
        </c:title>
        <c:numFmt formatCode="0.0" sourceLinked="1"/>
        <c:majorTickMark val="none"/>
        <c:minorTickMark val="none"/>
        <c:tickLblPos val="nextTo"/>
        <c:txPr>
          <a:bodyPr/>
          <a:lstStyle/>
          <a:p>
            <a:pPr>
              <a:defRPr sz="1400"/>
            </a:pPr>
            <a:endParaRPr lang="es-CO"/>
          </a:p>
        </c:txPr>
        <c:crossAx val="285421568"/>
        <c:crosses val="autoZero"/>
        <c:crossBetween val="between"/>
        <c:majorUnit val="20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955" l="0.70000000000000062" r="0.70000000000000062" t="0.75000000000000955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es-CO" sz="2400"/>
              <a:t>CAPACIDAD LABORATORIO - 2021</a:t>
            </a:r>
          </a:p>
        </c:rich>
      </c:tx>
      <c:layout>
        <c:manualLayout>
          <c:xMode val="edge"/>
          <c:yMode val="edge"/>
          <c:x val="0.30041493601227753"/>
          <c:y val="3.09991678635450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3496176085515746"/>
          <c:y val="0.13711334691140278"/>
          <c:w val="0.85171362774186277"/>
          <c:h val="0.6971769806363006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'Capacidad Lab 2021'!$C$12</c:f>
              <c:strCache>
                <c:ptCount val="1"/>
                <c:pt idx="0">
                  <c:v>RESULTADO</c:v>
                </c:pt>
              </c:strCache>
            </c:strRef>
          </c:tx>
          <c:spPr>
            <a:solidFill>
              <a:srgbClr val="0070C0"/>
            </a:solidFill>
            <a:scene3d>
              <a:camera prst="orthographicFront"/>
              <a:lightRig rig="threePt" dir="t">
                <a:rot lat="0" lon="0" rev="1200000"/>
              </a:lightRig>
            </a:scene3d>
            <a:sp3d>
              <a:bevelT w="635000" h="63500"/>
              <a:bevelB w="0"/>
            </a:sp3d>
          </c:spPr>
          <c:invertIfNegative val="0"/>
          <c:dPt>
            <c:idx val="6"/>
            <c:invertIfNegative val="0"/>
            <c:bubble3D val="0"/>
            <c:spPr>
              <a:solidFill>
                <a:srgbClr val="C00000"/>
              </a:solidFill>
              <a:scene3d>
                <a:camera prst="orthographicFront"/>
                <a:lightRig rig="threePt" dir="t">
                  <a:rot lat="0" lon="0" rev="1200000"/>
                </a:lightRig>
              </a:scene3d>
              <a:sp3d>
                <a:bevelT w="635000" h="63500"/>
                <a:bevelB w="0"/>
              </a:sp3d>
            </c:spPr>
          </c:dPt>
          <c:dLbls>
            <c:dLbl>
              <c:idx val="0"/>
              <c:layout>
                <c:manualLayout>
                  <c:x val="-1.9138232197664255E-7"/>
                  <c:y val="-6.1021983983356456E-7"/>
                </c:manualLayout>
              </c:layout>
              <c:spPr/>
              <c:txPr>
                <a:bodyPr/>
                <a:lstStyle/>
                <a:p>
                  <a:pPr>
                    <a:defRPr sz="1600"/>
                  </a:pPr>
                  <a:endParaRPr lang="es-CO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1.2152777445516801E-3"/>
                  <c:y val="-5.1665279772575134E-3"/>
                </c:manualLayout>
              </c:layout>
              <c:spPr/>
              <c:txPr>
                <a:bodyPr/>
                <a:lstStyle/>
                <a:p>
                  <a:pPr>
                    <a:defRPr sz="1600"/>
                  </a:pPr>
                  <a:endParaRPr lang="es-CO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1.2152777445516801E-3"/>
                  <c:y val="-5.16652797725749E-3"/>
                </c:manualLayout>
              </c:layout>
              <c:spPr/>
              <c:txPr>
                <a:bodyPr/>
                <a:lstStyle/>
                <a:p>
                  <a:pPr>
                    <a:defRPr sz="1600"/>
                  </a:pPr>
                  <a:endParaRPr lang="es-CO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1.2152777445517248E-3"/>
                  <c:y val="-1.0333055954515027E-2"/>
                </c:manualLayout>
              </c:layout>
              <c:spPr/>
              <c:txPr>
                <a:bodyPr/>
                <a:lstStyle/>
                <a:p>
                  <a:pPr>
                    <a:defRPr sz="1600"/>
                  </a:pPr>
                  <a:endParaRPr lang="es-CO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1.2152777445516801E-3"/>
                  <c:y val="2.5832639886287567E-3"/>
                </c:manualLayout>
              </c:layout>
              <c:spPr/>
              <c:txPr>
                <a:bodyPr/>
                <a:lstStyle/>
                <a:p>
                  <a:pPr>
                    <a:defRPr sz="1600"/>
                  </a:pPr>
                  <a:endParaRPr lang="es-CO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0"/>
                  <c:y val="-1.8082847920401296E-2"/>
                </c:manualLayout>
              </c:layout>
              <c:spPr/>
              <c:txPr>
                <a:bodyPr/>
                <a:lstStyle/>
                <a:p>
                  <a:pPr>
                    <a:defRPr sz="1600"/>
                  </a:pPr>
                  <a:endParaRPr lang="es-CO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spPr/>
              <c:txPr>
                <a:bodyPr/>
                <a:lstStyle/>
                <a:p>
                  <a:pPr>
                    <a:defRPr sz="1600"/>
                  </a:pPr>
                  <a:endParaRPr lang="es-CO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spPr/>
              <c:txPr>
                <a:bodyPr/>
                <a:lstStyle/>
                <a:p>
                  <a:pPr>
                    <a:defRPr sz="1600"/>
                  </a:pPr>
                  <a:endParaRPr lang="es-CO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spPr/>
              <c:txPr>
                <a:bodyPr/>
                <a:lstStyle/>
                <a:p>
                  <a:pPr>
                    <a:defRPr sz="1600"/>
                  </a:pPr>
                  <a:endParaRPr lang="es-CO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spPr/>
              <c:txPr>
                <a:bodyPr/>
                <a:lstStyle/>
                <a:p>
                  <a:pPr>
                    <a:defRPr sz="1600"/>
                  </a:pPr>
                  <a:endParaRPr lang="es-CO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"/>
              <c:spPr/>
              <c:txPr>
                <a:bodyPr/>
                <a:lstStyle/>
                <a:p>
                  <a:pPr>
                    <a:defRPr sz="1600"/>
                  </a:pPr>
                  <a:endParaRPr lang="es-CO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"/>
              <c:spPr/>
              <c:txPr>
                <a:bodyPr/>
                <a:lstStyle/>
                <a:p>
                  <a:pPr>
                    <a:defRPr sz="1600"/>
                  </a:pPr>
                  <a:endParaRPr lang="es-CO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'Capacidad Lab 2021'!$B$13:$B$19</c:f>
              <c:strCache>
                <c:ptCount val="7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</c:strCache>
            </c:strRef>
          </c:cat>
          <c:val>
            <c:numRef>
              <c:f>'Capacidad Lab 2021'!$C$13:$C$19</c:f>
              <c:numCache>
                <c:formatCode>0.0%</c:formatCode>
                <c:ptCount val="7"/>
                <c:pt idx="0">
                  <c:v>0.85463192721257242</c:v>
                </c:pt>
                <c:pt idx="1">
                  <c:v>0.882671629445823</c:v>
                </c:pt>
                <c:pt idx="2">
                  <c:v>0.99812300319488823</c:v>
                </c:pt>
                <c:pt idx="3">
                  <c:v>0.97004344391785147</c:v>
                </c:pt>
                <c:pt idx="4">
                  <c:v>0.90689324116743475</c:v>
                </c:pt>
                <c:pt idx="5">
                  <c:v>0.94508448540706602</c:v>
                </c:pt>
                <c:pt idx="6">
                  <c:v>1.1070306038047975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86"/>
        <c:axId val="285500928"/>
        <c:axId val="285502464"/>
      </c:barChart>
      <c:catAx>
        <c:axId val="285500928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txPr>
          <a:bodyPr/>
          <a:lstStyle/>
          <a:p>
            <a:pPr>
              <a:defRPr sz="1400"/>
            </a:pPr>
            <a:endParaRPr lang="es-CO"/>
          </a:p>
        </c:txPr>
        <c:crossAx val="285502464"/>
        <c:crossesAt val="0"/>
        <c:auto val="1"/>
        <c:lblAlgn val="ctr"/>
        <c:lblOffset val="100"/>
        <c:noMultiLvlLbl val="1"/>
      </c:catAx>
      <c:valAx>
        <c:axId val="285502464"/>
        <c:scaling>
          <c:orientation val="minMax"/>
          <c:max val="1.2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2000"/>
                </a:pPr>
                <a:r>
                  <a:rPr lang="es-CO" sz="2000"/>
                  <a:t>PORCENTAJE (%)</a:t>
                </a:r>
              </a:p>
            </c:rich>
          </c:tx>
          <c:layout>
            <c:manualLayout>
              <c:xMode val="edge"/>
              <c:yMode val="edge"/>
              <c:x val="1.3304994714977179E-2"/>
              <c:y val="0.330118356206068"/>
            </c:manualLayout>
          </c:layout>
          <c:overlay val="0"/>
        </c:title>
        <c:numFmt formatCode="0%" sourceLinked="0"/>
        <c:majorTickMark val="none"/>
        <c:minorTickMark val="none"/>
        <c:tickLblPos val="nextTo"/>
        <c:txPr>
          <a:bodyPr/>
          <a:lstStyle/>
          <a:p>
            <a:pPr>
              <a:defRPr sz="1600"/>
            </a:pPr>
            <a:endParaRPr lang="es-CO"/>
          </a:p>
        </c:txPr>
        <c:crossAx val="285500928"/>
        <c:crosses val="autoZero"/>
        <c:crossBetween val="between"/>
        <c:majorUnit val="0.2"/>
      </c:valAx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955" l="0.70000000000000062" r="0.70000000000000062" t="0.75000000000000955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es-CO" sz="2400"/>
              <a:t>DISPONIBILIDAD</a:t>
            </a:r>
            <a:r>
              <a:rPr lang="es-CO" sz="2400" baseline="0"/>
              <a:t> DE EQUIPOS - 2021</a:t>
            </a:r>
            <a:endParaRPr lang="es-CO" sz="2400"/>
          </a:p>
        </c:rich>
      </c:tx>
      <c:layout>
        <c:manualLayout>
          <c:xMode val="edge"/>
          <c:yMode val="edge"/>
          <c:x val="0.27542270134999258"/>
          <c:y val="3.099916786354510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299461086519549"/>
          <c:y val="0.22350400029616019"/>
          <c:w val="0.87363733394473664"/>
          <c:h val="0.6634348745927043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'Disponibilidad de Equipos'!$C$12</c:f>
              <c:strCache>
                <c:ptCount val="1"/>
                <c:pt idx="0">
                  <c:v>RESULTADO</c:v>
                </c:pt>
              </c:strCache>
            </c:strRef>
          </c:tx>
          <c:spPr>
            <a:solidFill>
              <a:srgbClr val="0070C0"/>
            </a:solidFill>
            <a:scene3d>
              <a:camera prst="orthographicFront"/>
              <a:lightRig rig="threePt" dir="t">
                <a:rot lat="0" lon="0" rev="1200000"/>
              </a:lightRig>
            </a:scene3d>
            <a:sp3d>
              <a:bevelT w="95250" h="82550"/>
            </a:sp3d>
          </c:spPr>
          <c:invertIfNegative val="0"/>
          <c:dLbls>
            <c:dLbl>
              <c:idx val="0"/>
              <c:layout>
                <c:manualLayout>
                  <c:x val="1.2152777445517053E-3"/>
                  <c:y val="-1.033305595451506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1.2152777445516801E-3"/>
                  <c:y val="-5.1665279772575073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0"/>
                  <c:y val="-5.1665279772575073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2.4305554891034041E-3"/>
                  <c:y val="-2.583263988628757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0"/>
                  <c:y val="-2.583263988628757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400"/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'Disponibilidad de Equipos'!$B$13:$B$19</c:f>
              <c:numCache>
                <c:formatCode>mmm\-yy</c:formatCode>
                <c:ptCount val="7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</c:numCache>
            </c:numRef>
          </c:cat>
          <c:val>
            <c:numRef>
              <c:f>'Disponibilidad de Equipos'!$C$13:$C$19</c:f>
              <c:numCache>
                <c:formatCode>0.0</c:formatCode>
                <c:ptCount val="7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95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6230400"/>
        <c:axId val="286231936"/>
      </c:barChart>
      <c:dateAx>
        <c:axId val="286230400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txPr>
          <a:bodyPr/>
          <a:lstStyle/>
          <a:p>
            <a:pPr>
              <a:defRPr sz="1400"/>
            </a:pPr>
            <a:endParaRPr lang="es-CO"/>
          </a:p>
        </c:txPr>
        <c:crossAx val="286231936"/>
        <c:crosses val="autoZero"/>
        <c:auto val="1"/>
        <c:lblOffset val="100"/>
        <c:baseTimeUnit val="months"/>
      </c:dateAx>
      <c:valAx>
        <c:axId val="286231936"/>
        <c:scaling>
          <c:orientation val="minMax"/>
          <c:max val="10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600"/>
                </a:pPr>
                <a:r>
                  <a:rPr lang="es-CO" sz="1600"/>
                  <a:t>PORCENTAJE  (%)</a:t>
                </a:r>
              </a:p>
            </c:rich>
          </c:tx>
          <c:layout>
            <c:manualLayout>
              <c:xMode val="edge"/>
              <c:yMode val="edge"/>
              <c:x val="2.5520832635585283E-2"/>
              <c:y val="0.35235110585056612"/>
            </c:manualLayout>
          </c:layout>
          <c:overlay val="0"/>
        </c:title>
        <c:numFmt formatCode="0.0" sourceLinked="1"/>
        <c:majorTickMark val="none"/>
        <c:minorTickMark val="none"/>
        <c:tickLblPos val="nextTo"/>
        <c:txPr>
          <a:bodyPr/>
          <a:lstStyle/>
          <a:p>
            <a:pPr>
              <a:defRPr sz="1400"/>
            </a:pPr>
            <a:endParaRPr lang="es-CO"/>
          </a:p>
        </c:txPr>
        <c:crossAx val="286230400"/>
        <c:crosses val="autoZero"/>
        <c:crossBetween val="between"/>
        <c:majorUnit val="20"/>
      </c:valAx>
    </c:plotArea>
    <c:plotVisOnly val="1"/>
    <c:dispBlanksAs val="gap"/>
    <c:showDLblsOverMax val="0"/>
  </c:chart>
  <c:printSettings>
    <c:headerFooter/>
    <c:pageMargins b="0.75000000000000955" l="0.70000000000000062" r="0.70000000000000062" t="0.75000000000000955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 sz="2000"/>
            </a:pPr>
            <a:r>
              <a:rPr lang="es-CO" sz="2000"/>
              <a:t>MANTENIMIENTOS</a:t>
            </a:r>
            <a:r>
              <a:rPr lang="es-CO" sz="2000" baseline="0"/>
              <a:t> Y CALIBRACIONES PROGRAMADAS - 2021</a:t>
            </a:r>
            <a:endParaRPr lang="es-CO" sz="2000"/>
          </a:p>
        </c:rich>
      </c:tx>
      <c:layout>
        <c:manualLayout>
          <c:xMode val="edge"/>
          <c:yMode val="edge"/>
          <c:x val="0.22193871057691641"/>
          <c:y val="4.649875179531762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757794379981563"/>
          <c:y val="0.17958851248947141"/>
          <c:w val="0.85905400101011664"/>
          <c:h val="0.7460993222288321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'Mttos y Calibraciones'!$C$12</c:f>
              <c:strCache>
                <c:ptCount val="1"/>
                <c:pt idx="0">
                  <c:v>RESULTADO</c:v>
                </c:pt>
              </c:strCache>
            </c:strRef>
          </c:tx>
          <c:invertIfNegative val="0"/>
          <c:cat>
            <c:strRef>
              <c:f>'Mttos y Calibraciones'!$B$13:$B$16</c:f>
              <c:strCache>
                <c:ptCount val="4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</c:strCache>
            </c:strRef>
          </c:cat>
          <c:val>
            <c:numRef>
              <c:f>'Mttos y Calibraciones'!$C$13:$C$16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5734784"/>
        <c:axId val="285736320"/>
      </c:barChart>
      <c:catAx>
        <c:axId val="285734784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txPr>
          <a:bodyPr/>
          <a:lstStyle/>
          <a:p>
            <a:pPr>
              <a:defRPr sz="1200"/>
            </a:pPr>
            <a:endParaRPr lang="es-CO"/>
          </a:p>
        </c:txPr>
        <c:crossAx val="285736320"/>
        <c:crosses val="autoZero"/>
        <c:auto val="1"/>
        <c:lblAlgn val="ctr"/>
        <c:lblOffset val="100"/>
        <c:noMultiLvlLbl val="1"/>
      </c:catAx>
      <c:valAx>
        <c:axId val="285736320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800"/>
                </a:pPr>
                <a:r>
                  <a:rPr lang="es-CO" sz="1800"/>
                  <a:t>PORCENTAJE</a:t>
                </a:r>
                <a:r>
                  <a:rPr lang="es-CO" sz="1800" baseline="0"/>
                  <a:t> (%)</a:t>
                </a:r>
                <a:endParaRPr lang="es-CO" sz="1800"/>
              </a:p>
            </c:rich>
          </c:tx>
          <c:layout>
            <c:manualLayout>
              <c:xMode val="edge"/>
              <c:yMode val="edge"/>
              <c:x val="3.0314864109939194E-2"/>
              <c:y val="0.3497678418619352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s-CO"/>
          </a:p>
        </c:txPr>
        <c:crossAx val="285734784"/>
        <c:crosses val="autoZero"/>
        <c:crossBetween val="between"/>
        <c:majorUnit val="20"/>
      </c:valAx>
    </c:plotArea>
    <c:plotVisOnly val="1"/>
    <c:dispBlanksAs val="gap"/>
    <c:showDLblsOverMax val="0"/>
  </c:chart>
  <c:printSettings>
    <c:headerFooter/>
    <c:pageMargins b="0.75000000000000955" l="0.70000000000000062" r="0.70000000000000062" t="0.7500000000000095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957942</xdr:colOff>
      <xdr:row>5</xdr:row>
      <xdr:rowOff>210911</xdr:rowOff>
    </xdr:from>
    <xdr:to>
      <xdr:col>5</xdr:col>
      <xdr:colOff>65313</xdr:colOff>
      <xdr:row>7</xdr:row>
      <xdr:rowOff>29936</xdr:rowOff>
    </xdr:to>
    <xdr:sp macro="" textlink="">
      <xdr:nvSpPr>
        <xdr:cNvPr id="2" name="7 Rectángulo redondeado"/>
        <xdr:cNvSpPr>
          <a:spLocks noChangeArrowheads="1"/>
        </xdr:cNvSpPr>
      </xdr:nvSpPr>
      <xdr:spPr bwMode="auto">
        <a:xfrm>
          <a:off x="3101067" y="1725386"/>
          <a:ext cx="2707821" cy="809625"/>
        </a:xfrm>
        <a:prstGeom prst="roundRect">
          <a:avLst>
            <a:gd name="adj" fmla="val 16667"/>
          </a:avLst>
        </a:prstGeom>
        <a:solidFill>
          <a:srgbClr val="FFFFFF"/>
        </a:solidFill>
        <a:ln w="317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27432" rIns="0" bIns="27432" anchor="ctr" upright="1"/>
        <a:lstStyle/>
        <a:p>
          <a:pPr algn="l" rtl="1">
            <a:defRPr sz="1000"/>
          </a:pPr>
          <a:r>
            <a:rPr lang="es-CO" sz="1600" b="0" i="0" strike="noStrike">
              <a:solidFill>
                <a:srgbClr val="000000"/>
              </a:solidFill>
              <a:latin typeface="Tahoma"/>
              <a:ea typeface="Tahoma"/>
              <a:cs typeface="Tahoma"/>
            </a:rPr>
            <a:t>Mario A. Llinás V. </a:t>
          </a:r>
        </a:p>
      </xdr:txBody>
    </xdr:sp>
    <xdr:clientData/>
  </xdr:twoCellAnchor>
  <xdr:twoCellAnchor>
    <xdr:from>
      <xdr:col>6</xdr:col>
      <xdr:colOff>409575</xdr:colOff>
      <xdr:row>5</xdr:row>
      <xdr:rowOff>295275</xdr:rowOff>
    </xdr:from>
    <xdr:to>
      <xdr:col>8</xdr:col>
      <xdr:colOff>542925</xdr:colOff>
      <xdr:row>7</xdr:row>
      <xdr:rowOff>38100</xdr:rowOff>
    </xdr:to>
    <xdr:sp macro="" textlink="">
      <xdr:nvSpPr>
        <xdr:cNvPr id="3" name="8 Rectángulo redondeado"/>
        <xdr:cNvSpPr>
          <a:spLocks noChangeArrowheads="1"/>
        </xdr:cNvSpPr>
      </xdr:nvSpPr>
      <xdr:spPr bwMode="auto">
        <a:xfrm>
          <a:off x="7353300" y="1752600"/>
          <a:ext cx="2533650" cy="790575"/>
        </a:xfrm>
        <a:prstGeom prst="roundRect">
          <a:avLst>
            <a:gd name="adj" fmla="val 16667"/>
          </a:avLst>
        </a:prstGeom>
        <a:solidFill>
          <a:srgbClr val="FFFFFF"/>
        </a:solidFill>
        <a:ln w="317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27432" rIns="0" bIns="27432" anchor="ctr" upright="1"/>
        <a:lstStyle/>
        <a:p>
          <a:pPr algn="l" rtl="1">
            <a:defRPr sz="1000"/>
          </a:pPr>
          <a:r>
            <a:rPr lang="es-CO" sz="1600" b="0" i="0" strike="noStrike">
              <a:solidFill>
                <a:srgbClr val="000000"/>
              </a:solidFill>
              <a:latin typeface="Tahoma"/>
              <a:ea typeface="Tahoma"/>
              <a:cs typeface="Tahoma"/>
            </a:rPr>
            <a:t>Director del Laboratorio</a:t>
          </a:r>
        </a:p>
      </xdr:txBody>
    </xdr:sp>
    <xdr:clientData/>
  </xdr:twoCellAnchor>
  <xdr:twoCellAnchor>
    <xdr:from>
      <xdr:col>9</xdr:col>
      <xdr:colOff>884464</xdr:colOff>
      <xdr:row>5</xdr:row>
      <xdr:rowOff>151380</xdr:rowOff>
    </xdr:from>
    <xdr:to>
      <xdr:col>13</xdr:col>
      <xdr:colOff>0</xdr:colOff>
      <xdr:row>7</xdr:row>
      <xdr:rowOff>103755</xdr:rowOff>
    </xdr:to>
    <xdr:sp macro="" textlink="">
      <xdr:nvSpPr>
        <xdr:cNvPr id="4" name="9 Rectángulo redondeado"/>
        <xdr:cNvSpPr>
          <a:spLocks noChangeArrowheads="1"/>
        </xdr:cNvSpPr>
      </xdr:nvSpPr>
      <xdr:spPr bwMode="auto">
        <a:xfrm>
          <a:off x="11571514" y="1665855"/>
          <a:ext cx="4620986" cy="942975"/>
        </a:xfrm>
        <a:prstGeom prst="roundRect">
          <a:avLst>
            <a:gd name="adj" fmla="val 16667"/>
          </a:avLst>
        </a:prstGeom>
        <a:solidFill>
          <a:srgbClr val="FFFFFF"/>
        </a:solidFill>
        <a:ln w="317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27432" rIns="0" bIns="27432" anchor="ctr" upright="1"/>
        <a:lstStyle/>
        <a:p>
          <a:pPr algn="l" rtl="1">
            <a:defRPr sz="1000"/>
          </a:pPr>
          <a:r>
            <a:rPr lang="es-CO" sz="1600" b="0" i="0" strike="noStrike">
              <a:solidFill>
                <a:srgbClr val="000000"/>
              </a:solidFill>
              <a:latin typeface="Tahoma"/>
              <a:ea typeface="Tahoma"/>
              <a:cs typeface="Tahoma"/>
            </a:rPr>
            <a:t>Indicador - Quejas</a:t>
          </a:r>
          <a:r>
            <a:rPr lang="es-CO" sz="1600" b="0" i="0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 asociadas a calidad</a:t>
          </a:r>
          <a:endParaRPr lang="es-CO" sz="1600" b="0" i="0" strike="noStrike">
            <a:solidFill>
              <a:srgbClr val="000000"/>
            </a:solidFill>
            <a:latin typeface="Tahoma"/>
            <a:ea typeface="Tahoma"/>
            <a:cs typeface="Tahoma"/>
          </a:endParaRPr>
        </a:p>
      </xdr:txBody>
    </xdr:sp>
    <xdr:clientData/>
  </xdr:twoCellAnchor>
  <xdr:twoCellAnchor>
    <xdr:from>
      <xdr:col>4</xdr:col>
      <xdr:colOff>721178</xdr:colOff>
      <xdr:row>11</xdr:row>
      <xdr:rowOff>9525</xdr:rowOff>
    </xdr:from>
    <xdr:to>
      <xdr:col>12</xdr:col>
      <xdr:colOff>857250</xdr:colOff>
      <xdr:row>23</xdr:row>
      <xdr:rowOff>353786</xdr:rowOff>
    </xdr:to>
    <xdr:graphicFrame macro="">
      <xdr:nvGraphicFramePr>
        <xdr:cNvPr id="5" name="10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734791</xdr:colOff>
      <xdr:row>13</xdr:row>
      <xdr:rowOff>326570</xdr:rowOff>
    </xdr:from>
    <xdr:to>
      <xdr:col>12</xdr:col>
      <xdr:colOff>782416</xdr:colOff>
      <xdr:row>13</xdr:row>
      <xdr:rowOff>326570</xdr:rowOff>
    </xdr:to>
    <xdr:cxnSp macro="">
      <xdr:nvCxnSpPr>
        <xdr:cNvPr id="6" name="5 Conector recto"/>
        <xdr:cNvCxnSpPr/>
      </xdr:nvCxnSpPr>
      <xdr:spPr>
        <a:xfrm>
          <a:off x="6463398" y="5388427"/>
          <a:ext cx="9164411" cy="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149679</xdr:colOff>
      <xdr:row>1</xdr:row>
      <xdr:rowOff>108857</xdr:rowOff>
    </xdr:from>
    <xdr:to>
      <xdr:col>2</xdr:col>
      <xdr:colOff>952501</xdr:colOff>
      <xdr:row>4</xdr:row>
      <xdr:rowOff>163285</xdr:rowOff>
    </xdr:to>
    <xdr:pic>
      <xdr:nvPicPr>
        <xdr:cNvPr id="7" name="6 Imagen" descr="C:\Users\mario.llinas\AppData\Local\Microsoft\Windows\Temporary Internet Files\Content.Outlook\PYUZK0GH\logo_horizontal_fondo blanco (2).png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025979" y="366032"/>
          <a:ext cx="2069647" cy="9974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957942</xdr:colOff>
      <xdr:row>5</xdr:row>
      <xdr:rowOff>210911</xdr:rowOff>
    </xdr:from>
    <xdr:to>
      <xdr:col>5</xdr:col>
      <xdr:colOff>65313</xdr:colOff>
      <xdr:row>7</xdr:row>
      <xdr:rowOff>29936</xdr:rowOff>
    </xdr:to>
    <xdr:sp macro="" textlink="">
      <xdr:nvSpPr>
        <xdr:cNvPr id="3" name="7 Rectángulo redondeado"/>
        <xdr:cNvSpPr>
          <a:spLocks noChangeArrowheads="1"/>
        </xdr:cNvSpPr>
      </xdr:nvSpPr>
      <xdr:spPr bwMode="auto">
        <a:xfrm>
          <a:off x="3101067" y="1725386"/>
          <a:ext cx="2707821" cy="809625"/>
        </a:xfrm>
        <a:prstGeom prst="roundRect">
          <a:avLst>
            <a:gd name="adj" fmla="val 16667"/>
          </a:avLst>
        </a:prstGeom>
        <a:solidFill>
          <a:srgbClr val="FFFFFF"/>
        </a:solidFill>
        <a:ln w="317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27432" rIns="0" bIns="27432" anchor="ctr" upright="1"/>
        <a:lstStyle/>
        <a:p>
          <a:pPr algn="l" rtl="1">
            <a:defRPr sz="1000"/>
          </a:pPr>
          <a:r>
            <a:rPr lang="es-CO" sz="1600" b="0" i="0" strike="noStrike">
              <a:solidFill>
                <a:srgbClr val="000000"/>
              </a:solidFill>
              <a:latin typeface="Tahoma"/>
              <a:ea typeface="Tahoma"/>
              <a:cs typeface="Tahoma"/>
            </a:rPr>
            <a:t>Mario A. Llinás V. </a:t>
          </a:r>
        </a:p>
      </xdr:txBody>
    </xdr:sp>
    <xdr:clientData/>
  </xdr:twoCellAnchor>
  <xdr:twoCellAnchor>
    <xdr:from>
      <xdr:col>6</xdr:col>
      <xdr:colOff>409575</xdr:colOff>
      <xdr:row>5</xdr:row>
      <xdr:rowOff>295275</xdr:rowOff>
    </xdr:from>
    <xdr:to>
      <xdr:col>8</xdr:col>
      <xdr:colOff>542925</xdr:colOff>
      <xdr:row>7</xdr:row>
      <xdr:rowOff>38100</xdr:rowOff>
    </xdr:to>
    <xdr:sp macro="" textlink="">
      <xdr:nvSpPr>
        <xdr:cNvPr id="4" name="8 Rectángulo redondeado"/>
        <xdr:cNvSpPr>
          <a:spLocks noChangeArrowheads="1"/>
        </xdr:cNvSpPr>
      </xdr:nvSpPr>
      <xdr:spPr bwMode="auto">
        <a:xfrm>
          <a:off x="7353300" y="1752600"/>
          <a:ext cx="2533650" cy="790575"/>
        </a:xfrm>
        <a:prstGeom prst="roundRect">
          <a:avLst>
            <a:gd name="adj" fmla="val 16667"/>
          </a:avLst>
        </a:prstGeom>
        <a:solidFill>
          <a:srgbClr val="FFFFFF"/>
        </a:solidFill>
        <a:ln w="317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27432" rIns="0" bIns="27432" anchor="ctr" upright="1"/>
        <a:lstStyle/>
        <a:p>
          <a:pPr algn="l" rtl="1">
            <a:defRPr sz="1000"/>
          </a:pPr>
          <a:r>
            <a:rPr lang="es-CO" sz="1600" b="0" i="0" strike="noStrike">
              <a:solidFill>
                <a:srgbClr val="000000"/>
              </a:solidFill>
              <a:latin typeface="Tahoma"/>
              <a:ea typeface="Tahoma"/>
              <a:cs typeface="Tahoma"/>
            </a:rPr>
            <a:t>Director del Laboratorio</a:t>
          </a:r>
        </a:p>
      </xdr:txBody>
    </xdr:sp>
    <xdr:clientData/>
  </xdr:twoCellAnchor>
  <xdr:twoCellAnchor>
    <xdr:from>
      <xdr:col>9</xdr:col>
      <xdr:colOff>884464</xdr:colOff>
      <xdr:row>5</xdr:row>
      <xdr:rowOff>151380</xdr:rowOff>
    </xdr:from>
    <xdr:to>
      <xdr:col>13</xdr:col>
      <xdr:colOff>0</xdr:colOff>
      <xdr:row>7</xdr:row>
      <xdr:rowOff>103755</xdr:rowOff>
    </xdr:to>
    <xdr:sp macro="" textlink="">
      <xdr:nvSpPr>
        <xdr:cNvPr id="5" name="9 Rectángulo redondeado"/>
        <xdr:cNvSpPr>
          <a:spLocks noChangeArrowheads="1"/>
        </xdr:cNvSpPr>
      </xdr:nvSpPr>
      <xdr:spPr bwMode="auto">
        <a:xfrm>
          <a:off x="11571514" y="1665855"/>
          <a:ext cx="4620986" cy="942975"/>
        </a:xfrm>
        <a:prstGeom prst="roundRect">
          <a:avLst>
            <a:gd name="adj" fmla="val 16667"/>
          </a:avLst>
        </a:prstGeom>
        <a:solidFill>
          <a:srgbClr val="FFFFFF"/>
        </a:solidFill>
        <a:ln w="317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27432" rIns="0" bIns="27432" anchor="ctr" upright="1"/>
        <a:lstStyle/>
        <a:p>
          <a:pPr algn="l" rtl="1">
            <a:defRPr sz="1000"/>
          </a:pPr>
          <a:r>
            <a:rPr lang="es-CO" sz="1600" b="0" i="0" strike="noStrike">
              <a:solidFill>
                <a:srgbClr val="000000"/>
              </a:solidFill>
              <a:latin typeface="Tahoma"/>
              <a:ea typeface="Tahoma"/>
              <a:cs typeface="Tahoma"/>
            </a:rPr>
            <a:t>Indicador - Entrega Oportuna Informes de Resultados</a:t>
          </a:r>
          <a:r>
            <a:rPr lang="es-CO" sz="1600" b="0" i="0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 </a:t>
          </a:r>
          <a:endParaRPr lang="es-CO" sz="1600" b="0" i="0" strike="noStrike">
            <a:solidFill>
              <a:srgbClr val="000000"/>
            </a:solidFill>
            <a:latin typeface="Tahoma"/>
            <a:ea typeface="Tahoma"/>
            <a:cs typeface="Tahoma"/>
          </a:endParaRPr>
        </a:p>
      </xdr:txBody>
    </xdr:sp>
    <xdr:clientData/>
  </xdr:twoCellAnchor>
  <xdr:twoCellAnchor>
    <xdr:from>
      <xdr:col>4</xdr:col>
      <xdr:colOff>1183821</xdr:colOff>
      <xdr:row>11</xdr:row>
      <xdr:rowOff>9525</xdr:rowOff>
    </xdr:from>
    <xdr:to>
      <xdr:col>13</xdr:col>
      <xdr:colOff>0</xdr:colOff>
      <xdr:row>23</xdr:row>
      <xdr:rowOff>353786</xdr:rowOff>
    </xdr:to>
    <xdr:graphicFrame macro="">
      <xdr:nvGraphicFramePr>
        <xdr:cNvPr id="6" name="10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190501</xdr:colOff>
      <xdr:row>13</xdr:row>
      <xdr:rowOff>244928</xdr:rowOff>
    </xdr:from>
    <xdr:to>
      <xdr:col>12</xdr:col>
      <xdr:colOff>911680</xdr:colOff>
      <xdr:row>13</xdr:row>
      <xdr:rowOff>244928</xdr:rowOff>
    </xdr:to>
    <xdr:cxnSp macro="">
      <xdr:nvCxnSpPr>
        <xdr:cNvPr id="7" name="6 Conector recto"/>
        <xdr:cNvCxnSpPr/>
      </xdr:nvCxnSpPr>
      <xdr:spPr>
        <a:xfrm>
          <a:off x="7116537" y="5306785"/>
          <a:ext cx="8640536" cy="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449037</xdr:colOff>
      <xdr:row>12</xdr:row>
      <xdr:rowOff>122465</xdr:rowOff>
    </xdr:from>
    <xdr:to>
      <xdr:col>12</xdr:col>
      <xdr:colOff>1211037</xdr:colOff>
      <xdr:row>12</xdr:row>
      <xdr:rowOff>340179</xdr:rowOff>
    </xdr:to>
    <xdr:sp macro="" textlink="">
      <xdr:nvSpPr>
        <xdr:cNvPr id="8" name="7 CuadroTexto"/>
        <xdr:cNvSpPr txBox="1"/>
      </xdr:nvSpPr>
      <xdr:spPr>
        <a:xfrm>
          <a:off x="15294430" y="4803322"/>
          <a:ext cx="762000" cy="21771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s-CO" sz="1600"/>
            <a:t>95%</a:t>
          </a:r>
        </a:p>
      </xdr:txBody>
    </xdr:sp>
    <xdr:clientData/>
  </xdr:twoCellAnchor>
  <xdr:twoCellAnchor editAs="oneCell">
    <xdr:from>
      <xdr:col>1</xdr:col>
      <xdr:colOff>163286</xdr:colOff>
      <xdr:row>1</xdr:row>
      <xdr:rowOff>149679</xdr:rowOff>
    </xdr:from>
    <xdr:to>
      <xdr:col>2</xdr:col>
      <xdr:colOff>966108</xdr:colOff>
      <xdr:row>4</xdr:row>
      <xdr:rowOff>204107</xdr:rowOff>
    </xdr:to>
    <xdr:pic>
      <xdr:nvPicPr>
        <xdr:cNvPr id="9" name="8 Imagen" descr="C:\Users\mario.llinas\AppData\Local\Microsoft\Windows\Temporary Internet Files\Content.Outlook\PYUZK0GH\logo_horizontal_fondo blanco (2).png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034143" y="408215"/>
          <a:ext cx="2068286" cy="99332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957942</xdr:colOff>
      <xdr:row>5</xdr:row>
      <xdr:rowOff>210911</xdr:rowOff>
    </xdr:from>
    <xdr:to>
      <xdr:col>5</xdr:col>
      <xdr:colOff>65313</xdr:colOff>
      <xdr:row>7</xdr:row>
      <xdr:rowOff>29936</xdr:rowOff>
    </xdr:to>
    <xdr:sp macro="" textlink="">
      <xdr:nvSpPr>
        <xdr:cNvPr id="3" name="7 Rectángulo redondeado"/>
        <xdr:cNvSpPr>
          <a:spLocks noChangeArrowheads="1"/>
        </xdr:cNvSpPr>
      </xdr:nvSpPr>
      <xdr:spPr bwMode="auto">
        <a:xfrm>
          <a:off x="3101067" y="1725386"/>
          <a:ext cx="2707821" cy="809625"/>
        </a:xfrm>
        <a:prstGeom prst="roundRect">
          <a:avLst>
            <a:gd name="adj" fmla="val 16667"/>
          </a:avLst>
        </a:prstGeom>
        <a:solidFill>
          <a:srgbClr val="FFFFFF"/>
        </a:solidFill>
        <a:ln w="317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27432" rIns="0" bIns="27432" anchor="ctr" upright="1"/>
        <a:lstStyle/>
        <a:p>
          <a:pPr algn="l" rtl="1">
            <a:defRPr sz="1000"/>
          </a:pPr>
          <a:r>
            <a:rPr lang="es-CO" sz="1600" b="0" i="0" strike="noStrike">
              <a:solidFill>
                <a:srgbClr val="000000"/>
              </a:solidFill>
              <a:latin typeface="Tahoma"/>
              <a:ea typeface="Tahoma"/>
              <a:cs typeface="Tahoma"/>
            </a:rPr>
            <a:t>Mario A. Llinás V. </a:t>
          </a:r>
        </a:p>
      </xdr:txBody>
    </xdr:sp>
    <xdr:clientData/>
  </xdr:twoCellAnchor>
  <xdr:twoCellAnchor>
    <xdr:from>
      <xdr:col>6</xdr:col>
      <xdr:colOff>409575</xdr:colOff>
      <xdr:row>5</xdr:row>
      <xdr:rowOff>295275</xdr:rowOff>
    </xdr:from>
    <xdr:to>
      <xdr:col>8</xdr:col>
      <xdr:colOff>542925</xdr:colOff>
      <xdr:row>7</xdr:row>
      <xdr:rowOff>38100</xdr:rowOff>
    </xdr:to>
    <xdr:sp macro="" textlink="">
      <xdr:nvSpPr>
        <xdr:cNvPr id="4" name="8 Rectángulo redondeado"/>
        <xdr:cNvSpPr>
          <a:spLocks noChangeArrowheads="1"/>
        </xdr:cNvSpPr>
      </xdr:nvSpPr>
      <xdr:spPr bwMode="auto">
        <a:xfrm>
          <a:off x="7353300" y="1752600"/>
          <a:ext cx="2533650" cy="790575"/>
        </a:xfrm>
        <a:prstGeom prst="roundRect">
          <a:avLst>
            <a:gd name="adj" fmla="val 16667"/>
          </a:avLst>
        </a:prstGeom>
        <a:solidFill>
          <a:srgbClr val="FFFFFF"/>
        </a:solidFill>
        <a:ln w="317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27432" rIns="0" bIns="27432" anchor="ctr" upright="1"/>
        <a:lstStyle/>
        <a:p>
          <a:pPr algn="l" rtl="1">
            <a:defRPr sz="1000"/>
          </a:pPr>
          <a:r>
            <a:rPr lang="es-CO" sz="1600" b="0" i="0" strike="noStrike">
              <a:solidFill>
                <a:srgbClr val="000000"/>
              </a:solidFill>
              <a:latin typeface="Tahoma"/>
              <a:ea typeface="Tahoma"/>
              <a:cs typeface="Tahoma"/>
            </a:rPr>
            <a:t>Director del Laboratorio</a:t>
          </a:r>
        </a:p>
      </xdr:txBody>
    </xdr:sp>
    <xdr:clientData/>
  </xdr:twoCellAnchor>
  <xdr:twoCellAnchor>
    <xdr:from>
      <xdr:col>9</xdr:col>
      <xdr:colOff>884464</xdr:colOff>
      <xdr:row>5</xdr:row>
      <xdr:rowOff>151380</xdr:rowOff>
    </xdr:from>
    <xdr:to>
      <xdr:col>13</xdr:col>
      <xdr:colOff>0</xdr:colOff>
      <xdr:row>7</xdr:row>
      <xdr:rowOff>103755</xdr:rowOff>
    </xdr:to>
    <xdr:sp macro="" textlink="">
      <xdr:nvSpPr>
        <xdr:cNvPr id="5" name="9 Rectángulo redondeado"/>
        <xdr:cNvSpPr>
          <a:spLocks noChangeArrowheads="1"/>
        </xdr:cNvSpPr>
      </xdr:nvSpPr>
      <xdr:spPr bwMode="auto">
        <a:xfrm>
          <a:off x="11571514" y="1665855"/>
          <a:ext cx="4620986" cy="942975"/>
        </a:xfrm>
        <a:prstGeom prst="roundRect">
          <a:avLst>
            <a:gd name="adj" fmla="val 16667"/>
          </a:avLst>
        </a:prstGeom>
        <a:solidFill>
          <a:srgbClr val="FFFFFF"/>
        </a:solidFill>
        <a:ln w="317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27432" rIns="0" bIns="27432" anchor="ctr" upright="1"/>
        <a:lstStyle/>
        <a:p>
          <a:pPr algn="l" rtl="1">
            <a:defRPr sz="1000"/>
          </a:pPr>
          <a:r>
            <a:rPr lang="es-CO" sz="1600" b="0" i="0" strike="noStrike">
              <a:solidFill>
                <a:srgbClr val="000000"/>
              </a:solidFill>
              <a:latin typeface="Tahoma"/>
              <a:ea typeface="Tahoma"/>
              <a:cs typeface="Tahoma"/>
            </a:rPr>
            <a:t>Indicador - Ensayos</a:t>
          </a:r>
          <a:r>
            <a:rPr lang="es-CO" sz="1600" b="0" i="0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 de Aptitud</a:t>
          </a:r>
          <a:endParaRPr lang="es-CO" sz="1600" b="0" i="0" strike="noStrike">
            <a:solidFill>
              <a:srgbClr val="000000"/>
            </a:solidFill>
            <a:latin typeface="Tahoma"/>
            <a:ea typeface="Tahoma"/>
            <a:cs typeface="Tahoma"/>
          </a:endParaRPr>
        </a:p>
      </xdr:txBody>
    </xdr:sp>
    <xdr:clientData/>
  </xdr:twoCellAnchor>
  <xdr:twoCellAnchor>
    <xdr:from>
      <xdr:col>4</xdr:col>
      <xdr:colOff>721178</xdr:colOff>
      <xdr:row>11</xdr:row>
      <xdr:rowOff>9525</xdr:rowOff>
    </xdr:from>
    <xdr:to>
      <xdr:col>12</xdr:col>
      <xdr:colOff>857250</xdr:colOff>
      <xdr:row>23</xdr:row>
      <xdr:rowOff>353786</xdr:rowOff>
    </xdr:to>
    <xdr:graphicFrame macro="">
      <xdr:nvGraphicFramePr>
        <xdr:cNvPr id="6" name="10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734791</xdr:colOff>
      <xdr:row>13</xdr:row>
      <xdr:rowOff>190500</xdr:rowOff>
    </xdr:from>
    <xdr:to>
      <xdr:col>12</xdr:col>
      <xdr:colOff>782416</xdr:colOff>
      <xdr:row>13</xdr:row>
      <xdr:rowOff>190500</xdr:rowOff>
    </xdr:to>
    <xdr:cxnSp macro="">
      <xdr:nvCxnSpPr>
        <xdr:cNvPr id="8" name="7 Conector recto"/>
        <xdr:cNvCxnSpPr/>
      </xdr:nvCxnSpPr>
      <xdr:spPr>
        <a:xfrm>
          <a:off x="6463398" y="5252357"/>
          <a:ext cx="9164411" cy="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149679</xdr:colOff>
      <xdr:row>1</xdr:row>
      <xdr:rowOff>108857</xdr:rowOff>
    </xdr:from>
    <xdr:to>
      <xdr:col>2</xdr:col>
      <xdr:colOff>952501</xdr:colOff>
      <xdr:row>4</xdr:row>
      <xdr:rowOff>163285</xdr:rowOff>
    </xdr:to>
    <xdr:pic>
      <xdr:nvPicPr>
        <xdr:cNvPr id="9" name="8 Imagen" descr="C:\Users\mario.llinas\AppData\Local\Microsoft\Windows\Temporary Internet Files\Content.Outlook\PYUZK0GH\logo_horizontal_fondo blanco (2).png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020536" y="367393"/>
          <a:ext cx="2068286" cy="99332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957942</xdr:colOff>
      <xdr:row>5</xdr:row>
      <xdr:rowOff>210911</xdr:rowOff>
    </xdr:from>
    <xdr:to>
      <xdr:col>5</xdr:col>
      <xdr:colOff>65313</xdr:colOff>
      <xdr:row>7</xdr:row>
      <xdr:rowOff>29936</xdr:rowOff>
    </xdr:to>
    <xdr:sp macro="" textlink="">
      <xdr:nvSpPr>
        <xdr:cNvPr id="3" name="7 Rectángulo redondeado"/>
        <xdr:cNvSpPr>
          <a:spLocks noChangeArrowheads="1"/>
        </xdr:cNvSpPr>
      </xdr:nvSpPr>
      <xdr:spPr bwMode="auto">
        <a:xfrm>
          <a:off x="3101067" y="1725386"/>
          <a:ext cx="2707821" cy="809625"/>
        </a:xfrm>
        <a:prstGeom prst="roundRect">
          <a:avLst>
            <a:gd name="adj" fmla="val 16667"/>
          </a:avLst>
        </a:prstGeom>
        <a:solidFill>
          <a:srgbClr val="FFFFFF"/>
        </a:solidFill>
        <a:ln w="317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27432" rIns="0" bIns="27432" anchor="ctr" upright="1"/>
        <a:lstStyle/>
        <a:p>
          <a:pPr algn="l" rtl="1">
            <a:defRPr sz="1000"/>
          </a:pPr>
          <a:r>
            <a:rPr lang="es-CO" sz="1600" b="0" i="0" strike="noStrike">
              <a:solidFill>
                <a:srgbClr val="000000"/>
              </a:solidFill>
              <a:latin typeface="Tahoma"/>
              <a:ea typeface="Tahoma"/>
              <a:cs typeface="Tahoma"/>
            </a:rPr>
            <a:t>Mario A. Llinás V. </a:t>
          </a:r>
        </a:p>
      </xdr:txBody>
    </xdr:sp>
    <xdr:clientData/>
  </xdr:twoCellAnchor>
  <xdr:twoCellAnchor>
    <xdr:from>
      <xdr:col>6</xdr:col>
      <xdr:colOff>409575</xdr:colOff>
      <xdr:row>5</xdr:row>
      <xdr:rowOff>295275</xdr:rowOff>
    </xdr:from>
    <xdr:to>
      <xdr:col>8</xdr:col>
      <xdr:colOff>542925</xdr:colOff>
      <xdr:row>7</xdr:row>
      <xdr:rowOff>38100</xdr:rowOff>
    </xdr:to>
    <xdr:sp macro="" textlink="">
      <xdr:nvSpPr>
        <xdr:cNvPr id="4" name="8 Rectángulo redondeado"/>
        <xdr:cNvSpPr>
          <a:spLocks noChangeArrowheads="1"/>
        </xdr:cNvSpPr>
      </xdr:nvSpPr>
      <xdr:spPr bwMode="auto">
        <a:xfrm>
          <a:off x="7353300" y="1752600"/>
          <a:ext cx="2533650" cy="790575"/>
        </a:xfrm>
        <a:prstGeom prst="roundRect">
          <a:avLst>
            <a:gd name="adj" fmla="val 16667"/>
          </a:avLst>
        </a:prstGeom>
        <a:solidFill>
          <a:srgbClr val="FFFFFF"/>
        </a:solidFill>
        <a:ln w="317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27432" rIns="0" bIns="27432" anchor="ctr" upright="1"/>
        <a:lstStyle/>
        <a:p>
          <a:pPr algn="l" rtl="1">
            <a:defRPr sz="1000"/>
          </a:pPr>
          <a:r>
            <a:rPr lang="es-CO" sz="1600" b="0" i="0" strike="noStrike">
              <a:solidFill>
                <a:srgbClr val="000000"/>
              </a:solidFill>
              <a:latin typeface="Tahoma"/>
              <a:ea typeface="Tahoma"/>
              <a:cs typeface="Tahoma"/>
            </a:rPr>
            <a:t>Director del Laboratorio</a:t>
          </a:r>
        </a:p>
      </xdr:txBody>
    </xdr:sp>
    <xdr:clientData/>
  </xdr:twoCellAnchor>
  <xdr:twoCellAnchor>
    <xdr:from>
      <xdr:col>9</xdr:col>
      <xdr:colOff>884464</xdr:colOff>
      <xdr:row>5</xdr:row>
      <xdr:rowOff>151380</xdr:rowOff>
    </xdr:from>
    <xdr:to>
      <xdr:col>13</xdr:col>
      <xdr:colOff>0</xdr:colOff>
      <xdr:row>7</xdr:row>
      <xdr:rowOff>103755</xdr:rowOff>
    </xdr:to>
    <xdr:sp macro="" textlink="">
      <xdr:nvSpPr>
        <xdr:cNvPr id="5" name="9 Rectángulo redondeado"/>
        <xdr:cNvSpPr>
          <a:spLocks noChangeArrowheads="1"/>
        </xdr:cNvSpPr>
      </xdr:nvSpPr>
      <xdr:spPr bwMode="auto">
        <a:xfrm>
          <a:off x="11571514" y="1665855"/>
          <a:ext cx="4620986" cy="942975"/>
        </a:xfrm>
        <a:prstGeom prst="roundRect">
          <a:avLst>
            <a:gd name="adj" fmla="val 16667"/>
          </a:avLst>
        </a:prstGeom>
        <a:solidFill>
          <a:srgbClr val="FFFFFF"/>
        </a:solidFill>
        <a:ln w="317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27432" rIns="0" bIns="27432" anchor="ctr" upright="1"/>
        <a:lstStyle/>
        <a:p>
          <a:pPr marL="0" marR="0" indent="0" algn="l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CO" sz="1600" b="0" i="0">
              <a:effectLst/>
              <a:latin typeface="+mn-lt"/>
              <a:ea typeface="+mn-ea"/>
              <a:cs typeface="+mn-cs"/>
            </a:rPr>
            <a:t>Indicador - Satisfacción del Cliente interno</a:t>
          </a:r>
          <a:r>
            <a:rPr lang="es-CO" sz="1600" b="0" i="0" baseline="0">
              <a:effectLst/>
              <a:latin typeface="+mn-lt"/>
              <a:ea typeface="+mn-ea"/>
              <a:cs typeface="+mn-cs"/>
            </a:rPr>
            <a:t> </a:t>
          </a:r>
          <a:endParaRPr lang="es-CO" sz="1600">
            <a:effectLst/>
            <a:latin typeface="+mn-lt"/>
          </a:endParaRPr>
        </a:p>
      </xdr:txBody>
    </xdr:sp>
    <xdr:clientData/>
  </xdr:twoCellAnchor>
  <xdr:twoCellAnchor>
    <xdr:from>
      <xdr:col>4</xdr:col>
      <xdr:colOff>1183821</xdr:colOff>
      <xdr:row>11</xdr:row>
      <xdr:rowOff>9525</xdr:rowOff>
    </xdr:from>
    <xdr:to>
      <xdr:col>13</xdr:col>
      <xdr:colOff>0</xdr:colOff>
      <xdr:row>24</xdr:row>
      <xdr:rowOff>285750</xdr:rowOff>
    </xdr:to>
    <xdr:graphicFrame macro="">
      <xdr:nvGraphicFramePr>
        <xdr:cNvPr id="6" name="10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163286</xdr:colOff>
      <xdr:row>1</xdr:row>
      <xdr:rowOff>190500</xdr:rowOff>
    </xdr:from>
    <xdr:to>
      <xdr:col>2</xdr:col>
      <xdr:colOff>966108</xdr:colOff>
      <xdr:row>4</xdr:row>
      <xdr:rowOff>244928</xdr:rowOff>
    </xdr:to>
    <xdr:pic>
      <xdr:nvPicPr>
        <xdr:cNvPr id="7" name="6 Imagen" descr="C:\Users\mario.llinas\AppData\Local\Microsoft\Windows\Temporary Internet Files\Content.Outlook\PYUZK0GH\logo_horizontal_fondo blanco (2).png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034143" y="449036"/>
          <a:ext cx="2068286" cy="99332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761999</xdr:colOff>
      <xdr:row>11</xdr:row>
      <xdr:rowOff>185737</xdr:rowOff>
    </xdr:from>
    <xdr:to>
      <xdr:col>8</xdr:col>
      <xdr:colOff>19049</xdr:colOff>
      <xdr:row>31</xdr:row>
      <xdr:rowOff>47625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495300</xdr:colOff>
      <xdr:row>19</xdr:row>
      <xdr:rowOff>0</xdr:rowOff>
    </xdr:from>
    <xdr:to>
      <xdr:col>7</xdr:col>
      <xdr:colOff>542925</xdr:colOff>
      <xdr:row>19</xdr:row>
      <xdr:rowOff>0</xdr:rowOff>
    </xdr:to>
    <xdr:cxnSp macro="">
      <xdr:nvCxnSpPr>
        <xdr:cNvPr id="3" name="2 Conector recto"/>
        <xdr:cNvCxnSpPr/>
      </xdr:nvCxnSpPr>
      <xdr:spPr>
        <a:xfrm>
          <a:off x="1257300" y="5457825"/>
          <a:ext cx="8953500" cy="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761999</xdr:colOff>
      <xdr:row>11</xdr:row>
      <xdr:rowOff>185737</xdr:rowOff>
    </xdr:from>
    <xdr:to>
      <xdr:col>8</xdr:col>
      <xdr:colOff>19049</xdr:colOff>
      <xdr:row>31</xdr:row>
      <xdr:rowOff>47625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495300</xdr:colOff>
      <xdr:row>19</xdr:row>
      <xdr:rowOff>0</xdr:rowOff>
    </xdr:from>
    <xdr:to>
      <xdr:col>7</xdr:col>
      <xdr:colOff>542925</xdr:colOff>
      <xdr:row>19</xdr:row>
      <xdr:rowOff>0</xdr:rowOff>
    </xdr:to>
    <xdr:cxnSp macro="">
      <xdr:nvCxnSpPr>
        <xdr:cNvPr id="3" name="2 Conector recto"/>
        <xdr:cNvCxnSpPr/>
      </xdr:nvCxnSpPr>
      <xdr:spPr>
        <a:xfrm>
          <a:off x="1257300" y="5457825"/>
          <a:ext cx="8953500" cy="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761999</xdr:colOff>
      <xdr:row>11</xdr:row>
      <xdr:rowOff>185737</xdr:rowOff>
    </xdr:from>
    <xdr:to>
      <xdr:col>8</xdr:col>
      <xdr:colOff>19049</xdr:colOff>
      <xdr:row>31</xdr:row>
      <xdr:rowOff>47625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495300</xdr:colOff>
      <xdr:row>19</xdr:row>
      <xdr:rowOff>0</xdr:rowOff>
    </xdr:from>
    <xdr:to>
      <xdr:col>7</xdr:col>
      <xdr:colOff>542925</xdr:colOff>
      <xdr:row>19</xdr:row>
      <xdr:rowOff>0</xdr:rowOff>
    </xdr:to>
    <xdr:cxnSp macro="">
      <xdr:nvCxnSpPr>
        <xdr:cNvPr id="3" name="2 Conector recto"/>
        <xdr:cNvCxnSpPr/>
      </xdr:nvCxnSpPr>
      <xdr:spPr>
        <a:xfrm>
          <a:off x="1257300" y="5457825"/>
          <a:ext cx="8953500" cy="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761999</xdr:colOff>
      <xdr:row>11</xdr:row>
      <xdr:rowOff>185737</xdr:rowOff>
    </xdr:from>
    <xdr:to>
      <xdr:col>8</xdr:col>
      <xdr:colOff>19049</xdr:colOff>
      <xdr:row>31</xdr:row>
      <xdr:rowOff>47625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495300</xdr:colOff>
      <xdr:row>19</xdr:row>
      <xdr:rowOff>0</xdr:rowOff>
    </xdr:from>
    <xdr:to>
      <xdr:col>7</xdr:col>
      <xdr:colOff>542925</xdr:colOff>
      <xdr:row>19</xdr:row>
      <xdr:rowOff>0</xdr:rowOff>
    </xdr:to>
    <xdr:cxnSp macro="">
      <xdr:nvCxnSpPr>
        <xdr:cNvPr id="3" name="2 Conector recto"/>
        <xdr:cNvCxnSpPr/>
      </xdr:nvCxnSpPr>
      <xdr:spPr>
        <a:xfrm>
          <a:off x="1257300" y="5457825"/>
          <a:ext cx="8953500" cy="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761999</xdr:colOff>
      <xdr:row>24</xdr:row>
      <xdr:rowOff>185736</xdr:rowOff>
    </xdr:from>
    <xdr:to>
      <xdr:col>9</xdr:col>
      <xdr:colOff>19049</xdr:colOff>
      <xdr:row>51</xdr:row>
      <xdr:rowOff>152399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495300</xdr:colOff>
      <xdr:row>32</xdr:row>
      <xdr:rowOff>0</xdr:rowOff>
    </xdr:from>
    <xdr:to>
      <xdr:col>8</xdr:col>
      <xdr:colOff>542925</xdr:colOff>
      <xdr:row>32</xdr:row>
      <xdr:rowOff>0</xdr:rowOff>
    </xdr:to>
    <xdr:cxnSp macro="">
      <xdr:nvCxnSpPr>
        <xdr:cNvPr id="3" name="2 Conector recto"/>
        <xdr:cNvCxnSpPr/>
      </xdr:nvCxnSpPr>
      <xdr:spPr>
        <a:xfrm>
          <a:off x="1257300" y="5457825"/>
          <a:ext cx="8953500" cy="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761999</xdr:colOff>
      <xdr:row>24</xdr:row>
      <xdr:rowOff>185736</xdr:rowOff>
    </xdr:from>
    <xdr:to>
      <xdr:col>8</xdr:col>
      <xdr:colOff>19049</xdr:colOff>
      <xdr:row>51</xdr:row>
      <xdr:rowOff>171450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2333625</xdr:colOff>
      <xdr:row>33</xdr:row>
      <xdr:rowOff>0</xdr:rowOff>
    </xdr:from>
    <xdr:to>
      <xdr:col>7</xdr:col>
      <xdr:colOff>628650</xdr:colOff>
      <xdr:row>33</xdr:row>
      <xdr:rowOff>1592</xdr:rowOff>
    </xdr:to>
    <xdr:cxnSp macro="">
      <xdr:nvCxnSpPr>
        <xdr:cNvPr id="3" name="2 Conector recto"/>
        <xdr:cNvCxnSpPr/>
      </xdr:nvCxnSpPr>
      <xdr:spPr>
        <a:xfrm>
          <a:off x="3095625" y="9401175"/>
          <a:ext cx="7200900" cy="1592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761999</xdr:colOff>
      <xdr:row>24</xdr:row>
      <xdr:rowOff>185736</xdr:rowOff>
    </xdr:from>
    <xdr:to>
      <xdr:col>8</xdr:col>
      <xdr:colOff>19049</xdr:colOff>
      <xdr:row>51</xdr:row>
      <xdr:rowOff>171450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1819275</xdr:colOff>
      <xdr:row>31</xdr:row>
      <xdr:rowOff>180975</xdr:rowOff>
    </xdr:from>
    <xdr:to>
      <xdr:col>7</xdr:col>
      <xdr:colOff>552450</xdr:colOff>
      <xdr:row>31</xdr:row>
      <xdr:rowOff>182567</xdr:rowOff>
    </xdr:to>
    <xdr:cxnSp macro="">
      <xdr:nvCxnSpPr>
        <xdr:cNvPr id="3" name="2 Conector recto"/>
        <xdr:cNvCxnSpPr/>
      </xdr:nvCxnSpPr>
      <xdr:spPr>
        <a:xfrm>
          <a:off x="2581275" y="9201150"/>
          <a:ext cx="7639050" cy="1592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957942</xdr:colOff>
      <xdr:row>5</xdr:row>
      <xdr:rowOff>210911</xdr:rowOff>
    </xdr:from>
    <xdr:to>
      <xdr:col>5</xdr:col>
      <xdr:colOff>65313</xdr:colOff>
      <xdr:row>7</xdr:row>
      <xdr:rowOff>29936</xdr:rowOff>
    </xdr:to>
    <xdr:sp macro="" textlink="">
      <xdr:nvSpPr>
        <xdr:cNvPr id="2" name="7 Rectángulo redondeado">
          <a:extLst>
            <a:ext uri="{FF2B5EF4-FFF2-40B4-BE49-F238E27FC236}">
              <a16:creationId xmlns:a16="http://schemas.microsoft.com/office/drawing/2014/main" xmlns="" id="{00000000-0008-0000-0600-000003000000}"/>
            </a:ext>
          </a:extLst>
        </xdr:cNvPr>
        <xdr:cNvSpPr>
          <a:spLocks noChangeArrowheads="1"/>
        </xdr:cNvSpPr>
      </xdr:nvSpPr>
      <xdr:spPr bwMode="auto">
        <a:xfrm>
          <a:off x="3101067" y="1725386"/>
          <a:ext cx="2707821" cy="809625"/>
        </a:xfrm>
        <a:prstGeom prst="roundRect">
          <a:avLst>
            <a:gd name="adj" fmla="val 16667"/>
          </a:avLst>
        </a:prstGeom>
        <a:solidFill>
          <a:srgbClr val="FFFFFF"/>
        </a:solidFill>
        <a:ln w="317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27432" rIns="0" bIns="27432" anchor="ctr" upright="1"/>
        <a:lstStyle/>
        <a:p>
          <a:pPr algn="l" rtl="1">
            <a:defRPr sz="1000"/>
          </a:pPr>
          <a:r>
            <a:rPr lang="es-CO" sz="1600" b="0" i="0" strike="noStrike">
              <a:solidFill>
                <a:srgbClr val="000000"/>
              </a:solidFill>
              <a:latin typeface="Tahoma"/>
              <a:ea typeface="Tahoma"/>
              <a:cs typeface="Tahoma"/>
            </a:rPr>
            <a:t>Mario A. Llinás V. </a:t>
          </a:r>
        </a:p>
      </xdr:txBody>
    </xdr:sp>
    <xdr:clientData/>
  </xdr:twoCellAnchor>
  <xdr:twoCellAnchor>
    <xdr:from>
      <xdr:col>6</xdr:col>
      <xdr:colOff>409575</xdr:colOff>
      <xdr:row>5</xdr:row>
      <xdr:rowOff>295275</xdr:rowOff>
    </xdr:from>
    <xdr:to>
      <xdr:col>8</xdr:col>
      <xdr:colOff>542925</xdr:colOff>
      <xdr:row>7</xdr:row>
      <xdr:rowOff>38100</xdr:rowOff>
    </xdr:to>
    <xdr:sp macro="" textlink="">
      <xdr:nvSpPr>
        <xdr:cNvPr id="3" name="8 Rectángulo redondeado">
          <a:extLst>
            <a:ext uri="{FF2B5EF4-FFF2-40B4-BE49-F238E27FC236}">
              <a16:creationId xmlns:a16="http://schemas.microsoft.com/office/drawing/2014/main" xmlns="" id="{00000000-0008-0000-0600-000004000000}"/>
            </a:ext>
          </a:extLst>
        </xdr:cNvPr>
        <xdr:cNvSpPr>
          <a:spLocks noChangeArrowheads="1"/>
        </xdr:cNvSpPr>
      </xdr:nvSpPr>
      <xdr:spPr bwMode="auto">
        <a:xfrm>
          <a:off x="7353300" y="1752600"/>
          <a:ext cx="2533650" cy="790575"/>
        </a:xfrm>
        <a:prstGeom prst="roundRect">
          <a:avLst>
            <a:gd name="adj" fmla="val 16667"/>
          </a:avLst>
        </a:prstGeom>
        <a:solidFill>
          <a:srgbClr val="FFFFFF"/>
        </a:solidFill>
        <a:ln w="317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27432" rIns="0" bIns="27432" anchor="ctr" upright="1"/>
        <a:lstStyle/>
        <a:p>
          <a:pPr algn="l" rtl="1">
            <a:defRPr sz="1000"/>
          </a:pPr>
          <a:r>
            <a:rPr lang="es-CO" sz="1600" b="0" i="0" strike="noStrike">
              <a:solidFill>
                <a:srgbClr val="000000"/>
              </a:solidFill>
              <a:latin typeface="Tahoma"/>
              <a:ea typeface="Tahoma"/>
              <a:cs typeface="Tahoma"/>
            </a:rPr>
            <a:t>Director del Laboratorio</a:t>
          </a:r>
        </a:p>
      </xdr:txBody>
    </xdr:sp>
    <xdr:clientData/>
  </xdr:twoCellAnchor>
  <xdr:twoCellAnchor>
    <xdr:from>
      <xdr:col>9</xdr:col>
      <xdr:colOff>884464</xdr:colOff>
      <xdr:row>5</xdr:row>
      <xdr:rowOff>151380</xdr:rowOff>
    </xdr:from>
    <xdr:to>
      <xdr:col>13</xdr:col>
      <xdr:colOff>0</xdr:colOff>
      <xdr:row>7</xdr:row>
      <xdr:rowOff>103755</xdr:rowOff>
    </xdr:to>
    <xdr:sp macro="" textlink="">
      <xdr:nvSpPr>
        <xdr:cNvPr id="4" name="9 Rectángulo redondeado">
          <a:extLst>
            <a:ext uri="{FF2B5EF4-FFF2-40B4-BE49-F238E27FC236}">
              <a16:creationId xmlns:a16="http://schemas.microsoft.com/office/drawing/2014/main" xmlns="" id="{00000000-0008-0000-0600-000005000000}"/>
            </a:ext>
          </a:extLst>
        </xdr:cNvPr>
        <xdr:cNvSpPr>
          <a:spLocks noChangeArrowheads="1"/>
        </xdr:cNvSpPr>
      </xdr:nvSpPr>
      <xdr:spPr bwMode="auto">
        <a:xfrm>
          <a:off x="11571514" y="1665855"/>
          <a:ext cx="4620986" cy="942975"/>
        </a:xfrm>
        <a:prstGeom prst="roundRect">
          <a:avLst>
            <a:gd name="adj" fmla="val 16667"/>
          </a:avLst>
        </a:prstGeom>
        <a:solidFill>
          <a:srgbClr val="FFFFFF"/>
        </a:solidFill>
        <a:ln w="317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27432" rIns="0" bIns="27432" anchor="ctr" upright="1"/>
        <a:lstStyle/>
        <a:p>
          <a:pPr algn="l" rtl="1">
            <a:defRPr sz="1000"/>
          </a:pPr>
          <a:r>
            <a:rPr lang="es-CO" sz="1600" b="0" i="0" strike="noStrike">
              <a:solidFill>
                <a:srgbClr val="000000"/>
              </a:solidFill>
              <a:latin typeface="Tahoma"/>
              <a:ea typeface="Tahoma"/>
              <a:cs typeface="Tahoma"/>
            </a:rPr>
            <a:t>Indicador -</a:t>
          </a:r>
          <a:r>
            <a:rPr lang="es-CO" sz="1600" b="0" i="0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 Aseguramiento Metrológico</a:t>
          </a:r>
          <a:endParaRPr lang="es-CO" sz="1600" b="0" i="0" strike="noStrike">
            <a:solidFill>
              <a:srgbClr val="000000"/>
            </a:solidFill>
            <a:latin typeface="Tahoma"/>
            <a:ea typeface="Tahoma"/>
            <a:cs typeface="Tahoma"/>
          </a:endParaRPr>
        </a:p>
      </xdr:txBody>
    </xdr:sp>
    <xdr:clientData/>
  </xdr:twoCellAnchor>
  <xdr:twoCellAnchor>
    <xdr:from>
      <xdr:col>4</xdr:col>
      <xdr:colOff>1183821</xdr:colOff>
      <xdr:row>11</xdr:row>
      <xdr:rowOff>9525</xdr:rowOff>
    </xdr:from>
    <xdr:to>
      <xdr:col>13</xdr:col>
      <xdr:colOff>0</xdr:colOff>
      <xdr:row>23</xdr:row>
      <xdr:rowOff>353786</xdr:rowOff>
    </xdr:to>
    <xdr:graphicFrame macro="">
      <xdr:nvGraphicFramePr>
        <xdr:cNvPr id="5" name="10 Gráfico">
          <a:extLst>
            <a:ext uri="{FF2B5EF4-FFF2-40B4-BE49-F238E27FC236}">
              <a16:creationId xmlns:a16="http://schemas.microsoft.com/office/drawing/2014/main" xmlns="" id="{00000000-0008-0000-06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202406</xdr:colOff>
      <xdr:row>14</xdr:row>
      <xdr:rowOff>34015</xdr:rowOff>
    </xdr:from>
    <xdr:to>
      <xdr:col>12</xdr:col>
      <xdr:colOff>1166812</xdr:colOff>
      <xdr:row>14</xdr:row>
      <xdr:rowOff>45921</xdr:rowOff>
    </xdr:to>
    <xdr:cxnSp macro="">
      <xdr:nvCxnSpPr>
        <xdr:cNvPr id="6" name="5 Conector recto">
          <a:extLst>
            <a:ext uri="{FF2B5EF4-FFF2-40B4-BE49-F238E27FC236}">
              <a16:creationId xmlns:a16="http://schemas.microsoft.com/office/drawing/2014/main" xmlns="" id="{00000000-0008-0000-0600-000007000000}"/>
            </a:ext>
          </a:extLst>
        </xdr:cNvPr>
        <xdr:cNvCxnSpPr/>
      </xdr:nvCxnSpPr>
      <xdr:spPr>
        <a:xfrm>
          <a:off x="7128442" y="5476872"/>
          <a:ext cx="8883763" cy="11906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585106</xdr:colOff>
      <xdr:row>14</xdr:row>
      <xdr:rowOff>81643</xdr:rowOff>
    </xdr:from>
    <xdr:to>
      <xdr:col>13</xdr:col>
      <xdr:colOff>-1</xdr:colOff>
      <xdr:row>14</xdr:row>
      <xdr:rowOff>340178</xdr:rowOff>
    </xdr:to>
    <xdr:sp macro="" textlink="">
      <xdr:nvSpPr>
        <xdr:cNvPr id="7" name="6 CuadroTexto">
          <a:extLst>
            <a:ext uri="{FF2B5EF4-FFF2-40B4-BE49-F238E27FC236}">
              <a16:creationId xmlns:a16="http://schemas.microsoft.com/office/drawing/2014/main" xmlns="" id="{00000000-0008-0000-0600-000008000000}"/>
            </a:ext>
          </a:extLst>
        </xdr:cNvPr>
        <xdr:cNvSpPr txBox="1"/>
      </xdr:nvSpPr>
      <xdr:spPr>
        <a:xfrm>
          <a:off x="15430499" y="5524500"/>
          <a:ext cx="734786" cy="25853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s-CO" sz="1600"/>
            <a:t>95 %</a:t>
          </a:r>
        </a:p>
      </xdr:txBody>
    </xdr:sp>
    <xdr:clientData/>
  </xdr:twoCellAnchor>
  <xdr:twoCellAnchor editAs="oneCell">
    <xdr:from>
      <xdr:col>1</xdr:col>
      <xdr:colOff>190500</xdr:colOff>
      <xdr:row>1</xdr:row>
      <xdr:rowOff>122464</xdr:rowOff>
    </xdr:from>
    <xdr:to>
      <xdr:col>2</xdr:col>
      <xdr:colOff>993322</xdr:colOff>
      <xdr:row>4</xdr:row>
      <xdr:rowOff>176892</xdr:rowOff>
    </xdr:to>
    <xdr:pic>
      <xdr:nvPicPr>
        <xdr:cNvPr id="8" name="7 Imagen" descr="C:\Users\mario.llinas\AppData\Local\Microsoft\Windows\Temporary Internet Files\Content.Outlook\PYUZK0GH\logo_horizontal_fondo blanco (2).png">
          <a:extLst>
            <a:ext uri="{FF2B5EF4-FFF2-40B4-BE49-F238E27FC236}">
              <a16:creationId xmlns:a16="http://schemas.microsoft.com/office/drawing/2014/main" xmlns="" id="{00000000-0008-0000-0600-000009000000}"/>
            </a:ext>
          </a:extLst>
        </xdr:cNvPr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066800" y="379639"/>
          <a:ext cx="2069647" cy="9974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761999</xdr:colOff>
      <xdr:row>26</xdr:row>
      <xdr:rowOff>185736</xdr:rowOff>
    </xdr:from>
    <xdr:to>
      <xdr:col>8</xdr:col>
      <xdr:colOff>19049</xdr:colOff>
      <xdr:row>53</xdr:row>
      <xdr:rowOff>171450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1819275</xdr:colOff>
      <xdr:row>33</xdr:row>
      <xdr:rowOff>180975</xdr:rowOff>
    </xdr:from>
    <xdr:to>
      <xdr:col>7</xdr:col>
      <xdr:colOff>552450</xdr:colOff>
      <xdr:row>33</xdr:row>
      <xdr:rowOff>182567</xdr:rowOff>
    </xdr:to>
    <xdr:cxnSp macro="">
      <xdr:nvCxnSpPr>
        <xdr:cNvPr id="3" name="2 Conector recto"/>
        <xdr:cNvCxnSpPr/>
      </xdr:nvCxnSpPr>
      <xdr:spPr>
        <a:xfrm>
          <a:off x="2581275" y="9201150"/>
          <a:ext cx="7639050" cy="1592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761999</xdr:colOff>
      <xdr:row>26</xdr:row>
      <xdr:rowOff>185736</xdr:rowOff>
    </xdr:from>
    <xdr:to>
      <xdr:col>9</xdr:col>
      <xdr:colOff>19049</xdr:colOff>
      <xdr:row>53</xdr:row>
      <xdr:rowOff>171450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1819275</xdr:colOff>
      <xdr:row>33</xdr:row>
      <xdr:rowOff>180975</xdr:rowOff>
    </xdr:from>
    <xdr:to>
      <xdr:col>8</xdr:col>
      <xdr:colOff>552450</xdr:colOff>
      <xdr:row>33</xdr:row>
      <xdr:rowOff>182567</xdr:rowOff>
    </xdr:to>
    <xdr:cxnSp macro="">
      <xdr:nvCxnSpPr>
        <xdr:cNvPr id="3" name="2 Conector recto"/>
        <xdr:cNvCxnSpPr/>
      </xdr:nvCxnSpPr>
      <xdr:spPr>
        <a:xfrm>
          <a:off x="2581275" y="10086975"/>
          <a:ext cx="8686800" cy="1592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761999</xdr:colOff>
      <xdr:row>26</xdr:row>
      <xdr:rowOff>185736</xdr:rowOff>
    </xdr:from>
    <xdr:to>
      <xdr:col>9</xdr:col>
      <xdr:colOff>19049</xdr:colOff>
      <xdr:row>53</xdr:row>
      <xdr:rowOff>171450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1819275</xdr:colOff>
      <xdr:row>33</xdr:row>
      <xdr:rowOff>180975</xdr:rowOff>
    </xdr:from>
    <xdr:to>
      <xdr:col>8</xdr:col>
      <xdr:colOff>552450</xdr:colOff>
      <xdr:row>33</xdr:row>
      <xdr:rowOff>182567</xdr:rowOff>
    </xdr:to>
    <xdr:cxnSp macro="">
      <xdr:nvCxnSpPr>
        <xdr:cNvPr id="3" name="2 Conector recto"/>
        <xdr:cNvCxnSpPr/>
      </xdr:nvCxnSpPr>
      <xdr:spPr>
        <a:xfrm>
          <a:off x="2581275" y="10086975"/>
          <a:ext cx="8686800" cy="1592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761999</xdr:colOff>
      <xdr:row>26</xdr:row>
      <xdr:rowOff>185736</xdr:rowOff>
    </xdr:from>
    <xdr:to>
      <xdr:col>9</xdr:col>
      <xdr:colOff>19049</xdr:colOff>
      <xdr:row>53</xdr:row>
      <xdr:rowOff>171450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1819275</xdr:colOff>
      <xdr:row>33</xdr:row>
      <xdr:rowOff>180975</xdr:rowOff>
    </xdr:from>
    <xdr:to>
      <xdr:col>8</xdr:col>
      <xdr:colOff>552450</xdr:colOff>
      <xdr:row>33</xdr:row>
      <xdr:rowOff>182567</xdr:rowOff>
    </xdr:to>
    <xdr:cxnSp macro="">
      <xdr:nvCxnSpPr>
        <xdr:cNvPr id="3" name="2 Conector recto"/>
        <xdr:cNvCxnSpPr/>
      </xdr:nvCxnSpPr>
      <xdr:spPr>
        <a:xfrm>
          <a:off x="2581275" y="10296525"/>
          <a:ext cx="8686800" cy="1592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957942</xdr:colOff>
      <xdr:row>5</xdr:row>
      <xdr:rowOff>210911</xdr:rowOff>
    </xdr:from>
    <xdr:to>
      <xdr:col>5</xdr:col>
      <xdr:colOff>65313</xdr:colOff>
      <xdr:row>7</xdr:row>
      <xdr:rowOff>29936</xdr:rowOff>
    </xdr:to>
    <xdr:sp macro="" textlink="">
      <xdr:nvSpPr>
        <xdr:cNvPr id="3" name="7 Rectángulo redondeado"/>
        <xdr:cNvSpPr>
          <a:spLocks noChangeArrowheads="1"/>
        </xdr:cNvSpPr>
      </xdr:nvSpPr>
      <xdr:spPr bwMode="auto">
        <a:xfrm>
          <a:off x="3101067" y="1725386"/>
          <a:ext cx="2707821" cy="809625"/>
        </a:xfrm>
        <a:prstGeom prst="roundRect">
          <a:avLst>
            <a:gd name="adj" fmla="val 16667"/>
          </a:avLst>
        </a:prstGeom>
        <a:solidFill>
          <a:srgbClr val="FFFFFF"/>
        </a:solidFill>
        <a:ln w="317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27432" rIns="0" bIns="27432" anchor="ctr" upright="1"/>
        <a:lstStyle/>
        <a:p>
          <a:pPr algn="l" rtl="1">
            <a:defRPr sz="1000"/>
          </a:pPr>
          <a:r>
            <a:rPr lang="es-CO" sz="1600" b="0" i="0" strike="noStrike">
              <a:solidFill>
                <a:srgbClr val="000000"/>
              </a:solidFill>
              <a:latin typeface="Tahoma"/>
              <a:ea typeface="Tahoma"/>
              <a:cs typeface="Tahoma"/>
            </a:rPr>
            <a:t>Mario A. Llinás V. </a:t>
          </a:r>
        </a:p>
      </xdr:txBody>
    </xdr:sp>
    <xdr:clientData/>
  </xdr:twoCellAnchor>
  <xdr:twoCellAnchor>
    <xdr:from>
      <xdr:col>6</xdr:col>
      <xdr:colOff>409575</xdr:colOff>
      <xdr:row>5</xdr:row>
      <xdr:rowOff>295275</xdr:rowOff>
    </xdr:from>
    <xdr:to>
      <xdr:col>8</xdr:col>
      <xdr:colOff>542925</xdr:colOff>
      <xdr:row>7</xdr:row>
      <xdr:rowOff>38100</xdr:rowOff>
    </xdr:to>
    <xdr:sp macro="" textlink="">
      <xdr:nvSpPr>
        <xdr:cNvPr id="4" name="8 Rectángulo redondeado"/>
        <xdr:cNvSpPr>
          <a:spLocks noChangeArrowheads="1"/>
        </xdr:cNvSpPr>
      </xdr:nvSpPr>
      <xdr:spPr bwMode="auto">
        <a:xfrm>
          <a:off x="7353300" y="1752600"/>
          <a:ext cx="2533650" cy="790575"/>
        </a:xfrm>
        <a:prstGeom prst="roundRect">
          <a:avLst>
            <a:gd name="adj" fmla="val 16667"/>
          </a:avLst>
        </a:prstGeom>
        <a:solidFill>
          <a:srgbClr val="FFFFFF"/>
        </a:solidFill>
        <a:ln w="317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27432" rIns="0" bIns="27432" anchor="ctr" upright="1"/>
        <a:lstStyle/>
        <a:p>
          <a:pPr algn="l" rtl="1">
            <a:defRPr sz="1000"/>
          </a:pPr>
          <a:r>
            <a:rPr lang="es-CO" sz="1600" b="0" i="0" strike="noStrike">
              <a:solidFill>
                <a:srgbClr val="000000"/>
              </a:solidFill>
              <a:latin typeface="Tahoma"/>
              <a:ea typeface="Tahoma"/>
              <a:cs typeface="Tahoma"/>
            </a:rPr>
            <a:t>Director del Laboratorio</a:t>
          </a:r>
        </a:p>
      </xdr:txBody>
    </xdr:sp>
    <xdr:clientData/>
  </xdr:twoCellAnchor>
  <xdr:twoCellAnchor>
    <xdr:from>
      <xdr:col>9</xdr:col>
      <xdr:colOff>884464</xdr:colOff>
      <xdr:row>5</xdr:row>
      <xdr:rowOff>151380</xdr:rowOff>
    </xdr:from>
    <xdr:to>
      <xdr:col>13</xdr:col>
      <xdr:colOff>0</xdr:colOff>
      <xdr:row>7</xdr:row>
      <xdr:rowOff>103755</xdr:rowOff>
    </xdr:to>
    <xdr:sp macro="" textlink="">
      <xdr:nvSpPr>
        <xdr:cNvPr id="5" name="9 Rectángulo redondeado"/>
        <xdr:cNvSpPr>
          <a:spLocks noChangeArrowheads="1"/>
        </xdr:cNvSpPr>
      </xdr:nvSpPr>
      <xdr:spPr bwMode="auto">
        <a:xfrm>
          <a:off x="11571514" y="1665855"/>
          <a:ext cx="4620986" cy="942975"/>
        </a:xfrm>
        <a:prstGeom prst="roundRect">
          <a:avLst>
            <a:gd name="adj" fmla="val 16667"/>
          </a:avLst>
        </a:prstGeom>
        <a:solidFill>
          <a:srgbClr val="FFFFFF"/>
        </a:solidFill>
        <a:ln w="317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27432" rIns="0" bIns="27432" anchor="ctr" upright="1"/>
        <a:lstStyle/>
        <a:p>
          <a:pPr algn="l" rtl="1">
            <a:defRPr sz="1000"/>
          </a:pPr>
          <a:r>
            <a:rPr lang="es-CO" sz="1600" b="0" i="0" strike="noStrike">
              <a:solidFill>
                <a:srgbClr val="000000"/>
              </a:solidFill>
              <a:latin typeface="Tahoma"/>
              <a:ea typeface="Tahoma"/>
              <a:cs typeface="Tahoma"/>
            </a:rPr>
            <a:t>Indicador -</a:t>
          </a:r>
          <a:r>
            <a:rPr lang="es-CO" sz="1600" b="0" i="0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 Evaluación del Riesgo Residual</a:t>
          </a:r>
          <a:endParaRPr lang="es-CO" sz="1600" b="0" i="0" strike="noStrike">
            <a:solidFill>
              <a:srgbClr val="000000"/>
            </a:solidFill>
            <a:latin typeface="Tahoma"/>
            <a:ea typeface="Tahoma"/>
            <a:cs typeface="Tahoma"/>
          </a:endParaRPr>
        </a:p>
      </xdr:txBody>
    </xdr:sp>
    <xdr:clientData/>
  </xdr:twoCellAnchor>
  <xdr:twoCellAnchor>
    <xdr:from>
      <xdr:col>4</xdr:col>
      <xdr:colOff>1183821</xdr:colOff>
      <xdr:row>11</xdr:row>
      <xdr:rowOff>9525</xdr:rowOff>
    </xdr:from>
    <xdr:to>
      <xdr:col>13</xdr:col>
      <xdr:colOff>0</xdr:colOff>
      <xdr:row>23</xdr:row>
      <xdr:rowOff>353786</xdr:rowOff>
    </xdr:to>
    <xdr:graphicFrame macro="">
      <xdr:nvGraphicFramePr>
        <xdr:cNvPr id="6" name="10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190500</xdr:colOff>
      <xdr:row>14</xdr:row>
      <xdr:rowOff>190496</xdr:rowOff>
    </xdr:from>
    <xdr:to>
      <xdr:col>12</xdr:col>
      <xdr:colOff>258536</xdr:colOff>
      <xdr:row>14</xdr:row>
      <xdr:rowOff>190510</xdr:rowOff>
    </xdr:to>
    <xdr:cxnSp macro="">
      <xdr:nvCxnSpPr>
        <xdr:cNvPr id="7" name="6 Conector recto"/>
        <xdr:cNvCxnSpPr/>
      </xdr:nvCxnSpPr>
      <xdr:spPr>
        <a:xfrm flipV="1">
          <a:off x="7157357" y="5633353"/>
          <a:ext cx="7987393" cy="14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544286</xdr:colOff>
      <xdr:row>14</xdr:row>
      <xdr:rowOff>217718</xdr:rowOff>
    </xdr:from>
    <xdr:to>
      <xdr:col>12</xdr:col>
      <xdr:colOff>231322</xdr:colOff>
      <xdr:row>15</xdr:row>
      <xdr:rowOff>40824</xdr:rowOff>
    </xdr:to>
    <xdr:sp macro="" textlink="">
      <xdr:nvSpPr>
        <xdr:cNvPr id="8" name="7 CuadroTexto"/>
        <xdr:cNvSpPr txBox="1"/>
      </xdr:nvSpPr>
      <xdr:spPr>
        <a:xfrm>
          <a:off x="14137822" y="5660575"/>
          <a:ext cx="979714" cy="20410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s-CO" sz="1400"/>
            <a:t>meta 95%</a:t>
          </a:r>
        </a:p>
      </xdr:txBody>
    </xdr:sp>
    <xdr:clientData/>
  </xdr:twoCellAnchor>
  <xdr:twoCellAnchor editAs="oneCell">
    <xdr:from>
      <xdr:col>1</xdr:col>
      <xdr:colOff>258536</xdr:colOff>
      <xdr:row>1</xdr:row>
      <xdr:rowOff>108857</xdr:rowOff>
    </xdr:from>
    <xdr:to>
      <xdr:col>2</xdr:col>
      <xdr:colOff>898072</xdr:colOff>
      <xdr:row>4</xdr:row>
      <xdr:rowOff>163285</xdr:rowOff>
    </xdr:to>
    <xdr:pic>
      <xdr:nvPicPr>
        <xdr:cNvPr id="9" name="8 Imagen" descr="C:\Users\mario.llinas\AppData\Local\Microsoft\Windows\Temporary Internet Files\Content.Outlook\PYUZK0GH\logo_horizontal_fondo blanco (2).png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006929" y="367393"/>
          <a:ext cx="2068286" cy="99332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957942</xdr:colOff>
      <xdr:row>5</xdr:row>
      <xdr:rowOff>210911</xdr:rowOff>
    </xdr:from>
    <xdr:to>
      <xdr:col>5</xdr:col>
      <xdr:colOff>65313</xdr:colOff>
      <xdr:row>7</xdr:row>
      <xdr:rowOff>29936</xdr:rowOff>
    </xdr:to>
    <xdr:sp macro="" textlink="">
      <xdr:nvSpPr>
        <xdr:cNvPr id="3" name="7 Rectángulo redondeado"/>
        <xdr:cNvSpPr>
          <a:spLocks noChangeArrowheads="1"/>
        </xdr:cNvSpPr>
      </xdr:nvSpPr>
      <xdr:spPr bwMode="auto">
        <a:xfrm>
          <a:off x="3101067" y="1725386"/>
          <a:ext cx="2707821" cy="809625"/>
        </a:xfrm>
        <a:prstGeom prst="roundRect">
          <a:avLst>
            <a:gd name="adj" fmla="val 16667"/>
          </a:avLst>
        </a:prstGeom>
        <a:solidFill>
          <a:srgbClr val="FFFFFF"/>
        </a:solidFill>
        <a:ln w="317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27432" rIns="0" bIns="27432" anchor="ctr" upright="1"/>
        <a:lstStyle/>
        <a:p>
          <a:pPr algn="l" rtl="1">
            <a:defRPr sz="1000"/>
          </a:pPr>
          <a:r>
            <a:rPr lang="es-CO" sz="1600" b="0" i="0" strike="noStrike">
              <a:solidFill>
                <a:srgbClr val="000000"/>
              </a:solidFill>
              <a:latin typeface="Tahoma"/>
              <a:ea typeface="Tahoma"/>
              <a:cs typeface="Tahoma"/>
            </a:rPr>
            <a:t>Mario A. Llinás V. </a:t>
          </a:r>
        </a:p>
      </xdr:txBody>
    </xdr:sp>
    <xdr:clientData/>
  </xdr:twoCellAnchor>
  <xdr:twoCellAnchor>
    <xdr:from>
      <xdr:col>6</xdr:col>
      <xdr:colOff>409575</xdr:colOff>
      <xdr:row>5</xdr:row>
      <xdr:rowOff>295275</xdr:rowOff>
    </xdr:from>
    <xdr:to>
      <xdr:col>8</xdr:col>
      <xdr:colOff>542925</xdr:colOff>
      <xdr:row>7</xdr:row>
      <xdr:rowOff>38100</xdr:rowOff>
    </xdr:to>
    <xdr:sp macro="" textlink="">
      <xdr:nvSpPr>
        <xdr:cNvPr id="4" name="8 Rectángulo redondeado"/>
        <xdr:cNvSpPr>
          <a:spLocks noChangeArrowheads="1"/>
        </xdr:cNvSpPr>
      </xdr:nvSpPr>
      <xdr:spPr bwMode="auto">
        <a:xfrm>
          <a:off x="7353300" y="1752600"/>
          <a:ext cx="2533650" cy="790575"/>
        </a:xfrm>
        <a:prstGeom prst="roundRect">
          <a:avLst>
            <a:gd name="adj" fmla="val 16667"/>
          </a:avLst>
        </a:prstGeom>
        <a:solidFill>
          <a:srgbClr val="FFFFFF"/>
        </a:solidFill>
        <a:ln w="317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27432" rIns="0" bIns="27432" anchor="ctr" upright="1"/>
        <a:lstStyle/>
        <a:p>
          <a:pPr algn="l" rtl="1">
            <a:defRPr sz="1000"/>
          </a:pPr>
          <a:r>
            <a:rPr lang="es-CO" sz="1600" b="0" i="0" strike="noStrike">
              <a:solidFill>
                <a:srgbClr val="000000"/>
              </a:solidFill>
              <a:latin typeface="Tahoma"/>
              <a:ea typeface="Tahoma"/>
              <a:cs typeface="Tahoma"/>
            </a:rPr>
            <a:t>Director del Laboratorio</a:t>
          </a:r>
        </a:p>
      </xdr:txBody>
    </xdr:sp>
    <xdr:clientData/>
  </xdr:twoCellAnchor>
  <xdr:twoCellAnchor>
    <xdr:from>
      <xdr:col>9</xdr:col>
      <xdr:colOff>884464</xdr:colOff>
      <xdr:row>5</xdr:row>
      <xdr:rowOff>151380</xdr:rowOff>
    </xdr:from>
    <xdr:to>
      <xdr:col>13</xdr:col>
      <xdr:colOff>0</xdr:colOff>
      <xdr:row>7</xdr:row>
      <xdr:rowOff>103755</xdr:rowOff>
    </xdr:to>
    <xdr:sp macro="" textlink="">
      <xdr:nvSpPr>
        <xdr:cNvPr id="5" name="9 Rectángulo redondeado"/>
        <xdr:cNvSpPr>
          <a:spLocks noChangeArrowheads="1"/>
        </xdr:cNvSpPr>
      </xdr:nvSpPr>
      <xdr:spPr bwMode="auto">
        <a:xfrm>
          <a:off x="11571514" y="1665855"/>
          <a:ext cx="4620986" cy="942975"/>
        </a:xfrm>
        <a:prstGeom prst="roundRect">
          <a:avLst>
            <a:gd name="adj" fmla="val 16667"/>
          </a:avLst>
        </a:prstGeom>
        <a:solidFill>
          <a:srgbClr val="FFFFFF"/>
        </a:solidFill>
        <a:ln w="317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27432" rIns="0" bIns="27432" anchor="ctr" upright="1"/>
        <a:lstStyle/>
        <a:p>
          <a:pPr algn="l" rtl="1">
            <a:defRPr sz="1000"/>
          </a:pPr>
          <a:r>
            <a:rPr lang="es-CO" sz="1600" b="0" i="0" strike="noStrike">
              <a:solidFill>
                <a:srgbClr val="000000"/>
              </a:solidFill>
              <a:latin typeface="Tahoma"/>
              <a:ea typeface="Tahoma"/>
              <a:cs typeface="Tahoma"/>
            </a:rPr>
            <a:t>Indicador -</a:t>
          </a:r>
          <a:r>
            <a:rPr lang="es-CO" sz="1600" b="0" i="0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 Condiciones Ambientales (Humedad Relativa)</a:t>
          </a:r>
          <a:endParaRPr lang="es-CO" sz="1600" b="0" i="0" strike="noStrike">
            <a:solidFill>
              <a:srgbClr val="000000"/>
            </a:solidFill>
            <a:latin typeface="Tahoma"/>
            <a:ea typeface="Tahoma"/>
            <a:cs typeface="Tahoma"/>
          </a:endParaRPr>
        </a:p>
      </xdr:txBody>
    </xdr:sp>
    <xdr:clientData/>
  </xdr:twoCellAnchor>
  <xdr:twoCellAnchor>
    <xdr:from>
      <xdr:col>4</xdr:col>
      <xdr:colOff>1183821</xdr:colOff>
      <xdr:row>11</xdr:row>
      <xdr:rowOff>91168</xdr:rowOff>
    </xdr:from>
    <xdr:to>
      <xdr:col>13</xdr:col>
      <xdr:colOff>0</xdr:colOff>
      <xdr:row>24</xdr:row>
      <xdr:rowOff>54429</xdr:rowOff>
    </xdr:to>
    <xdr:graphicFrame macro="">
      <xdr:nvGraphicFramePr>
        <xdr:cNvPr id="6" name="10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190500</xdr:colOff>
      <xdr:row>13</xdr:row>
      <xdr:rowOff>272150</xdr:rowOff>
    </xdr:from>
    <xdr:to>
      <xdr:col>12</xdr:col>
      <xdr:colOff>802821</xdr:colOff>
      <xdr:row>13</xdr:row>
      <xdr:rowOff>272155</xdr:rowOff>
    </xdr:to>
    <xdr:cxnSp macro="">
      <xdr:nvCxnSpPr>
        <xdr:cNvPr id="7" name="6 Conector recto"/>
        <xdr:cNvCxnSpPr/>
      </xdr:nvCxnSpPr>
      <xdr:spPr>
        <a:xfrm flipV="1">
          <a:off x="7134225" y="5329925"/>
          <a:ext cx="8537121" cy="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966106</xdr:colOff>
      <xdr:row>14</xdr:row>
      <xdr:rowOff>149679</xdr:rowOff>
    </xdr:from>
    <xdr:to>
      <xdr:col>11</xdr:col>
      <xdr:colOff>517071</xdr:colOff>
      <xdr:row>14</xdr:row>
      <xdr:rowOff>340179</xdr:rowOff>
    </xdr:to>
    <xdr:sp macro="" textlink="">
      <xdr:nvSpPr>
        <xdr:cNvPr id="8" name="7 CuadroTexto"/>
        <xdr:cNvSpPr txBox="1"/>
      </xdr:nvSpPr>
      <xdr:spPr>
        <a:xfrm>
          <a:off x="13035642" y="5728608"/>
          <a:ext cx="1034143" cy="190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s-CO" sz="1600"/>
            <a:t>Mín</a:t>
          </a:r>
          <a:r>
            <a:rPr lang="es-CO" sz="1600" baseline="0"/>
            <a:t> </a:t>
          </a:r>
          <a:r>
            <a:rPr lang="es-CO" sz="1600"/>
            <a:t>95%</a:t>
          </a:r>
        </a:p>
      </xdr:txBody>
    </xdr:sp>
    <xdr:clientData/>
  </xdr:twoCellAnchor>
  <xdr:twoCellAnchor editAs="oneCell">
    <xdr:from>
      <xdr:col>1</xdr:col>
      <xdr:colOff>136072</xdr:colOff>
      <xdr:row>1</xdr:row>
      <xdr:rowOff>136071</xdr:rowOff>
    </xdr:from>
    <xdr:to>
      <xdr:col>2</xdr:col>
      <xdr:colOff>938894</xdr:colOff>
      <xdr:row>4</xdr:row>
      <xdr:rowOff>190499</xdr:rowOff>
    </xdr:to>
    <xdr:pic>
      <xdr:nvPicPr>
        <xdr:cNvPr id="9" name="8 Imagen" descr="C:\Users\mario.llinas\AppData\Local\Microsoft\Windows\Temporary Internet Files\Content.Outlook\PYUZK0GH\logo_horizontal_fondo blanco (2).png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006929" y="394607"/>
          <a:ext cx="2068286" cy="99332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957942</xdr:colOff>
      <xdr:row>5</xdr:row>
      <xdr:rowOff>210911</xdr:rowOff>
    </xdr:from>
    <xdr:to>
      <xdr:col>5</xdr:col>
      <xdr:colOff>65313</xdr:colOff>
      <xdr:row>7</xdr:row>
      <xdr:rowOff>29936</xdr:rowOff>
    </xdr:to>
    <xdr:sp macro="" textlink="">
      <xdr:nvSpPr>
        <xdr:cNvPr id="3" name="7 Rectángulo redondeado"/>
        <xdr:cNvSpPr>
          <a:spLocks noChangeArrowheads="1"/>
        </xdr:cNvSpPr>
      </xdr:nvSpPr>
      <xdr:spPr bwMode="auto">
        <a:xfrm>
          <a:off x="3101067" y="1725386"/>
          <a:ext cx="2707821" cy="809625"/>
        </a:xfrm>
        <a:prstGeom prst="roundRect">
          <a:avLst>
            <a:gd name="adj" fmla="val 16667"/>
          </a:avLst>
        </a:prstGeom>
        <a:solidFill>
          <a:srgbClr val="FFFFFF"/>
        </a:solidFill>
        <a:ln w="317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27432" rIns="0" bIns="27432" anchor="ctr" upright="1"/>
        <a:lstStyle/>
        <a:p>
          <a:pPr algn="l" rtl="1">
            <a:defRPr sz="1000"/>
          </a:pPr>
          <a:r>
            <a:rPr lang="es-CO" sz="1600" b="0" i="0" strike="noStrike">
              <a:solidFill>
                <a:srgbClr val="000000"/>
              </a:solidFill>
              <a:latin typeface="Tahoma"/>
              <a:ea typeface="Tahoma"/>
              <a:cs typeface="Tahoma"/>
            </a:rPr>
            <a:t>Mario A. Llinás V. </a:t>
          </a:r>
        </a:p>
      </xdr:txBody>
    </xdr:sp>
    <xdr:clientData/>
  </xdr:twoCellAnchor>
  <xdr:twoCellAnchor>
    <xdr:from>
      <xdr:col>6</xdr:col>
      <xdr:colOff>409575</xdr:colOff>
      <xdr:row>5</xdr:row>
      <xdr:rowOff>295275</xdr:rowOff>
    </xdr:from>
    <xdr:to>
      <xdr:col>8</xdr:col>
      <xdr:colOff>542925</xdr:colOff>
      <xdr:row>7</xdr:row>
      <xdr:rowOff>38100</xdr:rowOff>
    </xdr:to>
    <xdr:sp macro="" textlink="">
      <xdr:nvSpPr>
        <xdr:cNvPr id="4" name="8 Rectángulo redondeado"/>
        <xdr:cNvSpPr>
          <a:spLocks noChangeArrowheads="1"/>
        </xdr:cNvSpPr>
      </xdr:nvSpPr>
      <xdr:spPr bwMode="auto">
        <a:xfrm>
          <a:off x="7353300" y="1752600"/>
          <a:ext cx="2533650" cy="790575"/>
        </a:xfrm>
        <a:prstGeom prst="roundRect">
          <a:avLst>
            <a:gd name="adj" fmla="val 16667"/>
          </a:avLst>
        </a:prstGeom>
        <a:solidFill>
          <a:srgbClr val="FFFFFF"/>
        </a:solidFill>
        <a:ln w="317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27432" rIns="0" bIns="27432" anchor="ctr" upright="1"/>
        <a:lstStyle/>
        <a:p>
          <a:pPr algn="l" rtl="1">
            <a:defRPr sz="1000"/>
          </a:pPr>
          <a:r>
            <a:rPr lang="es-CO" sz="1600" b="0" i="0" strike="noStrike">
              <a:solidFill>
                <a:srgbClr val="000000"/>
              </a:solidFill>
              <a:latin typeface="Tahoma"/>
              <a:ea typeface="Tahoma"/>
              <a:cs typeface="Tahoma"/>
            </a:rPr>
            <a:t>Director del Laboratorio</a:t>
          </a:r>
        </a:p>
      </xdr:txBody>
    </xdr:sp>
    <xdr:clientData/>
  </xdr:twoCellAnchor>
  <xdr:twoCellAnchor>
    <xdr:from>
      <xdr:col>9</xdr:col>
      <xdr:colOff>884464</xdr:colOff>
      <xdr:row>5</xdr:row>
      <xdr:rowOff>151380</xdr:rowOff>
    </xdr:from>
    <xdr:to>
      <xdr:col>13</xdr:col>
      <xdr:colOff>0</xdr:colOff>
      <xdr:row>7</xdr:row>
      <xdr:rowOff>103755</xdr:rowOff>
    </xdr:to>
    <xdr:sp macro="" textlink="">
      <xdr:nvSpPr>
        <xdr:cNvPr id="5" name="9 Rectángulo redondeado"/>
        <xdr:cNvSpPr>
          <a:spLocks noChangeArrowheads="1"/>
        </xdr:cNvSpPr>
      </xdr:nvSpPr>
      <xdr:spPr bwMode="auto">
        <a:xfrm>
          <a:off x="11571514" y="1665855"/>
          <a:ext cx="4620986" cy="942975"/>
        </a:xfrm>
        <a:prstGeom prst="roundRect">
          <a:avLst>
            <a:gd name="adj" fmla="val 16667"/>
          </a:avLst>
        </a:prstGeom>
        <a:solidFill>
          <a:srgbClr val="FFFFFF"/>
        </a:solidFill>
        <a:ln w="317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27432" rIns="0" bIns="27432" anchor="ctr" upright="1"/>
        <a:lstStyle/>
        <a:p>
          <a:pPr algn="l" rtl="1">
            <a:defRPr sz="1000"/>
          </a:pPr>
          <a:r>
            <a:rPr lang="es-CO" sz="1600" b="0" i="0" strike="noStrike">
              <a:solidFill>
                <a:srgbClr val="000000"/>
              </a:solidFill>
              <a:latin typeface="Tahoma"/>
              <a:ea typeface="Tahoma"/>
              <a:cs typeface="Tahoma"/>
            </a:rPr>
            <a:t>Indicador -</a:t>
          </a:r>
          <a:r>
            <a:rPr lang="es-CO" sz="1600" b="0" i="0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 Condiciones Ambientales (Temperatura)</a:t>
          </a:r>
          <a:endParaRPr lang="es-CO" sz="1600" b="0" i="0" strike="noStrike">
            <a:solidFill>
              <a:srgbClr val="000000"/>
            </a:solidFill>
            <a:latin typeface="Tahoma"/>
            <a:ea typeface="Tahoma"/>
            <a:cs typeface="Tahoma"/>
          </a:endParaRPr>
        </a:p>
      </xdr:txBody>
    </xdr:sp>
    <xdr:clientData/>
  </xdr:twoCellAnchor>
  <xdr:twoCellAnchor>
    <xdr:from>
      <xdr:col>4</xdr:col>
      <xdr:colOff>1183821</xdr:colOff>
      <xdr:row>11</xdr:row>
      <xdr:rowOff>9525</xdr:rowOff>
    </xdr:from>
    <xdr:to>
      <xdr:col>13</xdr:col>
      <xdr:colOff>0</xdr:colOff>
      <xdr:row>23</xdr:row>
      <xdr:rowOff>353786</xdr:rowOff>
    </xdr:to>
    <xdr:graphicFrame macro="">
      <xdr:nvGraphicFramePr>
        <xdr:cNvPr id="6" name="10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190500</xdr:colOff>
      <xdr:row>13</xdr:row>
      <xdr:rowOff>272150</xdr:rowOff>
    </xdr:from>
    <xdr:to>
      <xdr:col>12</xdr:col>
      <xdr:colOff>802821</xdr:colOff>
      <xdr:row>13</xdr:row>
      <xdr:rowOff>272155</xdr:rowOff>
    </xdr:to>
    <xdr:cxnSp macro="">
      <xdr:nvCxnSpPr>
        <xdr:cNvPr id="7" name="6 Conector recto"/>
        <xdr:cNvCxnSpPr/>
      </xdr:nvCxnSpPr>
      <xdr:spPr>
        <a:xfrm flipV="1">
          <a:off x="7116536" y="5334007"/>
          <a:ext cx="8531678" cy="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1197427</xdr:colOff>
      <xdr:row>13</xdr:row>
      <xdr:rowOff>312963</xdr:rowOff>
    </xdr:from>
    <xdr:to>
      <xdr:col>11</xdr:col>
      <xdr:colOff>775607</xdr:colOff>
      <xdr:row>14</xdr:row>
      <xdr:rowOff>163284</xdr:rowOff>
    </xdr:to>
    <xdr:sp macro="" textlink="">
      <xdr:nvSpPr>
        <xdr:cNvPr id="8" name="7 CuadroTexto"/>
        <xdr:cNvSpPr txBox="1"/>
      </xdr:nvSpPr>
      <xdr:spPr>
        <a:xfrm>
          <a:off x="13266963" y="5374820"/>
          <a:ext cx="1061358" cy="23132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s-CO" sz="1600"/>
            <a:t>Mín 95%</a:t>
          </a:r>
        </a:p>
      </xdr:txBody>
    </xdr:sp>
    <xdr:clientData/>
  </xdr:twoCellAnchor>
  <xdr:twoCellAnchor editAs="oneCell">
    <xdr:from>
      <xdr:col>1</xdr:col>
      <xdr:colOff>217714</xdr:colOff>
      <xdr:row>1</xdr:row>
      <xdr:rowOff>122465</xdr:rowOff>
    </xdr:from>
    <xdr:to>
      <xdr:col>2</xdr:col>
      <xdr:colOff>1020536</xdr:colOff>
      <xdr:row>4</xdr:row>
      <xdr:rowOff>176893</xdr:rowOff>
    </xdr:to>
    <xdr:pic>
      <xdr:nvPicPr>
        <xdr:cNvPr id="9" name="8 Imagen" descr="C:\Users\mario.llinas\AppData\Local\Microsoft\Windows\Temporary Internet Files\Content.Outlook\PYUZK0GH\logo_horizontal_fondo blanco (2).png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088571" y="381001"/>
          <a:ext cx="2068286" cy="99332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957942</xdr:colOff>
      <xdr:row>5</xdr:row>
      <xdr:rowOff>210911</xdr:rowOff>
    </xdr:from>
    <xdr:to>
      <xdr:col>5</xdr:col>
      <xdr:colOff>65313</xdr:colOff>
      <xdr:row>7</xdr:row>
      <xdr:rowOff>29936</xdr:rowOff>
    </xdr:to>
    <xdr:sp macro="" textlink="">
      <xdr:nvSpPr>
        <xdr:cNvPr id="2" name="7 Rectángulo redondeado"/>
        <xdr:cNvSpPr>
          <a:spLocks noChangeArrowheads="1"/>
        </xdr:cNvSpPr>
      </xdr:nvSpPr>
      <xdr:spPr bwMode="auto">
        <a:xfrm>
          <a:off x="3101067" y="1725386"/>
          <a:ext cx="2707821" cy="809625"/>
        </a:xfrm>
        <a:prstGeom prst="roundRect">
          <a:avLst>
            <a:gd name="adj" fmla="val 16667"/>
          </a:avLst>
        </a:prstGeom>
        <a:solidFill>
          <a:srgbClr val="FFFFFF"/>
        </a:solidFill>
        <a:ln w="317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27432" rIns="0" bIns="27432" anchor="ctr" upright="1"/>
        <a:lstStyle/>
        <a:p>
          <a:pPr algn="l" rtl="1">
            <a:defRPr sz="1000"/>
          </a:pPr>
          <a:r>
            <a:rPr lang="es-CO" sz="1600" b="0" i="0" strike="noStrike">
              <a:solidFill>
                <a:srgbClr val="000000"/>
              </a:solidFill>
              <a:latin typeface="Tahoma"/>
              <a:ea typeface="Tahoma"/>
              <a:cs typeface="Tahoma"/>
            </a:rPr>
            <a:t>Mario A. Llinás V. </a:t>
          </a:r>
        </a:p>
      </xdr:txBody>
    </xdr:sp>
    <xdr:clientData/>
  </xdr:twoCellAnchor>
  <xdr:twoCellAnchor>
    <xdr:from>
      <xdr:col>6</xdr:col>
      <xdr:colOff>409575</xdr:colOff>
      <xdr:row>5</xdr:row>
      <xdr:rowOff>295275</xdr:rowOff>
    </xdr:from>
    <xdr:to>
      <xdr:col>8</xdr:col>
      <xdr:colOff>542925</xdr:colOff>
      <xdr:row>7</xdr:row>
      <xdr:rowOff>38100</xdr:rowOff>
    </xdr:to>
    <xdr:sp macro="" textlink="">
      <xdr:nvSpPr>
        <xdr:cNvPr id="3" name="8 Rectángulo redondeado"/>
        <xdr:cNvSpPr>
          <a:spLocks noChangeArrowheads="1"/>
        </xdr:cNvSpPr>
      </xdr:nvSpPr>
      <xdr:spPr bwMode="auto">
        <a:xfrm>
          <a:off x="7353300" y="1752600"/>
          <a:ext cx="2533650" cy="790575"/>
        </a:xfrm>
        <a:prstGeom prst="roundRect">
          <a:avLst>
            <a:gd name="adj" fmla="val 16667"/>
          </a:avLst>
        </a:prstGeom>
        <a:solidFill>
          <a:srgbClr val="FFFFFF"/>
        </a:solidFill>
        <a:ln w="317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27432" rIns="0" bIns="27432" anchor="ctr" upright="1"/>
        <a:lstStyle/>
        <a:p>
          <a:pPr algn="l" rtl="1">
            <a:defRPr sz="1000"/>
          </a:pPr>
          <a:r>
            <a:rPr lang="es-CO" sz="1600" b="0" i="0" strike="noStrike">
              <a:solidFill>
                <a:srgbClr val="000000"/>
              </a:solidFill>
              <a:latin typeface="Tahoma"/>
              <a:ea typeface="Tahoma"/>
              <a:cs typeface="Tahoma"/>
            </a:rPr>
            <a:t>Director del Laboratorio</a:t>
          </a:r>
        </a:p>
      </xdr:txBody>
    </xdr:sp>
    <xdr:clientData/>
  </xdr:twoCellAnchor>
  <xdr:twoCellAnchor>
    <xdr:from>
      <xdr:col>4</xdr:col>
      <xdr:colOff>1183821</xdr:colOff>
      <xdr:row>11</xdr:row>
      <xdr:rowOff>9525</xdr:rowOff>
    </xdr:from>
    <xdr:to>
      <xdr:col>13</xdr:col>
      <xdr:colOff>0</xdr:colOff>
      <xdr:row>23</xdr:row>
      <xdr:rowOff>353786</xdr:rowOff>
    </xdr:to>
    <xdr:graphicFrame macro="">
      <xdr:nvGraphicFramePr>
        <xdr:cNvPr id="5" name="10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1153206</xdr:colOff>
      <xdr:row>14</xdr:row>
      <xdr:rowOff>284068</xdr:rowOff>
    </xdr:from>
    <xdr:to>
      <xdr:col>12</xdr:col>
      <xdr:colOff>1200831</xdr:colOff>
      <xdr:row>14</xdr:row>
      <xdr:rowOff>284068</xdr:rowOff>
    </xdr:to>
    <xdr:cxnSp macro="">
      <xdr:nvCxnSpPr>
        <xdr:cNvPr id="6" name="5 Conector recto"/>
        <xdr:cNvCxnSpPr/>
      </xdr:nvCxnSpPr>
      <xdr:spPr>
        <a:xfrm>
          <a:off x="6881813" y="5726925"/>
          <a:ext cx="9164411" cy="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204107</xdr:colOff>
      <xdr:row>1</xdr:row>
      <xdr:rowOff>108856</xdr:rowOff>
    </xdr:from>
    <xdr:to>
      <xdr:col>2</xdr:col>
      <xdr:colOff>1006929</xdr:colOff>
      <xdr:row>4</xdr:row>
      <xdr:rowOff>163284</xdr:rowOff>
    </xdr:to>
    <xdr:pic>
      <xdr:nvPicPr>
        <xdr:cNvPr id="8" name="7 Imagen" descr="C:\Users\mario.llinas\AppData\Local\Microsoft\Windows\Temporary Internet Files\Content.Outlook\PYUZK0GH\logo_horizontal_fondo blanco (2).png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080407" y="366031"/>
          <a:ext cx="2069647" cy="9974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870857</xdr:colOff>
      <xdr:row>5</xdr:row>
      <xdr:rowOff>176892</xdr:rowOff>
    </xdr:from>
    <xdr:to>
      <xdr:col>12</xdr:col>
      <xdr:colOff>1306286</xdr:colOff>
      <xdr:row>7</xdr:row>
      <xdr:rowOff>129267</xdr:rowOff>
    </xdr:to>
    <xdr:sp macro="" textlink="">
      <xdr:nvSpPr>
        <xdr:cNvPr id="9" name="9 Rectángulo redondeado"/>
        <xdr:cNvSpPr>
          <a:spLocks noChangeArrowheads="1"/>
        </xdr:cNvSpPr>
      </xdr:nvSpPr>
      <xdr:spPr bwMode="auto">
        <a:xfrm>
          <a:off x="11538857" y="1687285"/>
          <a:ext cx="4612822" cy="945696"/>
        </a:xfrm>
        <a:prstGeom prst="roundRect">
          <a:avLst>
            <a:gd name="adj" fmla="val 16667"/>
          </a:avLst>
        </a:prstGeom>
        <a:solidFill>
          <a:srgbClr val="FFFFFF"/>
        </a:solidFill>
        <a:ln w="317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27432" rIns="0" bIns="27432" anchor="ctr" upright="1"/>
        <a:lstStyle/>
        <a:p>
          <a:pPr algn="l" rtl="1">
            <a:defRPr sz="1000"/>
          </a:pPr>
          <a:r>
            <a:rPr lang="es-CO" sz="1600" b="0" i="0" strike="noStrike">
              <a:solidFill>
                <a:srgbClr val="000000"/>
              </a:solidFill>
              <a:latin typeface="Tahoma"/>
              <a:ea typeface="Tahoma"/>
              <a:cs typeface="Tahoma"/>
            </a:rPr>
            <a:t>Indicador -</a:t>
          </a:r>
          <a:r>
            <a:rPr lang="es-CO" sz="1600" b="0" i="0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 Competencia Técnica Personal del Laboratorio</a:t>
          </a:r>
          <a:endParaRPr lang="es-CO" sz="1600" b="0" i="0" strike="noStrike">
            <a:solidFill>
              <a:srgbClr val="000000"/>
            </a:solidFill>
            <a:latin typeface="Tahoma"/>
            <a:ea typeface="Tahoma"/>
            <a:cs typeface="Tahoma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957942</xdr:colOff>
      <xdr:row>5</xdr:row>
      <xdr:rowOff>210911</xdr:rowOff>
    </xdr:from>
    <xdr:to>
      <xdr:col>5</xdr:col>
      <xdr:colOff>65313</xdr:colOff>
      <xdr:row>7</xdr:row>
      <xdr:rowOff>29936</xdr:rowOff>
    </xdr:to>
    <xdr:sp macro="" textlink="">
      <xdr:nvSpPr>
        <xdr:cNvPr id="4178" name="7 Rectángulo redondeado"/>
        <xdr:cNvSpPr>
          <a:spLocks noChangeArrowheads="1"/>
        </xdr:cNvSpPr>
      </xdr:nvSpPr>
      <xdr:spPr bwMode="auto">
        <a:xfrm>
          <a:off x="3420835" y="1462768"/>
          <a:ext cx="2699657" cy="594632"/>
        </a:xfrm>
        <a:prstGeom prst="roundRect">
          <a:avLst>
            <a:gd name="adj" fmla="val 16667"/>
          </a:avLst>
        </a:prstGeom>
        <a:solidFill>
          <a:srgbClr val="FFFFFF"/>
        </a:solidFill>
        <a:ln w="317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27432" rIns="0" bIns="27432" anchor="ctr" upright="1"/>
        <a:lstStyle/>
        <a:p>
          <a:pPr algn="l" rtl="1">
            <a:defRPr sz="1000"/>
          </a:pPr>
          <a:r>
            <a:rPr lang="es-CO" sz="1600" b="0" i="0" strike="noStrike">
              <a:solidFill>
                <a:srgbClr val="000000"/>
              </a:solidFill>
              <a:latin typeface="Tahoma"/>
              <a:ea typeface="Tahoma"/>
              <a:cs typeface="Tahoma"/>
            </a:rPr>
            <a:t>Mario A. Llinás V. </a:t>
          </a:r>
        </a:p>
      </xdr:txBody>
    </xdr:sp>
    <xdr:clientData/>
  </xdr:twoCellAnchor>
  <xdr:twoCellAnchor>
    <xdr:from>
      <xdr:col>6</xdr:col>
      <xdr:colOff>409575</xdr:colOff>
      <xdr:row>5</xdr:row>
      <xdr:rowOff>295275</xdr:rowOff>
    </xdr:from>
    <xdr:to>
      <xdr:col>8</xdr:col>
      <xdr:colOff>542925</xdr:colOff>
      <xdr:row>7</xdr:row>
      <xdr:rowOff>38100</xdr:rowOff>
    </xdr:to>
    <xdr:sp macro="" textlink="">
      <xdr:nvSpPr>
        <xdr:cNvPr id="4179" name="8 Rectángulo redondeado"/>
        <xdr:cNvSpPr>
          <a:spLocks noChangeArrowheads="1"/>
        </xdr:cNvSpPr>
      </xdr:nvSpPr>
      <xdr:spPr bwMode="auto">
        <a:xfrm>
          <a:off x="6477000" y="1762125"/>
          <a:ext cx="2533650" cy="571500"/>
        </a:xfrm>
        <a:prstGeom prst="roundRect">
          <a:avLst>
            <a:gd name="adj" fmla="val 16667"/>
          </a:avLst>
        </a:prstGeom>
        <a:solidFill>
          <a:srgbClr val="FFFFFF"/>
        </a:solidFill>
        <a:ln w="317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27432" rIns="0" bIns="27432" anchor="ctr" upright="1"/>
        <a:lstStyle/>
        <a:p>
          <a:pPr algn="l" rtl="1">
            <a:defRPr sz="1000"/>
          </a:pPr>
          <a:r>
            <a:rPr lang="es-CO" sz="1600" b="0" i="0" strike="noStrike">
              <a:solidFill>
                <a:srgbClr val="000000"/>
              </a:solidFill>
              <a:latin typeface="Tahoma"/>
              <a:ea typeface="Tahoma"/>
              <a:cs typeface="Tahoma"/>
            </a:rPr>
            <a:t>Director del Laboratorio</a:t>
          </a:r>
        </a:p>
      </xdr:txBody>
    </xdr:sp>
    <xdr:clientData/>
  </xdr:twoCellAnchor>
  <xdr:twoCellAnchor>
    <xdr:from>
      <xdr:col>9</xdr:col>
      <xdr:colOff>884464</xdr:colOff>
      <xdr:row>5</xdr:row>
      <xdr:rowOff>151380</xdr:rowOff>
    </xdr:from>
    <xdr:to>
      <xdr:col>13</xdr:col>
      <xdr:colOff>0</xdr:colOff>
      <xdr:row>7</xdr:row>
      <xdr:rowOff>103755</xdr:rowOff>
    </xdr:to>
    <xdr:sp macro="" textlink="">
      <xdr:nvSpPr>
        <xdr:cNvPr id="4180" name="9 Rectángulo redondeado"/>
        <xdr:cNvSpPr>
          <a:spLocks noChangeArrowheads="1"/>
        </xdr:cNvSpPr>
      </xdr:nvSpPr>
      <xdr:spPr bwMode="auto">
        <a:xfrm>
          <a:off x="11552464" y="1661773"/>
          <a:ext cx="4612822" cy="945696"/>
        </a:xfrm>
        <a:prstGeom prst="roundRect">
          <a:avLst>
            <a:gd name="adj" fmla="val 16667"/>
          </a:avLst>
        </a:prstGeom>
        <a:solidFill>
          <a:srgbClr val="FFFFFF"/>
        </a:solidFill>
        <a:ln w="317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27432" rIns="0" bIns="27432" anchor="ctr" upright="1"/>
        <a:lstStyle/>
        <a:p>
          <a:pPr algn="l" rtl="1">
            <a:defRPr sz="1000"/>
          </a:pPr>
          <a:r>
            <a:rPr lang="es-CO" sz="1600" b="0" i="0" strike="noStrike">
              <a:solidFill>
                <a:srgbClr val="000000"/>
              </a:solidFill>
              <a:latin typeface="Tahoma"/>
              <a:ea typeface="Tahoma"/>
              <a:cs typeface="Tahoma"/>
            </a:rPr>
            <a:t>Indicador -</a:t>
          </a:r>
          <a:r>
            <a:rPr lang="es-CO" sz="1600" b="0" i="0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 Capacidad Laboratorio</a:t>
          </a:r>
          <a:endParaRPr lang="es-CO" sz="1600" b="0" i="0" strike="noStrike">
            <a:solidFill>
              <a:srgbClr val="000000"/>
            </a:solidFill>
            <a:latin typeface="Tahoma"/>
            <a:ea typeface="Tahoma"/>
            <a:cs typeface="Tahoma"/>
          </a:endParaRPr>
        </a:p>
      </xdr:txBody>
    </xdr:sp>
    <xdr:clientData/>
  </xdr:twoCellAnchor>
  <xdr:twoCellAnchor>
    <xdr:from>
      <xdr:col>4</xdr:col>
      <xdr:colOff>1183821</xdr:colOff>
      <xdr:row>11</xdr:row>
      <xdr:rowOff>9525</xdr:rowOff>
    </xdr:from>
    <xdr:to>
      <xdr:col>13</xdr:col>
      <xdr:colOff>0</xdr:colOff>
      <xdr:row>23</xdr:row>
      <xdr:rowOff>353786</xdr:rowOff>
    </xdr:to>
    <xdr:graphicFrame macro="">
      <xdr:nvGraphicFramePr>
        <xdr:cNvPr id="4221" name="10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231321</xdr:colOff>
      <xdr:row>14</xdr:row>
      <xdr:rowOff>108855</xdr:rowOff>
    </xdr:from>
    <xdr:to>
      <xdr:col>12</xdr:col>
      <xdr:colOff>843642</xdr:colOff>
      <xdr:row>14</xdr:row>
      <xdr:rowOff>108860</xdr:rowOff>
    </xdr:to>
    <xdr:cxnSp macro="">
      <xdr:nvCxnSpPr>
        <xdr:cNvPr id="8" name="7 Conector recto"/>
        <xdr:cNvCxnSpPr/>
      </xdr:nvCxnSpPr>
      <xdr:spPr>
        <a:xfrm flipV="1">
          <a:off x="7157357" y="5551712"/>
          <a:ext cx="8531678" cy="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163286</xdr:colOff>
      <xdr:row>1</xdr:row>
      <xdr:rowOff>122464</xdr:rowOff>
    </xdr:from>
    <xdr:to>
      <xdr:col>2</xdr:col>
      <xdr:colOff>966108</xdr:colOff>
      <xdr:row>4</xdr:row>
      <xdr:rowOff>176892</xdr:rowOff>
    </xdr:to>
    <xdr:pic>
      <xdr:nvPicPr>
        <xdr:cNvPr id="9" name="8 Imagen" descr="C:\Users\mario.llinas\AppData\Local\Microsoft\Windows\Temporary Internet Files\Content.Outlook\PYUZK0GH\logo_horizontal_fondo blanco (2).png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034143" y="381000"/>
          <a:ext cx="2068286" cy="99332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957942</xdr:colOff>
      <xdr:row>5</xdr:row>
      <xdr:rowOff>210911</xdr:rowOff>
    </xdr:from>
    <xdr:to>
      <xdr:col>5</xdr:col>
      <xdr:colOff>65313</xdr:colOff>
      <xdr:row>7</xdr:row>
      <xdr:rowOff>29936</xdr:rowOff>
    </xdr:to>
    <xdr:sp macro="" textlink="">
      <xdr:nvSpPr>
        <xdr:cNvPr id="3" name="7 Rectángulo redondeado"/>
        <xdr:cNvSpPr>
          <a:spLocks noChangeArrowheads="1"/>
        </xdr:cNvSpPr>
      </xdr:nvSpPr>
      <xdr:spPr bwMode="auto">
        <a:xfrm>
          <a:off x="3101067" y="1725386"/>
          <a:ext cx="2707821" cy="809625"/>
        </a:xfrm>
        <a:prstGeom prst="roundRect">
          <a:avLst>
            <a:gd name="adj" fmla="val 16667"/>
          </a:avLst>
        </a:prstGeom>
        <a:solidFill>
          <a:srgbClr val="FFFFFF"/>
        </a:solidFill>
        <a:ln w="317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27432" rIns="0" bIns="27432" anchor="ctr" upright="1"/>
        <a:lstStyle/>
        <a:p>
          <a:pPr algn="l" rtl="1">
            <a:defRPr sz="1000"/>
          </a:pPr>
          <a:r>
            <a:rPr lang="es-CO" sz="1600" b="0" i="0" strike="noStrike">
              <a:solidFill>
                <a:srgbClr val="000000"/>
              </a:solidFill>
              <a:latin typeface="Tahoma"/>
              <a:ea typeface="Tahoma"/>
              <a:cs typeface="Tahoma"/>
            </a:rPr>
            <a:t>Mario A. Llinás V. </a:t>
          </a:r>
        </a:p>
      </xdr:txBody>
    </xdr:sp>
    <xdr:clientData/>
  </xdr:twoCellAnchor>
  <xdr:twoCellAnchor>
    <xdr:from>
      <xdr:col>6</xdr:col>
      <xdr:colOff>409575</xdr:colOff>
      <xdr:row>5</xdr:row>
      <xdr:rowOff>295275</xdr:rowOff>
    </xdr:from>
    <xdr:to>
      <xdr:col>8</xdr:col>
      <xdr:colOff>542925</xdr:colOff>
      <xdr:row>7</xdr:row>
      <xdr:rowOff>38100</xdr:rowOff>
    </xdr:to>
    <xdr:sp macro="" textlink="">
      <xdr:nvSpPr>
        <xdr:cNvPr id="4" name="8 Rectángulo redondeado"/>
        <xdr:cNvSpPr>
          <a:spLocks noChangeArrowheads="1"/>
        </xdr:cNvSpPr>
      </xdr:nvSpPr>
      <xdr:spPr bwMode="auto">
        <a:xfrm>
          <a:off x="7353300" y="1752600"/>
          <a:ext cx="2533650" cy="790575"/>
        </a:xfrm>
        <a:prstGeom prst="roundRect">
          <a:avLst>
            <a:gd name="adj" fmla="val 16667"/>
          </a:avLst>
        </a:prstGeom>
        <a:solidFill>
          <a:srgbClr val="FFFFFF"/>
        </a:solidFill>
        <a:ln w="317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27432" rIns="0" bIns="27432" anchor="ctr" upright="1"/>
        <a:lstStyle/>
        <a:p>
          <a:pPr algn="l" rtl="1">
            <a:defRPr sz="1000"/>
          </a:pPr>
          <a:r>
            <a:rPr lang="es-CO" sz="1600" b="0" i="0" strike="noStrike">
              <a:solidFill>
                <a:srgbClr val="000000"/>
              </a:solidFill>
              <a:latin typeface="Tahoma"/>
              <a:ea typeface="Tahoma"/>
              <a:cs typeface="Tahoma"/>
            </a:rPr>
            <a:t>Director del Laboratorio</a:t>
          </a:r>
        </a:p>
      </xdr:txBody>
    </xdr:sp>
    <xdr:clientData/>
  </xdr:twoCellAnchor>
  <xdr:twoCellAnchor>
    <xdr:from>
      <xdr:col>9</xdr:col>
      <xdr:colOff>884464</xdr:colOff>
      <xdr:row>5</xdr:row>
      <xdr:rowOff>151380</xdr:rowOff>
    </xdr:from>
    <xdr:to>
      <xdr:col>13</xdr:col>
      <xdr:colOff>0</xdr:colOff>
      <xdr:row>7</xdr:row>
      <xdr:rowOff>103755</xdr:rowOff>
    </xdr:to>
    <xdr:sp macro="" textlink="">
      <xdr:nvSpPr>
        <xdr:cNvPr id="5" name="9 Rectángulo redondeado"/>
        <xdr:cNvSpPr>
          <a:spLocks noChangeArrowheads="1"/>
        </xdr:cNvSpPr>
      </xdr:nvSpPr>
      <xdr:spPr bwMode="auto">
        <a:xfrm>
          <a:off x="11571514" y="1665855"/>
          <a:ext cx="4620986" cy="942975"/>
        </a:xfrm>
        <a:prstGeom prst="roundRect">
          <a:avLst>
            <a:gd name="adj" fmla="val 16667"/>
          </a:avLst>
        </a:prstGeom>
        <a:solidFill>
          <a:srgbClr val="FFFFFF"/>
        </a:solidFill>
        <a:ln w="317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27432" rIns="0" bIns="27432" anchor="ctr" upright="1"/>
        <a:lstStyle/>
        <a:p>
          <a:pPr algn="l" rtl="1">
            <a:defRPr sz="1000"/>
          </a:pPr>
          <a:r>
            <a:rPr lang="es-CO" sz="1600" b="0" i="0" strike="noStrike">
              <a:solidFill>
                <a:srgbClr val="000000"/>
              </a:solidFill>
              <a:latin typeface="Tahoma"/>
              <a:ea typeface="Tahoma"/>
              <a:cs typeface="Tahoma"/>
            </a:rPr>
            <a:t>Indicador -</a:t>
          </a:r>
          <a:r>
            <a:rPr lang="es-CO" sz="1600" b="0" i="0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 Disponibilidad de Equipos</a:t>
          </a:r>
          <a:endParaRPr lang="es-CO" sz="1600" b="0" i="0" strike="noStrike">
            <a:solidFill>
              <a:srgbClr val="000000"/>
            </a:solidFill>
            <a:latin typeface="Tahoma"/>
            <a:ea typeface="Tahoma"/>
            <a:cs typeface="Tahoma"/>
          </a:endParaRPr>
        </a:p>
      </xdr:txBody>
    </xdr:sp>
    <xdr:clientData/>
  </xdr:twoCellAnchor>
  <xdr:twoCellAnchor>
    <xdr:from>
      <xdr:col>4</xdr:col>
      <xdr:colOff>1183821</xdr:colOff>
      <xdr:row>11</xdr:row>
      <xdr:rowOff>9525</xdr:rowOff>
    </xdr:from>
    <xdr:to>
      <xdr:col>13</xdr:col>
      <xdr:colOff>0</xdr:colOff>
      <xdr:row>23</xdr:row>
      <xdr:rowOff>353786</xdr:rowOff>
    </xdr:to>
    <xdr:graphicFrame macro="">
      <xdr:nvGraphicFramePr>
        <xdr:cNvPr id="6" name="10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1166813</xdr:colOff>
      <xdr:row>14</xdr:row>
      <xdr:rowOff>93568</xdr:rowOff>
    </xdr:from>
    <xdr:to>
      <xdr:col>12</xdr:col>
      <xdr:colOff>1214438</xdr:colOff>
      <xdr:row>14</xdr:row>
      <xdr:rowOff>93568</xdr:rowOff>
    </xdr:to>
    <xdr:cxnSp macro="">
      <xdr:nvCxnSpPr>
        <xdr:cNvPr id="8" name="7 Conector recto"/>
        <xdr:cNvCxnSpPr/>
      </xdr:nvCxnSpPr>
      <xdr:spPr>
        <a:xfrm>
          <a:off x="6895420" y="5536425"/>
          <a:ext cx="9164411" cy="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925284</xdr:colOff>
      <xdr:row>14</xdr:row>
      <xdr:rowOff>190502</xdr:rowOff>
    </xdr:from>
    <xdr:to>
      <xdr:col>11</xdr:col>
      <xdr:colOff>639534</xdr:colOff>
      <xdr:row>15</xdr:row>
      <xdr:rowOff>40824</xdr:rowOff>
    </xdr:to>
    <xdr:sp macro="" textlink="">
      <xdr:nvSpPr>
        <xdr:cNvPr id="9" name="8 CuadroTexto"/>
        <xdr:cNvSpPr txBox="1"/>
      </xdr:nvSpPr>
      <xdr:spPr>
        <a:xfrm>
          <a:off x="12994820" y="5633359"/>
          <a:ext cx="1197428" cy="23132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s-CO" sz="1600"/>
            <a:t>Mín 95%</a:t>
          </a:r>
        </a:p>
      </xdr:txBody>
    </xdr:sp>
    <xdr:clientData/>
  </xdr:twoCellAnchor>
  <xdr:twoCellAnchor editAs="oneCell">
    <xdr:from>
      <xdr:col>1</xdr:col>
      <xdr:colOff>204107</xdr:colOff>
      <xdr:row>1</xdr:row>
      <xdr:rowOff>108856</xdr:rowOff>
    </xdr:from>
    <xdr:to>
      <xdr:col>2</xdr:col>
      <xdr:colOff>1006929</xdr:colOff>
      <xdr:row>4</xdr:row>
      <xdr:rowOff>163284</xdr:rowOff>
    </xdr:to>
    <xdr:pic>
      <xdr:nvPicPr>
        <xdr:cNvPr id="10" name="9 Imagen" descr="C:\Users\mario.llinas\AppData\Local\Microsoft\Windows\Temporary Internet Files\Content.Outlook\PYUZK0GH\logo_horizontal_fondo blanco (2).png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074964" y="367392"/>
          <a:ext cx="2068286" cy="99332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957942</xdr:colOff>
      <xdr:row>5</xdr:row>
      <xdr:rowOff>210911</xdr:rowOff>
    </xdr:from>
    <xdr:to>
      <xdr:col>5</xdr:col>
      <xdr:colOff>65313</xdr:colOff>
      <xdr:row>7</xdr:row>
      <xdr:rowOff>29936</xdr:rowOff>
    </xdr:to>
    <xdr:sp macro="" textlink="">
      <xdr:nvSpPr>
        <xdr:cNvPr id="3" name="7 Rectángulo redondeado"/>
        <xdr:cNvSpPr>
          <a:spLocks noChangeArrowheads="1"/>
        </xdr:cNvSpPr>
      </xdr:nvSpPr>
      <xdr:spPr bwMode="auto">
        <a:xfrm>
          <a:off x="3101067" y="1725386"/>
          <a:ext cx="2707821" cy="809625"/>
        </a:xfrm>
        <a:prstGeom prst="roundRect">
          <a:avLst>
            <a:gd name="adj" fmla="val 16667"/>
          </a:avLst>
        </a:prstGeom>
        <a:solidFill>
          <a:srgbClr val="FFFFFF"/>
        </a:solidFill>
        <a:ln w="317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27432" rIns="0" bIns="27432" anchor="ctr" upright="1"/>
        <a:lstStyle/>
        <a:p>
          <a:pPr algn="l" rtl="1">
            <a:defRPr sz="1000"/>
          </a:pPr>
          <a:r>
            <a:rPr lang="es-CO" sz="1600" b="0" i="0" strike="noStrike">
              <a:solidFill>
                <a:srgbClr val="000000"/>
              </a:solidFill>
              <a:latin typeface="Tahoma"/>
              <a:ea typeface="Tahoma"/>
              <a:cs typeface="Tahoma"/>
            </a:rPr>
            <a:t>Mario A. Llinás V. </a:t>
          </a:r>
        </a:p>
      </xdr:txBody>
    </xdr:sp>
    <xdr:clientData/>
  </xdr:twoCellAnchor>
  <xdr:twoCellAnchor>
    <xdr:from>
      <xdr:col>6</xdr:col>
      <xdr:colOff>409575</xdr:colOff>
      <xdr:row>5</xdr:row>
      <xdr:rowOff>295275</xdr:rowOff>
    </xdr:from>
    <xdr:to>
      <xdr:col>8</xdr:col>
      <xdr:colOff>542925</xdr:colOff>
      <xdr:row>7</xdr:row>
      <xdr:rowOff>38100</xdr:rowOff>
    </xdr:to>
    <xdr:sp macro="" textlink="">
      <xdr:nvSpPr>
        <xdr:cNvPr id="4" name="8 Rectángulo redondeado"/>
        <xdr:cNvSpPr>
          <a:spLocks noChangeArrowheads="1"/>
        </xdr:cNvSpPr>
      </xdr:nvSpPr>
      <xdr:spPr bwMode="auto">
        <a:xfrm>
          <a:off x="7353300" y="1752600"/>
          <a:ext cx="2533650" cy="790575"/>
        </a:xfrm>
        <a:prstGeom prst="roundRect">
          <a:avLst>
            <a:gd name="adj" fmla="val 16667"/>
          </a:avLst>
        </a:prstGeom>
        <a:solidFill>
          <a:srgbClr val="FFFFFF"/>
        </a:solidFill>
        <a:ln w="317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27432" rIns="0" bIns="27432" anchor="ctr" upright="1"/>
        <a:lstStyle/>
        <a:p>
          <a:pPr algn="l" rtl="1">
            <a:defRPr sz="1000"/>
          </a:pPr>
          <a:r>
            <a:rPr lang="es-CO" sz="1600" b="0" i="0" strike="noStrike">
              <a:solidFill>
                <a:srgbClr val="000000"/>
              </a:solidFill>
              <a:latin typeface="Tahoma"/>
              <a:ea typeface="Tahoma"/>
              <a:cs typeface="Tahoma"/>
            </a:rPr>
            <a:t>Director del Laboratorio</a:t>
          </a:r>
        </a:p>
      </xdr:txBody>
    </xdr:sp>
    <xdr:clientData/>
  </xdr:twoCellAnchor>
  <xdr:twoCellAnchor>
    <xdr:from>
      <xdr:col>9</xdr:col>
      <xdr:colOff>884464</xdr:colOff>
      <xdr:row>5</xdr:row>
      <xdr:rowOff>151380</xdr:rowOff>
    </xdr:from>
    <xdr:to>
      <xdr:col>13</xdr:col>
      <xdr:colOff>0</xdr:colOff>
      <xdr:row>7</xdr:row>
      <xdr:rowOff>103755</xdr:rowOff>
    </xdr:to>
    <xdr:sp macro="" textlink="">
      <xdr:nvSpPr>
        <xdr:cNvPr id="5" name="9 Rectángulo redondeado"/>
        <xdr:cNvSpPr>
          <a:spLocks noChangeArrowheads="1"/>
        </xdr:cNvSpPr>
      </xdr:nvSpPr>
      <xdr:spPr bwMode="auto">
        <a:xfrm>
          <a:off x="11571514" y="1665855"/>
          <a:ext cx="4620986" cy="942975"/>
        </a:xfrm>
        <a:prstGeom prst="roundRect">
          <a:avLst>
            <a:gd name="adj" fmla="val 16667"/>
          </a:avLst>
        </a:prstGeom>
        <a:solidFill>
          <a:srgbClr val="FFFFFF"/>
        </a:solidFill>
        <a:ln w="317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27432" rIns="0" bIns="27432" anchor="ctr" upright="1"/>
        <a:lstStyle/>
        <a:p>
          <a:pPr algn="l" rtl="1">
            <a:defRPr sz="1000"/>
          </a:pPr>
          <a:r>
            <a:rPr lang="es-CO" sz="1600" b="0" i="0" strike="noStrike">
              <a:solidFill>
                <a:srgbClr val="000000"/>
              </a:solidFill>
              <a:latin typeface="Tahoma"/>
              <a:ea typeface="Tahoma"/>
              <a:cs typeface="Tahoma"/>
            </a:rPr>
            <a:t>Indicador -</a:t>
          </a:r>
          <a:r>
            <a:rPr lang="es-CO" sz="1600" b="0" i="0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 Aseguramiento Metrológico del Laboratorio</a:t>
          </a:r>
          <a:endParaRPr lang="es-CO" sz="1600" b="0" i="0" strike="noStrike">
            <a:solidFill>
              <a:srgbClr val="000000"/>
            </a:solidFill>
            <a:latin typeface="Tahoma"/>
            <a:ea typeface="Tahoma"/>
            <a:cs typeface="Tahoma"/>
          </a:endParaRPr>
        </a:p>
      </xdr:txBody>
    </xdr:sp>
    <xdr:clientData/>
  </xdr:twoCellAnchor>
  <xdr:twoCellAnchor>
    <xdr:from>
      <xdr:col>4</xdr:col>
      <xdr:colOff>1183821</xdr:colOff>
      <xdr:row>11</xdr:row>
      <xdr:rowOff>9525</xdr:rowOff>
    </xdr:from>
    <xdr:to>
      <xdr:col>13</xdr:col>
      <xdr:colOff>0</xdr:colOff>
      <xdr:row>23</xdr:row>
      <xdr:rowOff>353786</xdr:rowOff>
    </xdr:to>
    <xdr:graphicFrame macro="">
      <xdr:nvGraphicFramePr>
        <xdr:cNvPr id="6" name="10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202406</xdr:colOff>
      <xdr:row>13</xdr:row>
      <xdr:rowOff>129268</xdr:rowOff>
    </xdr:from>
    <xdr:to>
      <xdr:col>12</xdr:col>
      <xdr:colOff>1166812</xdr:colOff>
      <xdr:row>13</xdr:row>
      <xdr:rowOff>141174</xdr:rowOff>
    </xdr:to>
    <xdr:cxnSp macro="">
      <xdr:nvCxnSpPr>
        <xdr:cNvPr id="7" name="6 Conector recto"/>
        <xdr:cNvCxnSpPr/>
      </xdr:nvCxnSpPr>
      <xdr:spPr>
        <a:xfrm>
          <a:off x="7128442" y="5191125"/>
          <a:ext cx="8883763" cy="11906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489856</xdr:colOff>
      <xdr:row>12</xdr:row>
      <xdr:rowOff>149679</xdr:rowOff>
    </xdr:from>
    <xdr:to>
      <xdr:col>12</xdr:col>
      <xdr:colOff>1224642</xdr:colOff>
      <xdr:row>13</xdr:row>
      <xdr:rowOff>27214</xdr:rowOff>
    </xdr:to>
    <xdr:sp macro="" textlink="">
      <xdr:nvSpPr>
        <xdr:cNvPr id="8" name="7 CuadroTexto"/>
        <xdr:cNvSpPr txBox="1"/>
      </xdr:nvSpPr>
      <xdr:spPr>
        <a:xfrm>
          <a:off x="15335249" y="4830536"/>
          <a:ext cx="734786" cy="25853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s-CO" sz="1600"/>
            <a:t>100%</a:t>
          </a:r>
        </a:p>
      </xdr:txBody>
    </xdr:sp>
    <xdr:clientData/>
  </xdr:twoCellAnchor>
  <xdr:twoCellAnchor editAs="oneCell">
    <xdr:from>
      <xdr:col>1</xdr:col>
      <xdr:colOff>190500</xdr:colOff>
      <xdr:row>1</xdr:row>
      <xdr:rowOff>122464</xdr:rowOff>
    </xdr:from>
    <xdr:to>
      <xdr:col>2</xdr:col>
      <xdr:colOff>993322</xdr:colOff>
      <xdr:row>4</xdr:row>
      <xdr:rowOff>176892</xdr:rowOff>
    </xdr:to>
    <xdr:pic>
      <xdr:nvPicPr>
        <xdr:cNvPr id="9" name="8 Imagen" descr="C:\Users\mario.llinas\AppData\Local\Microsoft\Windows\Temporary Internet Files\Content.Outlook\PYUZK0GH\logo_horizontal_fondo blanco (2).png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061357" y="381000"/>
          <a:ext cx="2068286" cy="99332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Relationship Id="rId4" Type="http://schemas.openxmlformats.org/officeDocument/2006/relationships/comments" Target="../comments3.x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Relationship Id="rId4" Type="http://schemas.openxmlformats.org/officeDocument/2006/relationships/comments" Target="../comments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B2:M42"/>
  <sheetViews>
    <sheetView showGridLines="0" view="pageBreakPreview" topLeftCell="A28" zoomScale="70" zoomScaleNormal="70" zoomScaleSheetLayoutView="70" workbookViewId="0">
      <selection activeCell="D34" sqref="D34:I34"/>
    </sheetView>
  </sheetViews>
  <sheetFormatPr baseColWidth="10" defaultColWidth="18" defaultRowHeight="20.25" customHeight="1" x14ac:dyDescent="0.25"/>
  <cols>
    <col min="1" max="1" width="13.140625" style="6" customWidth="1"/>
    <col min="2" max="2" width="19" style="6" customWidth="1"/>
    <col min="3" max="8" width="18" style="6"/>
    <col min="9" max="9" width="20.140625" style="6" customWidth="1"/>
    <col min="10" max="10" width="21" style="6" customWidth="1"/>
    <col min="11" max="11" width="22.28515625" style="6" customWidth="1"/>
    <col min="12" max="12" width="19.42578125" style="6" customWidth="1"/>
    <col min="13" max="13" width="19.85546875" style="6" customWidth="1"/>
    <col min="14" max="16384" width="18" style="6"/>
  </cols>
  <sheetData>
    <row r="2" spans="2:13" ht="24.95" customHeight="1" x14ac:dyDescent="0.25">
      <c r="B2" s="157"/>
      <c r="C2" s="158"/>
      <c r="D2" s="163" t="s">
        <v>10</v>
      </c>
      <c r="E2" s="164"/>
      <c r="F2" s="164"/>
      <c r="G2" s="164"/>
      <c r="H2" s="164"/>
      <c r="I2" s="164"/>
      <c r="J2" s="164"/>
      <c r="K2" s="165"/>
      <c r="L2" s="172" t="s">
        <v>163</v>
      </c>
      <c r="M2" s="173"/>
    </row>
    <row r="3" spans="2:13" ht="24.95" customHeight="1" x14ac:dyDescent="0.25">
      <c r="B3" s="159"/>
      <c r="C3" s="160"/>
      <c r="D3" s="166"/>
      <c r="E3" s="167"/>
      <c r="F3" s="167"/>
      <c r="G3" s="167"/>
      <c r="H3" s="167"/>
      <c r="I3" s="167"/>
      <c r="J3" s="167"/>
      <c r="K3" s="168"/>
      <c r="L3" s="174" t="s">
        <v>164</v>
      </c>
      <c r="M3" s="175"/>
    </row>
    <row r="4" spans="2:13" ht="24.95" customHeight="1" x14ac:dyDescent="0.25">
      <c r="B4" s="159"/>
      <c r="C4" s="160"/>
      <c r="D4" s="166"/>
      <c r="E4" s="167"/>
      <c r="F4" s="167"/>
      <c r="G4" s="167"/>
      <c r="H4" s="167"/>
      <c r="I4" s="167"/>
      <c r="J4" s="167"/>
      <c r="K4" s="168"/>
      <c r="L4" s="174" t="s">
        <v>165</v>
      </c>
      <c r="M4" s="175"/>
    </row>
    <row r="5" spans="2:13" ht="24.95" customHeight="1" x14ac:dyDescent="0.25">
      <c r="B5" s="161"/>
      <c r="C5" s="162"/>
      <c r="D5" s="169"/>
      <c r="E5" s="170"/>
      <c r="F5" s="170"/>
      <c r="G5" s="170"/>
      <c r="H5" s="170"/>
      <c r="I5" s="170"/>
      <c r="J5" s="170"/>
      <c r="K5" s="171"/>
      <c r="L5" s="176" t="s">
        <v>115</v>
      </c>
      <c r="M5" s="177"/>
    </row>
    <row r="6" spans="2:13" ht="18.75" customHeight="1" x14ac:dyDescent="0.25"/>
    <row r="7" spans="2:13" ht="59.25" customHeight="1" x14ac:dyDescent="0.25">
      <c r="B7" s="178" t="s">
        <v>3</v>
      </c>
      <c r="C7" s="178"/>
      <c r="D7" s="134"/>
      <c r="E7" s="2"/>
      <c r="F7" s="179" t="s">
        <v>4</v>
      </c>
      <c r="G7" s="179"/>
      <c r="H7" s="3"/>
      <c r="I7" s="180" t="s">
        <v>5</v>
      </c>
      <c r="J7" s="180"/>
      <c r="K7" s="2"/>
    </row>
    <row r="8" spans="2:13" ht="30" customHeight="1" x14ac:dyDescent="0.25">
      <c r="B8" s="134"/>
      <c r="C8" s="134"/>
      <c r="D8" s="134"/>
      <c r="E8" s="2"/>
      <c r="F8" s="2"/>
      <c r="G8" s="135"/>
      <c r="H8" s="3"/>
      <c r="I8" s="136"/>
      <c r="J8" s="136"/>
      <c r="K8" s="2"/>
    </row>
    <row r="9" spans="2:13" ht="35.25" customHeight="1" x14ac:dyDescent="0.25">
      <c r="B9" s="181" t="s">
        <v>6</v>
      </c>
      <c r="C9" s="181"/>
      <c r="D9" s="181"/>
      <c r="E9" s="181"/>
      <c r="F9" s="181"/>
      <c r="G9" s="181"/>
      <c r="H9" s="181"/>
      <c r="I9" s="181"/>
      <c r="J9" s="181"/>
      <c r="K9" s="181"/>
      <c r="L9" s="181"/>
      <c r="M9" s="181"/>
    </row>
    <row r="10" spans="2:13" ht="45.75" customHeight="1" x14ac:dyDescent="0.25">
      <c r="B10" s="182" t="s">
        <v>222</v>
      </c>
      <c r="C10" s="183"/>
      <c r="D10" s="183"/>
      <c r="E10" s="183"/>
      <c r="F10" s="183"/>
      <c r="G10" s="183"/>
      <c r="H10" s="183"/>
      <c r="I10" s="183"/>
      <c r="J10" s="183"/>
      <c r="K10" s="183"/>
      <c r="L10" s="183"/>
      <c r="M10" s="184"/>
    </row>
    <row r="11" spans="2:13" ht="30" customHeight="1" thickBot="1" x14ac:dyDescent="0.3"/>
    <row r="12" spans="2:13" ht="30" customHeight="1" thickBot="1" x14ac:dyDescent="0.3">
      <c r="B12" s="61" t="s">
        <v>0</v>
      </c>
      <c r="C12" s="62" t="s">
        <v>1</v>
      </c>
      <c r="D12" s="63" t="s">
        <v>67</v>
      </c>
    </row>
    <row r="13" spans="2:13" ht="30" customHeight="1" x14ac:dyDescent="0.25">
      <c r="B13" s="40" t="s">
        <v>212</v>
      </c>
      <c r="C13" s="41">
        <f>+C29</f>
        <v>100</v>
      </c>
      <c r="D13" s="58">
        <v>95</v>
      </c>
    </row>
    <row r="14" spans="2:13" ht="30" customHeight="1" x14ac:dyDescent="0.25">
      <c r="B14" s="40" t="s">
        <v>213</v>
      </c>
      <c r="C14" s="41">
        <f>+C30</f>
        <v>100</v>
      </c>
      <c r="D14" s="58">
        <v>95</v>
      </c>
    </row>
    <row r="15" spans="2:13" ht="30" customHeight="1" x14ac:dyDescent="0.25">
      <c r="B15" s="143" t="s">
        <v>215</v>
      </c>
      <c r="C15" s="41">
        <v>100</v>
      </c>
      <c r="D15" s="58">
        <v>95</v>
      </c>
    </row>
    <row r="16" spans="2:13" ht="30" customHeight="1" x14ac:dyDescent="0.25">
      <c r="B16" s="40" t="s">
        <v>216</v>
      </c>
      <c r="C16" s="41">
        <v>100</v>
      </c>
      <c r="D16" s="58">
        <v>95</v>
      </c>
    </row>
    <row r="17" spans="2:13" ht="30" customHeight="1" x14ac:dyDescent="0.25">
      <c r="B17" s="40" t="s">
        <v>232</v>
      </c>
      <c r="C17" s="41">
        <v>100</v>
      </c>
      <c r="D17" s="58">
        <v>95</v>
      </c>
    </row>
    <row r="18" spans="2:13" ht="30" customHeight="1" x14ac:dyDescent="0.25">
      <c r="B18" s="40" t="s">
        <v>233</v>
      </c>
      <c r="C18" s="41">
        <v>100</v>
      </c>
      <c r="D18" s="58">
        <v>95</v>
      </c>
      <c r="M18" s="4"/>
    </row>
    <row r="19" spans="2:13" ht="30" customHeight="1" x14ac:dyDescent="0.25">
      <c r="B19" s="40" t="s">
        <v>234</v>
      </c>
      <c r="C19" s="41">
        <v>100</v>
      </c>
      <c r="D19" s="58">
        <v>95</v>
      </c>
      <c r="M19" s="4"/>
    </row>
    <row r="20" spans="2:13" ht="30" customHeight="1" x14ac:dyDescent="0.25">
      <c r="B20" s="36"/>
      <c r="C20" s="41"/>
      <c r="D20" s="58">
        <v>95</v>
      </c>
    </row>
    <row r="21" spans="2:13" ht="30" customHeight="1" x14ac:dyDescent="0.25">
      <c r="B21" s="36"/>
      <c r="C21" s="41"/>
      <c r="D21" s="58">
        <v>95</v>
      </c>
    </row>
    <row r="22" spans="2:13" ht="30" customHeight="1" x14ac:dyDescent="0.25">
      <c r="B22" s="36"/>
      <c r="C22" s="41"/>
      <c r="D22" s="58">
        <v>95</v>
      </c>
    </row>
    <row r="23" spans="2:13" ht="30" customHeight="1" x14ac:dyDescent="0.25">
      <c r="B23" s="36"/>
      <c r="C23" s="30"/>
      <c r="D23" s="58">
        <v>95</v>
      </c>
    </row>
    <row r="24" spans="2:13" ht="30" customHeight="1" thickBot="1" x14ac:dyDescent="0.3">
      <c r="B24" s="19"/>
      <c r="C24" s="33"/>
      <c r="D24" s="144">
        <v>95</v>
      </c>
    </row>
    <row r="25" spans="2:13" ht="30" customHeight="1" x14ac:dyDescent="0.25">
      <c r="B25" s="80"/>
      <c r="C25" s="81"/>
      <c r="D25" s="82"/>
    </row>
    <row r="26" spans="2:13" ht="30" customHeight="1" thickBot="1" x14ac:dyDescent="0.3">
      <c r="B26" s="142" t="s">
        <v>210</v>
      </c>
    </row>
    <row r="27" spans="2:13" ht="38.25" customHeight="1" thickBot="1" x14ac:dyDescent="0.3">
      <c r="B27" s="154" t="s">
        <v>2</v>
      </c>
      <c r="C27" s="155"/>
      <c r="D27" s="155"/>
      <c r="E27" s="155"/>
      <c r="F27" s="155"/>
      <c r="G27" s="155"/>
      <c r="H27" s="155"/>
      <c r="I27" s="155"/>
      <c r="J27" s="155"/>
      <c r="K27" s="155"/>
      <c r="L27" s="155"/>
      <c r="M27" s="156"/>
    </row>
    <row r="28" spans="2:13" ht="64.5" customHeight="1" x14ac:dyDescent="0.25">
      <c r="B28" s="16" t="s">
        <v>0</v>
      </c>
      <c r="C28" s="133" t="s">
        <v>1</v>
      </c>
      <c r="D28" s="185" t="s">
        <v>7</v>
      </c>
      <c r="E28" s="186"/>
      <c r="F28" s="186"/>
      <c r="G28" s="186"/>
      <c r="H28" s="186"/>
      <c r="I28" s="186"/>
      <c r="J28" s="187" t="s">
        <v>8</v>
      </c>
      <c r="K28" s="187"/>
      <c r="L28" s="17" t="s">
        <v>218</v>
      </c>
      <c r="M28" s="18" t="s">
        <v>217</v>
      </c>
    </row>
    <row r="29" spans="2:13" ht="60" customHeight="1" x14ac:dyDescent="0.25">
      <c r="B29" s="143" t="s">
        <v>211</v>
      </c>
      <c r="C29" s="38">
        <f>IFERROR(100-((M29/L29)*100),"")</f>
        <v>100</v>
      </c>
      <c r="D29" s="188" t="s">
        <v>219</v>
      </c>
      <c r="E29" s="189"/>
      <c r="F29" s="189"/>
      <c r="G29" s="189"/>
      <c r="H29" s="189"/>
      <c r="I29" s="190"/>
      <c r="J29" s="191" t="s">
        <v>60</v>
      </c>
      <c r="K29" s="191"/>
      <c r="L29" s="35">
        <v>13</v>
      </c>
      <c r="M29" s="37">
        <v>0</v>
      </c>
    </row>
    <row r="30" spans="2:13" ht="60" customHeight="1" x14ac:dyDescent="0.25">
      <c r="B30" s="143" t="s">
        <v>220</v>
      </c>
      <c r="C30" s="38">
        <f t="shared" ref="C30:C35" si="0">IFERROR(100-((M30/L30)*100),"")</f>
        <v>100</v>
      </c>
      <c r="D30" s="188" t="s">
        <v>230</v>
      </c>
      <c r="E30" s="189"/>
      <c r="F30" s="189"/>
      <c r="G30" s="189"/>
      <c r="H30" s="189"/>
      <c r="I30" s="190"/>
      <c r="J30" s="191" t="s">
        <v>60</v>
      </c>
      <c r="K30" s="191"/>
      <c r="L30" s="35">
        <v>15</v>
      </c>
      <c r="M30" s="37">
        <v>0</v>
      </c>
    </row>
    <row r="31" spans="2:13" ht="60" customHeight="1" x14ac:dyDescent="0.25">
      <c r="B31" s="143" t="s">
        <v>214</v>
      </c>
      <c r="C31" s="38">
        <f t="shared" si="0"/>
        <v>100</v>
      </c>
      <c r="D31" s="188" t="s">
        <v>230</v>
      </c>
      <c r="E31" s="189"/>
      <c r="F31" s="189"/>
      <c r="G31" s="189"/>
      <c r="H31" s="189"/>
      <c r="I31" s="190"/>
      <c r="J31" s="191" t="s">
        <v>60</v>
      </c>
      <c r="K31" s="191"/>
      <c r="L31" s="35">
        <v>15</v>
      </c>
      <c r="M31" s="37">
        <v>0</v>
      </c>
    </row>
    <row r="32" spans="2:13" ht="60" customHeight="1" x14ac:dyDescent="0.25">
      <c r="B32" s="143" t="s">
        <v>221</v>
      </c>
      <c r="C32" s="38">
        <f t="shared" si="0"/>
        <v>100</v>
      </c>
      <c r="D32" s="188" t="s">
        <v>230</v>
      </c>
      <c r="E32" s="189"/>
      <c r="F32" s="189"/>
      <c r="G32" s="189"/>
      <c r="H32" s="189"/>
      <c r="I32" s="190"/>
      <c r="J32" s="191" t="s">
        <v>60</v>
      </c>
      <c r="K32" s="191"/>
      <c r="L32" s="35">
        <v>15</v>
      </c>
      <c r="M32" s="37">
        <v>0</v>
      </c>
    </row>
    <row r="33" spans="2:13" ht="60" customHeight="1" x14ac:dyDescent="0.25">
      <c r="B33" s="40" t="s">
        <v>232</v>
      </c>
      <c r="C33" s="151">
        <f t="shared" si="0"/>
        <v>100</v>
      </c>
      <c r="D33" s="188" t="s">
        <v>235</v>
      </c>
      <c r="E33" s="189"/>
      <c r="F33" s="189"/>
      <c r="G33" s="189"/>
      <c r="H33" s="189"/>
      <c r="I33" s="190"/>
      <c r="J33" s="191" t="s">
        <v>60</v>
      </c>
      <c r="K33" s="191"/>
      <c r="L33" s="35">
        <v>20</v>
      </c>
      <c r="M33" s="37">
        <v>0</v>
      </c>
    </row>
    <row r="34" spans="2:13" ht="60" customHeight="1" x14ac:dyDescent="0.25">
      <c r="B34" s="40" t="s">
        <v>233</v>
      </c>
      <c r="C34" s="151">
        <f t="shared" si="0"/>
        <v>100</v>
      </c>
      <c r="D34" s="188" t="s">
        <v>236</v>
      </c>
      <c r="E34" s="189"/>
      <c r="F34" s="189"/>
      <c r="G34" s="189"/>
      <c r="H34" s="189"/>
      <c r="I34" s="190"/>
      <c r="J34" s="191" t="s">
        <v>60</v>
      </c>
      <c r="K34" s="191"/>
      <c r="L34" s="35">
        <v>19</v>
      </c>
      <c r="M34" s="37">
        <v>0</v>
      </c>
    </row>
    <row r="35" spans="2:13" ht="60" customHeight="1" x14ac:dyDescent="0.25">
      <c r="B35" s="40" t="s">
        <v>234</v>
      </c>
      <c r="C35" s="151">
        <f t="shared" si="0"/>
        <v>100</v>
      </c>
      <c r="D35" s="188" t="s">
        <v>240</v>
      </c>
      <c r="E35" s="189"/>
      <c r="F35" s="189"/>
      <c r="G35" s="189"/>
      <c r="H35" s="189"/>
      <c r="I35" s="190"/>
      <c r="J35" s="191" t="s">
        <v>60</v>
      </c>
      <c r="K35" s="191"/>
      <c r="L35" s="35">
        <v>23</v>
      </c>
      <c r="M35" s="37">
        <v>0</v>
      </c>
    </row>
    <row r="36" spans="2:13" ht="60" customHeight="1" x14ac:dyDescent="0.25">
      <c r="B36" s="40"/>
      <c r="C36" s="38"/>
      <c r="D36" s="191"/>
      <c r="E36" s="191"/>
      <c r="F36" s="191"/>
      <c r="G36" s="191"/>
      <c r="H36" s="191"/>
      <c r="I36" s="191"/>
      <c r="J36" s="191"/>
      <c r="K36" s="191"/>
      <c r="L36" s="35"/>
      <c r="M36" s="37"/>
    </row>
    <row r="37" spans="2:13" ht="60" customHeight="1" x14ac:dyDescent="0.25">
      <c r="B37" s="40"/>
      <c r="C37" s="38"/>
      <c r="D37" s="191"/>
      <c r="E37" s="191"/>
      <c r="F37" s="191"/>
      <c r="G37" s="191"/>
      <c r="H37" s="191"/>
      <c r="I37" s="191"/>
      <c r="J37" s="191"/>
      <c r="K37" s="191"/>
      <c r="L37" s="35"/>
      <c r="M37" s="37"/>
    </row>
    <row r="38" spans="2:13" ht="60" customHeight="1" x14ac:dyDescent="0.25">
      <c r="B38" s="40"/>
      <c r="C38" s="38"/>
      <c r="D38" s="191"/>
      <c r="E38" s="191"/>
      <c r="F38" s="191"/>
      <c r="G38" s="191"/>
      <c r="H38" s="191"/>
      <c r="I38" s="191"/>
      <c r="J38" s="191"/>
      <c r="K38" s="191"/>
      <c r="L38" s="35"/>
      <c r="M38" s="37"/>
    </row>
    <row r="39" spans="2:13" ht="60" customHeight="1" x14ac:dyDescent="0.25">
      <c r="B39" s="40"/>
      <c r="C39" s="38"/>
      <c r="D39" s="191"/>
      <c r="E39" s="191"/>
      <c r="F39" s="191"/>
      <c r="G39" s="191"/>
      <c r="H39" s="191"/>
      <c r="I39" s="191"/>
      <c r="J39" s="191"/>
      <c r="K39" s="191"/>
      <c r="L39" s="35"/>
      <c r="M39" s="37"/>
    </row>
    <row r="41" spans="2:13" ht="20.25" customHeight="1" x14ac:dyDescent="0.25">
      <c r="B41" s="192" t="s">
        <v>183</v>
      </c>
      <c r="C41" s="193"/>
      <c r="D41" s="193"/>
      <c r="E41" s="193"/>
      <c r="F41" s="193"/>
      <c r="G41" s="193"/>
      <c r="H41" s="193"/>
      <c r="I41" s="193"/>
      <c r="J41" s="193"/>
      <c r="K41" s="193"/>
      <c r="L41" s="193"/>
      <c r="M41" s="194"/>
    </row>
    <row r="42" spans="2:13" ht="20.25" customHeight="1" x14ac:dyDescent="0.25">
      <c r="B42" s="195"/>
      <c r="C42" s="196"/>
      <c r="D42" s="196"/>
      <c r="E42" s="196"/>
      <c r="F42" s="196"/>
      <c r="G42" s="196"/>
      <c r="H42" s="196"/>
      <c r="I42" s="196"/>
      <c r="J42" s="196"/>
      <c r="K42" s="196"/>
      <c r="L42" s="196"/>
      <c r="M42" s="197"/>
    </row>
  </sheetData>
  <mergeCells count="37">
    <mergeCell ref="B41:M42"/>
    <mergeCell ref="D37:I37"/>
    <mergeCell ref="J37:K37"/>
    <mergeCell ref="D38:I38"/>
    <mergeCell ref="J38:K38"/>
    <mergeCell ref="D39:I39"/>
    <mergeCell ref="J39:K39"/>
    <mergeCell ref="D34:I34"/>
    <mergeCell ref="J34:K34"/>
    <mergeCell ref="D35:I35"/>
    <mergeCell ref="J35:K35"/>
    <mergeCell ref="D36:I36"/>
    <mergeCell ref="J36:K36"/>
    <mergeCell ref="D31:I31"/>
    <mergeCell ref="J31:K31"/>
    <mergeCell ref="D32:I32"/>
    <mergeCell ref="J32:K32"/>
    <mergeCell ref="D33:I33"/>
    <mergeCell ref="J33:K33"/>
    <mergeCell ref="D28:I28"/>
    <mergeCell ref="J28:K28"/>
    <mergeCell ref="D29:I29"/>
    <mergeCell ref="J29:K29"/>
    <mergeCell ref="D30:I30"/>
    <mergeCell ref="J30:K30"/>
    <mergeCell ref="B27:M27"/>
    <mergeCell ref="B2:C5"/>
    <mergeCell ref="D2:K5"/>
    <mergeCell ref="L2:M2"/>
    <mergeCell ref="L3:M3"/>
    <mergeCell ref="L4:M4"/>
    <mergeCell ref="L5:M5"/>
    <mergeCell ref="B7:C7"/>
    <mergeCell ref="F7:G7"/>
    <mergeCell ref="I7:J7"/>
    <mergeCell ref="B9:M9"/>
    <mergeCell ref="B10:M10"/>
  </mergeCells>
  <pageMargins left="0.7" right="0.7" top="0.75" bottom="0.75" header="0.3" footer="0.3"/>
  <pageSetup paperSize="9" scale="33" orientation="portrait" r:id="rId1"/>
  <ignoredErrors>
    <ignoredError sqref="C13:C14 C29:C32" unlockedFormula="1"/>
  </ignoredError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>
    <tabColor theme="2" tint="-0.249977111117893"/>
  </sheetPr>
  <dimension ref="B2:M42"/>
  <sheetViews>
    <sheetView showGridLines="0" topLeftCell="A22" zoomScale="70" zoomScaleNormal="70" workbookViewId="0">
      <selection activeCell="D36" sqref="D36:I36"/>
    </sheetView>
  </sheetViews>
  <sheetFormatPr baseColWidth="10" defaultColWidth="18" defaultRowHeight="20.25" customHeight="1" x14ac:dyDescent="0.25"/>
  <cols>
    <col min="1" max="1" width="13.140625" style="6" customWidth="1"/>
    <col min="2" max="2" width="19" style="6" customWidth="1"/>
    <col min="3" max="8" width="18" style="6"/>
    <col min="9" max="9" width="20.140625" style="6" customWidth="1"/>
    <col min="10" max="10" width="21" style="6" customWidth="1"/>
    <col min="11" max="11" width="22.28515625" style="6" customWidth="1"/>
    <col min="12" max="12" width="19.42578125" style="6" customWidth="1"/>
    <col min="13" max="13" width="19.85546875" style="6" customWidth="1"/>
    <col min="14" max="16384" width="18" style="6"/>
  </cols>
  <sheetData>
    <row r="2" spans="2:13" ht="24.95" customHeight="1" x14ac:dyDescent="0.25">
      <c r="B2" s="157"/>
      <c r="C2" s="158"/>
      <c r="D2" s="163" t="s">
        <v>10</v>
      </c>
      <c r="E2" s="164"/>
      <c r="F2" s="164"/>
      <c r="G2" s="164"/>
      <c r="H2" s="164"/>
      <c r="I2" s="164"/>
      <c r="J2" s="164"/>
      <c r="K2" s="165"/>
      <c r="L2" s="172" t="s">
        <v>163</v>
      </c>
      <c r="M2" s="173"/>
    </row>
    <row r="3" spans="2:13" ht="24.95" customHeight="1" x14ac:dyDescent="0.25">
      <c r="B3" s="159"/>
      <c r="C3" s="160"/>
      <c r="D3" s="166"/>
      <c r="E3" s="167"/>
      <c r="F3" s="167"/>
      <c r="G3" s="167"/>
      <c r="H3" s="167"/>
      <c r="I3" s="167"/>
      <c r="J3" s="167"/>
      <c r="K3" s="168"/>
      <c r="L3" s="174" t="s">
        <v>164</v>
      </c>
      <c r="M3" s="175"/>
    </row>
    <row r="4" spans="2:13" ht="24.95" customHeight="1" x14ac:dyDescent="0.25">
      <c r="B4" s="159"/>
      <c r="C4" s="160"/>
      <c r="D4" s="166"/>
      <c r="E4" s="167"/>
      <c r="F4" s="167"/>
      <c r="G4" s="167"/>
      <c r="H4" s="167"/>
      <c r="I4" s="167"/>
      <c r="J4" s="167"/>
      <c r="K4" s="168"/>
      <c r="L4" s="174" t="s">
        <v>165</v>
      </c>
      <c r="M4" s="175"/>
    </row>
    <row r="5" spans="2:13" ht="24.95" customHeight="1" x14ac:dyDescent="0.25">
      <c r="B5" s="161"/>
      <c r="C5" s="162"/>
      <c r="D5" s="169"/>
      <c r="E5" s="170"/>
      <c r="F5" s="170"/>
      <c r="G5" s="170"/>
      <c r="H5" s="170"/>
      <c r="I5" s="170"/>
      <c r="J5" s="170"/>
      <c r="K5" s="171"/>
      <c r="L5" s="176" t="s">
        <v>114</v>
      </c>
      <c r="M5" s="177"/>
    </row>
    <row r="6" spans="2:13" ht="18.75" customHeight="1" x14ac:dyDescent="0.25"/>
    <row r="7" spans="2:13" ht="59.25" customHeight="1" x14ac:dyDescent="0.25">
      <c r="B7" s="178" t="s">
        <v>3</v>
      </c>
      <c r="C7" s="178"/>
      <c r="D7" s="26"/>
      <c r="E7" s="2"/>
      <c r="F7" s="179" t="s">
        <v>4</v>
      </c>
      <c r="G7" s="179"/>
      <c r="H7" s="3"/>
      <c r="I7" s="180" t="s">
        <v>5</v>
      </c>
      <c r="J7" s="180"/>
      <c r="K7" s="2"/>
    </row>
    <row r="8" spans="2:13" ht="30" customHeight="1" x14ac:dyDescent="0.25">
      <c r="B8" s="26"/>
      <c r="C8" s="26"/>
      <c r="D8" s="26"/>
      <c r="E8" s="2"/>
      <c r="F8" s="2"/>
      <c r="G8" s="28"/>
      <c r="H8" s="3"/>
      <c r="I8" s="27"/>
      <c r="J8" s="27"/>
      <c r="K8" s="2"/>
    </row>
    <row r="9" spans="2:13" ht="35.25" customHeight="1" x14ac:dyDescent="0.25">
      <c r="B9" s="181" t="s">
        <v>6</v>
      </c>
      <c r="C9" s="181"/>
      <c r="D9" s="181"/>
      <c r="E9" s="181"/>
      <c r="F9" s="181"/>
      <c r="G9" s="181"/>
      <c r="H9" s="181"/>
      <c r="I9" s="181"/>
      <c r="J9" s="181"/>
      <c r="K9" s="181"/>
      <c r="L9" s="181"/>
      <c r="M9" s="181"/>
    </row>
    <row r="10" spans="2:13" ht="45.75" customHeight="1" x14ac:dyDescent="0.25">
      <c r="B10" s="182" t="s">
        <v>20</v>
      </c>
      <c r="C10" s="183"/>
      <c r="D10" s="183"/>
      <c r="E10" s="183"/>
      <c r="F10" s="183"/>
      <c r="G10" s="183"/>
      <c r="H10" s="183"/>
      <c r="I10" s="183"/>
      <c r="J10" s="183"/>
      <c r="K10" s="183"/>
      <c r="L10" s="183"/>
      <c r="M10" s="184"/>
    </row>
    <row r="11" spans="2:13" ht="30" customHeight="1" thickBot="1" x14ac:dyDescent="0.3"/>
    <row r="12" spans="2:13" ht="30" customHeight="1" thickBot="1" x14ac:dyDescent="0.3">
      <c r="B12" s="100" t="s">
        <v>0</v>
      </c>
      <c r="C12" s="101" t="s">
        <v>1</v>
      </c>
      <c r="D12" s="102" t="s">
        <v>67</v>
      </c>
    </row>
    <row r="13" spans="2:13" ht="30" customHeight="1" x14ac:dyDescent="0.25">
      <c r="B13" s="73">
        <v>44197</v>
      </c>
      <c r="C13" s="74">
        <f>+C28</f>
        <v>100</v>
      </c>
      <c r="D13" s="89">
        <v>95</v>
      </c>
    </row>
    <row r="14" spans="2:13" ht="30" customHeight="1" x14ac:dyDescent="0.25">
      <c r="B14" s="11">
        <v>44228</v>
      </c>
      <c r="C14" s="30">
        <f>+C29</f>
        <v>100</v>
      </c>
      <c r="D14" s="31">
        <v>95</v>
      </c>
    </row>
    <row r="15" spans="2:13" ht="30" customHeight="1" x14ac:dyDescent="0.25">
      <c r="B15" s="11">
        <v>44256</v>
      </c>
      <c r="C15" s="30">
        <f t="shared" ref="C15:C19" si="0">+C30</f>
        <v>100</v>
      </c>
      <c r="D15" s="31">
        <v>95</v>
      </c>
    </row>
    <row r="16" spans="2:13" ht="30" customHeight="1" x14ac:dyDescent="0.25">
      <c r="B16" s="11">
        <v>44287</v>
      </c>
      <c r="C16" s="30">
        <f t="shared" si="0"/>
        <v>100</v>
      </c>
      <c r="D16" s="31">
        <v>95</v>
      </c>
    </row>
    <row r="17" spans="2:13" ht="30" customHeight="1" x14ac:dyDescent="0.25">
      <c r="B17" s="11" t="s">
        <v>170</v>
      </c>
      <c r="C17" s="30">
        <f t="shared" si="0"/>
        <v>100</v>
      </c>
      <c r="D17" s="31">
        <v>95</v>
      </c>
    </row>
    <row r="18" spans="2:13" ht="30" customHeight="1" x14ac:dyDescent="0.25">
      <c r="B18" s="11" t="s">
        <v>171</v>
      </c>
      <c r="C18" s="30">
        <f t="shared" si="0"/>
        <v>100</v>
      </c>
      <c r="D18" s="31">
        <v>95</v>
      </c>
      <c r="M18" s="4"/>
    </row>
    <row r="19" spans="2:13" ht="30" customHeight="1" x14ac:dyDescent="0.25">
      <c r="B19" s="11" t="s">
        <v>172</v>
      </c>
      <c r="C19" s="30">
        <f t="shared" si="0"/>
        <v>100</v>
      </c>
      <c r="D19" s="31">
        <v>95</v>
      </c>
      <c r="M19" s="4"/>
    </row>
    <row r="20" spans="2:13" ht="30" customHeight="1" x14ac:dyDescent="0.25">
      <c r="B20" s="11" t="s">
        <v>173</v>
      </c>
      <c r="C20" s="30"/>
      <c r="D20" s="31"/>
    </row>
    <row r="21" spans="2:13" ht="30" customHeight="1" x14ac:dyDescent="0.25">
      <c r="B21" s="11" t="s">
        <v>174</v>
      </c>
      <c r="C21" s="30"/>
      <c r="D21" s="31"/>
    </row>
    <row r="22" spans="2:13" ht="30" customHeight="1" x14ac:dyDescent="0.25">
      <c r="B22" s="11" t="s">
        <v>175</v>
      </c>
      <c r="C22" s="30"/>
      <c r="D22" s="31"/>
    </row>
    <row r="23" spans="2:13" ht="30" customHeight="1" x14ac:dyDescent="0.25">
      <c r="B23" s="11" t="s">
        <v>176</v>
      </c>
      <c r="C23" s="30"/>
      <c r="D23" s="31"/>
    </row>
    <row r="24" spans="2:13" ht="30" customHeight="1" thickBot="1" x14ac:dyDescent="0.3">
      <c r="B24" s="19" t="s">
        <v>177</v>
      </c>
      <c r="C24" s="33"/>
      <c r="D24" s="32"/>
    </row>
    <row r="25" spans="2:13" ht="30" customHeight="1" thickBot="1" x14ac:dyDescent="0.3"/>
    <row r="26" spans="2:13" ht="38.25" customHeight="1" thickBot="1" x14ac:dyDescent="0.3">
      <c r="B26" s="154" t="s">
        <v>2</v>
      </c>
      <c r="C26" s="155"/>
      <c r="D26" s="155"/>
      <c r="E26" s="155"/>
      <c r="F26" s="155"/>
      <c r="G26" s="155"/>
      <c r="H26" s="155"/>
      <c r="I26" s="155"/>
      <c r="J26" s="155"/>
      <c r="K26" s="155"/>
      <c r="L26" s="155"/>
      <c r="M26" s="156"/>
    </row>
    <row r="27" spans="2:13" ht="64.5" customHeight="1" x14ac:dyDescent="0.25">
      <c r="B27" s="16" t="s">
        <v>0</v>
      </c>
      <c r="C27" s="124" t="s">
        <v>1</v>
      </c>
      <c r="D27" s="185" t="s">
        <v>7</v>
      </c>
      <c r="E27" s="186"/>
      <c r="F27" s="186"/>
      <c r="G27" s="186"/>
      <c r="H27" s="186"/>
      <c r="I27" s="186"/>
      <c r="J27" s="187" t="s">
        <v>8</v>
      </c>
      <c r="K27" s="187"/>
      <c r="L27" s="17" t="s">
        <v>16</v>
      </c>
      <c r="M27" s="18" t="s">
        <v>17</v>
      </c>
    </row>
    <row r="28" spans="2:13" ht="30" customHeight="1" x14ac:dyDescent="0.25">
      <c r="B28" s="11">
        <v>44197</v>
      </c>
      <c r="C28" s="30">
        <f>+M28/L28*100</f>
        <v>100</v>
      </c>
      <c r="D28" s="216" t="s">
        <v>223</v>
      </c>
      <c r="E28" s="216"/>
      <c r="F28" s="216"/>
      <c r="G28" s="216"/>
      <c r="H28" s="216"/>
      <c r="I28" s="216"/>
      <c r="J28" s="221" t="s">
        <v>22</v>
      </c>
      <c r="K28" s="221"/>
      <c r="L28" s="34">
        <v>13</v>
      </c>
      <c r="M28" s="31">
        <v>13</v>
      </c>
    </row>
    <row r="29" spans="2:13" ht="30" customHeight="1" x14ac:dyDescent="0.25">
      <c r="B29" s="11">
        <v>44228</v>
      </c>
      <c r="C29" s="30">
        <f t="shared" ref="C29:C34" si="1">+M29/L29*100</f>
        <v>100</v>
      </c>
      <c r="D29" s="216" t="s">
        <v>21</v>
      </c>
      <c r="E29" s="216"/>
      <c r="F29" s="216"/>
      <c r="G29" s="216"/>
      <c r="H29" s="216"/>
      <c r="I29" s="216"/>
      <c r="J29" s="221" t="s">
        <v>22</v>
      </c>
      <c r="K29" s="221"/>
      <c r="L29" s="34">
        <v>15</v>
      </c>
      <c r="M29" s="31">
        <v>15</v>
      </c>
    </row>
    <row r="30" spans="2:13" ht="30" customHeight="1" x14ac:dyDescent="0.25">
      <c r="B30" s="11">
        <v>44256</v>
      </c>
      <c r="C30" s="30">
        <f t="shared" si="1"/>
        <v>100</v>
      </c>
      <c r="D30" s="216" t="s">
        <v>21</v>
      </c>
      <c r="E30" s="216"/>
      <c r="F30" s="216"/>
      <c r="G30" s="216"/>
      <c r="H30" s="216"/>
      <c r="I30" s="216"/>
      <c r="J30" s="221" t="s">
        <v>22</v>
      </c>
      <c r="K30" s="221"/>
      <c r="L30" s="34">
        <v>15</v>
      </c>
      <c r="M30" s="31">
        <v>15</v>
      </c>
    </row>
    <row r="31" spans="2:13" ht="30" customHeight="1" x14ac:dyDescent="0.25">
      <c r="B31" s="11">
        <v>44287</v>
      </c>
      <c r="C31" s="30">
        <f t="shared" si="1"/>
        <v>100</v>
      </c>
      <c r="D31" s="216" t="s">
        <v>21</v>
      </c>
      <c r="E31" s="216"/>
      <c r="F31" s="216"/>
      <c r="G31" s="216"/>
      <c r="H31" s="216"/>
      <c r="I31" s="216"/>
      <c r="J31" s="221" t="s">
        <v>22</v>
      </c>
      <c r="K31" s="221"/>
      <c r="L31" s="34">
        <v>15</v>
      </c>
      <c r="M31" s="31">
        <v>15</v>
      </c>
    </row>
    <row r="32" spans="2:13" ht="30" customHeight="1" x14ac:dyDescent="0.25">
      <c r="B32" s="11">
        <v>44317</v>
      </c>
      <c r="C32" s="30">
        <f t="shared" si="1"/>
        <v>100</v>
      </c>
      <c r="D32" s="216" t="s">
        <v>21</v>
      </c>
      <c r="E32" s="216"/>
      <c r="F32" s="216"/>
      <c r="G32" s="216"/>
      <c r="H32" s="216"/>
      <c r="I32" s="216"/>
      <c r="J32" s="221" t="s">
        <v>22</v>
      </c>
      <c r="K32" s="221"/>
      <c r="L32" s="34">
        <v>20</v>
      </c>
      <c r="M32" s="31">
        <v>20</v>
      </c>
    </row>
    <row r="33" spans="2:13" ht="30" customHeight="1" x14ac:dyDescent="0.25">
      <c r="B33" s="11">
        <v>44348</v>
      </c>
      <c r="C33" s="30">
        <f t="shared" si="1"/>
        <v>100</v>
      </c>
      <c r="D33" s="216" t="s">
        <v>21</v>
      </c>
      <c r="E33" s="216"/>
      <c r="F33" s="216"/>
      <c r="G33" s="216"/>
      <c r="H33" s="216"/>
      <c r="I33" s="216"/>
      <c r="J33" s="221" t="s">
        <v>22</v>
      </c>
      <c r="K33" s="221"/>
      <c r="L33" s="34">
        <v>19</v>
      </c>
      <c r="M33" s="31">
        <v>19</v>
      </c>
    </row>
    <row r="34" spans="2:13" ht="30" customHeight="1" x14ac:dyDescent="0.25">
      <c r="B34" s="11">
        <v>44378</v>
      </c>
      <c r="C34" s="30">
        <f t="shared" si="1"/>
        <v>100</v>
      </c>
      <c r="D34" s="216" t="s">
        <v>21</v>
      </c>
      <c r="E34" s="216"/>
      <c r="F34" s="216"/>
      <c r="G34" s="216"/>
      <c r="H34" s="216"/>
      <c r="I34" s="216"/>
      <c r="J34" s="221" t="s">
        <v>22</v>
      </c>
      <c r="K34" s="221"/>
      <c r="L34" s="34">
        <v>23</v>
      </c>
      <c r="M34" s="31">
        <v>23</v>
      </c>
    </row>
    <row r="35" spans="2:13" ht="30" customHeight="1" x14ac:dyDescent="0.25">
      <c r="B35" s="11"/>
      <c r="C35" s="30"/>
      <c r="D35" s="216"/>
      <c r="E35" s="216"/>
      <c r="F35" s="216"/>
      <c r="G35" s="216"/>
      <c r="H35" s="216"/>
      <c r="I35" s="216"/>
      <c r="J35" s="221"/>
      <c r="K35" s="221"/>
      <c r="L35" s="34"/>
      <c r="M35" s="31"/>
    </row>
    <row r="36" spans="2:13" ht="30" customHeight="1" x14ac:dyDescent="0.25">
      <c r="B36" s="11"/>
      <c r="C36" s="30"/>
      <c r="D36" s="216"/>
      <c r="E36" s="216"/>
      <c r="F36" s="216"/>
      <c r="G36" s="216"/>
      <c r="H36" s="216"/>
      <c r="I36" s="216"/>
      <c r="J36" s="221"/>
      <c r="K36" s="221"/>
      <c r="L36" s="34"/>
      <c r="M36" s="31"/>
    </row>
    <row r="37" spans="2:13" ht="30" customHeight="1" x14ac:dyDescent="0.25">
      <c r="B37" s="11"/>
      <c r="C37" s="30"/>
      <c r="D37" s="216"/>
      <c r="E37" s="216"/>
      <c r="F37" s="216"/>
      <c r="G37" s="216"/>
      <c r="H37" s="216"/>
      <c r="I37" s="216"/>
      <c r="J37" s="221"/>
      <c r="K37" s="221"/>
      <c r="L37" s="34"/>
      <c r="M37" s="31"/>
    </row>
    <row r="38" spans="2:13" ht="30" customHeight="1" x14ac:dyDescent="0.25">
      <c r="B38" s="11"/>
      <c r="C38" s="30"/>
      <c r="D38" s="216"/>
      <c r="E38" s="216"/>
      <c r="F38" s="216"/>
      <c r="G38" s="216"/>
      <c r="H38" s="216"/>
      <c r="I38" s="216"/>
      <c r="J38" s="221"/>
      <c r="K38" s="221"/>
      <c r="L38" s="34"/>
      <c r="M38" s="31"/>
    </row>
    <row r="39" spans="2:13" ht="30" customHeight="1" thickBot="1" x14ac:dyDescent="0.3">
      <c r="B39" s="19"/>
      <c r="C39" s="33"/>
      <c r="D39" s="219"/>
      <c r="E39" s="219"/>
      <c r="F39" s="219"/>
      <c r="G39" s="219"/>
      <c r="H39" s="219"/>
      <c r="I39" s="219"/>
      <c r="J39" s="220"/>
      <c r="K39" s="220"/>
      <c r="L39" s="90"/>
      <c r="M39" s="32"/>
    </row>
    <row r="41" spans="2:13" ht="20.25" customHeight="1" x14ac:dyDescent="0.25">
      <c r="B41" s="192" t="s">
        <v>183</v>
      </c>
      <c r="C41" s="193"/>
      <c r="D41" s="193"/>
      <c r="E41" s="193"/>
      <c r="F41" s="193"/>
      <c r="G41" s="193"/>
      <c r="H41" s="193"/>
      <c r="I41" s="193"/>
      <c r="J41" s="193"/>
      <c r="K41" s="193"/>
      <c r="L41" s="193"/>
      <c r="M41" s="194"/>
    </row>
    <row r="42" spans="2:13" ht="20.25" customHeight="1" x14ac:dyDescent="0.25">
      <c r="B42" s="195"/>
      <c r="C42" s="196"/>
      <c r="D42" s="196"/>
      <c r="E42" s="196"/>
      <c r="F42" s="196"/>
      <c r="G42" s="196"/>
      <c r="H42" s="196"/>
      <c r="I42" s="196"/>
      <c r="J42" s="196"/>
      <c r="K42" s="196"/>
      <c r="L42" s="196"/>
      <c r="M42" s="197"/>
    </row>
  </sheetData>
  <mergeCells count="39">
    <mergeCell ref="D39:I39"/>
    <mergeCell ref="J39:K39"/>
    <mergeCell ref="B41:M42"/>
    <mergeCell ref="D36:I36"/>
    <mergeCell ref="J36:K36"/>
    <mergeCell ref="D37:I37"/>
    <mergeCell ref="J37:K37"/>
    <mergeCell ref="D38:I38"/>
    <mergeCell ref="J38:K38"/>
    <mergeCell ref="D33:I33"/>
    <mergeCell ref="J33:K33"/>
    <mergeCell ref="D34:I34"/>
    <mergeCell ref="J34:K34"/>
    <mergeCell ref="D35:I35"/>
    <mergeCell ref="J35:K35"/>
    <mergeCell ref="D30:I30"/>
    <mergeCell ref="J30:K30"/>
    <mergeCell ref="D31:I31"/>
    <mergeCell ref="J31:K31"/>
    <mergeCell ref="D32:I32"/>
    <mergeCell ref="J32:K32"/>
    <mergeCell ref="D27:I27"/>
    <mergeCell ref="J27:K27"/>
    <mergeCell ref="D28:I28"/>
    <mergeCell ref="J28:K28"/>
    <mergeCell ref="D29:I29"/>
    <mergeCell ref="J29:K29"/>
    <mergeCell ref="B26:M26"/>
    <mergeCell ref="B2:C5"/>
    <mergeCell ref="D2:K5"/>
    <mergeCell ref="L2:M2"/>
    <mergeCell ref="L3:M3"/>
    <mergeCell ref="L4:M4"/>
    <mergeCell ref="L5:M5"/>
    <mergeCell ref="B7:C7"/>
    <mergeCell ref="F7:G7"/>
    <mergeCell ref="I7:J7"/>
    <mergeCell ref="B9:M9"/>
    <mergeCell ref="B10:M10"/>
  </mergeCells>
  <pageMargins left="0.7" right="0.7" top="0.75" bottom="0.75" header="0.3" footer="0.3"/>
  <pageSetup paperSize="9" scale="33" orientation="portrait" r:id="rId1"/>
  <ignoredErrors>
    <ignoredError sqref="C28:C29 C13:C14 C30 C15 C31 C16 C32:C34 C17:C19" unlockedFormula="1"/>
  </ignoredError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>
    <tabColor theme="6" tint="-0.249977111117893"/>
  </sheetPr>
  <dimension ref="B2:M42"/>
  <sheetViews>
    <sheetView showGridLines="0" view="pageBreakPreview" zoomScale="70" zoomScaleNormal="70" zoomScaleSheetLayoutView="70" workbookViewId="0">
      <selection activeCell="J31" sqref="J31:K31"/>
    </sheetView>
  </sheetViews>
  <sheetFormatPr baseColWidth="10" defaultColWidth="18" defaultRowHeight="20.25" customHeight="1" x14ac:dyDescent="0.25"/>
  <cols>
    <col min="1" max="1" width="13.140625" style="6" customWidth="1"/>
    <col min="2" max="2" width="19" style="6" customWidth="1"/>
    <col min="3" max="8" width="18" style="6"/>
    <col min="9" max="9" width="20.140625" style="6" customWidth="1"/>
    <col min="10" max="10" width="21" style="6" customWidth="1"/>
    <col min="11" max="11" width="22.28515625" style="6" customWidth="1"/>
    <col min="12" max="12" width="19.42578125" style="6" customWidth="1"/>
    <col min="13" max="13" width="19.85546875" style="6" customWidth="1"/>
    <col min="14" max="16384" width="18" style="6"/>
  </cols>
  <sheetData>
    <row r="2" spans="2:13" ht="24.95" customHeight="1" x14ac:dyDescent="0.25">
      <c r="B2" s="157"/>
      <c r="C2" s="158"/>
      <c r="D2" s="163" t="s">
        <v>10</v>
      </c>
      <c r="E2" s="164"/>
      <c r="F2" s="164"/>
      <c r="G2" s="164"/>
      <c r="H2" s="164"/>
      <c r="I2" s="164"/>
      <c r="J2" s="164"/>
      <c r="K2" s="165"/>
      <c r="L2" s="172" t="s">
        <v>163</v>
      </c>
      <c r="M2" s="173"/>
    </row>
    <row r="3" spans="2:13" ht="24.95" customHeight="1" x14ac:dyDescent="0.25">
      <c r="B3" s="159"/>
      <c r="C3" s="160"/>
      <c r="D3" s="166"/>
      <c r="E3" s="167"/>
      <c r="F3" s="167"/>
      <c r="G3" s="167"/>
      <c r="H3" s="167"/>
      <c r="I3" s="167"/>
      <c r="J3" s="167"/>
      <c r="K3" s="168"/>
      <c r="L3" s="174" t="s">
        <v>164</v>
      </c>
      <c r="M3" s="175"/>
    </row>
    <row r="4" spans="2:13" ht="24.95" customHeight="1" x14ac:dyDescent="0.25">
      <c r="B4" s="159"/>
      <c r="C4" s="160"/>
      <c r="D4" s="166"/>
      <c r="E4" s="167"/>
      <c r="F4" s="167"/>
      <c r="G4" s="167"/>
      <c r="H4" s="167"/>
      <c r="I4" s="167"/>
      <c r="J4" s="167"/>
      <c r="K4" s="168"/>
      <c r="L4" s="174" t="s">
        <v>165</v>
      </c>
      <c r="M4" s="175"/>
    </row>
    <row r="5" spans="2:13" ht="24.95" customHeight="1" x14ac:dyDescent="0.25">
      <c r="B5" s="161"/>
      <c r="C5" s="162"/>
      <c r="D5" s="169"/>
      <c r="E5" s="170"/>
      <c r="F5" s="170"/>
      <c r="G5" s="170"/>
      <c r="H5" s="170"/>
      <c r="I5" s="170"/>
      <c r="J5" s="170"/>
      <c r="K5" s="171"/>
      <c r="L5" s="176" t="s">
        <v>115</v>
      </c>
      <c r="M5" s="177"/>
    </row>
    <row r="6" spans="2:13" ht="18.75" customHeight="1" x14ac:dyDescent="0.25"/>
    <row r="7" spans="2:13" ht="59.25" customHeight="1" x14ac:dyDescent="0.25">
      <c r="B7" s="178" t="s">
        <v>3</v>
      </c>
      <c r="C7" s="178"/>
      <c r="D7" s="26"/>
      <c r="E7" s="2"/>
      <c r="F7" s="179" t="s">
        <v>4</v>
      </c>
      <c r="G7" s="179"/>
      <c r="H7" s="3"/>
      <c r="I7" s="180" t="s">
        <v>5</v>
      </c>
      <c r="J7" s="180"/>
      <c r="K7" s="2"/>
    </row>
    <row r="8" spans="2:13" ht="30" customHeight="1" x14ac:dyDescent="0.25">
      <c r="B8" s="26"/>
      <c r="C8" s="26"/>
      <c r="D8" s="26"/>
      <c r="E8" s="2"/>
      <c r="F8" s="2"/>
      <c r="G8" s="28"/>
      <c r="H8" s="3"/>
      <c r="I8" s="27"/>
      <c r="J8" s="27"/>
      <c r="K8" s="2"/>
    </row>
    <row r="9" spans="2:13" ht="35.25" customHeight="1" x14ac:dyDescent="0.25">
      <c r="B9" s="181" t="s">
        <v>6</v>
      </c>
      <c r="C9" s="181"/>
      <c r="D9" s="181"/>
      <c r="E9" s="181"/>
      <c r="F9" s="181"/>
      <c r="G9" s="181"/>
      <c r="H9" s="181"/>
      <c r="I9" s="181"/>
      <c r="J9" s="181"/>
      <c r="K9" s="181"/>
      <c r="L9" s="181"/>
      <c r="M9" s="181"/>
    </row>
    <row r="10" spans="2:13" ht="45.75" customHeight="1" x14ac:dyDescent="0.25">
      <c r="B10" s="182"/>
      <c r="C10" s="183"/>
      <c r="D10" s="183"/>
      <c r="E10" s="183"/>
      <c r="F10" s="183"/>
      <c r="G10" s="183"/>
      <c r="H10" s="183"/>
      <c r="I10" s="183"/>
      <c r="J10" s="183"/>
      <c r="K10" s="183"/>
      <c r="L10" s="183"/>
      <c r="M10" s="184"/>
    </row>
    <row r="11" spans="2:13" ht="30" customHeight="1" thickBot="1" x14ac:dyDescent="0.3"/>
    <row r="12" spans="2:13" ht="30" customHeight="1" thickBot="1" x14ac:dyDescent="0.3">
      <c r="B12" s="61" t="s">
        <v>0</v>
      </c>
      <c r="C12" s="62" t="s">
        <v>1</v>
      </c>
      <c r="D12" s="63" t="s">
        <v>67</v>
      </c>
    </row>
    <row r="13" spans="2:13" ht="30" customHeight="1" x14ac:dyDescent="0.25">
      <c r="B13" s="40" t="s">
        <v>32</v>
      </c>
      <c r="C13" s="41">
        <f>+C29</f>
        <v>93</v>
      </c>
      <c r="D13" s="58">
        <v>100</v>
      </c>
    </row>
    <row r="14" spans="2:13" ht="30" customHeight="1" x14ac:dyDescent="0.25">
      <c r="B14" s="36" t="s">
        <v>31</v>
      </c>
      <c r="C14" s="41">
        <f>+C30</f>
        <v>96</v>
      </c>
      <c r="D14" s="58">
        <v>100</v>
      </c>
    </row>
    <row r="15" spans="2:13" ht="30" customHeight="1" x14ac:dyDescent="0.25">
      <c r="B15" s="36" t="s">
        <v>33</v>
      </c>
      <c r="C15" s="41">
        <v>100</v>
      </c>
      <c r="D15" s="58">
        <v>100</v>
      </c>
    </row>
    <row r="16" spans="2:13" ht="30" customHeight="1" x14ac:dyDescent="0.25">
      <c r="B16" s="36" t="s">
        <v>35</v>
      </c>
      <c r="C16" s="41">
        <v>100</v>
      </c>
      <c r="D16" s="58">
        <v>100</v>
      </c>
    </row>
    <row r="17" spans="2:13" ht="30" customHeight="1" x14ac:dyDescent="0.25">
      <c r="B17" s="36" t="s">
        <v>37</v>
      </c>
      <c r="C17" s="41">
        <v>100</v>
      </c>
      <c r="D17" s="58">
        <v>100</v>
      </c>
    </row>
    <row r="18" spans="2:13" ht="30" customHeight="1" x14ac:dyDescent="0.25">
      <c r="B18" s="36" t="s">
        <v>38</v>
      </c>
      <c r="C18" s="41">
        <v>100</v>
      </c>
      <c r="D18" s="58">
        <v>100</v>
      </c>
      <c r="M18" s="4"/>
    </row>
    <row r="19" spans="2:13" ht="30" customHeight="1" x14ac:dyDescent="0.25">
      <c r="B19" s="36" t="s">
        <v>62</v>
      </c>
      <c r="C19" s="41">
        <v>100</v>
      </c>
      <c r="D19" s="58">
        <v>100</v>
      </c>
      <c r="M19" s="4"/>
    </row>
    <row r="20" spans="2:13" ht="30" customHeight="1" x14ac:dyDescent="0.25">
      <c r="B20" s="36" t="s">
        <v>65</v>
      </c>
      <c r="C20" s="41">
        <v>100</v>
      </c>
      <c r="D20" s="58">
        <v>100</v>
      </c>
    </row>
    <row r="21" spans="2:13" ht="30" customHeight="1" x14ac:dyDescent="0.25">
      <c r="B21" s="36" t="s">
        <v>105</v>
      </c>
      <c r="C21" s="41">
        <v>100</v>
      </c>
      <c r="D21" s="58">
        <v>100</v>
      </c>
    </row>
    <row r="22" spans="2:13" ht="30" customHeight="1" x14ac:dyDescent="0.25">
      <c r="B22" s="36" t="s">
        <v>121</v>
      </c>
      <c r="C22" s="41">
        <v>100</v>
      </c>
      <c r="D22" s="58">
        <v>100</v>
      </c>
    </row>
    <row r="23" spans="2:13" ht="30" customHeight="1" x14ac:dyDescent="0.25">
      <c r="B23" s="36" t="s">
        <v>194</v>
      </c>
      <c r="C23" s="30"/>
      <c r="D23" s="58">
        <v>100</v>
      </c>
    </row>
    <row r="24" spans="2:13" ht="30" customHeight="1" thickBot="1" x14ac:dyDescent="0.3">
      <c r="B24" s="19"/>
      <c r="C24" s="33"/>
      <c r="D24" s="32"/>
    </row>
    <row r="25" spans="2:13" ht="30" customHeight="1" x14ac:dyDescent="0.25">
      <c r="B25" s="80"/>
      <c r="C25" s="81"/>
      <c r="D25" s="82"/>
    </row>
    <row r="26" spans="2:13" ht="30" customHeight="1" thickBot="1" x14ac:dyDescent="0.3"/>
    <row r="27" spans="2:13" ht="38.25" customHeight="1" thickBot="1" x14ac:dyDescent="0.3">
      <c r="B27" s="154" t="s">
        <v>2</v>
      </c>
      <c r="C27" s="155"/>
      <c r="D27" s="155"/>
      <c r="E27" s="155"/>
      <c r="F27" s="155"/>
      <c r="G27" s="155"/>
      <c r="H27" s="155"/>
      <c r="I27" s="155"/>
      <c r="J27" s="155"/>
      <c r="K27" s="155"/>
      <c r="L27" s="155"/>
      <c r="M27" s="156"/>
    </row>
    <row r="28" spans="2:13" ht="64.5" customHeight="1" x14ac:dyDescent="0.25">
      <c r="B28" s="16" t="s">
        <v>0</v>
      </c>
      <c r="C28" s="29" t="s">
        <v>1</v>
      </c>
      <c r="D28" s="185" t="s">
        <v>7</v>
      </c>
      <c r="E28" s="186"/>
      <c r="F28" s="186"/>
      <c r="G28" s="186"/>
      <c r="H28" s="186"/>
      <c r="I28" s="186"/>
      <c r="J28" s="187" t="s">
        <v>8</v>
      </c>
      <c r="K28" s="187"/>
      <c r="L28" s="17" t="s">
        <v>16</v>
      </c>
      <c r="M28" s="18" t="s">
        <v>17</v>
      </c>
    </row>
    <row r="29" spans="2:13" ht="60" customHeight="1" x14ac:dyDescent="0.25">
      <c r="B29" s="40" t="s">
        <v>41</v>
      </c>
      <c r="C29" s="38">
        <v>93</v>
      </c>
      <c r="D29" s="188" t="s">
        <v>23</v>
      </c>
      <c r="E29" s="189"/>
      <c r="F29" s="189"/>
      <c r="G29" s="189"/>
      <c r="H29" s="189"/>
      <c r="I29" s="190"/>
      <c r="J29" s="191" t="s">
        <v>25</v>
      </c>
      <c r="K29" s="191"/>
      <c r="L29" s="35" t="s">
        <v>27</v>
      </c>
      <c r="M29" s="37" t="s">
        <v>27</v>
      </c>
    </row>
    <row r="30" spans="2:13" ht="60" customHeight="1" x14ac:dyDescent="0.25">
      <c r="B30" s="40" t="s">
        <v>42</v>
      </c>
      <c r="C30" s="38">
        <v>96</v>
      </c>
      <c r="D30" s="191" t="s">
        <v>24</v>
      </c>
      <c r="E30" s="191"/>
      <c r="F30" s="191"/>
      <c r="G30" s="191"/>
      <c r="H30" s="191"/>
      <c r="I30" s="191"/>
      <c r="J30" s="191" t="s">
        <v>26</v>
      </c>
      <c r="K30" s="191"/>
      <c r="L30" s="35" t="s">
        <v>27</v>
      </c>
      <c r="M30" s="37" t="s">
        <v>27</v>
      </c>
    </row>
    <row r="31" spans="2:13" ht="60" customHeight="1" x14ac:dyDescent="0.25">
      <c r="B31" s="40" t="s">
        <v>43</v>
      </c>
      <c r="C31" s="38">
        <v>100</v>
      </c>
      <c r="D31" s="191" t="s">
        <v>36</v>
      </c>
      <c r="E31" s="191"/>
      <c r="F31" s="191"/>
      <c r="G31" s="191"/>
      <c r="H31" s="191"/>
      <c r="I31" s="191"/>
      <c r="J31" s="191" t="s">
        <v>34</v>
      </c>
      <c r="K31" s="191"/>
      <c r="L31" s="35" t="s">
        <v>27</v>
      </c>
      <c r="M31" s="37" t="s">
        <v>27</v>
      </c>
    </row>
    <row r="32" spans="2:13" ht="60" customHeight="1" x14ac:dyDescent="0.25">
      <c r="B32" s="40" t="s">
        <v>44</v>
      </c>
      <c r="C32" s="38">
        <v>100</v>
      </c>
      <c r="D32" s="191" t="s">
        <v>36</v>
      </c>
      <c r="E32" s="191"/>
      <c r="F32" s="191"/>
      <c r="G32" s="191"/>
      <c r="H32" s="191"/>
      <c r="I32" s="191"/>
      <c r="J32" s="191" t="s">
        <v>34</v>
      </c>
      <c r="K32" s="191"/>
      <c r="L32" s="35" t="s">
        <v>27</v>
      </c>
      <c r="M32" s="37" t="s">
        <v>27</v>
      </c>
    </row>
    <row r="33" spans="2:13" ht="60" customHeight="1" x14ac:dyDescent="0.25">
      <c r="B33" s="40" t="s">
        <v>40</v>
      </c>
      <c r="C33" s="38">
        <v>100</v>
      </c>
      <c r="D33" s="191" t="s">
        <v>36</v>
      </c>
      <c r="E33" s="191"/>
      <c r="F33" s="191"/>
      <c r="G33" s="191"/>
      <c r="H33" s="191"/>
      <c r="I33" s="191"/>
      <c r="J33" s="191" t="s">
        <v>34</v>
      </c>
      <c r="K33" s="191"/>
      <c r="L33" s="35" t="s">
        <v>27</v>
      </c>
      <c r="M33" s="37" t="s">
        <v>27</v>
      </c>
    </row>
    <row r="34" spans="2:13" ht="60" customHeight="1" x14ac:dyDescent="0.25">
      <c r="B34" s="40" t="s">
        <v>58</v>
      </c>
      <c r="C34" s="38">
        <v>100</v>
      </c>
      <c r="D34" s="191" t="s">
        <v>36</v>
      </c>
      <c r="E34" s="191"/>
      <c r="F34" s="191"/>
      <c r="G34" s="191"/>
      <c r="H34" s="191"/>
      <c r="I34" s="191"/>
      <c r="J34" s="191" t="s">
        <v>34</v>
      </c>
      <c r="K34" s="191"/>
      <c r="L34" s="35" t="s">
        <v>27</v>
      </c>
      <c r="M34" s="37" t="s">
        <v>27</v>
      </c>
    </row>
    <row r="35" spans="2:13" ht="60" customHeight="1" x14ac:dyDescent="0.25">
      <c r="B35" s="40" t="s">
        <v>63</v>
      </c>
      <c r="C35" s="38">
        <v>100</v>
      </c>
      <c r="D35" s="191" t="s">
        <v>64</v>
      </c>
      <c r="E35" s="191"/>
      <c r="F35" s="191"/>
      <c r="G35" s="191"/>
      <c r="H35" s="191"/>
      <c r="I35" s="191"/>
      <c r="J35" s="191" t="s">
        <v>34</v>
      </c>
      <c r="K35" s="191"/>
      <c r="L35" s="35" t="s">
        <v>27</v>
      </c>
      <c r="M35" s="37" t="s">
        <v>27</v>
      </c>
    </row>
    <row r="36" spans="2:13" ht="60" customHeight="1" x14ac:dyDescent="0.25">
      <c r="B36" s="40" t="s">
        <v>66</v>
      </c>
      <c r="C36" s="38">
        <v>100</v>
      </c>
      <c r="D36" s="191" t="s">
        <v>64</v>
      </c>
      <c r="E36" s="191"/>
      <c r="F36" s="191"/>
      <c r="G36" s="191"/>
      <c r="H36" s="191"/>
      <c r="I36" s="191"/>
      <c r="J36" s="191" t="s">
        <v>34</v>
      </c>
      <c r="K36" s="191"/>
      <c r="L36" s="35" t="s">
        <v>27</v>
      </c>
      <c r="M36" s="37" t="s">
        <v>27</v>
      </c>
    </row>
    <row r="37" spans="2:13" ht="60" customHeight="1" x14ac:dyDescent="0.25">
      <c r="B37" s="40" t="s">
        <v>106</v>
      </c>
      <c r="C37" s="38">
        <v>100</v>
      </c>
      <c r="D37" s="191" t="s">
        <v>107</v>
      </c>
      <c r="E37" s="191"/>
      <c r="F37" s="191"/>
      <c r="G37" s="191"/>
      <c r="H37" s="191"/>
      <c r="I37" s="191"/>
      <c r="J37" s="191" t="s">
        <v>34</v>
      </c>
      <c r="K37" s="191"/>
      <c r="L37" s="35" t="s">
        <v>27</v>
      </c>
      <c r="M37" s="37" t="s">
        <v>27</v>
      </c>
    </row>
    <row r="38" spans="2:13" ht="60" customHeight="1" x14ac:dyDescent="0.25">
      <c r="B38" s="40" t="s">
        <v>120</v>
      </c>
      <c r="C38" s="38">
        <v>100</v>
      </c>
      <c r="D38" s="191" t="s">
        <v>64</v>
      </c>
      <c r="E38" s="191"/>
      <c r="F38" s="191"/>
      <c r="G38" s="191"/>
      <c r="H38" s="191"/>
      <c r="I38" s="191"/>
      <c r="J38" s="191" t="s">
        <v>34</v>
      </c>
      <c r="K38" s="191"/>
      <c r="L38" s="35" t="s">
        <v>27</v>
      </c>
      <c r="M38" s="37" t="s">
        <v>27</v>
      </c>
    </row>
    <row r="39" spans="2:13" ht="60" customHeight="1" x14ac:dyDescent="0.25">
      <c r="B39" s="40" t="s">
        <v>195</v>
      </c>
      <c r="C39" s="38">
        <v>100</v>
      </c>
      <c r="D39" s="191"/>
      <c r="E39" s="191"/>
      <c r="F39" s="191"/>
      <c r="G39" s="191"/>
      <c r="H39" s="191"/>
      <c r="I39" s="191"/>
      <c r="J39" s="191"/>
      <c r="K39" s="191"/>
      <c r="L39" s="35"/>
      <c r="M39" s="37"/>
    </row>
    <row r="41" spans="2:13" ht="20.25" customHeight="1" x14ac:dyDescent="0.25">
      <c r="B41" s="192" t="s">
        <v>183</v>
      </c>
      <c r="C41" s="193"/>
      <c r="D41" s="193"/>
      <c r="E41" s="193"/>
      <c r="F41" s="193"/>
      <c r="G41" s="193"/>
      <c r="H41" s="193"/>
      <c r="I41" s="193"/>
      <c r="J41" s="193"/>
      <c r="K41" s="193"/>
      <c r="L41" s="193"/>
      <c r="M41" s="194"/>
    </row>
    <row r="42" spans="2:13" ht="20.25" customHeight="1" x14ac:dyDescent="0.25">
      <c r="B42" s="195"/>
      <c r="C42" s="196"/>
      <c r="D42" s="196"/>
      <c r="E42" s="196"/>
      <c r="F42" s="196"/>
      <c r="G42" s="196"/>
      <c r="H42" s="196"/>
      <c r="I42" s="196"/>
      <c r="J42" s="196"/>
      <c r="K42" s="196"/>
      <c r="L42" s="196"/>
      <c r="M42" s="197"/>
    </row>
  </sheetData>
  <mergeCells count="37">
    <mergeCell ref="J37:K37"/>
    <mergeCell ref="B41:M42"/>
    <mergeCell ref="D32:I32"/>
    <mergeCell ref="J32:K32"/>
    <mergeCell ref="D34:I34"/>
    <mergeCell ref="J34:K34"/>
    <mergeCell ref="D37:I37"/>
    <mergeCell ref="J35:K35"/>
    <mergeCell ref="J33:K33"/>
    <mergeCell ref="D33:I33"/>
    <mergeCell ref="D35:I35"/>
    <mergeCell ref="D36:I36"/>
    <mergeCell ref="J36:K36"/>
    <mergeCell ref="D39:I39"/>
    <mergeCell ref="J39:K39"/>
    <mergeCell ref="D38:I38"/>
    <mergeCell ref="J29:K29"/>
    <mergeCell ref="D30:I30"/>
    <mergeCell ref="J30:K30"/>
    <mergeCell ref="D31:I31"/>
    <mergeCell ref="J31:K31"/>
    <mergeCell ref="J38:K38"/>
    <mergeCell ref="D28:I28"/>
    <mergeCell ref="J28:K28"/>
    <mergeCell ref="B27:M27"/>
    <mergeCell ref="B2:C5"/>
    <mergeCell ref="D2:K5"/>
    <mergeCell ref="L2:M2"/>
    <mergeCell ref="L3:M3"/>
    <mergeCell ref="L4:M4"/>
    <mergeCell ref="L5:M5"/>
    <mergeCell ref="B7:C7"/>
    <mergeCell ref="F7:G7"/>
    <mergeCell ref="I7:J7"/>
    <mergeCell ref="B9:M9"/>
    <mergeCell ref="B10:M10"/>
    <mergeCell ref="D29:I29"/>
  </mergeCells>
  <pageMargins left="0.7" right="0.7" top="0.75" bottom="0.75" header="0.3" footer="0.3"/>
  <pageSetup paperSize="9" scale="33" orientation="portrait" r:id="rId1"/>
  <ignoredErrors>
    <ignoredError sqref="C13:C14" unlockedFormula="1"/>
  </ignoredError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B2:M50"/>
  <sheetViews>
    <sheetView showGridLines="0" topLeftCell="A34" zoomScale="70" zoomScaleNormal="70" zoomScaleSheetLayoutView="70" workbookViewId="0">
      <selection activeCell="J46" sqref="J46:K46"/>
    </sheetView>
  </sheetViews>
  <sheetFormatPr baseColWidth="10" defaultColWidth="18" defaultRowHeight="20.25" customHeight="1" x14ac:dyDescent="0.25"/>
  <cols>
    <col min="1" max="1" width="13.140625" style="6" customWidth="1"/>
    <col min="2" max="2" width="19" style="6" customWidth="1"/>
    <col min="3" max="8" width="18" style="6"/>
    <col min="9" max="9" width="20.140625" style="6" customWidth="1"/>
    <col min="10" max="10" width="21" style="6" customWidth="1"/>
    <col min="11" max="11" width="22.28515625" style="6" customWidth="1"/>
    <col min="12" max="12" width="19.42578125" style="6" customWidth="1"/>
    <col min="13" max="13" width="19.85546875" style="6" customWidth="1"/>
    <col min="14" max="16384" width="18" style="6"/>
  </cols>
  <sheetData>
    <row r="2" spans="2:13" ht="24.95" customHeight="1" x14ac:dyDescent="0.25">
      <c r="B2" s="157"/>
      <c r="C2" s="158"/>
      <c r="D2" s="163" t="s">
        <v>10</v>
      </c>
      <c r="E2" s="164"/>
      <c r="F2" s="164"/>
      <c r="G2" s="164"/>
      <c r="H2" s="164"/>
      <c r="I2" s="164"/>
      <c r="J2" s="164"/>
      <c r="K2" s="165"/>
      <c r="L2" s="172" t="s">
        <v>163</v>
      </c>
      <c r="M2" s="173"/>
    </row>
    <row r="3" spans="2:13" ht="24.95" customHeight="1" x14ac:dyDescent="0.25">
      <c r="B3" s="159"/>
      <c r="C3" s="160"/>
      <c r="D3" s="166"/>
      <c r="E3" s="167"/>
      <c r="F3" s="167"/>
      <c r="G3" s="167"/>
      <c r="H3" s="167"/>
      <c r="I3" s="167"/>
      <c r="J3" s="167"/>
      <c r="K3" s="168"/>
      <c r="L3" s="174" t="s">
        <v>164</v>
      </c>
      <c r="M3" s="175"/>
    </row>
    <row r="4" spans="2:13" ht="24.95" customHeight="1" x14ac:dyDescent="0.25">
      <c r="B4" s="159"/>
      <c r="C4" s="160"/>
      <c r="D4" s="166"/>
      <c r="E4" s="167"/>
      <c r="F4" s="167"/>
      <c r="G4" s="167"/>
      <c r="H4" s="167"/>
      <c r="I4" s="167"/>
      <c r="J4" s="167"/>
      <c r="K4" s="168"/>
      <c r="L4" s="174" t="s">
        <v>165</v>
      </c>
      <c r="M4" s="175"/>
    </row>
    <row r="5" spans="2:13" ht="24.95" customHeight="1" x14ac:dyDescent="0.25">
      <c r="B5" s="161"/>
      <c r="C5" s="162"/>
      <c r="D5" s="169"/>
      <c r="E5" s="170"/>
      <c r="F5" s="170"/>
      <c r="G5" s="170"/>
      <c r="H5" s="170"/>
      <c r="I5" s="170"/>
      <c r="J5" s="170"/>
      <c r="K5" s="171"/>
      <c r="L5" s="176" t="s">
        <v>116</v>
      </c>
      <c r="M5" s="177"/>
    </row>
    <row r="6" spans="2:13" ht="18.75" customHeight="1" x14ac:dyDescent="0.25"/>
    <row r="7" spans="2:13" ht="59.25" customHeight="1" x14ac:dyDescent="0.25">
      <c r="B7" s="178" t="s">
        <v>3</v>
      </c>
      <c r="C7" s="178"/>
      <c r="D7" s="42"/>
      <c r="E7" s="2"/>
      <c r="F7" s="179" t="s">
        <v>4</v>
      </c>
      <c r="G7" s="179"/>
      <c r="H7" s="3"/>
      <c r="I7" s="180" t="s">
        <v>5</v>
      </c>
      <c r="J7" s="180"/>
      <c r="K7" s="2"/>
    </row>
    <row r="8" spans="2:13" ht="30" customHeight="1" x14ac:dyDescent="0.25">
      <c r="B8" s="42"/>
      <c r="C8" s="42"/>
      <c r="D8" s="42"/>
      <c r="E8" s="2"/>
      <c r="F8" s="2"/>
      <c r="G8" s="44"/>
      <c r="H8" s="3"/>
      <c r="I8" s="43"/>
      <c r="J8" s="43"/>
      <c r="K8" s="2"/>
    </row>
    <row r="9" spans="2:13" ht="35.25" customHeight="1" x14ac:dyDescent="0.25">
      <c r="B9" s="181" t="s">
        <v>6</v>
      </c>
      <c r="C9" s="181"/>
      <c r="D9" s="181"/>
      <c r="E9" s="181"/>
      <c r="F9" s="181"/>
      <c r="G9" s="181"/>
      <c r="H9" s="181"/>
      <c r="I9" s="181"/>
      <c r="J9" s="181"/>
      <c r="K9" s="181"/>
      <c r="L9" s="181"/>
      <c r="M9" s="181"/>
    </row>
    <row r="10" spans="2:13" ht="45.75" customHeight="1" x14ac:dyDescent="0.25">
      <c r="B10" s="182" t="s">
        <v>19</v>
      </c>
      <c r="C10" s="183"/>
      <c r="D10" s="183"/>
      <c r="E10" s="183"/>
      <c r="F10" s="183"/>
      <c r="G10" s="183"/>
      <c r="H10" s="183"/>
      <c r="I10" s="183"/>
      <c r="J10" s="183"/>
      <c r="K10" s="183"/>
      <c r="L10" s="183"/>
      <c r="M10" s="184"/>
    </row>
    <row r="11" spans="2:13" ht="30" customHeight="1" thickBot="1" x14ac:dyDescent="0.3"/>
    <row r="12" spans="2:13" ht="30" customHeight="1" thickBot="1" x14ac:dyDescent="0.3">
      <c r="B12" s="100" t="s">
        <v>0</v>
      </c>
      <c r="C12" s="101" t="s">
        <v>1</v>
      </c>
      <c r="D12" s="102" t="s">
        <v>67</v>
      </c>
    </row>
    <row r="13" spans="2:13" ht="30" customHeight="1" x14ac:dyDescent="0.25">
      <c r="B13" s="140" t="s">
        <v>209</v>
      </c>
      <c r="C13" s="74">
        <v>99.1</v>
      </c>
      <c r="D13" s="89">
        <v>90</v>
      </c>
    </row>
    <row r="14" spans="2:13" ht="30" customHeight="1" x14ac:dyDescent="0.25">
      <c r="B14" s="46" t="s">
        <v>199</v>
      </c>
      <c r="C14" s="30">
        <v>98.7</v>
      </c>
      <c r="D14" s="31">
        <v>90</v>
      </c>
    </row>
    <row r="15" spans="2:13" ht="30" customHeight="1" x14ac:dyDescent="0.25">
      <c r="B15" s="46" t="s">
        <v>196</v>
      </c>
      <c r="C15" s="39">
        <v>98.8</v>
      </c>
      <c r="D15" s="31">
        <v>90</v>
      </c>
    </row>
    <row r="16" spans="2:13" ht="30" customHeight="1" x14ac:dyDescent="0.25">
      <c r="B16" s="46" t="s">
        <v>198</v>
      </c>
      <c r="C16" s="30">
        <v>98.7</v>
      </c>
      <c r="D16" s="31">
        <v>90</v>
      </c>
    </row>
    <row r="17" spans="2:13" ht="30" customHeight="1" x14ac:dyDescent="0.25">
      <c r="B17" s="46" t="s">
        <v>200</v>
      </c>
      <c r="C17" s="39">
        <v>98</v>
      </c>
      <c r="D17" s="31">
        <v>90</v>
      </c>
    </row>
    <row r="18" spans="2:13" ht="30" customHeight="1" x14ac:dyDescent="0.25">
      <c r="B18" s="46" t="s">
        <v>202</v>
      </c>
      <c r="C18" s="30">
        <v>97.2</v>
      </c>
      <c r="D18" s="31">
        <v>90</v>
      </c>
      <c r="M18" s="4"/>
    </row>
    <row r="19" spans="2:13" ht="30" customHeight="1" x14ac:dyDescent="0.25">
      <c r="B19" s="46" t="s">
        <v>197</v>
      </c>
      <c r="C19" s="30">
        <v>98.5</v>
      </c>
      <c r="D19" s="31">
        <v>90</v>
      </c>
      <c r="M19" s="4"/>
    </row>
    <row r="20" spans="2:13" ht="30" customHeight="1" x14ac:dyDescent="0.25">
      <c r="B20" s="46" t="s">
        <v>204</v>
      </c>
      <c r="C20" s="30">
        <v>99.8</v>
      </c>
      <c r="D20" s="31">
        <v>90</v>
      </c>
    </row>
    <row r="21" spans="2:13" ht="30" customHeight="1" x14ac:dyDescent="0.25">
      <c r="B21" s="46" t="s">
        <v>201</v>
      </c>
      <c r="C21" s="30">
        <v>98.4</v>
      </c>
      <c r="D21" s="31">
        <v>90</v>
      </c>
    </row>
    <row r="22" spans="2:13" ht="30" customHeight="1" x14ac:dyDescent="0.25">
      <c r="B22" s="46" t="s">
        <v>203</v>
      </c>
      <c r="C22" s="30">
        <v>99.1</v>
      </c>
      <c r="D22" s="31">
        <v>90</v>
      </c>
    </row>
    <row r="23" spans="2:13" ht="30" customHeight="1" x14ac:dyDescent="0.25">
      <c r="B23" s="46" t="s">
        <v>205</v>
      </c>
      <c r="C23" s="30">
        <v>97.5</v>
      </c>
      <c r="D23" s="31">
        <v>90</v>
      </c>
    </row>
    <row r="24" spans="2:13" ht="30" customHeight="1" x14ac:dyDescent="0.25">
      <c r="B24" s="46" t="s">
        <v>206</v>
      </c>
      <c r="C24" s="30">
        <v>98.7</v>
      </c>
      <c r="D24" s="31">
        <v>90</v>
      </c>
    </row>
    <row r="25" spans="2:13" ht="30" customHeight="1" x14ac:dyDescent="0.25">
      <c r="B25" s="46" t="s">
        <v>207</v>
      </c>
      <c r="C25" s="39">
        <v>98.9</v>
      </c>
      <c r="D25" s="31">
        <v>93</v>
      </c>
    </row>
    <row r="26" spans="2:13" ht="30" customHeight="1" x14ac:dyDescent="0.25">
      <c r="B26" s="46" t="s">
        <v>208</v>
      </c>
      <c r="C26" s="39">
        <v>95.6</v>
      </c>
      <c r="D26" s="31">
        <v>93</v>
      </c>
    </row>
    <row r="27" spans="2:13" ht="30" customHeight="1" x14ac:dyDescent="0.25">
      <c r="B27" s="46" t="s">
        <v>231</v>
      </c>
      <c r="C27" s="39">
        <v>97.41</v>
      </c>
      <c r="D27" s="31">
        <v>93</v>
      </c>
    </row>
    <row r="28" spans="2:13" ht="30" customHeight="1" x14ac:dyDescent="0.25">
      <c r="B28" s="46"/>
      <c r="C28" s="39"/>
      <c r="D28" s="31"/>
    </row>
    <row r="29" spans="2:13" ht="30" customHeight="1" thickBot="1" x14ac:dyDescent="0.3">
      <c r="B29" s="141"/>
      <c r="C29" s="72"/>
      <c r="D29" s="32"/>
    </row>
    <row r="30" spans="2:13" ht="30" customHeight="1" thickBot="1" x14ac:dyDescent="0.3"/>
    <row r="31" spans="2:13" ht="38.25" customHeight="1" thickBot="1" x14ac:dyDescent="0.3">
      <c r="B31" s="154" t="s">
        <v>2</v>
      </c>
      <c r="C31" s="155"/>
      <c r="D31" s="155"/>
      <c r="E31" s="155"/>
      <c r="F31" s="155"/>
      <c r="G31" s="155"/>
      <c r="H31" s="155"/>
      <c r="I31" s="155"/>
      <c r="J31" s="155"/>
      <c r="K31" s="155"/>
      <c r="L31" s="155"/>
      <c r="M31" s="156"/>
    </row>
    <row r="32" spans="2:13" ht="64.5" customHeight="1" x14ac:dyDescent="0.25">
      <c r="B32" s="16" t="s">
        <v>0</v>
      </c>
      <c r="C32" s="45" t="s">
        <v>1</v>
      </c>
      <c r="D32" s="185" t="s">
        <v>7</v>
      </c>
      <c r="E32" s="186"/>
      <c r="F32" s="186"/>
      <c r="G32" s="186"/>
      <c r="H32" s="186"/>
      <c r="I32" s="186"/>
      <c r="J32" s="187" t="s">
        <v>8</v>
      </c>
      <c r="K32" s="187"/>
      <c r="L32" s="17" t="s">
        <v>16</v>
      </c>
      <c r="M32" s="18" t="s">
        <v>17</v>
      </c>
    </row>
    <row r="33" spans="2:13" ht="30" customHeight="1" x14ac:dyDescent="0.25">
      <c r="B33" s="46" t="s">
        <v>209</v>
      </c>
      <c r="C33" s="39">
        <v>99.8</v>
      </c>
      <c r="D33" s="216" t="s">
        <v>39</v>
      </c>
      <c r="E33" s="216"/>
      <c r="F33" s="216"/>
      <c r="G33" s="216"/>
      <c r="H33" s="216"/>
      <c r="I33" s="216"/>
      <c r="J33" s="217" t="s">
        <v>15</v>
      </c>
      <c r="K33" s="218"/>
      <c r="L33" s="13" t="s">
        <v>30</v>
      </c>
      <c r="M33" s="14" t="s">
        <v>30</v>
      </c>
    </row>
    <row r="34" spans="2:13" ht="30" customHeight="1" x14ac:dyDescent="0.25">
      <c r="B34" s="46" t="s">
        <v>199</v>
      </c>
      <c r="C34" s="39">
        <v>98.4</v>
      </c>
      <c r="D34" s="216" t="s">
        <v>39</v>
      </c>
      <c r="E34" s="216"/>
      <c r="F34" s="216"/>
      <c r="G34" s="216"/>
      <c r="H34" s="216"/>
      <c r="I34" s="216"/>
      <c r="J34" s="204" t="s">
        <v>15</v>
      </c>
      <c r="K34" s="204"/>
      <c r="L34" s="13" t="s">
        <v>30</v>
      </c>
      <c r="M34" s="14" t="s">
        <v>30</v>
      </c>
    </row>
    <row r="35" spans="2:13" ht="30" customHeight="1" x14ac:dyDescent="0.25">
      <c r="B35" s="46" t="s">
        <v>196</v>
      </c>
      <c r="C35" s="39">
        <v>99.1</v>
      </c>
      <c r="D35" s="216" t="s">
        <v>39</v>
      </c>
      <c r="E35" s="216"/>
      <c r="F35" s="216"/>
      <c r="G35" s="216"/>
      <c r="H35" s="216"/>
      <c r="I35" s="216"/>
      <c r="J35" s="204" t="s">
        <v>15</v>
      </c>
      <c r="K35" s="204"/>
      <c r="L35" s="13" t="s">
        <v>30</v>
      </c>
      <c r="M35" s="14" t="s">
        <v>30</v>
      </c>
    </row>
    <row r="36" spans="2:13" ht="30" customHeight="1" x14ac:dyDescent="0.25">
      <c r="B36" s="46" t="s">
        <v>198</v>
      </c>
      <c r="C36" s="39">
        <v>97.5</v>
      </c>
      <c r="D36" s="216" t="s">
        <v>57</v>
      </c>
      <c r="E36" s="216"/>
      <c r="F36" s="216"/>
      <c r="G36" s="216"/>
      <c r="H36" s="216"/>
      <c r="I36" s="216"/>
      <c r="J36" s="204" t="s">
        <v>15</v>
      </c>
      <c r="K36" s="204"/>
      <c r="L36" s="13" t="s">
        <v>30</v>
      </c>
      <c r="M36" s="14" t="s">
        <v>30</v>
      </c>
    </row>
    <row r="37" spans="2:13" ht="30" customHeight="1" x14ac:dyDescent="0.25">
      <c r="B37" s="46" t="s">
        <v>200</v>
      </c>
      <c r="C37" s="39">
        <f>+C23</f>
        <v>97.5</v>
      </c>
      <c r="D37" s="216" t="s">
        <v>57</v>
      </c>
      <c r="E37" s="216"/>
      <c r="F37" s="216"/>
      <c r="G37" s="216"/>
      <c r="H37" s="216"/>
      <c r="I37" s="216"/>
      <c r="J37" s="204" t="s">
        <v>15</v>
      </c>
      <c r="K37" s="204"/>
      <c r="L37" s="13" t="s">
        <v>30</v>
      </c>
      <c r="M37" s="14" t="s">
        <v>30</v>
      </c>
    </row>
    <row r="38" spans="2:13" ht="30" customHeight="1" x14ac:dyDescent="0.25">
      <c r="B38" s="46" t="s">
        <v>202</v>
      </c>
      <c r="C38" s="39">
        <f>+C25</f>
        <v>98.9</v>
      </c>
      <c r="D38" s="216" t="s">
        <v>57</v>
      </c>
      <c r="E38" s="216"/>
      <c r="F38" s="216"/>
      <c r="G38" s="216"/>
      <c r="H38" s="216"/>
      <c r="I38" s="216"/>
      <c r="J38" s="204" t="s">
        <v>15</v>
      </c>
      <c r="K38" s="204"/>
      <c r="L38" s="13" t="s">
        <v>30</v>
      </c>
      <c r="M38" s="14" t="s">
        <v>30</v>
      </c>
    </row>
    <row r="39" spans="2:13" ht="30" customHeight="1" x14ac:dyDescent="0.25">
      <c r="B39" s="46" t="s">
        <v>197</v>
      </c>
      <c r="C39" s="39">
        <f>+C26</f>
        <v>95.6</v>
      </c>
      <c r="D39" s="216" t="s">
        <v>57</v>
      </c>
      <c r="E39" s="216"/>
      <c r="F39" s="216"/>
      <c r="G39" s="216"/>
      <c r="H39" s="216"/>
      <c r="I39" s="216"/>
      <c r="J39" s="204" t="s">
        <v>15</v>
      </c>
      <c r="K39" s="204"/>
      <c r="L39" s="13" t="s">
        <v>30</v>
      </c>
      <c r="M39" s="14" t="s">
        <v>30</v>
      </c>
    </row>
    <row r="40" spans="2:13" ht="30" customHeight="1" x14ac:dyDescent="0.25">
      <c r="B40" s="46" t="s">
        <v>204</v>
      </c>
      <c r="C40" s="39">
        <v>97.6</v>
      </c>
      <c r="D40" s="216" t="s">
        <v>57</v>
      </c>
      <c r="E40" s="216"/>
      <c r="F40" s="216"/>
      <c r="G40" s="216"/>
      <c r="H40" s="216"/>
      <c r="I40" s="216"/>
      <c r="J40" s="204" t="s">
        <v>15</v>
      </c>
      <c r="K40" s="204"/>
      <c r="L40" s="13" t="s">
        <v>30</v>
      </c>
      <c r="M40" s="14" t="s">
        <v>30</v>
      </c>
    </row>
    <row r="41" spans="2:13" ht="30" customHeight="1" x14ac:dyDescent="0.25">
      <c r="B41" s="46" t="s">
        <v>201</v>
      </c>
      <c r="C41" s="39">
        <v>97.82</v>
      </c>
      <c r="D41" s="216" t="s">
        <v>57</v>
      </c>
      <c r="E41" s="216"/>
      <c r="F41" s="216"/>
      <c r="G41" s="216"/>
      <c r="H41" s="216"/>
      <c r="I41" s="216"/>
      <c r="J41" s="204" t="s">
        <v>15</v>
      </c>
      <c r="K41" s="204"/>
      <c r="L41" s="13" t="s">
        <v>30</v>
      </c>
      <c r="M41" s="14" t="s">
        <v>30</v>
      </c>
    </row>
    <row r="42" spans="2:13" ht="30" customHeight="1" x14ac:dyDescent="0.25">
      <c r="B42" s="46" t="s">
        <v>203</v>
      </c>
      <c r="C42" s="39">
        <v>97.78</v>
      </c>
      <c r="D42" s="216" t="s">
        <v>99</v>
      </c>
      <c r="E42" s="216"/>
      <c r="F42" s="216"/>
      <c r="G42" s="216"/>
      <c r="H42" s="216"/>
      <c r="I42" s="216"/>
      <c r="J42" s="204" t="s">
        <v>15</v>
      </c>
      <c r="K42" s="204"/>
      <c r="L42" s="13" t="s">
        <v>30</v>
      </c>
      <c r="M42" s="14" t="s">
        <v>30</v>
      </c>
    </row>
    <row r="43" spans="2:13" ht="30" customHeight="1" x14ac:dyDescent="0.25">
      <c r="B43" s="46" t="s">
        <v>205</v>
      </c>
      <c r="C43" s="30">
        <v>95.1</v>
      </c>
      <c r="D43" s="216" t="s">
        <v>99</v>
      </c>
      <c r="E43" s="216"/>
      <c r="F43" s="216"/>
      <c r="G43" s="216"/>
      <c r="H43" s="216"/>
      <c r="I43" s="216"/>
      <c r="J43" s="204" t="s">
        <v>15</v>
      </c>
      <c r="K43" s="204"/>
      <c r="L43" s="13" t="s">
        <v>30</v>
      </c>
      <c r="M43" s="14" t="s">
        <v>30</v>
      </c>
    </row>
    <row r="44" spans="2:13" ht="30" customHeight="1" x14ac:dyDescent="0.25">
      <c r="B44" s="46" t="s">
        <v>206</v>
      </c>
      <c r="C44" s="39">
        <v>98.7</v>
      </c>
      <c r="D44" s="216" t="s">
        <v>99</v>
      </c>
      <c r="E44" s="216"/>
      <c r="F44" s="216"/>
      <c r="G44" s="216"/>
      <c r="H44" s="216"/>
      <c r="I44" s="216"/>
      <c r="J44" s="204" t="s">
        <v>15</v>
      </c>
      <c r="K44" s="204"/>
      <c r="L44" s="13" t="s">
        <v>30</v>
      </c>
      <c r="M44" s="14" t="s">
        <v>30</v>
      </c>
    </row>
    <row r="45" spans="2:13" ht="30" customHeight="1" x14ac:dyDescent="0.25">
      <c r="B45" s="46" t="s">
        <v>207</v>
      </c>
      <c r="C45" s="39">
        <v>98.9</v>
      </c>
      <c r="D45" s="216" t="s">
        <v>99</v>
      </c>
      <c r="E45" s="216"/>
      <c r="F45" s="216"/>
      <c r="G45" s="216"/>
      <c r="H45" s="216"/>
      <c r="I45" s="216"/>
      <c r="J45" s="204" t="s">
        <v>15</v>
      </c>
      <c r="K45" s="204"/>
      <c r="L45" s="13" t="s">
        <v>30</v>
      </c>
      <c r="M45" s="14" t="s">
        <v>30</v>
      </c>
    </row>
    <row r="46" spans="2:13" ht="30" customHeight="1" x14ac:dyDescent="0.25">
      <c r="B46" s="46" t="s">
        <v>208</v>
      </c>
      <c r="C46" s="30">
        <v>95.6</v>
      </c>
      <c r="D46" s="216" t="s">
        <v>99</v>
      </c>
      <c r="E46" s="216"/>
      <c r="F46" s="216"/>
      <c r="G46" s="216"/>
      <c r="H46" s="216"/>
      <c r="I46" s="216"/>
      <c r="J46" s="204" t="s">
        <v>15</v>
      </c>
      <c r="K46" s="204"/>
      <c r="L46" s="13" t="s">
        <v>30</v>
      </c>
      <c r="M46" s="14" t="s">
        <v>30</v>
      </c>
    </row>
    <row r="47" spans="2:13" ht="30" customHeight="1" x14ac:dyDescent="0.25">
      <c r="B47" s="46" t="s">
        <v>231</v>
      </c>
      <c r="C47" s="30">
        <v>97.4</v>
      </c>
      <c r="D47" s="216" t="s">
        <v>242</v>
      </c>
      <c r="E47" s="216"/>
      <c r="F47" s="216"/>
      <c r="G47" s="216"/>
      <c r="H47" s="216"/>
      <c r="I47" s="216"/>
      <c r="J47" s="204" t="s">
        <v>15</v>
      </c>
      <c r="K47" s="204"/>
      <c r="L47" s="13" t="s">
        <v>30</v>
      </c>
      <c r="M47" s="14" t="s">
        <v>30</v>
      </c>
    </row>
    <row r="49" spans="2:13" ht="20.25" customHeight="1" x14ac:dyDescent="0.25">
      <c r="B49" s="212" t="s">
        <v>183</v>
      </c>
      <c r="C49" s="212"/>
      <c r="D49" s="212"/>
      <c r="E49" s="212"/>
      <c r="F49" s="212"/>
      <c r="G49" s="212"/>
      <c r="H49" s="212"/>
      <c r="I49" s="212"/>
      <c r="J49" s="212"/>
      <c r="K49" s="212"/>
      <c r="L49" s="212"/>
      <c r="M49" s="212"/>
    </row>
    <row r="50" spans="2:13" ht="20.25" customHeight="1" x14ac:dyDescent="0.25">
      <c r="B50" s="212"/>
      <c r="C50" s="212"/>
      <c r="D50" s="212"/>
      <c r="E50" s="212"/>
      <c r="F50" s="212"/>
      <c r="G50" s="212"/>
      <c r="H50" s="212"/>
      <c r="I50" s="212"/>
      <c r="J50" s="212"/>
      <c r="K50" s="212"/>
      <c r="L50" s="212"/>
      <c r="M50" s="212"/>
    </row>
  </sheetData>
  <mergeCells count="45">
    <mergeCell ref="B31:M31"/>
    <mergeCell ref="B2:C5"/>
    <mergeCell ref="D2:K5"/>
    <mergeCell ref="L2:M2"/>
    <mergeCell ref="L3:M3"/>
    <mergeCell ref="L4:M4"/>
    <mergeCell ref="L5:M5"/>
    <mergeCell ref="B7:C7"/>
    <mergeCell ref="F7:G7"/>
    <mergeCell ref="I7:J7"/>
    <mergeCell ref="B9:M9"/>
    <mergeCell ref="B10:M10"/>
    <mergeCell ref="D32:I32"/>
    <mergeCell ref="J32:K32"/>
    <mergeCell ref="D33:I33"/>
    <mergeCell ref="J33:K33"/>
    <mergeCell ref="D34:I34"/>
    <mergeCell ref="J34:K34"/>
    <mergeCell ref="D35:I35"/>
    <mergeCell ref="J35:K35"/>
    <mergeCell ref="D36:I36"/>
    <mergeCell ref="J36:K36"/>
    <mergeCell ref="D37:I37"/>
    <mergeCell ref="J37:K37"/>
    <mergeCell ref="D38:I38"/>
    <mergeCell ref="J38:K38"/>
    <mergeCell ref="D39:I39"/>
    <mergeCell ref="J39:K39"/>
    <mergeCell ref="D40:I40"/>
    <mergeCell ref="J40:K40"/>
    <mergeCell ref="D46:I46"/>
    <mergeCell ref="J46:K46"/>
    <mergeCell ref="B49:M50"/>
    <mergeCell ref="D41:I41"/>
    <mergeCell ref="J41:K41"/>
    <mergeCell ref="D42:I42"/>
    <mergeCell ref="J42:K42"/>
    <mergeCell ref="D43:I43"/>
    <mergeCell ref="J43:K43"/>
    <mergeCell ref="D44:I44"/>
    <mergeCell ref="J44:K44"/>
    <mergeCell ref="D45:I45"/>
    <mergeCell ref="J45:K45"/>
    <mergeCell ref="D47:I47"/>
    <mergeCell ref="J47:K47"/>
  </mergeCells>
  <pageMargins left="0.7" right="0.7" top="0.75" bottom="0.75" header="0.3" footer="0.3"/>
  <pageSetup paperSize="9" scale="33" orientation="portrait" r:id="rId1"/>
  <ignoredErrors>
    <ignoredError sqref="C37:C39" unlockedFormula="1"/>
  </ignoredErrors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B2:H11"/>
  <sheetViews>
    <sheetView showGridLines="0" workbookViewId="0">
      <selection activeCell="D8" sqref="D8"/>
    </sheetView>
  </sheetViews>
  <sheetFormatPr baseColWidth="10" defaultRowHeight="15" x14ac:dyDescent="0.25"/>
  <cols>
    <col min="2" max="2" width="55" customWidth="1"/>
    <col min="3" max="7" width="15.7109375" customWidth="1"/>
  </cols>
  <sheetData>
    <row r="2" spans="2:8" ht="6.75" customHeight="1" x14ac:dyDescent="0.25"/>
    <row r="3" spans="2:8" ht="3.75" hidden="1" customHeight="1" x14ac:dyDescent="0.25"/>
    <row r="4" spans="2:8" ht="28.5" customHeight="1" x14ac:dyDescent="0.25">
      <c r="B4" s="48"/>
      <c r="C4" s="49" t="s">
        <v>45</v>
      </c>
      <c r="D4" s="49" t="s">
        <v>46</v>
      </c>
      <c r="E4" s="49" t="s">
        <v>47</v>
      </c>
      <c r="F4" s="49" t="s">
        <v>48</v>
      </c>
      <c r="G4" s="49" t="s">
        <v>49</v>
      </c>
    </row>
    <row r="5" spans="2:8" ht="45" x14ac:dyDescent="0.25">
      <c r="B5" s="50" t="s">
        <v>50</v>
      </c>
      <c r="C5" s="51">
        <v>95</v>
      </c>
      <c r="D5" s="51">
        <v>100</v>
      </c>
      <c r="E5" s="51">
        <v>100</v>
      </c>
      <c r="F5" s="51">
        <v>100</v>
      </c>
      <c r="G5" s="51">
        <v>98</v>
      </c>
      <c r="H5" s="52">
        <f>+AVERAGE(C5:G5)</f>
        <v>98.6</v>
      </c>
    </row>
    <row r="6" spans="2:8" ht="30" x14ac:dyDescent="0.25">
      <c r="B6" s="50" t="s">
        <v>51</v>
      </c>
      <c r="C6" s="51">
        <v>95</v>
      </c>
      <c r="D6" s="51">
        <v>100</v>
      </c>
      <c r="E6" s="51">
        <v>100</v>
      </c>
      <c r="F6" s="51">
        <v>100</v>
      </c>
      <c r="G6" s="51">
        <v>98</v>
      </c>
      <c r="H6" s="52">
        <f t="shared" ref="H6:H10" si="0">+AVERAGE(C6:G6)</f>
        <v>98.6</v>
      </c>
    </row>
    <row r="7" spans="2:8" ht="45" x14ac:dyDescent="0.25">
      <c r="B7" s="50" t="s">
        <v>52</v>
      </c>
      <c r="C7" s="51">
        <v>80</v>
      </c>
      <c r="D7" s="51">
        <v>100</v>
      </c>
      <c r="E7" s="51">
        <v>100</v>
      </c>
      <c r="F7" s="51">
        <v>100</v>
      </c>
      <c r="G7" s="51">
        <v>98</v>
      </c>
      <c r="H7" s="52">
        <f t="shared" si="0"/>
        <v>95.6</v>
      </c>
    </row>
    <row r="8" spans="2:8" ht="45" x14ac:dyDescent="0.25">
      <c r="B8" s="53" t="s">
        <v>53</v>
      </c>
      <c r="C8" s="51">
        <v>95</v>
      </c>
      <c r="D8" s="51">
        <v>100</v>
      </c>
      <c r="E8" s="51">
        <v>100</v>
      </c>
      <c r="F8" s="51">
        <v>100</v>
      </c>
      <c r="G8" s="51">
        <v>98</v>
      </c>
      <c r="H8" s="52">
        <f t="shared" si="0"/>
        <v>98.6</v>
      </c>
    </row>
    <row r="9" spans="2:8" ht="45" x14ac:dyDescent="0.25">
      <c r="B9" s="53" t="s">
        <v>54</v>
      </c>
      <c r="C9" s="51">
        <v>95</v>
      </c>
      <c r="D9" s="51">
        <v>100</v>
      </c>
      <c r="E9" s="51">
        <v>100</v>
      </c>
      <c r="F9" s="51">
        <v>98</v>
      </c>
      <c r="G9" s="51">
        <v>98</v>
      </c>
      <c r="H9" s="52">
        <f t="shared" si="0"/>
        <v>98.2</v>
      </c>
    </row>
    <row r="10" spans="2:8" ht="30" x14ac:dyDescent="0.25">
      <c r="B10" s="50" t="s">
        <v>55</v>
      </c>
      <c r="C10" s="51">
        <v>80</v>
      </c>
      <c r="D10" s="51">
        <v>100</v>
      </c>
      <c r="E10" s="51">
        <v>100</v>
      </c>
      <c r="F10" s="51">
        <v>99</v>
      </c>
      <c r="G10" s="51">
        <v>98</v>
      </c>
      <c r="H10" s="52">
        <f t="shared" si="0"/>
        <v>95.4</v>
      </c>
    </row>
    <row r="11" spans="2:8" ht="19.5" customHeight="1" x14ac:dyDescent="0.25">
      <c r="C11" s="54">
        <f>+AVERAGE(C5:C10)</f>
        <v>90</v>
      </c>
      <c r="D11" s="54">
        <f t="shared" ref="D11:G11" si="1">+AVERAGE(D5:D10)</f>
        <v>100</v>
      </c>
      <c r="E11" s="54">
        <f t="shared" si="1"/>
        <v>100</v>
      </c>
      <c r="F11" s="54">
        <f t="shared" si="1"/>
        <v>99.5</v>
      </c>
      <c r="G11" s="54">
        <f t="shared" si="1"/>
        <v>98</v>
      </c>
      <c r="H11" s="55">
        <f>+AVERAGE(C11:G11)</f>
        <v>97.5</v>
      </c>
    </row>
  </sheetData>
  <pageMargins left="0.7" right="0.7" top="0.75" bottom="0.75" header="0.3" footer="0.3"/>
  <pageSetup orientation="portrait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B2:H11"/>
  <sheetViews>
    <sheetView showGridLines="0" workbookViewId="0">
      <selection activeCell="D8" sqref="D8"/>
    </sheetView>
  </sheetViews>
  <sheetFormatPr baseColWidth="10" defaultRowHeight="15" x14ac:dyDescent="0.25"/>
  <cols>
    <col min="2" max="2" width="55" customWidth="1"/>
    <col min="3" max="7" width="15.7109375" customWidth="1"/>
  </cols>
  <sheetData>
    <row r="2" spans="2:8" ht="6.75" customHeight="1" x14ac:dyDescent="0.25"/>
    <row r="3" spans="2:8" ht="3.75" hidden="1" customHeight="1" x14ac:dyDescent="0.25"/>
    <row r="4" spans="2:8" ht="28.5" customHeight="1" x14ac:dyDescent="0.25">
      <c r="B4" s="48"/>
      <c r="C4" s="49"/>
      <c r="D4" s="49" t="s">
        <v>46</v>
      </c>
      <c r="E4" s="49" t="s">
        <v>47</v>
      </c>
      <c r="F4" s="49" t="s">
        <v>48</v>
      </c>
      <c r="G4" s="49" t="s">
        <v>59</v>
      </c>
    </row>
    <row r="5" spans="2:8" ht="45" x14ac:dyDescent="0.25">
      <c r="B5" s="50" t="s">
        <v>50</v>
      </c>
      <c r="C5" s="51"/>
      <c r="D5" s="51">
        <v>99</v>
      </c>
      <c r="E5" s="51">
        <v>99</v>
      </c>
      <c r="F5" s="51">
        <v>98</v>
      </c>
      <c r="G5" s="51">
        <v>99</v>
      </c>
      <c r="H5" s="52">
        <f>+AVERAGE(C5:G5)</f>
        <v>98.75</v>
      </c>
    </row>
    <row r="6" spans="2:8" ht="30" x14ac:dyDescent="0.25">
      <c r="B6" s="50" t="s">
        <v>51</v>
      </c>
      <c r="C6" s="51"/>
      <c r="D6" s="51">
        <v>99</v>
      </c>
      <c r="E6" s="51">
        <v>97</v>
      </c>
      <c r="F6" s="51">
        <v>99</v>
      </c>
      <c r="G6" s="51">
        <v>99</v>
      </c>
      <c r="H6" s="52">
        <f t="shared" ref="H6:H10" si="0">+AVERAGE(C6:G6)</f>
        <v>98.5</v>
      </c>
    </row>
    <row r="7" spans="2:8" ht="45" x14ac:dyDescent="0.25">
      <c r="B7" s="50" t="s">
        <v>52</v>
      </c>
      <c r="C7" s="51"/>
      <c r="D7" s="51">
        <v>99</v>
      </c>
      <c r="E7" s="51">
        <v>97</v>
      </c>
      <c r="F7" s="51">
        <v>99</v>
      </c>
      <c r="G7" s="51">
        <v>100</v>
      </c>
      <c r="H7" s="52">
        <f t="shared" si="0"/>
        <v>98.75</v>
      </c>
    </row>
    <row r="8" spans="2:8" ht="45" x14ac:dyDescent="0.25">
      <c r="B8" s="53" t="s">
        <v>53</v>
      </c>
      <c r="C8" s="51"/>
      <c r="D8" s="51">
        <v>99</v>
      </c>
      <c r="E8" s="51">
        <v>98</v>
      </c>
      <c r="F8" s="51">
        <v>99</v>
      </c>
      <c r="G8" s="51">
        <v>98</v>
      </c>
      <c r="H8" s="52">
        <f t="shared" si="0"/>
        <v>98.5</v>
      </c>
    </row>
    <row r="9" spans="2:8" ht="45" x14ac:dyDescent="0.25">
      <c r="B9" s="53" t="s">
        <v>54</v>
      </c>
      <c r="C9" s="51"/>
      <c r="D9" s="51">
        <v>99</v>
      </c>
      <c r="E9" s="51">
        <v>99</v>
      </c>
      <c r="F9" s="51">
        <v>99</v>
      </c>
      <c r="G9" s="51">
        <v>99</v>
      </c>
      <c r="H9" s="52">
        <f t="shared" si="0"/>
        <v>99</v>
      </c>
    </row>
    <row r="10" spans="2:8" ht="30" x14ac:dyDescent="0.25">
      <c r="B10" s="50" t="s">
        <v>55</v>
      </c>
      <c r="C10" s="51"/>
      <c r="D10" s="51">
        <v>99</v>
      </c>
      <c r="E10" s="51">
        <v>97</v>
      </c>
      <c r="F10" s="51">
        <v>99</v>
      </c>
      <c r="G10" s="51">
        <v>99</v>
      </c>
      <c r="H10" s="52">
        <f t="shared" si="0"/>
        <v>98.5</v>
      </c>
    </row>
    <row r="11" spans="2:8" ht="19.5" customHeight="1" x14ac:dyDescent="0.25">
      <c r="C11" s="54"/>
      <c r="D11" s="54">
        <f t="shared" ref="D11:G11" si="1">+AVERAGE(D5:D10)</f>
        <v>99</v>
      </c>
      <c r="E11" s="54">
        <f t="shared" si="1"/>
        <v>97.833333333333329</v>
      </c>
      <c r="F11" s="57">
        <f t="shared" si="1"/>
        <v>98.833333333333329</v>
      </c>
      <c r="G11" s="54">
        <f t="shared" si="1"/>
        <v>99</v>
      </c>
      <c r="H11" s="55">
        <f>+AVERAGE(C11:G11)</f>
        <v>98.666666666666657</v>
      </c>
    </row>
  </sheetData>
  <pageMargins left="0.7" right="0.7" top="0.75" bottom="0.75" header="0.3" footer="0.3"/>
  <pageSetup orientation="portrait" verticalDpi="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B2:H11"/>
  <sheetViews>
    <sheetView showGridLines="0" workbookViewId="0">
      <selection activeCell="D8" sqref="D8"/>
    </sheetView>
  </sheetViews>
  <sheetFormatPr baseColWidth="10" defaultRowHeight="15" x14ac:dyDescent="0.25"/>
  <cols>
    <col min="2" max="2" width="55" customWidth="1"/>
    <col min="3" max="7" width="15.7109375" customWidth="1"/>
  </cols>
  <sheetData>
    <row r="2" spans="2:8" ht="6.75" customHeight="1" x14ac:dyDescent="0.25"/>
    <row r="3" spans="2:8" ht="3.75" hidden="1" customHeight="1" x14ac:dyDescent="0.25"/>
    <row r="4" spans="2:8" ht="28.5" customHeight="1" x14ac:dyDescent="0.25">
      <c r="B4" s="48"/>
      <c r="C4" s="49" t="s">
        <v>45</v>
      </c>
      <c r="D4" s="49" t="s">
        <v>46</v>
      </c>
      <c r="E4" s="49" t="s">
        <v>47</v>
      </c>
      <c r="F4" s="49" t="s">
        <v>48</v>
      </c>
      <c r="G4" s="49" t="s">
        <v>59</v>
      </c>
    </row>
    <row r="5" spans="2:8" ht="45" x14ac:dyDescent="0.25">
      <c r="B5" s="50" t="s">
        <v>50</v>
      </c>
      <c r="C5" s="51">
        <v>100</v>
      </c>
      <c r="D5" s="51">
        <v>99</v>
      </c>
      <c r="E5" s="51">
        <v>99</v>
      </c>
      <c r="F5" s="51">
        <v>99</v>
      </c>
      <c r="G5" s="51">
        <v>99</v>
      </c>
      <c r="H5" s="52">
        <f>+AVERAGE(C5:G5)</f>
        <v>99.2</v>
      </c>
    </row>
    <row r="6" spans="2:8" ht="30" x14ac:dyDescent="0.25">
      <c r="B6" s="50" t="s">
        <v>51</v>
      </c>
      <c r="C6" s="51">
        <v>90</v>
      </c>
      <c r="D6" s="51">
        <v>99</v>
      </c>
      <c r="E6" s="51">
        <v>96</v>
      </c>
      <c r="F6" s="51">
        <v>100</v>
      </c>
      <c r="G6" s="51">
        <v>99</v>
      </c>
      <c r="H6" s="52">
        <f t="shared" ref="H6:H10" si="0">+AVERAGE(C6:G6)</f>
        <v>96.8</v>
      </c>
    </row>
    <row r="7" spans="2:8" ht="45" x14ac:dyDescent="0.25">
      <c r="B7" s="50" t="s">
        <v>52</v>
      </c>
      <c r="C7" s="51">
        <v>90</v>
      </c>
      <c r="D7" s="51">
        <v>99</v>
      </c>
      <c r="E7" s="51">
        <v>97</v>
      </c>
      <c r="F7" s="51">
        <v>100</v>
      </c>
      <c r="G7" s="51">
        <v>100</v>
      </c>
      <c r="H7" s="52">
        <f t="shared" si="0"/>
        <v>97.2</v>
      </c>
    </row>
    <row r="8" spans="2:8" ht="45" x14ac:dyDescent="0.25">
      <c r="B8" s="53" t="s">
        <v>53</v>
      </c>
      <c r="C8" s="51">
        <v>95</v>
      </c>
      <c r="D8" s="51">
        <v>99</v>
      </c>
      <c r="E8" s="51">
        <v>98</v>
      </c>
      <c r="F8" s="51">
        <v>100</v>
      </c>
      <c r="G8" s="51">
        <v>98</v>
      </c>
      <c r="H8" s="52">
        <f t="shared" si="0"/>
        <v>98</v>
      </c>
    </row>
    <row r="9" spans="2:8" ht="45" x14ac:dyDescent="0.25">
      <c r="B9" s="53" t="s">
        <v>54</v>
      </c>
      <c r="C9" s="51">
        <v>100</v>
      </c>
      <c r="D9" s="51">
        <v>99</v>
      </c>
      <c r="E9" s="51">
        <v>99</v>
      </c>
      <c r="F9" s="51">
        <v>99</v>
      </c>
      <c r="G9" s="51">
        <v>99</v>
      </c>
      <c r="H9" s="52">
        <f t="shared" si="0"/>
        <v>99.2</v>
      </c>
    </row>
    <row r="10" spans="2:8" ht="30" x14ac:dyDescent="0.25">
      <c r="B10" s="50" t="s">
        <v>55</v>
      </c>
      <c r="C10" s="51">
        <v>95</v>
      </c>
      <c r="D10" s="51">
        <v>99</v>
      </c>
      <c r="E10" s="51">
        <v>97</v>
      </c>
      <c r="F10" s="51">
        <v>99</v>
      </c>
      <c r="G10" s="51">
        <v>99</v>
      </c>
      <c r="H10" s="52">
        <f t="shared" si="0"/>
        <v>97.8</v>
      </c>
    </row>
    <row r="11" spans="2:8" ht="19.5" customHeight="1" x14ac:dyDescent="0.25">
      <c r="C11" s="56">
        <f>+AVERAGE(C5:C10)</f>
        <v>95</v>
      </c>
      <c r="D11" s="56">
        <f t="shared" ref="D11:G11" si="1">+AVERAGE(D5:D10)</f>
        <v>99</v>
      </c>
      <c r="E11" s="56">
        <f t="shared" si="1"/>
        <v>97.666666666666671</v>
      </c>
      <c r="F11" s="56">
        <f t="shared" si="1"/>
        <v>99.5</v>
      </c>
      <c r="G11" s="56">
        <f t="shared" si="1"/>
        <v>99</v>
      </c>
      <c r="H11" s="55">
        <f>+AVERAGE(C11:G11)</f>
        <v>98.033333333333331</v>
      </c>
    </row>
  </sheetData>
  <pageMargins left="0.7" right="0.7" top="0.75" bottom="0.75" header="0.3" footer="0.3"/>
  <pageSetup orientation="portrait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B2:H11"/>
  <sheetViews>
    <sheetView showGridLines="0" workbookViewId="0">
      <selection activeCell="D8" sqref="D8"/>
    </sheetView>
  </sheetViews>
  <sheetFormatPr baseColWidth="10" defaultRowHeight="15" x14ac:dyDescent="0.25"/>
  <cols>
    <col min="2" max="2" width="55" customWidth="1"/>
    <col min="3" max="7" width="15.7109375" customWidth="1"/>
  </cols>
  <sheetData>
    <row r="2" spans="2:8" ht="6.75" customHeight="1" x14ac:dyDescent="0.25"/>
    <row r="3" spans="2:8" ht="3.75" hidden="1" customHeight="1" x14ac:dyDescent="0.25"/>
    <row r="4" spans="2:8" ht="28.5" customHeight="1" x14ac:dyDescent="0.25">
      <c r="B4" s="48"/>
      <c r="C4" s="49" t="s">
        <v>45</v>
      </c>
      <c r="D4" s="49" t="s">
        <v>46</v>
      </c>
      <c r="E4" s="49" t="s">
        <v>47</v>
      </c>
      <c r="F4" s="49" t="s">
        <v>48</v>
      </c>
      <c r="G4" s="49" t="s">
        <v>59</v>
      </c>
    </row>
    <row r="5" spans="2:8" ht="45" x14ac:dyDescent="0.25">
      <c r="B5" s="50" t="s">
        <v>50</v>
      </c>
      <c r="C5" s="51">
        <v>95</v>
      </c>
      <c r="D5" s="51">
        <v>100</v>
      </c>
      <c r="E5" s="51">
        <v>100</v>
      </c>
      <c r="F5" s="51">
        <v>100</v>
      </c>
      <c r="G5" s="51">
        <v>100</v>
      </c>
      <c r="H5" s="52">
        <f>+AVERAGE(C5:G5)</f>
        <v>99</v>
      </c>
    </row>
    <row r="6" spans="2:8" ht="30" x14ac:dyDescent="0.25">
      <c r="B6" s="50" t="s">
        <v>51</v>
      </c>
      <c r="C6" s="51">
        <v>95</v>
      </c>
      <c r="D6" s="51">
        <v>100</v>
      </c>
      <c r="E6" s="51">
        <v>100</v>
      </c>
      <c r="F6" s="51">
        <v>100</v>
      </c>
      <c r="G6" s="51">
        <v>100</v>
      </c>
      <c r="H6" s="52">
        <f t="shared" ref="H6:H10" si="0">+AVERAGE(C6:G6)</f>
        <v>99</v>
      </c>
    </row>
    <row r="7" spans="2:8" ht="45" x14ac:dyDescent="0.25">
      <c r="B7" s="50" t="s">
        <v>52</v>
      </c>
      <c r="C7" s="51">
        <v>90</v>
      </c>
      <c r="D7" s="51">
        <v>100</v>
      </c>
      <c r="E7" s="51">
        <v>100</v>
      </c>
      <c r="F7" s="51">
        <v>100</v>
      </c>
      <c r="G7" s="51">
        <v>95</v>
      </c>
      <c r="H7" s="52">
        <f t="shared" si="0"/>
        <v>97</v>
      </c>
    </row>
    <row r="8" spans="2:8" ht="45" x14ac:dyDescent="0.25">
      <c r="B8" s="53" t="s">
        <v>53</v>
      </c>
      <c r="C8" s="51">
        <v>95</v>
      </c>
      <c r="D8" s="51">
        <v>100</v>
      </c>
      <c r="E8" s="51">
        <v>100</v>
      </c>
      <c r="F8" s="51">
        <v>100</v>
      </c>
      <c r="G8" s="51">
        <v>100</v>
      </c>
      <c r="H8" s="52">
        <f t="shared" si="0"/>
        <v>99</v>
      </c>
    </row>
    <row r="9" spans="2:8" ht="45" x14ac:dyDescent="0.25">
      <c r="B9" s="53" t="s">
        <v>54</v>
      </c>
      <c r="C9" s="51">
        <v>80</v>
      </c>
      <c r="D9" s="51">
        <v>100</v>
      </c>
      <c r="E9" s="51">
        <v>100</v>
      </c>
      <c r="F9" s="51">
        <v>100</v>
      </c>
      <c r="G9" s="51">
        <v>100</v>
      </c>
      <c r="H9" s="52">
        <f t="shared" si="0"/>
        <v>96</v>
      </c>
    </row>
    <row r="10" spans="2:8" ht="30" x14ac:dyDescent="0.25">
      <c r="B10" s="50" t="s">
        <v>55</v>
      </c>
      <c r="C10" s="51">
        <v>90</v>
      </c>
      <c r="D10" s="51">
        <v>100</v>
      </c>
      <c r="E10" s="51">
        <v>100</v>
      </c>
      <c r="F10" s="51">
        <v>100</v>
      </c>
      <c r="G10" s="51">
        <v>100</v>
      </c>
      <c r="H10" s="52">
        <f t="shared" si="0"/>
        <v>98</v>
      </c>
    </row>
    <row r="11" spans="2:8" ht="19.5" customHeight="1" x14ac:dyDescent="0.25">
      <c r="C11" s="56">
        <f>+AVERAGE(C5:C10)</f>
        <v>90.833333333333329</v>
      </c>
      <c r="D11" s="56">
        <f>+AVERAGE(D5:D10)</f>
        <v>100</v>
      </c>
      <c r="E11" s="56">
        <f t="shared" ref="E11:G11" si="1">+AVERAGE(E5:E10)</f>
        <v>100</v>
      </c>
      <c r="F11" s="56">
        <f t="shared" si="1"/>
        <v>100</v>
      </c>
      <c r="G11" s="56">
        <f t="shared" si="1"/>
        <v>99.166666666666671</v>
      </c>
      <c r="H11" s="55">
        <f>+AVERAGE(C11:G11)</f>
        <v>98</v>
      </c>
    </row>
  </sheetData>
  <pageMargins left="0.7" right="0.7" top="0.75" bottom="0.75" header="0.3" footer="0.3"/>
  <pageSetup orientation="portrait" verticalDpi="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B2:I24"/>
  <sheetViews>
    <sheetView showGridLines="0" workbookViewId="0">
      <selection activeCell="D8" sqref="D8"/>
    </sheetView>
  </sheetViews>
  <sheetFormatPr baseColWidth="10" defaultRowHeight="15" x14ac:dyDescent="0.25"/>
  <cols>
    <col min="2" max="2" width="55" customWidth="1"/>
    <col min="3" max="8" width="15.7109375" customWidth="1"/>
  </cols>
  <sheetData>
    <row r="2" spans="2:9" ht="6.75" customHeight="1" x14ac:dyDescent="0.25"/>
    <row r="3" spans="2:9" ht="3.75" hidden="1" customHeight="1" x14ac:dyDescent="0.25"/>
    <row r="4" spans="2:9" ht="28.5" customHeight="1" x14ac:dyDescent="0.25">
      <c r="B4" s="48"/>
      <c r="C4" s="49" t="s">
        <v>45</v>
      </c>
      <c r="D4" s="49" t="s">
        <v>46</v>
      </c>
      <c r="E4" s="49" t="s">
        <v>47</v>
      </c>
      <c r="F4" s="49" t="s">
        <v>48</v>
      </c>
      <c r="G4" s="49" t="s">
        <v>79</v>
      </c>
      <c r="H4" s="49" t="s">
        <v>59</v>
      </c>
    </row>
    <row r="5" spans="2:9" ht="30" x14ac:dyDescent="0.25">
      <c r="B5" s="50" t="s">
        <v>68</v>
      </c>
      <c r="C5" s="51">
        <v>100</v>
      </c>
      <c r="D5" s="51">
        <v>99</v>
      </c>
      <c r="E5" s="51">
        <v>100</v>
      </c>
      <c r="F5" s="51">
        <v>100</v>
      </c>
      <c r="G5" s="51">
        <v>100</v>
      </c>
      <c r="H5" s="51">
        <v>100</v>
      </c>
      <c r="I5" s="64">
        <f>+AVERAGE(C5:H5)</f>
        <v>99.833333333333329</v>
      </c>
    </row>
    <row r="6" spans="2:9" ht="30" x14ac:dyDescent="0.25">
      <c r="B6" s="50" t="s">
        <v>69</v>
      </c>
      <c r="C6" s="51">
        <v>95</v>
      </c>
      <c r="D6" s="51">
        <v>98</v>
      </c>
      <c r="E6" s="51">
        <v>100</v>
      </c>
      <c r="F6" s="51">
        <v>99</v>
      </c>
      <c r="G6" s="51">
        <v>98</v>
      </c>
      <c r="H6" s="51">
        <v>97</v>
      </c>
      <c r="I6" s="64">
        <f t="shared" ref="I6:I23" si="0">+AVERAGE(C6:H6)</f>
        <v>97.833333333333329</v>
      </c>
    </row>
    <row r="7" spans="2:9" ht="30" x14ac:dyDescent="0.25">
      <c r="B7" s="50" t="s">
        <v>70</v>
      </c>
      <c r="C7" s="51">
        <v>95</v>
      </c>
      <c r="D7" s="51">
        <v>99</v>
      </c>
      <c r="E7" s="51">
        <v>100</v>
      </c>
      <c r="F7" s="51">
        <v>98</v>
      </c>
      <c r="G7" s="51">
        <v>100</v>
      </c>
      <c r="H7" s="51">
        <v>95</v>
      </c>
      <c r="I7" s="64">
        <f t="shared" si="0"/>
        <v>97.833333333333329</v>
      </c>
    </row>
    <row r="8" spans="2:9" ht="30" x14ac:dyDescent="0.25">
      <c r="B8" s="50" t="s">
        <v>71</v>
      </c>
      <c r="C8" s="51">
        <v>95</v>
      </c>
      <c r="D8" s="51">
        <v>100</v>
      </c>
      <c r="E8" s="51">
        <v>100</v>
      </c>
      <c r="F8" s="51">
        <v>98</v>
      </c>
      <c r="G8" s="51">
        <v>97</v>
      </c>
      <c r="H8" s="51">
        <v>100</v>
      </c>
      <c r="I8" s="64">
        <f t="shared" si="0"/>
        <v>98.333333333333329</v>
      </c>
    </row>
    <row r="9" spans="2:9" ht="30" x14ac:dyDescent="0.25">
      <c r="B9" s="50" t="s">
        <v>72</v>
      </c>
      <c r="C9" s="51">
        <v>90</v>
      </c>
      <c r="D9" s="51">
        <v>100</v>
      </c>
      <c r="E9" s="51">
        <v>100</v>
      </c>
      <c r="F9" s="51">
        <v>98</v>
      </c>
      <c r="G9" s="51">
        <v>100</v>
      </c>
      <c r="H9" s="51">
        <v>98</v>
      </c>
      <c r="I9" s="64">
        <f t="shared" si="0"/>
        <v>97.666666666666671</v>
      </c>
    </row>
    <row r="10" spans="2:9" ht="30" customHeight="1" x14ac:dyDescent="0.25">
      <c r="B10" s="50" t="s">
        <v>73</v>
      </c>
      <c r="C10" s="51">
        <v>90</v>
      </c>
      <c r="D10" s="51">
        <v>99</v>
      </c>
      <c r="E10" s="51">
        <v>100</v>
      </c>
      <c r="F10" s="51">
        <v>98</v>
      </c>
      <c r="G10" s="51">
        <v>100</v>
      </c>
      <c r="H10" s="51">
        <v>100</v>
      </c>
      <c r="I10" s="64">
        <f t="shared" si="0"/>
        <v>97.833333333333329</v>
      </c>
    </row>
    <row r="11" spans="2:9" ht="12" customHeight="1" x14ac:dyDescent="0.25">
      <c r="B11" s="65"/>
      <c r="C11" s="66"/>
      <c r="D11" s="66"/>
      <c r="E11" s="66"/>
      <c r="F11" s="66"/>
      <c r="G11" s="66"/>
      <c r="H11" s="66"/>
      <c r="I11" s="67"/>
    </row>
    <row r="12" spans="2:9" ht="30" customHeight="1" x14ac:dyDescent="0.25">
      <c r="B12" s="50" t="s">
        <v>74</v>
      </c>
      <c r="C12" s="51">
        <v>80</v>
      </c>
      <c r="D12" s="51">
        <v>98</v>
      </c>
      <c r="E12" s="51">
        <v>100</v>
      </c>
      <c r="F12" s="51">
        <v>90</v>
      </c>
      <c r="G12" s="51">
        <v>98</v>
      </c>
      <c r="H12" s="51">
        <v>90</v>
      </c>
      <c r="I12" s="64">
        <f t="shared" si="0"/>
        <v>92.666666666666671</v>
      </c>
    </row>
    <row r="13" spans="2:9" ht="30" customHeight="1" x14ac:dyDescent="0.25">
      <c r="B13" s="50" t="s">
        <v>75</v>
      </c>
      <c r="C13" s="51">
        <v>80</v>
      </c>
      <c r="D13" s="51">
        <v>99</v>
      </c>
      <c r="E13" s="51">
        <v>100</v>
      </c>
      <c r="F13" s="51">
        <v>95</v>
      </c>
      <c r="G13" s="51">
        <v>99</v>
      </c>
      <c r="H13" s="51">
        <v>90</v>
      </c>
      <c r="I13" s="64">
        <f t="shared" si="0"/>
        <v>93.833333333333329</v>
      </c>
    </row>
    <row r="14" spans="2:9" ht="30" customHeight="1" x14ac:dyDescent="0.25">
      <c r="B14" s="53" t="s">
        <v>76</v>
      </c>
      <c r="C14" s="51">
        <v>90</v>
      </c>
      <c r="D14" s="51">
        <v>99</v>
      </c>
      <c r="E14" s="51">
        <v>100</v>
      </c>
      <c r="F14" s="51">
        <v>98</v>
      </c>
      <c r="G14" s="51">
        <v>100</v>
      </c>
      <c r="H14" s="51">
        <v>100</v>
      </c>
      <c r="I14" s="64">
        <f t="shared" si="0"/>
        <v>97.833333333333329</v>
      </c>
    </row>
    <row r="15" spans="2:9" ht="30" customHeight="1" x14ac:dyDescent="0.25">
      <c r="B15" s="53" t="s">
        <v>77</v>
      </c>
      <c r="C15" s="51">
        <v>90</v>
      </c>
      <c r="D15" s="51">
        <v>99</v>
      </c>
      <c r="E15" s="51">
        <v>100</v>
      </c>
      <c r="F15" s="51">
        <v>99</v>
      </c>
      <c r="G15" s="51">
        <v>100</v>
      </c>
      <c r="H15" s="51">
        <v>100</v>
      </c>
      <c r="I15" s="64">
        <f t="shared" si="0"/>
        <v>98</v>
      </c>
    </row>
    <row r="16" spans="2:9" ht="30" customHeight="1" x14ac:dyDescent="0.25">
      <c r="B16" s="50" t="s">
        <v>78</v>
      </c>
      <c r="C16" s="51">
        <v>90</v>
      </c>
      <c r="D16" s="51">
        <v>98</v>
      </c>
      <c r="E16" s="51">
        <v>100</v>
      </c>
      <c r="F16" s="51">
        <v>98</v>
      </c>
      <c r="G16" s="51">
        <v>99</v>
      </c>
      <c r="H16" s="51">
        <v>100</v>
      </c>
      <c r="I16" s="64">
        <f t="shared" si="0"/>
        <v>97.5</v>
      </c>
    </row>
    <row r="17" spans="2:9" ht="13.5" customHeight="1" x14ac:dyDescent="0.25">
      <c r="B17" s="65"/>
      <c r="C17" s="66"/>
      <c r="D17" s="66"/>
      <c r="E17" s="66"/>
      <c r="F17" s="66"/>
      <c r="G17" s="66"/>
      <c r="H17" s="66"/>
      <c r="I17" s="67"/>
    </row>
    <row r="18" spans="2:9" ht="30" customHeight="1" x14ac:dyDescent="0.25">
      <c r="B18" s="50" t="s">
        <v>80</v>
      </c>
      <c r="C18" s="51">
        <v>95</v>
      </c>
      <c r="D18" s="51">
        <v>100</v>
      </c>
      <c r="E18" s="51">
        <v>100</v>
      </c>
      <c r="F18" s="51">
        <v>100</v>
      </c>
      <c r="G18" s="51">
        <v>100</v>
      </c>
      <c r="H18" s="51">
        <v>96</v>
      </c>
      <c r="I18" s="64">
        <f t="shared" si="0"/>
        <v>98.5</v>
      </c>
    </row>
    <row r="19" spans="2:9" ht="30" customHeight="1" x14ac:dyDescent="0.25">
      <c r="B19" s="50" t="s">
        <v>81</v>
      </c>
      <c r="C19" s="51">
        <v>90</v>
      </c>
      <c r="D19" s="51">
        <v>99</v>
      </c>
      <c r="E19" s="51">
        <v>100</v>
      </c>
      <c r="F19" s="51">
        <v>99</v>
      </c>
      <c r="G19" s="51">
        <v>100</v>
      </c>
      <c r="H19" s="51">
        <v>100</v>
      </c>
      <c r="I19" s="64">
        <f t="shared" si="0"/>
        <v>98</v>
      </c>
    </row>
    <row r="20" spans="2:9" ht="30" customHeight="1" x14ac:dyDescent="0.25">
      <c r="B20" s="50" t="s">
        <v>82</v>
      </c>
      <c r="C20" s="51">
        <v>100</v>
      </c>
      <c r="D20" s="51">
        <v>98</v>
      </c>
      <c r="E20" s="51">
        <v>100</v>
      </c>
      <c r="F20" s="51">
        <v>99</v>
      </c>
      <c r="G20" s="51">
        <v>100</v>
      </c>
      <c r="H20" s="51">
        <v>100</v>
      </c>
      <c r="I20" s="64">
        <f t="shared" si="0"/>
        <v>99.5</v>
      </c>
    </row>
    <row r="21" spans="2:9" ht="30" customHeight="1" x14ac:dyDescent="0.25">
      <c r="B21" s="50" t="s">
        <v>83</v>
      </c>
      <c r="C21" s="51">
        <v>90</v>
      </c>
      <c r="D21" s="51">
        <v>98</v>
      </c>
      <c r="E21" s="51">
        <v>100</v>
      </c>
      <c r="F21" s="51">
        <v>99</v>
      </c>
      <c r="G21" s="51">
        <v>100</v>
      </c>
      <c r="H21" s="51">
        <v>100</v>
      </c>
      <c r="I21" s="64">
        <f t="shared" si="0"/>
        <v>97.833333333333329</v>
      </c>
    </row>
    <row r="22" spans="2:9" ht="30" customHeight="1" x14ac:dyDescent="0.25">
      <c r="B22" s="53" t="s">
        <v>84</v>
      </c>
      <c r="C22" s="51">
        <v>95</v>
      </c>
      <c r="D22" s="51">
        <v>99</v>
      </c>
      <c r="E22" s="51">
        <v>100</v>
      </c>
      <c r="F22" s="51">
        <v>99</v>
      </c>
      <c r="G22" s="51">
        <v>100</v>
      </c>
      <c r="H22" s="51">
        <v>100</v>
      </c>
      <c r="I22" s="64">
        <f t="shared" si="0"/>
        <v>98.833333333333329</v>
      </c>
    </row>
    <row r="23" spans="2:9" ht="30" customHeight="1" x14ac:dyDescent="0.25">
      <c r="B23" s="53" t="s">
        <v>85</v>
      </c>
      <c r="C23" s="51">
        <v>100</v>
      </c>
      <c r="D23" s="51">
        <v>99</v>
      </c>
      <c r="E23" s="51">
        <v>100</v>
      </c>
      <c r="F23" s="51">
        <v>100</v>
      </c>
      <c r="G23" s="51">
        <v>100</v>
      </c>
      <c r="H23" s="51">
        <v>100</v>
      </c>
      <c r="I23" s="64">
        <f t="shared" si="0"/>
        <v>99.833333333333329</v>
      </c>
    </row>
    <row r="24" spans="2:9" ht="19.5" customHeight="1" x14ac:dyDescent="0.25">
      <c r="C24" s="56">
        <f t="shared" ref="C24:H24" si="1">+AVERAGE(C5:C23)</f>
        <v>92.058823529411768</v>
      </c>
      <c r="D24" s="56">
        <f t="shared" si="1"/>
        <v>98.882352941176464</v>
      </c>
      <c r="E24" s="56">
        <f t="shared" si="1"/>
        <v>100</v>
      </c>
      <c r="F24" s="56">
        <f t="shared" si="1"/>
        <v>98.058823529411768</v>
      </c>
      <c r="G24" s="56">
        <f t="shared" si="1"/>
        <v>99.470588235294116</v>
      </c>
      <c r="H24" s="56">
        <f t="shared" si="1"/>
        <v>98</v>
      </c>
      <c r="I24" s="55">
        <f>+AVERAGE(C24:H24)</f>
        <v>97.745098039215691</v>
      </c>
    </row>
  </sheetData>
  <pageMargins left="0.7" right="0.7" top="0.75" bottom="0.75" header="0.3" footer="0.3"/>
  <pageSetup orientation="portrait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B2:H24"/>
  <sheetViews>
    <sheetView showGridLines="0" topLeftCell="A24" workbookViewId="0">
      <selection activeCell="I43" sqref="I43"/>
    </sheetView>
  </sheetViews>
  <sheetFormatPr baseColWidth="10" defaultRowHeight="15" x14ac:dyDescent="0.25"/>
  <cols>
    <col min="2" max="2" width="55" customWidth="1"/>
    <col min="3" max="7" width="15.7109375" customWidth="1"/>
  </cols>
  <sheetData>
    <row r="2" spans="2:8" ht="6.75" customHeight="1" x14ac:dyDescent="0.25"/>
    <row r="3" spans="2:8" ht="3.75" hidden="1" customHeight="1" x14ac:dyDescent="0.25"/>
    <row r="4" spans="2:8" ht="28.5" customHeight="1" x14ac:dyDescent="0.25">
      <c r="B4" s="48"/>
      <c r="C4" s="49" t="s">
        <v>45</v>
      </c>
      <c r="D4" s="49" t="s">
        <v>46</v>
      </c>
      <c r="E4" s="49" t="s">
        <v>47</v>
      </c>
      <c r="F4" s="49" t="s">
        <v>48</v>
      </c>
      <c r="G4" s="49" t="s">
        <v>79</v>
      </c>
    </row>
    <row r="5" spans="2:8" ht="30" x14ac:dyDescent="0.25">
      <c r="B5" s="50" t="s">
        <v>68</v>
      </c>
      <c r="C5" s="51">
        <v>100</v>
      </c>
      <c r="D5" s="51">
        <v>99</v>
      </c>
      <c r="E5" s="51">
        <v>100</v>
      </c>
      <c r="F5" s="51">
        <v>99</v>
      </c>
      <c r="G5" s="51">
        <v>100</v>
      </c>
      <c r="H5" s="64">
        <f t="shared" ref="H5:H10" si="0">+AVERAGE(C5:G5)</f>
        <v>99.6</v>
      </c>
    </row>
    <row r="6" spans="2:8" ht="30" x14ac:dyDescent="0.25">
      <c r="B6" s="50" t="s">
        <v>69</v>
      </c>
      <c r="C6" s="51">
        <v>90</v>
      </c>
      <c r="D6" s="51">
        <v>100</v>
      </c>
      <c r="E6" s="51">
        <v>100</v>
      </c>
      <c r="F6" s="51">
        <v>98</v>
      </c>
      <c r="G6" s="51">
        <v>99</v>
      </c>
      <c r="H6" s="64">
        <f t="shared" si="0"/>
        <v>97.4</v>
      </c>
    </row>
    <row r="7" spans="2:8" ht="30" x14ac:dyDescent="0.25">
      <c r="B7" s="50" t="s">
        <v>70</v>
      </c>
      <c r="C7" s="51">
        <v>90</v>
      </c>
      <c r="D7" s="51">
        <v>99</v>
      </c>
      <c r="E7" s="51">
        <v>100</v>
      </c>
      <c r="F7" s="51">
        <v>98</v>
      </c>
      <c r="G7" s="51">
        <v>98</v>
      </c>
      <c r="H7" s="64">
        <f t="shared" si="0"/>
        <v>97</v>
      </c>
    </row>
    <row r="8" spans="2:8" ht="30" x14ac:dyDescent="0.25">
      <c r="B8" s="50" t="s">
        <v>71</v>
      </c>
      <c r="C8" s="51">
        <v>80</v>
      </c>
      <c r="D8" s="51">
        <v>99</v>
      </c>
      <c r="E8" s="51">
        <v>100</v>
      </c>
      <c r="F8" s="51">
        <v>98</v>
      </c>
      <c r="G8" s="51">
        <v>100</v>
      </c>
      <c r="H8" s="64">
        <f t="shared" si="0"/>
        <v>95.4</v>
      </c>
    </row>
    <row r="9" spans="2:8" ht="30" x14ac:dyDescent="0.25">
      <c r="B9" s="50" t="s">
        <v>72</v>
      </c>
      <c r="C9" s="51">
        <v>98</v>
      </c>
      <c r="D9" s="51">
        <v>95</v>
      </c>
      <c r="E9" s="51">
        <v>100</v>
      </c>
      <c r="F9" s="51">
        <v>100</v>
      </c>
      <c r="G9" s="51">
        <v>98</v>
      </c>
      <c r="H9" s="64">
        <f t="shared" si="0"/>
        <v>98.2</v>
      </c>
    </row>
    <row r="10" spans="2:8" ht="30" customHeight="1" x14ac:dyDescent="0.25">
      <c r="B10" s="50" t="s">
        <v>73</v>
      </c>
      <c r="C10" s="51">
        <v>95</v>
      </c>
      <c r="D10" s="51">
        <v>99</v>
      </c>
      <c r="E10" s="51">
        <v>100</v>
      </c>
      <c r="F10" s="51">
        <v>98</v>
      </c>
      <c r="G10" s="51">
        <v>99</v>
      </c>
      <c r="H10" s="64">
        <f t="shared" si="0"/>
        <v>98.2</v>
      </c>
    </row>
    <row r="11" spans="2:8" ht="12" customHeight="1" x14ac:dyDescent="0.25">
      <c r="B11" s="65"/>
      <c r="C11" s="66"/>
      <c r="D11" s="66"/>
      <c r="E11" s="66"/>
      <c r="F11" s="66"/>
      <c r="G11" s="66"/>
      <c r="H11" s="67"/>
    </row>
    <row r="12" spans="2:8" ht="30" customHeight="1" x14ac:dyDescent="0.25">
      <c r="B12" s="50" t="s">
        <v>74</v>
      </c>
      <c r="C12" s="51">
        <v>90</v>
      </c>
      <c r="D12" s="51">
        <v>95</v>
      </c>
      <c r="E12" s="51">
        <v>100</v>
      </c>
      <c r="F12" s="51">
        <v>95</v>
      </c>
      <c r="G12" s="51">
        <v>98</v>
      </c>
      <c r="H12" s="64">
        <f>+AVERAGE(C12:G12)</f>
        <v>95.6</v>
      </c>
    </row>
    <row r="13" spans="2:8" ht="30" customHeight="1" x14ac:dyDescent="0.25">
      <c r="B13" s="50" t="s">
        <v>75</v>
      </c>
      <c r="C13" s="51">
        <v>90</v>
      </c>
      <c r="D13" s="51">
        <v>95</v>
      </c>
      <c r="E13" s="51">
        <v>100</v>
      </c>
      <c r="F13" s="51">
        <v>96</v>
      </c>
      <c r="G13" s="51">
        <v>98</v>
      </c>
      <c r="H13" s="64">
        <f>+AVERAGE(C13:G13)</f>
        <v>95.8</v>
      </c>
    </row>
    <row r="14" spans="2:8" ht="30" customHeight="1" x14ac:dyDescent="0.25">
      <c r="B14" s="53" t="s">
        <v>76</v>
      </c>
      <c r="C14" s="51">
        <v>90</v>
      </c>
      <c r="D14" s="51">
        <v>99</v>
      </c>
      <c r="E14" s="51">
        <v>100</v>
      </c>
      <c r="F14" s="51">
        <v>98</v>
      </c>
      <c r="G14" s="51">
        <v>100</v>
      </c>
      <c r="H14" s="64">
        <f>+AVERAGE(C14:G14)</f>
        <v>97.4</v>
      </c>
    </row>
    <row r="15" spans="2:8" ht="30" customHeight="1" x14ac:dyDescent="0.25">
      <c r="B15" s="53" t="s">
        <v>77</v>
      </c>
      <c r="C15" s="51">
        <v>95</v>
      </c>
      <c r="D15" s="51">
        <v>99</v>
      </c>
      <c r="E15" s="51">
        <v>100</v>
      </c>
      <c r="F15" s="51">
        <v>100</v>
      </c>
      <c r="G15" s="51">
        <v>100</v>
      </c>
      <c r="H15" s="64">
        <f>+AVERAGE(C15:G15)</f>
        <v>98.8</v>
      </c>
    </row>
    <row r="16" spans="2:8" ht="30" customHeight="1" x14ac:dyDescent="0.25">
      <c r="B16" s="50" t="s">
        <v>78</v>
      </c>
      <c r="C16" s="51">
        <v>95</v>
      </c>
      <c r="D16" s="51">
        <v>100</v>
      </c>
      <c r="E16" s="51">
        <v>100</v>
      </c>
      <c r="F16" s="51">
        <v>98</v>
      </c>
      <c r="G16" s="51">
        <v>99</v>
      </c>
      <c r="H16" s="64">
        <f>+AVERAGE(C16:G16)</f>
        <v>98.4</v>
      </c>
    </row>
    <row r="17" spans="2:8" ht="13.5" customHeight="1" x14ac:dyDescent="0.25">
      <c r="B17" s="65"/>
      <c r="C17" s="66"/>
      <c r="D17" s="66"/>
      <c r="E17" s="66"/>
      <c r="F17" s="66"/>
      <c r="G17" s="66"/>
      <c r="H17" s="67"/>
    </row>
    <row r="18" spans="2:8" ht="30" customHeight="1" x14ac:dyDescent="0.25">
      <c r="B18" s="50" t="s">
        <v>80</v>
      </c>
      <c r="C18" s="51">
        <v>95</v>
      </c>
      <c r="D18" s="51">
        <v>97</v>
      </c>
      <c r="E18" s="51">
        <v>100</v>
      </c>
      <c r="F18" s="51">
        <v>100</v>
      </c>
      <c r="G18" s="51">
        <v>100</v>
      </c>
      <c r="H18" s="64">
        <f t="shared" ref="H18:H23" si="1">+AVERAGE(C18:G18)</f>
        <v>98.4</v>
      </c>
    </row>
    <row r="19" spans="2:8" ht="30" customHeight="1" x14ac:dyDescent="0.25">
      <c r="B19" s="50" t="s">
        <v>81</v>
      </c>
      <c r="C19" s="51">
        <v>95</v>
      </c>
      <c r="D19" s="51">
        <v>99</v>
      </c>
      <c r="E19" s="51">
        <v>100</v>
      </c>
      <c r="F19" s="51">
        <v>100</v>
      </c>
      <c r="G19" s="51">
        <v>100</v>
      </c>
      <c r="H19" s="64">
        <f t="shared" si="1"/>
        <v>98.8</v>
      </c>
    </row>
    <row r="20" spans="2:8" ht="30" customHeight="1" x14ac:dyDescent="0.25">
      <c r="B20" s="50" t="s">
        <v>82</v>
      </c>
      <c r="C20" s="51">
        <v>98</v>
      </c>
      <c r="D20" s="51">
        <v>100</v>
      </c>
      <c r="E20" s="51">
        <v>100</v>
      </c>
      <c r="F20" s="51">
        <v>100</v>
      </c>
      <c r="G20" s="51">
        <v>100</v>
      </c>
      <c r="H20" s="64">
        <f t="shared" si="1"/>
        <v>99.6</v>
      </c>
    </row>
    <row r="21" spans="2:8" ht="30" customHeight="1" x14ac:dyDescent="0.25">
      <c r="B21" s="50" t="s">
        <v>83</v>
      </c>
      <c r="C21" s="51">
        <v>90</v>
      </c>
      <c r="D21" s="51">
        <v>99</v>
      </c>
      <c r="E21" s="51">
        <v>100</v>
      </c>
      <c r="F21" s="51">
        <v>100</v>
      </c>
      <c r="G21" s="51">
        <v>99</v>
      </c>
      <c r="H21" s="64">
        <f t="shared" si="1"/>
        <v>97.6</v>
      </c>
    </row>
    <row r="22" spans="2:8" ht="30" customHeight="1" x14ac:dyDescent="0.25">
      <c r="B22" s="53" t="s">
        <v>84</v>
      </c>
      <c r="C22" s="51">
        <v>90</v>
      </c>
      <c r="D22" s="51">
        <v>100</v>
      </c>
      <c r="E22" s="51">
        <v>100</v>
      </c>
      <c r="F22" s="51">
        <v>100</v>
      </c>
      <c r="G22" s="51">
        <v>99</v>
      </c>
      <c r="H22" s="64">
        <f t="shared" si="1"/>
        <v>97.8</v>
      </c>
    </row>
    <row r="23" spans="2:8" ht="30" customHeight="1" x14ac:dyDescent="0.25">
      <c r="B23" s="53" t="s">
        <v>85</v>
      </c>
      <c r="C23" s="51">
        <v>95</v>
      </c>
      <c r="D23" s="51">
        <v>100</v>
      </c>
      <c r="E23" s="51">
        <v>100</v>
      </c>
      <c r="F23" s="51">
        <v>100</v>
      </c>
      <c r="G23" s="51">
        <v>100</v>
      </c>
      <c r="H23" s="64">
        <f t="shared" si="1"/>
        <v>99</v>
      </c>
    </row>
    <row r="24" spans="2:8" ht="19.5" customHeight="1" x14ac:dyDescent="0.25">
      <c r="C24" s="56">
        <f t="shared" ref="C24:G24" si="2">+AVERAGE(C5:C23)</f>
        <v>92.705882352941174</v>
      </c>
      <c r="D24" s="56">
        <f t="shared" si="2"/>
        <v>98.470588235294116</v>
      </c>
      <c r="E24" s="56">
        <f t="shared" si="2"/>
        <v>100</v>
      </c>
      <c r="F24" s="56">
        <f t="shared" si="2"/>
        <v>98.705882352941174</v>
      </c>
      <c r="G24" s="56">
        <f t="shared" si="2"/>
        <v>99.235294117647058</v>
      </c>
      <c r="H24" s="55">
        <f>+AVERAGE(C24:G24)</f>
        <v>97.82352941176471</v>
      </c>
    </row>
  </sheetData>
  <pageMargins left="0.7" right="0.7" top="0.75" bottom="0.75" header="0.3" footer="0.3"/>
  <pageSetup orientation="portrait" verticalDpi="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B2:H24"/>
  <sheetViews>
    <sheetView showGridLines="0" workbookViewId="0">
      <selection activeCell="I43" sqref="I43"/>
    </sheetView>
  </sheetViews>
  <sheetFormatPr baseColWidth="10" defaultRowHeight="15" x14ac:dyDescent="0.25"/>
  <cols>
    <col min="2" max="2" width="55" customWidth="1"/>
    <col min="3" max="7" width="15.7109375" customWidth="1"/>
  </cols>
  <sheetData>
    <row r="2" spans="2:8" ht="6.75" customHeight="1" x14ac:dyDescent="0.25"/>
    <row r="3" spans="2:8" ht="3.75" hidden="1" customHeight="1" x14ac:dyDescent="0.25"/>
    <row r="4" spans="2:8" ht="28.5" customHeight="1" x14ac:dyDescent="0.25">
      <c r="B4" s="48"/>
      <c r="C4" s="49" t="s">
        <v>45</v>
      </c>
      <c r="D4" s="49" t="s">
        <v>46</v>
      </c>
      <c r="E4" s="49" t="s">
        <v>47</v>
      </c>
      <c r="F4" s="49" t="s">
        <v>48</v>
      </c>
      <c r="G4" s="49" t="s">
        <v>79</v>
      </c>
    </row>
    <row r="5" spans="2:8" ht="30" x14ac:dyDescent="0.25">
      <c r="B5" s="50" t="s">
        <v>68</v>
      </c>
      <c r="C5" s="51">
        <v>100</v>
      </c>
      <c r="D5" s="51">
        <v>99</v>
      </c>
      <c r="E5" s="51">
        <v>100</v>
      </c>
      <c r="F5" s="51">
        <v>98</v>
      </c>
      <c r="G5" s="51">
        <v>100</v>
      </c>
      <c r="H5" s="64">
        <f t="shared" ref="H5:H10" si="0">+AVERAGE(C5:G5)</f>
        <v>99.4</v>
      </c>
    </row>
    <row r="6" spans="2:8" ht="30" x14ac:dyDescent="0.25">
      <c r="B6" s="50" t="s">
        <v>69</v>
      </c>
      <c r="C6" s="51">
        <v>97</v>
      </c>
      <c r="D6" s="51">
        <v>99</v>
      </c>
      <c r="E6" s="51">
        <v>100</v>
      </c>
      <c r="F6" s="51">
        <v>98</v>
      </c>
      <c r="G6" s="51">
        <v>99</v>
      </c>
      <c r="H6" s="64">
        <f t="shared" si="0"/>
        <v>98.6</v>
      </c>
    </row>
    <row r="7" spans="2:8" ht="30" x14ac:dyDescent="0.25">
      <c r="B7" s="50" t="s">
        <v>70</v>
      </c>
      <c r="C7" s="51">
        <v>95</v>
      </c>
      <c r="D7" s="51">
        <v>99</v>
      </c>
      <c r="E7" s="51">
        <v>100</v>
      </c>
      <c r="F7" s="51">
        <v>98</v>
      </c>
      <c r="G7" s="51">
        <v>100</v>
      </c>
      <c r="H7" s="64">
        <f t="shared" si="0"/>
        <v>98.4</v>
      </c>
    </row>
    <row r="8" spans="2:8" ht="30" x14ac:dyDescent="0.25">
      <c r="B8" s="50" t="s">
        <v>71</v>
      </c>
      <c r="C8" s="51">
        <v>100</v>
      </c>
      <c r="D8" s="51">
        <v>99</v>
      </c>
      <c r="E8" s="51">
        <v>100</v>
      </c>
      <c r="F8" s="51">
        <v>99</v>
      </c>
      <c r="G8" s="51">
        <v>100</v>
      </c>
      <c r="H8" s="64">
        <f t="shared" si="0"/>
        <v>99.6</v>
      </c>
    </row>
    <row r="9" spans="2:8" ht="30" x14ac:dyDescent="0.25">
      <c r="B9" s="50" t="s">
        <v>72</v>
      </c>
      <c r="C9" s="51">
        <v>95</v>
      </c>
      <c r="D9" s="51">
        <v>99</v>
      </c>
      <c r="E9" s="51">
        <v>100</v>
      </c>
      <c r="F9" s="51">
        <v>98</v>
      </c>
      <c r="G9" s="51">
        <v>98</v>
      </c>
      <c r="H9" s="64">
        <f t="shared" si="0"/>
        <v>98</v>
      </c>
    </row>
    <row r="10" spans="2:8" ht="30" customHeight="1" x14ac:dyDescent="0.25">
      <c r="B10" s="50" t="s">
        <v>73</v>
      </c>
      <c r="C10" s="51">
        <v>90</v>
      </c>
      <c r="D10" s="51">
        <v>99</v>
      </c>
      <c r="E10" s="51">
        <v>100</v>
      </c>
      <c r="F10" s="51">
        <v>99</v>
      </c>
      <c r="G10" s="51">
        <v>99</v>
      </c>
      <c r="H10" s="64">
        <f t="shared" si="0"/>
        <v>97.4</v>
      </c>
    </row>
    <row r="11" spans="2:8" ht="12" customHeight="1" x14ac:dyDescent="0.25">
      <c r="B11" s="65"/>
      <c r="C11" s="66"/>
      <c r="D11" s="66"/>
      <c r="E11" s="66"/>
      <c r="F11" s="66"/>
      <c r="G11" s="66"/>
      <c r="H11" s="67"/>
    </row>
    <row r="12" spans="2:8" ht="30" customHeight="1" x14ac:dyDescent="0.25">
      <c r="B12" s="50" t="s">
        <v>74</v>
      </c>
      <c r="C12" s="51">
        <v>80</v>
      </c>
      <c r="D12" s="51">
        <v>98</v>
      </c>
      <c r="E12" s="51">
        <v>100</v>
      </c>
      <c r="F12" s="51">
        <v>97</v>
      </c>
      <c r="G12" s="51">
        <v>100</v>
      </c>
      <c r="H12" s="64">
        <f>+AVERAGE(C12:G12)</f>
        <v>95</v>
      </c>
    </row>
    <row r="13" spans="2:8" ht="30" customHeight="1" x14ac:dyDescent="0.25">
      <c r="B13" s="50" t="s">
        <v>75</v>
      </c>
      <c r="C13" s="51">
        <v>85</v>
      </c>
      <c r="D13" s="51">
        <v>95</v>
      </c>
      <c r="E13" s="51">
        <v>100</v>
      </c>
      <c r="F13" s="51">
        <v>97</v>
      </c>
      <c r="G13" s="51">
        <v>99</v>
      </c>
      <c r="H13" s="64">
        <f>+AVERAGE(C13:G13)</f>
        <v>95.2</v>
      </c>
    </row>
    <row r="14" spans="2:8" ht="30" customHeight="1" x14ac:dyDescent="0.25">
      <c r="B14" s="53" t="s">
        <v>76</v>
      </c>
      <c r="C14" s="51">
        <v>85</v>
      </c>
      <c r="D14" s="51">
        <v>99</v>
      </c>
      <c r="E14" s="51">
        <v>100</v>
      </c>
      <c r="F14" s="51">
        <v>99</v>
      </c>
      <c r="G14" s="51">
        <v>100</v>
      </c>
      <c r="H14" s="64">
        <f>+AVERAGE(C14:G14)</f>
        <v>96.6</v>
      </c>
    </row>
    <row r="15" spans="2:8" ht="30" customHeight="1" x14ac:dyDescent="0.25">
      <c r="B15" s="53" t="s">
        <v>77</v>
      </c>
      <c r="C15" s="51">
        <v>100</v>
      </c>
      <c r="D15" s="51">
        <v>99</v>
      </c>
      <c r="E15" s="51">
        <v>100</v>
      </c>
      <c r="F15" s="51">
        <v>99</v>
      </c>
      <c r="G15" s="51">
        <v>100</v>
      </c>
      <c r="H15" s="64">
        <f>+AVERAGE(C15:G15)</f>
        <v>99.6</v>
      </c>
    </row>
    <row r="16" spans="2:8" ht="30" customHeight="1" x14ac:dyDescent="0.25">
      <c r="B16" s="50" t="s">
        <v>78</v>
      </c>
      <c r="C16" s="51">
        <v>90</v>
      </c>
      <c r="D16" s="51">
        <v>99</v>
      </c>
      <c r="E16" s="51">
        <v>100</v>
      </c>
      <c r="F16" s="51">
        <v>98</v>
      </c>
      <c r="G16" s="51">
        <v>100</v>
      </c>
      <c r="H16" s="64">
        <f>+AVERAGE(C16:G16)</f>
        <v>97.4</v>
      </c>
    </row>
    <row r="17" spans="2:8" ht="13.5" customHeight="1" x14ac:dyDescent="0.25">
      <c r="B17" s="65"/>
      <c r="C17" s="66"/>
      <c r="D17" s="66"/>
      <c r="E17" s="66"/>
      <c r="F17" s="66"/>
      <c r="G17" s="66"/>
      <c r="H17" s="67"/>
    </row>
    <row r="18" spans="2:8" ht="30" customHeight="1" x14ac:dyDescent="0.25">
      <c r="B18" s="50" t="s">
        <v>80</v>
      </c>
      <c r="C18" s="51">
        <v>90</v>
      </c>
      <c r="D18" s="51">
        <v>100</v>
      </c>
      <c r="E18" s="51">
        <v>100</v>
      </c>
      <c r="F18" s="51">
        <v>100</v>
      </c>
      <c r="G18" s="51">
        <v>100</v>
      </c>
      <c r="H18" s="64">
        <f t="shared" ref="H18:H23" si="1">+AVERAGE(C18:G18)</f>
        <v>98</v>
      </c>
    </row>
    <row r="19" spans="2:8" ht="30" customHeight="1" x14ac:dyDescent="0.25">
      <c r="B19" s="50" t="s">
        <v>81</v>
      </c>
      <c r="C19" s="51">
        <v>90</v>
      </c>
      <c r="D19" s="51">
        <v>99</v>
      </c>
      <c r="E19" s="51">
        <v>100</v>
      </c>
      <c r="F19" s="51">
        <v>99</v>
      </c>
      <c r="G19" s="51">
        <v>99</v>
      </c>
      <c r="H19" s="64">
        <f t="shared" si="1"/>
        <v>97.4</v>
      </c>
    </row>
    <row r="20" spans="2:8" ht="30" customHeight="1" x14ac:dyDescent="0.25">
      <c r="B20" s="50" t="s">
        <v>82</v>
      </c>
      <c r="C20" s="51">
        <v>95</v>
      </c>
      <c r="D20" s="51">
        <v>99</v>
      </c>
      <c r="E20" s="51">
        <v>100</v>
      </c>
      <c r="F20" s="51">
        <v>99</v>
      </c>
      <c r="G20" s="51">
        <v>99</v>
      </c>
      <c r="H20" s="64">
        <f t="shared" si="1"/>
        <v>98.4</v>
      </c>
    </row>
    <row r="21" spans="2:8" ht="30" customHeight="1" x14ac:dyDescent="0.25">
      <c r="B21" s="50" t="s">
        <v>83</v>
      </c>
      <c r="C21" s="51">
        <v>85</v>
      </c>
      <c r="D21" s="51">
        <v>98</v>
      </c>
      <c r="E21" s="51">
        <v>100</v>
      </c>
      <c r="F21" s="51">
        <v>99</v>
      </c>
      <c r="G21" s="51">
        <v>99</v>
      </c>
      <c r="H21" s="64">
        <f t="shared" si="1"/>
        <v>96.2</v>
      </c>
    </row>
    <row r="22" spans="2:8" ht="30" customHeight="1" x14ac:dyDescent="0.25">
      <c r="B22" s="53" t="s">
        <v>84</v>
      </c>
      <c r="C22" s="51">
        <v>90</v>
      </c>
      <c r="D22" s="51">
        <v>99</v>
      </c>
      <c r="E22" s="51">
        <v>100</v>
      </c>
      <c r="F22" s="51">
        <v>98</v>
      </c>
      <c r="G22" s="51">
        <v>99</v>
      </c>
      <c r="H22" s="64">
        <f t="shared" si="1"/>
        <v>97.2</v>
      </c>
    </row>
    <row r="23" spans="2:8" ht="30" customHeight="1" x14ac:dyDescent="0.25">
      <c r="B23" s="53" t="s">
        <v>85</v>
      </c>
      <c r="C23" s="51">
        <v>100</v>
      </c>
      <c r="D23" s="51">
        <v>99</v>
      </c>
      <c r="E23" s="51">
        <v>100</v>
      </c>
      <c r="F23" s="51">
        <v>100</v>
      </c>
      <c r="G23" s="51">
        <v>100</v>
      </c>
      <c r="H23" s="64">
        <f t="shared" si="1"/>
        <v>99.8</v>
      </c>
    </row>
    <row r="24" spans="2:8" ht="19.5" customHeight="1" x14ac:dyDescent="0.25">
      <c r="C24" s="56">
        <f t="shared" ref="C24:G24" si="2">+AVERAGE(C5:C23)</f>
        <v>92.17647058823529</v>
      </c>
      <c r="D24" s="56">
        <f t="shared" si="2"/>
        <v>98.705882352941174</v>
      </c>
      <c r="E24" s="56">
        <f t="shared" si="2"/>
        <v>100</v>
      </c>
      <c r="F24" s="56">
        <f t="shared" si="2"/>
        <v>98.529411764705884</v>
      </c>
      <c r="G24" s="56">
        <f t="shared" si="2"/>
        <v>99.470588235294116</v>
      </c>
      <c r="H24" s="55">
        <f>+AVERAGE(C24:G24)</f>
        <v>97.776470588235298</v>
      </c>
    </row>
  </sheetData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B2:M42"/>
  <sheetViews>
    <sheetView showGridLines="0" view="pageBreakPreview" topLeftCell="A31" zoomScale="70" zoomScaleNormal="70" zoomScaleSheetLayoutView="70" workbookViewId="0">
      <selection activeCell="D32" sqref="D32:I32"/>
    </sheetView>
  </sheetViews>
  <sheetFormatPr baseColWidth="10" defaultColWidth="18" defaultRowHeight="20.25" customHeight="1" x14ac:dyDescent="0.25"/>
  <cols>
    <col min="1" max="1" width="13.140625" style="6" customWidth="1"/>
    <col min="2" max="2" width="19" style="6" customWidth="1"/>
    <col min="3" max="8" width="18" style="6"/>
    <col min="9" max="9" width="20.140625" style="6" customWidth="1"/>
    <col min="10" max="10" width="21" style="6" customWidth="1"/>
    <col min="11" max="11" width="22.28515625" style="6" customWidth="1"/>
    <col min="12" max="12" width="19.42578125" style="6" customWidth="1"/>
    <col min="13" max="13" width="19.85546875" style="6" customWidth="1"/>
    <col min="14" max="16384" width="18" style="6"/>
  </cols>
  <sheetData>
    <row r="2" spans="2:13" ht="24.95" customHeight="1" x14ac:dyDescent="0.25">
      <c r="B2" s="157"/>
      <c r="C2" s="158"/>
      <c r="D2" s="163" t="s">
        <v>10</v>
      </c>
      <c r="E2" s="164"/>
      <c r="F2" s="164"/>
      <c r="G2" s="164"/>
      <c r="H2" s="164"/>
      <c r="I2" s="164"/>
      <c r="J2" s="164"/>
      <c r="K2" s="165"/>
      <c r="L2" s="172" t="s">
        <v>163</v>
      </c>
      <c r="M2" s="173"/>
    </row>
    <row r="3" spans="2:13" ht="24.95" customHeight="1" x14ac:dyDescent="0.25">
      <c r="B3" s="159"/>
      <c r="C3" s="160"/>
      <c r="D3" s="166"/>
      <c r="E3" s="167"/>
      <c r="F3" s="167"/>
      <c r="G3" s="167"/>
      <c r="H3" s="167"/>
      <c r="I3" s="167"/>
      <c r="J3" s="167"/>
      <c r="K3" s="168"/>
      <c r="L3" s="174" t="s">
        <v>164</v>
      </c>
      <c r="M3" s="175"/>
    </row>
    <row r="4" spans="2:13" ht="24.95" customHeight="1" x14ac:dyDescent="0.25">
      <c r="B4" s="159"/>
      <c r="C4" s="160"/>
      <c r="D4" s="166"/>
      <c r="E4" s="167"/>
      <c r="F4" s="167"/>
      <c r="G4" s="167"/>
      <c r="H4" s="167"/>
      <c r="I4" s="167"/>
      <c r="J4" s="167"/>
      <c r="K4" s="168"/>
      <c r="L4" s="174" t="s">
        <v>165</v>
      </c>
      <c r="M4" s="175"/>
    </row>
    <row r="5" spans="2:13" ht="24.95" customHeight="1" x14ac:dyDescent="0.25">
      <c r="B5" s="161"/>
      <c r="C5" s="162"/>
      <c r="D5" s="169"/>
      <c r="E5" s="170"/>
      <c r="F5" s="170"/>
      <c r="G5" s="170"/>
      <c r="H5" s="170"/>
      <c r="I5" s="170"/>
      <c r="J5" s="170"/>
      <c r="K5" s="171"/>
      <c r="L5" s="176" t="s">
        <v>113</v>
      </c>
      <c r="M5" s="177"/>
    </row>
    <row r="6" spans="2:13" ht="18.75" customHeight="1" x14ac:dyDescent="0.25"/>
    <row r="7" spans="2:13" ht="59.25" customHeight="1" x14ac:dyDescent="0.25">
      <c r="B7" s="178" t="s">
        <v>3</v>
      </c>
      <c r="C7" s="178"/>
      <c r="D7" s="145"/>
      <c r="E7" s="2"/>
      <c r="F7" s="179" t="s">
        <v>4</v>
      </c>
      <c r="G7" s="179"/>
      <c r="H7" s="3"/>
      <c r="I7" s="180" t="s">
        <v>5</v>
      </c>
      <c r="J7" s="180"/>
      <c r="K7" s="2"/>
    </row>
    <row r="8" spans="2:13" ht="30" customHeight="1" x14ac:dyDescent="0.25">
      <c r="B8" s="145"/>
      <c r="C8" s="145"/>
      <c r="D8" s="145"/>
      <c r="E8" s="2"/>
      <c r="F8" s="2"/>
      <c r="G8" s="146"/>
      <c r="H8" s="3"/>
      <c r="I8" s="147"/>
      <c r="J8" s="147"/>
      <c r="K8" s="2"/>
    </row>
    <row r="9" spans="2:13" ht="35.25" customHeight="1" x14ac:dyDescent="0.25">
      <c r="B9" s="181" t="s">
        <v>6</v>
      </c>
      <c r="C9" s="181"/>
      <c r="D9" s="181"/>
      <c r="E9" s="181"/>
      <c r="F9" s="181"/>
      <c r="G9" s="181"/>
      <c r="H9" s="181"/>
      <c r="I9" s="181"/>
      <c r="J9" s="181"/>
      <c r="K9" s="181"/>
      <c r="L9" s="181"/>
      <c r="M9" s="181"/>
    </row>
    <row r="10" spans="2:13" ht="45.75" customHeight="1" x14ac:dyDescent="0.25">
      <c r="B10" s="182" t="s">
        <v>18</v>
      </c>
      <c r="C10" s="183"/>
      <c r="D10" s="183"/>
      <c r="E10" s="183"/>
      <c r="F10" s="183"/>
      <c r="G10" s="183"/>
      <c r="H10" s="183"/>
      <c r="I10" s="183"/>
      <c r="J10" s="183"/>
      <c r="K10" s="183"/>
      <c r="L10" s="183"/>
      <c r="M10" s="184"/>
    </row>
    <row r="11" spans="2:13" ht="30" customHeight="1" thickBot="1" x14ac:dyDescent="0.3"/>
    <row r="12" spans="2:13" ht="30" customHeight="1" thickBot="1" x14ac:dyDescent="0.3">
      <c r="B12" s="61" t="s">
        <v>0</v>
      </c>
      <c r="C12" s="62" t="s">
        <v>1</v>
      </c>
      <c r="D12" s="63" t="s">
        <v>67</v>
      </c>
    </row>
    <row r="13" spans="2:13" ht="30" customHeight="1" x14ac:dyDescent="0.25">
      <c r="B13" s="47">
        <v>44197</v>
      </c>
      <c r="C13" s="152">
        <f>+C28</f>
        <v>100</v>
      </c>
      <c r="D13" s="153">
        <v>100</v>
      </c>
    </row>
    <row r="14" spans="2:13" ht="30" customHeight="1" x14ac:dyDescent="0.25">
      <c r="B14" s="11">
        <v>44228</v>
      </c>
      <c r="C14" s="30">
        <f>+C29</f>
        <v>100</v>
      </c>
      <c r="D14" s="31">
        <v>100</v>
      </c>
    </row>
    <row r="15" spans="2:13" ht="30" customHeight="1" x14ac:dyDescent="0.25">
      <c r="B15" s="11">
        <v>44256</v>
      </c>
      <c r="C15" s="30">
        <f>+C30</f>
        <v>100</v>
      </c>
      <c r="D15" s="31">
        <v>100</v>
      </c>
    </row>
    <row r="16" spans="2:13" ht="30" customHeight="1" x14ac:dyDescent="0.25">
      <c r="B16" s="11">
        <v>44287</v>
      </c>
      <c r="C16" s="30">
        <f t="shared" ref="C16" si="0">+C31</f>
        <v>100</v>
      </c>
      <c r="D16" s="31">
        <v>100</v>
      </c>
    </row>
    <row r="17" spans="2:13" ht="30" customHeight="1" x14ac:dyDescent="0.25">
      <c r="B17" s="11">
        <v>44317</v>
      </c>
      <c r="C17" s="30"/>
      <c r="D17" s="31"/>
    </row>
    <row r="18" spans="2:13" ht="30" customHeight="1" x14ac:dyDescent="0.25">
      <c r="B18" s="11">
        <v>44348</v>
      </c>
      <c r="C18" s="30"/>
      <c r="D18" s="31"/>
      <c r="M18" s="4"/>
    </row>
    <row r="19" spans="2:13" ht="30" customHeight="1" x14ac:dyDescent="0.25">
      <c r="B19" s="11">
        <v>44378</v>
      </c>
      <c r="C19" s="30"/>
      <c r="D19" s="31"/>
      <c r="M19" s="4"/>
    </row>
    <row r="20" spans="2:13" ht="30" customHeight="1" x14ac:dyDescent="0.25">
      <c r="B20" s="11">
        <v>44409</v>
      </c>
      <c r="C20" s="30"/>
      <c r="D20" s="31"/>
    </row>
    <row r="21" spans="2:13" ht="30" customHeight="1" x14ac:dyDescent="0.25">
      <c r="B21" s="11">
        <v>44440</v>
      </c>
      <c r="C21" s="30"/>
      <c r="D21" s="31"/>
    </row>
    <row r="22" spans="2:13" ht="30" customHeight="1" x14ac:dyDescent="0.25">
      <c r="B22" s="11">
        <v>44470</v>
      </c>
      <c r="C22" s="30"/>
      <c r="D22" s="31"/>
    </row>
    <row r="23" spans="2:13" ht="30" customHeight="1" x14ac:dyDescent="0.25">
      <c r="B23" s="11">
        <v>44501</v>
      </c>
      <c r="C23" s="30"/>
      <c r="D23" s="31"/>
    </row>
    <row r="24" spans="2:13" ht="30" customHeight="1" thickBot="1" x14ac:dyDescent="0.3">
      <c r="B24" s="19">
        <v>44531</v>
      </c>
      <c r="C24" s="33"/>
      <c r="D24" s="32"/>
    </row>
    <row r="25" spans="2:13" ht="30" customHeight="1" thickBot="1" x14ac:dyDescent="0.3"/>
    <row r="26" spans="2:13" ht="38.25" customHeight="1" thickBot="1" x14ac:dyDescent="0.3">
      <c r="B26" s="154" t="s">
        <v>2</v>
      </c>
      <c r="C26" s="155"/>
      <c r="D26" s="155"/>
      <c r="E26" s="155"/>
      <c r="F26" s="155"/>
      <c r="G26" s="155"/>
      <c r="H26" s="155"/>
      <c r="I26" s="155"/>
      <c r="J26" s="155"/>
      <c r="K26" s="155"/>
      <c r="L26" s="155"/>
      <c r="M26" s="156"/>
    </row>
    <row r="27" spans="2:13" ht="64.5" customHeight="1" thickBot="1" x14ac:dyDescent="0.3">
      <c r="B27" s="83" t="s">
        <v>0</v>
      </c>
      <c r="C27" s="148" t="s">
        <v>1</v>
      </c>
      <c r="D27" s="198" t="s">
        <v>7</v>
      </c>
      <c r="E27" s="199"/>
      <c r="F27" s="199"/>
      <c r="G27" s="199"/>
      <c r="H27" s="199"/>
      <c r="I27" s="199"/>
      <c r="J27" s="200" t="s">
        <v>8</v>
      </c>
      <c r="K27" s="200"/>
      <c r="L27" s="85" t="s">
        <v>16</v>
      </c>
      <c r="M27" s="86" t="s">
        <v>17</v>
      </c>
    </row>
    <row r="28" spans="2:13" ht="273.75" customHeight="1" x14ac:dyDescent="0.25">
      <c r="B28" s="73">
        <v>44197</v>
      </c>
      <c r="C28" s="74">
        <f>+M28/L28*100</f>
        <v>100</v>
      </c>
      <c r="D28" s="201" t="s">
        <v>225</v>
      </c>
      <c r="E28" s="201"/>
      <c r="F28" s="201"/>
      <c r="G28" s="201"/>
      <c r="H28" s="201"/>
      <c r="I28" s="201"/>
      <c r="J28" s="202" t="s">
        <v>15</v>
      </c>
      <c r="K28" s="202"/>
      <c r="L28" s="75">
        <v>17</v>
      </c>
      <c r="M28" s="76">
        <v>17</v>
      </c>
    </row>
    <row r="29" spans="2:13" ht="137.25" customHeight="1" x14ac:dyDescent="0.25">
      <c r="B29" s="11">
        <v>44228</v>
      </c>
      <c r="C29" s="30">
        <f>+M29/L29*100</f>
        <v>100</v>
      </c>
      <c r="D29" s="203" t="s">
        <v>226</v>
      </c>
      <c r="E29" s="203"/>
      <c r="F29" s="203"/>
      <c r="G29" s="203"/>
      <c r="H29" s="203"/>
      <c r="I29" s="203"/>
      <c r="J29" s="204" t="s">
        <v>15</v>
      </c>
      <c r="K29" s="204"/>
      <c r="L29" s="13">
        <v>7</v>
      </c>
      <c r="M29" s="14">
        <v>7</v>
      </c>
    </row>
    <row r="30" spans="2:13" ht="107.25" customHeight="1" x14ac:dyDescent="0.25">
      <c r="B30" s="11">
        <v>44256</v>
      </c>
      <c r="C30" s="30">
        <f t="shared" ref="C30:C31" si="1">+M30/L30*100</f>
        <v>100</v>
      </c>
      <c r="D30" s="203" t="s">
        <v>227</v>
      </c>
      <c r="E30" s="203"/>
      <c r="F30" s="203"/>
      <c r="G30" s="203"/>
      <c r="H30" s="203"/>
      <c r="I30" s="203"/>
      <c r="J30" s="204" t="s">
        <v>15</v>
      </c>
      <c r="K30" s="204"/>
      <c r="L30" s="13">
        <v>5</v>
      </c>
      <c r="M30" s="14">
        <v>5</v>
      </c>
    </row>
    <row r="31" spans="2:13" ht="106.5" customHeight="1" x14ac:dyDescent="0.25">
      <c r="B31" s="11">
        <v>44287</v>
      </c>
      <c r="C31" s="30">
        <f t="shared" si="1"/>
        <v>100</v>
      </c>
      <c r="D31" s="203" t="s">
        <v>228</v>
      </c>
      <c r="E31" s="203"/>
      <c r="F31" s="203"/>
      <c r="G31" s="203"/>
      <c r="H31" s="203"/>
      <c r="I31" s="203"/>
      <c r="J31" s="204" t="s">
        <v>15</v>
      </c>
      <c r="K31" s="204"/>
      <c r="L31" s="13">
        <v>2</v>
      </c>
      <c r="M31" s="14">
        <v>2</v>
      </c>
    </row>
    <row r="32" spans="2:13" ht="118.5" customHeight="1" x14ac:dyDescent="0.25">
      <c r="B32" s="11">
        <v>43952</v>
      </c>
      <c r="C32" s="30"/>
      <c r="D32" s="205"/>
      <c r="E32" s="206"/>
      <c r="F32" s="206"/>
      <c r="G32" s="206"/>
      <c r="H32" s="206"/>
      <c r="I32" s="207"/>
      <c r="J32" s="208" t="s">
        <v>151</v>
      </c>
      <c r="K32" s="208"/>
      <c r="L32" s="149">
        <v>4</v>
      </c>
      <c r="M32" s="150">
        <v>4</v>
      </c>
    </row>
    <row r="33" spans="2:13" ht="80.25" customHeight="1" x14ac:dyDescent="0.25">
      <c r="B33" s="11">
        <v>44348</v>
      </c>
      <c r="C33" s="30"/>
      <c r="D33" s="209"/>
      <c r="E33" s="209"/>
      <c r="F33" s="209"/>
      <c r="G33" s="209"/>
      <c r="H33" s="209"/>
      <c r="I33" s="209"/>
      <c r="J33" s="208" t="s">
        <v>15</v>
      </c>
      <c r="K33" s="208"/>
      <c r="L33" s="149">
        <v>3</v>
      </c>
      <c r="M33" s="150">
        <v>3</v>
      </c>
    </row>
    <row r="34" spans="2:13" ht="121.5" customHeight="1" x14ac:dyDescent="0.25">
      <c r="B34" s="11">
        <v>44378</v>
      </c>
      <c r="C34" s="30"/>
      <c r="D34" s="209" t="s">
        <v>229</v>
      </c>
      <c r="E34" s="209"/>
      <c r="F34" s="209"/>
      <c r="G34" s="209"/>
      <c r="H34" s="209"/>
      <c r="I34" s="209"/>
      <c r="J34" s="204"/>
      <c r="K34" s="204"/>
      <c r="L34" s="13"/>
      <c r="M34" s="14"/>
    </row>
    <row r="35" spans="2:13" ht="81.75" customHeight="1" x14ac:dyDescent="0.25">
      <c r="B35" s="11">
        <v>44409</v>
      </c>
      <c r="C35" s="30"/>
      <c r="D35" s="203"/>
      <c r="E35" s="203"/>
      <c r="F35" s="203"/>
      <c r="G35" s="203"/>
      <c r="H35" s="203"/>
      <c r="I35" s="203"/>
      <c r="J35" s="204"/>
      <c r="K35" s="204"/>
      <c r="L35" s="13"/>
      <c r="M35" s="14"/>
    </row>
    <row r="36" spans="2:13" ht="75" customHeight="1" x14ac:dyDescent="0.25">
      <c r="B36" s="11">
        <v>44440</v>
      </c>
      <c r="C36" s="30"/>
      <c r="D36" s="203"/>
      <c r="E36" s="203"/>
      <c r="F36" s="203"/>
      <c r="G36" s="203"/>
      <c r="H36" s="203"/>
      <c r="I36" s="203"/>
      <c r="J36" s="204"/>
      <c r="K36" s="204"/>
      <c r="L36" s="13"/>
      <c r="M36" s="14"/>
    </row>
    <row r="37" spans="2:13" ht="74.25" customHeight="1" x14ac:dyDescent="0.25">
      <c r="B37" s="11">
        <v>44470</v>
      </c>
      <c r="C37" s="30"/>
      <c r="D37" s="203"/>
      <c r="E37" s="203"/>
      <c r="F37" s="203"/>
      <c r="G37" s="203"/>
      <c r="H37" s="203"/>
      <c r="I37" s="203"/>
      <c r="J37" s="204"/>
      <c r="K37" s="204"/>
      <c r="L37" s="13"/>
      <c r="M37" s="14"/>
    </row>
    <row r="38" spans="2:13" ht="96" customHeight="1" x14ac:dyDescent="0.25">
      <c r="B38" s="11">
        <v>44501</v>
      </c>
      <c r="C38" s="30"/>
      <c r="D38" s="203"/>
      <c r="E38" s="203"/>
      <c r="F38" s="203"/>
      <c r="G38" s="203"/>
      <c r="H38" s="203"/>
      <c r="I38" s="203"/>
      <c r="J38" s="204"/>
      <c r="K38" s="204"/>
      <c r="L38" s="15"/>
      <c r="M38" s="14"/>
    </row>
    <row r="39" spans="2:13" ht="63" customHeight="1" thickBot="1" x14ac:dyDescent="0.3">
      <c r="B39" s="19">
        <v>44531</v>
      </c>
      <c r="C39" s="33"/>
      <c r="D39" s="210"/>
      <c r="E39" s="210"/>
      <c r="F39" s="210"/>
      <c r="G39" s="210"/>
      <c r="H39" s="210"/>
      <c r="I39" s="210"/>
      <c r="J39" s="211"/>
      <c r="K39" s="211"/>
      <c r="L39" s="21"/>
      <c r="M39" s="22"/>
    </row>
    <row r="41" spans="2:13" ht="20.25" customHeight="1" x14ac:dyDescent="0.25">
      <c r="B41" s="212" t="s">
        <v>183</v>
      </c>
      <c r="C41" s="212"/>
      <c r="D41" s="212"/>
      <c r="E41" s="212"/>
      <c r="F41" s="212"/>
      <c r="G41" s="212"/>
      <c r="H41" s="212"/>
      <c r="I41" s="212"/>
      <c r="J41" s="212"/>
      <c r="K41" s="212"/>
      <c r="L41" s="212"/>
      <c r="M41" s="212"/>
    </row>
    <row r="42" spans="2:13" ht="20.25" customHeight="1" x14ac:dyDescent="0.25">
      <c r="B42" s="212"/>
      <c r="C42" s="212"/>
      <c r="D42" s="212"/>
      <c r="E42" s="212"/>
      <c r="F42" s="212"/>
      <c r="G42" s="212"/>
      <c r="H42" s="212"/>
      <c r="I42" s="212"/>
      <c r="J42" s="212"/>
      <c r="K42" s="212"/>
      <c r="L42" s="212"/>
      <c r="M42" s="212"/>
    </row>
  </sheetData>
  <mergeCells count="39">
    <mergeCell ref="D39:I39"/>
    <mergeCell ref="J39:K39"/>
    <mergeCell ref="B41:M42"/>
    <mergeCell ref="D36:I36"/>
    <mergeCell ref="J36:K36"/>
    <mergeCell ref="D37:I37"/>
    <mergeCell ref="J37:K37"/>
    <mergeCell ref="D38:I38"/>
    <mergeCell ref="J38:K38"/>
    <mergeCell ref="D33:I33"/>
    <mergeCell ref="J33:K33"/>
    <mergeCell ref="D34:I34"/>
    <mergeCell ref="J34:K34"/>
    <mergeCell ref="D35:I35"/>
    <mergeCell ref="J35:K35"/>
    <mergeCell ref="D30:I30"/>
    <mergeCell ref="J30:K30"/>
    <mergeCell ref="D31:I31"/>
    <mergeCell ref="J31:K31"/>
    <mergeCell ref="D32:I32"/>
    <mergeCell ref="J32:K32"/>
    <mergeCell ref="D27:I27"/>
    <mergeCell ref="J27:K27"/>
    <mergeCell ref="D28:I28"/>
    <mergeCell ref="J28:K28"/>
    <mergeCell ref="D29:I29"/>
    <mergeCell ref="J29:K29"/>
    <mergeCell ref="B26:M26"/>
    <mergeCell ref="B2:C5"/>
    <mergeCell ref="D2:K5"/>
    <mergeCell ref="L2:M2"/>
    <mergeCell ref="L3:M3"/>
    <mergeCell ref="L4:M4"/>
    <mergeCell ref="L5:M5"/>
    <mergeCell ref="B7:C7"/>
    <mergeCell ref="F7:G7"/>
    <mergeCell ref="I7:J7"/>
    <mergeCell ref="B9:M9"/>
    <mergeCell ref="B10:M10"/>
  </mergeCells>
  <pageMargins left="0.7" right="0.7" top="0.75" bottom="0.75" header="0.3" footer="0.3"/>
  <pageSetup paperSize="9" scale="33" orientation="portrait" r:id="rId1"/>
  <ignoredErrors>
    <ignoredError sqref="C13:C16" unlockedFormula="1"/>
  </ignoredErrors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B2:H26"/>
  <sheetViews>
    <sheetView showGridLines="0" workbookViewId="0">
      <selection activeCell="M33" sqref="M33"/>
    </sheetView>
  </sheetViews>
  <sheetFormatPr baseColWidth="10" defaultRowHeight="15" x14ac:dyDescent="0.25"/>
  <cols>
    <col min="2" max="2" width="55" customWidth="1"/>
    <col min="3" max="7" width="15.7109375" customWidth="1"/>
  </cols>
  <sheetData>
    <row r="2" spans="2:8" ht="6.75" customHeight="1" x14ac:dyDescent="0.25"/>
    <row r="3" spans="2:8" ht="3.75" hidden="1" customHeight="1" x14ac:dyDescent="0.25"/>
    <row r="4" spans="2:8" ht="28.5" customHeight="1" x14ac:dyDescent="0.25">
      <c r="B4" s="48"/>
      <c r="C4" s="49" t="s">
        <v>46</v>
      </c>
      <c r="D4" s="49" t="s">
        <v>47</v>
      </c>
      <c r="E4" s="49" t="s">
        <v>48</v>
      </c>
      <c r="F4" s="49" t="s">
        <v>122</v>
      </c>
      <c r="G4" s="49" t="s">
        <v>79</v>
      </c>
    </row>
    <row r="5" spans="2:8" ht="32.25" customHeight="1" x14ac:dyDescent="0.25">
      <c r="B5" s="92" t="s">
        <v>123</v>
      </c>
      <c r="C5" s="51">
        <v>99</v>
      </c>
      <c r="D5" s="51">
        <v>100</v>
      </c>
      <c r="E5" s="51">
        <v>99</v>
      </c>
      <c r="F5" s="51">
        <v>98</v>
      </c>
      <c r="G5" s="51">
        <v>98</v>
      </c>
      <c r="H5" s="64">
        <f t="shared" ref="H5:H13" si="0">+AVERAGE(C5:G5)</f>
        <v>98.8</v>
      </c>
    </row>
    <row r="6" spans="2:8" ht="35.25" customHeight="1" x14ac:dyDescent="0.25">
      <c r="B6" s="92" t="s">
        <v>124</v>
      </c>
      <c r="C6" s="51">
        <v>85</v>
      </c>
      <c r="D6" s="51">
        <v>100</v>
      </c>
      <c r="E6" s="51">
        <v>100</v>
      </c>
      <c r="F6" s="51">
        <v>88</v>
      </c>
      <c r="G6" s="51">
        <v>90</v>
      </c>
      <c r="H6" s="64">
        <f t="shared" si="0"/>
        <v>92.6</v>
      </c>
    </row>
    <row r="7" spans="2:8" ht="31.5" customHeight="1" x14ac:dyDescent="0.25">
      <c r="B7" s="92" t="s">
        <v>125</v>
      </c>
      <c r="C7" s="51">
        <v>95</v>
      </c>
      <c r="D7" s="51">
        <v>95</v>
      </c>
      <c r="E7" s="51">
        <v>100</v>
      </c>
      <c r="F7" s="51">
        <v>95</v>
      </c>
      <c r="G7" s="51">
        <v>95</v>
      </c>
      <c r="H7" s="64">
        <f t="shared" si="0"/>
        <v>96</v>
      </c>
    </row>
    <row r="8" spans="2:8" ht="30" customHeight="1" x14ac:dyDescent="0.25">
      <c r="B8" s="92" t="s">
        <v>126</v>
      </c>
      <c r="C8" s="51">
        <v>95</v>
      </c>
      <c r="D8" s="51">
        <v>95</v>
      </c>
      <c r="E8" s="51">
        <v>100</v>
      </c>
      <c r="F8" s="51">
        <v>90</v>
      </c>
      <c r="G8" s="51">
        <v>90</v>
      </c>
      <c r="H8" s="64">
        <f t="shared" si="0"/>
        <v>94</v>
      </c>
    </row>
    <row r="9" spans="2:8" ht="33.75" customHeight="1" x14ac:dyDescent="0.25">
      <c r="B9" s="92" t="s">
        <v>127</v>
      </c>
      <c r="C9" s="51">
        <v>95</v>
      </c>
      <c r="D9" s="51">
        <v>98</v>
      </c>
      <c r="E9" s="51">
        <v>100</v>
      </c>
      <c r="F9" s="51">
        <v>93</v>
      </c>
      <c r="G9" s="51">
        <v>92</v>
      </c>
      <c r="H9" s="64">
        <f t="shared" si="0"/>
        <v>95.6</v>
      </c>
    </row>
    <row r="10" spans="2:8" ht="38.25" x14ac:dyDescent="0.25">
      <c r="B10" s="92" t="s">
        <v>128</v>
      </c>
      <c r="C10" s="51">
        <v>90</v>
      </c>
      <c r="D10" s="51">
        <v>99</v>
      </c>
      <c r="E10" s="51">
        <v>100</v>
      </c>
      <c r="F10" s="51">
        <v>100</v>
      </c>
      <c r="G10" s="51">
        <v>85</v>
      </c>
      <c r="H10" s="64">
        <f t="shared" si="0"/>
        <v>94.8</v>
      </c>
    </row>
    <row r="11" spans="2:8" ht="21.75" customHeight="1" x14ac:dyDescent="0.25">
      <c r="B11" s="92" t="s">
        <v>129</v>
      </c>
      <c r="C11" s="51">
        <v>99</v>
      </c>
      <c r="D11" s="51">
        <v>99</v>
      </c>
      <c r="E11" s="51">
        <v>99</v>
      </c>
      <c r="F11" s="51">
        <v>98</v>
      </c>
      <c r="G11" s="51">
        <v>98</v>
      </c>
      <c r="H11" s="64">
        <f t="shared" si="0"/>
        <v>98.6</v>
      </c>
    </row>
    <row r="12" spans="2:8" x14ac:dyDescent="0.25">
      <c r="B12" s="92" t="s">
        <v>130</v>
      </c>
      <c r="C12" s="51">
        <v>95</v>
      </c>
      <c r="D12" s="51">
        <v>100</v>
      </c>
      <c r="E12" s="51">
        <v>99</v>
      </c>
      <c r="F12" s="51">
        <v>95</v>
      </c>
      <c r="G12" s="51">
        <v>95</v>
      </c>
      <c r="H12" s="64">
        <f t="shared" si="0"/>
        <v>96.8</v>
      </c>
    </row>
    <row r="13" spans="2:8" ht="30" customHeight="1" x14ac:dyDescent="0.25">
      <c r="B13" s="92" t="s">
        <v>131</v>
      </c>
      <c r="C13" s="51">
        <v>90</v>
      </c>
      <c r="D13" s="51">
        <v>100</v>
      </c>
      <c r="E13" s="51">
        <v>99</v>
      </c>
      <c r="F13" s="51">
        <v>90</v>
      </c>
      <c r="G13" s="51">
        <v>90</v>
      </c>
      <c r="H13" s="64">
        <f t="shared" si="0"/>
        <v>93.8</v>
      </c>
    </row>
    <row r="14" spans="2:8" ht="12" customHeight="1" x14ac:dyDescent="0.25">
      <c r="B14" s="65"/>
      <c r="C14" s="66"/>
      <c r="D14" s="66"/>
      <c r="E14" s="66"/>
      <c r="F14" s="66"/>
      <c r="G14" s="66"/>
      <c r="H14" s="67"/>
    </row>
    <row r="15" spans="2:8" ht="30" customHeight="1" x14ac:dyDescent="0.25">
      <c r="B15" s="93" t="s">
        <v>132</v>
      </c>
      <c r="C15" s="51">
        <v>84</v>
      </c>
      <c r="D15" s="51">
        <v>96</v>
      </c>
      <c r="E15" s="51">
        <v>98</v>
      </c>
      <c r="F15" s="51">
        <v>89</v>
      </c>
      <c r="G15" s="51">
        <v>90</v>
      </c>
      <c r="H15" s="64">
        <f>+AVERAGE(C15:G15)</f>
        <v>91.4</v>
      </c>
    </row>
    <row r="16" spans="2:8" ht="42" customHeight="1" x14ac:dyDescent="0.25">
      <c r="B16" s="94" t="s">
        <v>133</v>
      </c>
      <c r="C16" s="51">
        <v>84</v>
      </c>
      <c r="D16" s="51">
        <v>97</v>
      </c>
      <c r="E16" s="51">
        <v>97</v>
      </c>
      <c r="F16" s="51">
        <v>99</v>
      </c>
      <c r="G16" s="51">
        <v>85</v>
      </c>
      <c r="H16" s="64">
        <f>+AVERAGE(C16:G16)</f>
        <v>92.4</v>
      </c>
    </row>
    <row r="17" spans="2:8" ht="30" customHeight="1" x14ac:dyDescent="0.25">
      <c r="B17" s="93" t="s">
        <v>134</v>
      </c>
      <c r="C17" s="51">
        <v>95</v>
      </c>
      <c r="D17" s="51">
        <v>100</v>
      </c>
      <c r="E17" s="51">
        <v>98</v>
      </c>
      <c r="F17" s="51">
        <v>90</v>
      </c>
      <c r="G17" s="51">
        <v>90</v>
      </c>
      <c r="H17" s="64">
        <f>+AVERAGE(C17:G17)</f>
        <v>94.6</v>
      </c>
    </row>
    <row r="18" spans="2:8" ht="30" customHeight="1" x14ac:dyDescent="0.25">
      <c r="B18" s="94" t="s">
        <v>135</v>
      </c>
      <c r="C18" s="51">
        <v>100</v>
      </c>
      <c r="D18" s="51">
        <v>96</v>
      </c>
      <c r="E18" s="51">
        <v>98</v>
      </c>
      <c r="F18" s="51">
        <v>90</v>
      </c>
      <c r="G18" s="51">
        <v>90</v>
      </c>
      <c r="H18" s="64">
        <f>+AVERAGE(C18:G18)</f>
        <v>94.8</v>
      </c>
    </row>
    <row r="19" spans="2:8" ht="30" customHeight="1" x14ac:dyDescent="0.25">
      <c r="B19" s="95" t="s">
        <v>136</v>
      </c>
      <c r="C19" s="51">
        <v>90</v>
      </c>
      <c r="D19" s="51">
        <v>94</v>
      </c>
      <c r="E19" s="51">
        <v>99</v>
      </c>
      <c r="F19" s="51">
        <v>90</v>
      </c>
      <c r="G19" s="51">
        <v>90</v>
      </c>
      <c r="H19" s="64">
        <f>+AVERAGE(C19:G19)</f>
        <v>92.6</v>
      </c>
    </row>
    <row r="20" spans="2:8" ht="13.5" customHeight="1" x14ac:dyDescent="0.25">
      <c r="B20" s="96"/>
      <c r="C20" s="66"/>
      <c r="D20" s="66"/>
      <c r="E20" s="66"/>
      <c r="F20" s="66"/>
      <c r="G20" s="66"/>
      <c r="H20" s="67"/>
    </row>
    <row r="21" spans="2:8" ht="30" customHeight="1" x14ac:dyDescent="0.25">
      <c r="B21" s="94" t="s">
        <v>137</v>
      </c>
      <c r="C21" s="51">
        <v>84</v>
      </c>
      <c r="D21" s="51">
        <v>96</v>
      </c>
      <c r="E21" s="51">
        <v>99</v>
      </c>
      <c r="F21" s="51">
        <v>99</v>
      </c>
      <c r="G21" s="51">
        <v>98</v>
      </c>
      <c r="H21" s="64">
        <f t="shared" ref="H21:H26" si="1">+AVERAGE(C21:G21)</f>
        <v>95.2</v>
      </c>
    </row>
    <row r="22" spans="2:8" ht="30" customHeight="1" x14ac:dyDescent="0.25">
      <c r="B22" s="94" t="s">
        <v>138</v>
      </c>
      <c r="C22" s="51">
        <v>90</v>
      </c>
      <c r="D22" s="51">
        <v>99</v>
      </c>
      <c r="E22" s="51">
        <v>99</v>
      </c>
      <c r="F22" s="51">
        <v>96</v>
      </c>
      <c r="G22" s="51">
        <v>95</v>
      </c>
      <c r="H22" s="64">
        <f t="shared" si="1"/>
        <v>95.8</v>
      </c>
    </row>
    <row r="23" spans="2:8" ht="30" customHeight="1" x14ac:dyDescent="0.25">
      <c r="B23" s="94" t="s">
        <v>124</v>
      </c>
      <c r="C23" s="51">
        <v>84</v>
      </c>
      <c r="D23" s="51">
        <v>100</v>
      </c>
      <c r="E23" s="51">
        <v>98</v>
      </c>
      <c r="F23" s="51">
        <v>88</v>
      </c>
      <c r="G23" s="51">
        <v>90</v>
      </c>
      <c r="H23" s="64">
        <f t="shared" si="1"/>
        <v>92</v>
      </c>
    </row>
    <row r="24" spans="2:8" ht="30" customHeight="1" x14ac:dyDescent="0.25">
      <c r="B24" s="93" t="s">
        <v>139</v>
      </c>
      <c r="C24" s="51">
        <v>84</v>
      </c>
      <c r="D24" s="51">
        <v>100</v>
      </c>
      <c r="E24" s="51">
        <v>98</v>
      </c>
      <c r="F24" s="51">
        <v>96</v>
      </c>
      <c r="G24" s="51">
        <v>95</v>
      </c>
      <c r="H24" s="64">
        <f t="shared" si="1"/>
        <v>94.6</v>
      </c>
    </row>
    <row r="25" spans="2:8" ht="30" customHeight="1" x14ac:dyDescent="0.25">
      <c r="B25" s="97" t="s">
        <v>140</v>
      </c>
      <c r="C25" s="51">
        <v>84</v>
      </c>
      <c r="D25" s="51">
        <v>100</v>
      </c>
      <c r="E25" s="51">
        <v>99</v>
      </c>
      <c r="F25" s="51">
        <v>97</v>
      </c>
      <c r="G25" s="51">
        <v>95</v>
      </c>
      <c r="H25" s="64">
        <f t="shared" si="1"/>
        <v>95</v>
      </c>
    </row>
    <row r="26" spans="2:8" ht="19.5" customHeight="1" x14ac:dyDescent="0.25">
      <c r="C26" s="56">
        <f t="shared" ref="C26:G26" si="2">+AVERAGE(C5:C25)</f>
        <v>90.631578947368425</v>
      </c>
      <c r="D26" s="56">
        <f t="shared" si="2"/>
        <v>98.10526315789474</v>
      </c>
      <c r="E26" s="56">
        <f t="shared" si="2"/>
        <v>98.89473684210526</v>
      </c>
      <c r="F26" s="56">
        <f t="shared" si="2"/>
        <v>93.736842105263165</v>
      </c>
      <c r="G26" s="56">
        <f t="shared" si="2"/>
        <v>92.15789473684211</v>
      </c>
      <c r="H26" s="119">
        <f t="shared" si="1"/>
        <v>94.705263157894748</v>
      </c>
    </row>
  </sheetData>
  <pageMargins left="0.7" right="0.7" top="0.75" bottom="0.75" header="0.3" footer="0.3"/>
  <pageSetup orientation="portrait" verticalDpi="0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B2:I26"/>
  <sheetViews>
    <sheetView showGridLines="0" workbookViewId="0">
      <selection activeCell="M33" sqref="M33"/>
    </sheetView>
  </sheetViews>
  <sheetFormatPr baseColWidth="10" defaultRowHeight="15" x14ac:dyDescent="0.25"/>
  <cols>
    <col min="2" max="2" width="55" customWidth="1"/>
    <col min="3" max="8" width="15.7109375" customWidth="1"/>
  </cols>
  <sheetData>
    <row r="2" spans="2:9" ht="6.75" customHeight="1" x14ac:dyDescent="0.25"/>
    <row r="3" spans="2:9" ht="3.75" hidden="1" customHeight="1" x14ac:dyDescent="0.25"/>
    <row r="4" spans="2:9" ht="28.5" customHeight="1" x14ac:dyDescent="0.25">
      <c r="B4" s="48"/>
      <c r="C4" s="49" t="s">
        <v>45</v>
      </c>
      <c r="D4" s="49" t="s">
        <v>46</v>
      </c>
      <c r="E4" s="49" t="s">
        <v>47</v>
      </c>
      <c r="F4" s="49" t="s">
        <v>48</v>
      </c>
      <c r="G4" s="49" t="s">
        <v>122</v>
      </c>
      <c r="H4" s="49" t="s">
        <v>79</v>
      </c>
    </row>
    <row r="5" spans="2:9" ht="32.25" customHeight="1" x14ac:dyDescent="0.25">
      <c r="B5" s="92" t="s">
        <v>123</v>
      </c>
      <c r="C5" s="91"/>
      <c r="D5" s="51">
        <v>100</v>
      </c>
      <c r="E5" s="51">
        <v>100</v>
      </c>
      <c r="F5" s="51">
        <v>100</v>
      </c>
      <c r="G5" s="51">
        <v>100</v>
      </c>
      <c r="H5" s="51">
        <v>100</v>
      </c>
      <c r="I5" s="64">
        <f t="shared" ref="I5:I13" si="0">+AVERAGE(C5:H5)</f>
        <v>100</v>
      </c>
    </row>
    <row r="6" spans="2:9" ht="35.25" customHeight="1" x14ac:dyDescent="0.25">
      <c r="B6" s="92" t="s">
        <v>124</v>
      </c>
      <c r="C6" s="91"/>
      <c r="D6" s="51">
        <v>95</v>
      </c>
      <c r="E6" s="51">
        <v>100</v>
      </c>
      <c r="F6" s="51">
        <v>100</v>
      </c>
      <c r="G6" s="51">
        <v>96</v>
      </c>
      <c r="H6" s="51">
        <v>100</v>
      </c>
      <c r="I6" s="64">
        <f t="shared" si="0"/>
        <v>98.2</v>
      </c>
    </row>
    <row r="7" spans="2:9" ht="31.5" customHeight="1" x14ac:dyDescent="0.25">
      <c r="B7" s="92" t="s">
        <v>125</v>
      </c>
      <c r="C7" s="91"/>
      <c r="D7" s="51">
        <v>95</v>
      </c>
      <c r="E7" s="51">
        <v>100</v>
      </c>
      <c r="F7" s="51">
        <v>100</v>
      </c>
      <c r="G7" s="51">
        <v>99</v>
      </c>
      <c r="H7" s="51">
        <v>100</v>
      </c>
      <c r="I7" s="64">
        <f t="shared" si="0"/>
        <v>98.8</v>
      </c>
    </row>
    <row r="8" spans="2:9" ht="30" customHeight="1" x14ac:dyDescent="0.25">
      <c r="B8" s="92" t="s">
        <v>126</v>
      </c>
      <c r="C8" s="91"/>
      <c r="D8" s="51">
        <v>95</v>
      </c>
      <c r="E8" s="51">
        <v>100</v>
      </c>
      <c r="F8" s="51">
        <v>100</v>
      </c>
      <c r="G8" s="51">
        <v>98</v>
      </c>
      <c r="H8" s="51">
        <v>100</v>
      </c>
      <c r="I8" s="64">
        <f t="shared" si="0"/>
        <v>98.6</v>
      </c>
    </row>
    <row r="9" spans="2:9" ht="33.75" customHeight="1" x14ac:dyDescent="0.25">
      <c r="B9" s="92" t="s">
        <v>127</v>
      </c>
      <c r="C9" s="91"/>
      <c r="D9" s="51">
        <v>100</v>
      </c>
      <c r="E9" s="51">
        <v>100</v>
      </c>
      <c r="F9" s="51">
        <v>100</v>
      </c>
      <c r="G9" s="51">
        <v>99</v>
      </c>
      <c r="H9" s="51">
        <v>100</v>
      </c>
      <c r="I9" s="64">
        <f t="shared" si="0"/>
        <v>99.8</v>
      </c>
    </row>
    <row r="10" spans="2:9" ht="38.25" x14ac:dyDescent="0.25">
      <c r="B10" s="92" t="s">
        <v>128</v>
      </c>
      <c r="C10" s="91"/>
      <c r="D10" s="51">
        <v>95</v>
      </c>
      <c r="E10" s="51">
        <v>95</v>
      </c>
      <c r="F10" s="51">
        <v>100</v>
      </c>
      <c r="G10" s="51">
        <v>98</v>
      </c>
      <c r="H10" s="51">
        <v>100</v>
      </c>
      <c r="I10" s="64">
        <f t="shared" si="0"/>
        <v>97.6</v>
      </c>
    </row>
    <row r="11" spans="2:9" ht="21.75" customHeight="1" x14ac:dyDescent="0.25">
      <c r="B11" s="92" t="s">
        <v>129</v>
      </c>
      <c r="C11" s="91"/>
      <c r="D11" s="51">
        <v>100</v>
      </c>
      <c r="E11" s="51">
        <v>100</v>
      </c>
      <c r="F11" s="51">
        <v>100</v>
      </c>
      <c r="G11" s="51">
        <v>100</v>
      </c>
      <c r="H11" s="51">
        <v>100</v>
      </c>
      <c r="I11" s="64">
        <f t="shared" si="0"/>
        <v>100</v>
      </c>
    </row>
    <row r="12" spans="2:9" x14ac:dyDescent="0.25">
      <c r="B12" s="92" t="s">
        <v>130</v>
      </c>
      <c r="C12" s="91"/>
      <c r="D12" s="51">
        <v>95</v>
      </c>
      <c r="E12" s="51">
        <v>95</v>
      </c>
      <c r="F12" s="51">
        <v>100</v>
      </c>
      <c r="G12" s="51">
        <v>99</v>
      </c>
      <c r="H12" s="51">
        <v>97</v>
      </c>
      <c r="I12" s="64">
        <f t="shared" si="0"/>
        <v>97.2</v>
      </c>
    </row>
    <row r="13" spans="2:9" ht="30" customHeight="1" x14ac:dyDescent="0.25">
      <c r="B13" s="92" t="s">
        <v>131</v>
      </c>
      <c r="C13" s="91"/>
      <c r="D13" s="51">
        <v>95</v>
      </c>
      <c r="E13" s="51">
        <v>100</v>
      </c>
      <c r="F13" s="51">
        <v>100</v>
      </c>
      <c r="G13" s="51">
        <v>95</v>
      </c>
      <c r="H13" s="51">
        <v>100</v>
      </c>
      <c r="I13" s="64">
        <f t="shared" si="0"/>
        <v>98</v>
      </c>
    </row>
    <row r="14" spans="2:9" ht="12" customHeight="1" x14ac:dyDescent="0.25">
      <c r="B14" s="65"/>
      <c r="C14" s="66"/>
      <c r="D14" s="66"/>
      <c r="E14" s="66"/>
      <c r="F14" s="66"/>
      <c r="G14" s="66"/>
      <c r="H14" s="66"/>
      <c r="I14" s="67"/>
    </row>
    <row r="15" spans="2:9" ht="30" customHeight="1" x14ac:dyDescent="0.25">
      <c r="B15" s="93" t="s">
        <v>132</v>
      </c>
      <c r="C15" s="51"/>
      <c r="D15" s="51">
        <v>99</v>
      </c>
      <c r="E15" s="51">
        <v>95</v>
      </c>
      <c r="F15" s="51">
        <v>100</v>
      </c>
      <c r="G15" s="51">
        <v>99</v>
      </c>
      <c r="H15" s="51">
        <v>98</v>
      </c>
      <c r="I15" s="64">
        <f>+AVERAGE(C15:H15)</f>
        <v>98.2</v>
      </c>
    </row>
    <row r="16" spans="2:9" ht="42" customHeight="1" x14ac:dyDescent="0.25">
      <c r="B16" s="94" t="s">
        <v>133</v>
      </c>
      <c r="C16" s="51"/>
      <c r="D16" s="51">
        <v>95</v>
      </c>
      <c r="E16" s="51">
        <v>100</v>
      </c>
      <c r="F16" s="51">
        <v>100</v>
      </c>
      <c r="G16" s="51">
        <v>99</v>
      </c>
      <c r="H16" s="51">
        <v>100</v>
      </c>
      <c r="I16" s="64">
        <f>+AVERAGE(C16:H16)</f>
        <v>98.8</v>
      </c>
    </row>
    <row r="17" spans="2:9" ht="30" customHeight="1" x14ac:dyDescent="0.25">
      <c r="B17" s="93" t="s">
        <v>134</v>
      </c>
      <c r="C17" s="51"/>
      <c r="D17" s="51">
        <v>99</v>
      </c>
      <c r="E17" s="51">
        <v>100</v>
      </c>
      <c r="F17" s="51">
        <v>100</v>
      </c>
      <c r="G17" s="51">
        <v>98</v>
      </c>
      <c r="H17" s="51">
        <v>100</v>
      </c>
      <c r="I17" s="64">
        <f>+AVERAGE(C17:H17)</f>
        <v>99.4</v>
      </c>
    </row>
    <row r="18" spans="2:9" ht="30" customHeight="1" x14ac:dyDescent="0.25">
      <c r="B18" s="94" t="s">
        <v>135</v>
      </c>
      <c r="C18" s="51"/>
      <c r="D18" s="51">
        <v>99</v>
      </c>
      <c r="E18" s="51">
        <v>100</v>
      </c>
      <c r="F18" s="51">
        <v>100</v>
      </c>
      <c r="G18" s="51">
        <v>98</v>
      </c>
      <c r="H18" s="51">
        <v>100</v>
      </c>
      <c r="I18" s="64">
        <f>+AVERAGE(C18:H18)</f>
        <v>99.4</v>
      </c>
    </row>
    <row r="19" spans="2:9" ht="30" customHeight="1" x14ac:dyDescent="0.25">
      <c r="B19" s="95" t="s">
        <v>136</v>
      </c>
      <c r="C19" s="51"/>
      <c r="D19" s="51">
        <v>100</v>
      </c>
      <c r="E19" s="51">
        <v>100</v>
      </c>
      <c r="F19" s="51">
        <v>100</v>
      </c>
      <c r="G19" s="51">
        <v>100</v>
      </c>
      <c r="H19" s="51">
        <v>100</v>
      </c>
      <c r="I19" s="64">
        <f>+AVERAGE(C19:H19)</f>
        <v>100</v>
      </c>
    </row>
    <row r="20" spans="2:9" ht="13.5" customHeight="1" x14ac:dyDescent="0.25">
      <c r="B20" s="96"/>
      <c r="C20" s="66"/>
      <c r="D20" s="66"/>
      <c r="E20" s="66"/>
      <c r="F20" s="66"/>
      <c r="G20" s="66"/>
      <c r="H20" s="66"/>
      <c r="I20" s="67"/>
    </row>
    <row r="21" spans="2:9" ht="30" customHeight="1" x14ac:dyDescent="0.25">
      <c r="B21" s="94" t="s">
        <v>137</v>
      </c>
      <c r="C21" s="51"/>
      <c r="D21" s="51">
        <v>99</v>
      </c>
      <c r="E21" s="51">
        <v>100</v>
      </c>
      <c r="F21" s="51">
        <v>100</v>
      </c>
      <c r="G21" s="51">
        <v>100</v>
      </c>
      <c r="H21" s="51">
        <v>98</v>
      </c>
      <c r="I21" s="64">
        <f t="shared" ref="I21:I26" si="1">+AVERAGE(C21:H21)</f>
        <v>99.4</v>
      </c>
    </row>
    <row r="22" spans="2:9" ht="30" customHeight="1" x14ac:dyDescent="0.25">
      <c r="B22" s="94" t="s">
        <v>138</v>
      </c>
      <c r="C22" s="51"/>
      <c r="D22" s="51">
        <v>99</v>
      </c>
      <c r="E22" s="51">
        <v>100</v>
      </c>
      <c r="F22" s="51">
        <v>100</v>
      </c>
      <c r="G22" s="51">
        <v>95</v>
      </c>
      <c r="H22" s="51">
        <v>100</v>
      </c>
      <c r="I22" s="64">
        <f t="shared" si="1"/>
        <v>98.8</v>
      </c>
    </row>
    <row r="23" spans="2:9" ht="30" customHeight="1" x14ac:dyDescent="0.25">
      <c r="B23" s="94" t="s">
        <v>124</v>
      </c>
      <c r="C23" s="51"/>
      <c r="D23" s="51">
        <v>99</v>
      </c>
      <c r="E23" s="51">
        <v>100</v>
      </c>
      <c r="F23" s="51">
        <v>100</v>
      </c>
      <c r="G23" s="51">
        <v>99</v>
      </c>
      <c r="H23" s="51">
        <v>100</v>
      </c>
      <c r="I23" s="64">
        <f t="shared" si="1"/>
        <v>99.6</v>
      </c>
    </row>
    <row r="24" spans="2:9" ht="30" customHeight="1" x14ac:dyDescent="0.25">
      <c r="B24" s="93" t="s">
        <v>139</v>
      </c>
      <c r="C24" s="51"/>
      <c r="D24" s="51">
        <v>98</v>
      </c>
      <c r="E24" s="51">
        <v>100</v>
      </c>
      <c r="F24" s="51">
        <v>100</v>
      </c>
      <c r="G24" s="51">
        <v>98</v>
      </c>
      <c r="H24" s="51">
        <v>100</v>
      </c>
      <c r="I24" s="64">
        <f t="shared" si="1"/>
        <v>99.2</v>
      </c>
    </row>
    <row r="25" spans="2:9" ht="30" customHeight="1" x14ac:dyDescent="0.25">
      <c r="B25" s="97" t="s">
        <v>140</v>
      </c>
      <c r="C25" s="51"/>
      <c r="D25" s="51">
        <v>99</v>
      </c>
      <c r="E25" s="51">
        <v>100</v>
      </c>
      <c r="F25" s="51">
        <v>100</v>
      </c>
      <c r="G25" s="51">
        <v>99</v>
      </c>
      <c r="H25" s="51">
        <v>100</v>
      </c>
      <c r="I25" s="64">
        <f t="shared" si="1"/>
        <v>99.6</v>
      </c>
    </row>
    <row r="26" spans="2:9" ht="19.5" customHeight="1" x14ac:dyDescent="0.25">
      <c r="C26" s="56"/>
      <c r="D26" s="56">
        <f t="shared" ref="D26:H26" si="2">+AVERAGE(D5:D25)</f>
        <v>97.684210526315795</v>
      </c>
      <c r="E26" s="56">
        <f t="shared" si="2"/>
        <v>99.21052631578948</v>
      </c>
      <c r="F26" s="56">
        <f t="shared" si="2"/>
        <v>100</v>
      </c>
      <c r="G26" s="56">
        <f t="shared" si="2"/>
        <v>98.368421052631575</v>
      </c>
      <c r="H26" s="56">
        <f t="shared" si="2"/>
        <v>99.631578947368425</v>
      </c>
      <c r="I26" s="55">
        <f t="shared" si="1"/>
        <v>98.978947368421046</v>
      </c>
    </row>
  </sheetData>
  <pageMargins left="0.7" right="0.7" top="0.75" bottom="0.75" header="0.3" footer="0.3"/>
  <pageSetup orientation="portrait" verticalDpi="0" r:id="rId1"/>
  <drawing r:id="rId2"/>
  <legacyDrawing r:id="rId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B2:H26"/>
  <sheetViews>
    <sheetView showGridLines="0" workbookViewId="0">
      <selection activeCell="J6" sqref="J6"/>
    </sheetView>
  </sheetViews>
  <sheetFormatPr baseColWidth="10" defaultRowHeight="15" x14ac:dyDescent="0.25"/>
  <cols>
    <col min="2" max="2" width="55" customWidth="1"/>
    <col min="3" max="8" width="15.7109375" customWidth="1"/>
  </cols>
  <sheetData>
    <row r="2" spans="2:8" ht="6.75" customHeight="1" x14ac:dyDescent="0.25"/>
    <row r="3" spans="2:8" ht="3.75" hidden="1" customHeight="1" x14ac:dyDescent="0.25"/>
    <row r="4" spans="2:8" ht="28.5" customHeight="1" x14ac:dyDescent="0.25">
      <c r="B4" s="48"/>
      <c r="C4" s="49" t="s">
        <v>46</v>
      </c>
      <c r="D4" s="49" t="s">
        <v>47</v>
      </c>
      <c r="E4" s="49" t="s">
        <v>48</v>
      </c>
      <c r="F4" s="49" t="s">
        <v>122</v>
      </c>
      <c r="G4" s="49" t="s">
        <v>79</v>
      </c>
    </row>
    <row r="5" spans="2:8" ht="32.25" customHeight="1" x14ac:dyDescent="0.25">
      <c r="B5" s="92" t="s">
        <v>186</v>
      </c>
      <c r="C5" s="51">
        <v>95</v>
      </c>
      <c r="D5" s="51">
        <v>100</v>
      </c>
      <c r="E5" s="51">
        <v>98</v>
      </c>
      <c r="F5" s="51">
        <v>100</v>
      </c>
      <c r="G5" s="51">
        <v>98</v>
      </c>
      <c r="H5" s="64">
        <f t="shared" ref="H5:H13" si="0">+AVERAGE(C5:G5)</f>
        <v>98.2</v>
      </c>
    </row>
    <row r="6" spans="2:8" ht="35.25" customHeight="1" x14ac:dyDescent="0.25">
      <c r="B6" s="92" t="s">
        <v>124</v>
      </c>
      <c r="C6" s="51">
        <v>90</v>
      </c>
      <c r="D6" s="51">
        <v>100</v>
      </c>
      <c r="E6" s="51">
        <v>99</v>
      </c>
      <c r="F6" s="51">
        <v>96</v>
      </c>
      <c r="G6" s="51">
        <v>96</v>
      </c>
      <c r="H6" s="64">
        <f t="shared" si="0"/>
        <v>96.2</v>
      </c>
    </row>
    <row r="7" spans="2:8" ht="31.5" customHeight="1" x14ac:dyDescent="0.25">
      <c r="B7" s="92" t="s">
        <v>125</v>
      </c>
      <c r="C7" s="51">
        <v>92</v>
      </c>
      <c r="D7" s="51">
        <v>100</v>
      </c>
      <c r="E7" s="51">
        <v>99</v>
      </c>
      <c r="F7" s="51">
        <v>95</v>
      </c>
      <c r="G7" s="51">
        <v>98</v>
      </c>
      <c r="H7" s="64">
        <f t="shared" si="0"/>
        <v>96.8</v>
      </c>
    </row>
    <row r="8" spans="2:8" ht="30" customHeight="1" x14ac:dyDescent="0.25">
      <c r="B8" s="92" t="s">
        <v>126</v>
      </c>
      <c r="C8" s="51">
        <v>85</v>
      </c>
      <c r="D8" s="51">
        <v>100</v>
      </c>
      <c r="E8" s="51">
        <v>99</v>
      </c>
      <c r="F8" s="51">
        <v>96</v>
      </c>
      <c r="G8" s="51">
        <v>97</v>
      </c>
      <c r="H8" s="64">
        <f t="shared" si="0"/>
        <v>95.4</v>
      </c>
    </row>
    <row r="9" spans="2:8" ht="33.75" customHeight="1" x14ac:dyDescent="0.25">
      <c r="B9" s="92" t="s">
        <v>187</v>
      </c>
      <c r="C9" s="51">
        <v>90</v>
      </c>
      <c r="D9" s="51">
        <v>100</v>
      </c>
      <c r="E9" s="51">
        <v>100</v>
      </c>
      <c r="F9" s="51">
        <v>95</v>
      </c>
      <c r="G9" s="51">
        <v>98</v>
      </c>
      <c r="H9" s="64">
        <f t="shared" si="0"/>
        <v>96.6</v>
      </c>
    </row>
    <row r="10" spans="2:8" ht="40.5" customHeight="1" x14ac:dyDescent="0.25">
      <c r="B10" s="92" t="s">
        <v>128</v>
      </c>
      <c r="C10" s="51">
        <v>85</v>
      </c>
      <c r="D10" s="51">
        <v>100</v>
      </c>
      <c r="E10" s="51">
        <v>100</v>
      </c>
      <c r="F10" s="51">
        <v>85</v>
      </c>
      <c r="G10" s="51">
        <v>96</v>
      </c>
      <c r="H10" s="64">
        <f t="shared" si="0"/>
        <v>93.2</v>
      </c>
    </row>
    <row r="11" spans="2:8" ht="21.75" customHeight="1" x14ac:dyDescent="0.25">
      <c r="B11" s="92" t="s">
        <v>129</v>
      </c>
      <c r="C11" s="51">
        <v>95</v>
      </c>
      <c r="D11" s="51">
        <v>100</v>
      </c>
      <c r="E11" s="51">
        <v>100</v>
      </c>
      <c r="F11" s="51">
        <v>95</v>
      </c>
      <c r="G11" s="51">
        <v>99</v>
      </c>
      <c r="H11" s="64">
        <f t="shared" si="0"/>
        <v>97.8</v>
      </c>
    </row>
    <row r="12" spans="2:8" ht="29.25" customHeight="1" x14ac:dyDescent="0.25">
      <c r="B12" s="92" t="s">
        <v>188</v>
      </c>
      <c r="C12" s="51">
        <v>85</v>
      </c>
      <c r="D12" s="51">
        <v>100</v>
      </c>
      <c r="E12" s="51">
        <v>100</v>
      </c>
      <c r="F12" s="51">
        <v>96</v>
      </c>
      <c r="G12" s="51">
        <v>98</v>
      </c>
      <c r="H12" s="64">
        <f t="shared" si="0"/>
        <v>95.8</v>
      </c>
    </row>
    <row r="13" spans="2:8" ht="30" customHeight="1" x14ac:dyDescent="0.25">
      <c r="B13" s="92" t="s">
        <v>131</v>
      </c>
      <c r="C13" s="51">
        <v>90</v>
      </c>
      <c r="D13" s="51">
        <v>100</v>
      </c>
      <c r="E13" s="51">
        <v>100</v>
      </c>
      <c r="F13" s="51">
        <v>90</v>
      </c>
      <c r="G13" s="51">
        <v>97</v>
      </c>
      <c r="H13" s="64">
        <f t="shared" si="0"/>
        <v>95.4</v>
      </c>
    </row>
    <row r="14" spans="2:8" ht="12" customHeight="1" x14ac:dyDescent="0.25">
      <c r="B14" s="65"/>
      <c r="C14" s="66"/>
      <c r="D14" s="66"/>
      <c r="E14" s="66"/>
      <c r="F14" s="66"/>
      <c r="G14" s="66"/>
      <c r="H14" s="67"/>
    </row>
    <row r="15" spans="2:8" ht="30" customHeight="1" x14ac:dyDescent="0.25">
      <c r="B15" s="128" t="s">
        <v>132</v>
      </c>
      <c r="C15" s="51">
        <v>90</v>
      </c>
      <c r="D15" s="51">
        <v>80</v>
      </c>
      <c r="E15" s="51">
        <v>98</v>
      </c>
      <c r="F15" s="51">
        <v>95</v>
      </c>
      <c r="G15" s="51">
        <v>97</v>
      </c>
      <c r="H15" s="64">
        <f>+AVERAGE(C15:G15)</f>
        <v>92</v>
      </c>
    </row>
    <row r="16" spans="2:8" ht="42" customHeight="1" x14ac:dyDescent="0.25">
      <c r="B16" s="129" t="s">
        <v>133</v>
      </c>
      <c r="C16" s="51">
        <v>85</v>
      </c>
      <c r="D16" s="51">
        <v>80</v>
      </c>
      <c r="E16" s="51">
        <v>97</v>
      </c>
      <c r="F16" s="51">
        <v>85</v>
      </c>
      <c r="G16" s="51">
        <v>98</v>
      </c>
      <c r="H16" s="64">
        <f>+AVERAGE(C16:G16)</f>
        <v>89</v>
      </c>
    </row>
    <row r="17" spans="2:8" ht="30" customHeight="1" x14ac:dyDescent="0.25">
      <c r="B17" s="128" t="s">
        <v>134</v>
      </c>
      <c r="C17" s="51">
        <v>90</v>
      </c>
      <c r="D17" s="51">
        <v>100</v>
      </c>
      <c r="E17" s="51">
        <v>100</v>
      </c>
      <c r="F17" s="51">
        <v>85</v>
      </c>
      <c r="G17" s="51">
        <v>98</v>
      </c>
      <c r="H17" s="64">
        <f>+AVERAGE(C17:G17)</f>
        <v>94.6</v>
      </c>
    </row>
    <row r="18" spans="2:8" ht="30" customHeight="1" x14ac:dyDescent="0.25">
      <c r="B18" s="129" t="s">
        <v>135</v>
      </c>
      <c r="C18" s="51">
        <v>85</v>
      </c>
      <c r="D18" s="51">
        <v>100</v>
      </c>
      <c r="E18" s="51">
        <v>99</v>
      </c>
      <c r="F18" s="51">
        <v>96</v>
      </c>
      <c r="G18" s="51">
        <v>98</v>
      </c>
      <c r="H18" s="64">
        <f>+AVERAGE(C18:G18)</f>
        <v>95.6</v>
      </c>
    </row>
    <row r="19" spans="2:8" ht="30" customHeight="1" x14ac:dyDescent="0.25">
      <c r="B19" s="130" t="s">
        <v>136</v>
      </c>
      <c r="C19" s="51">
        <v>85</v>
      </c>
      <c r="D19" s="51">
        <v>100</v>
      </c>
      <c r="E19" s="51">
        <v>99</v>
      </c>
      <c r="F19" s="51">
        <v>95</v>
      </c>
      <c r="G19" s="51">
        <v>97</v>
      </c>
      <c r="H19" s="64">
        <f>+AVERAGE(C19:G19)</f>
        <v>95.2</v>
      </c>
    </row>
    <row r="20" spans="2:8" ht="13.5" customHeight="1" x14ac:dyDescent="0.25">
      <c r="B20" s="96"/>
      <c r="C20" s="66"/>
      <c r="D20" s="66"/>
      <c r="E20" s="66"/>
      <c r="F20" s="66"/>
      <c r="G20" s="66"/>
      <c r="H20" s="67"/>
    </row>
    <row r="21" spans="2:8" ht="30" customHeight="1" x14ac:dyDescent="0.25">
      <c r="B21" s="129" t="s">
        <v>137</v>
      </c>
      <c r="C21" s="51">
        <v>90</v>
      </c>
      <c r="D21" s="51">
        <v>100</v>
      </c>
      <c r="E21" s="51">
        <v>100</v>
      </c>
      <c r="F21" s="51">
        <v>100</v>
      </c>
      <c r="G21" s="51">
        <v>98</v>
      </c>
      <c r="H21" s="64">
        <f t="shared" ref="H21:H26" si="1">+AVERAGE(C21:G21)</f>
        <v>97.6</v>
      </c>
    </row>
    <row r="22" spans="2:8" ht="30" customHeight="1" x14ac:dyDescent="0.25">
      <c r="B22" s="129" t="s">
        <v>138</v>
      </c>
      <c r="C22" s="51">
        <v>90</v>
      </c>
      <c r="D22" s="51">
        <v>100</v>
      </c>
      <c r="E22" s="51">
        <v>100</v>
      </c>
      <c r="F22" s="51">
        <v>96</v>
      </c>
      <c r="G22" s="51">
        <v>97</v>
      </c>
      <c r="H22" s="64">
        <f t="shared" si="1"/>
        <v>96.6</v>
      </c>
    </row>
    <row r="23" spans="2:8" ht="30" customHeight="1" x14ac:dyDescent="0.25">
      <c r="B23" s="129" t="s">
        <v>124</v>
      </c>
      <c r="C23" s="51">
        <v>90</v>
      </c>
      <c r="D23" s="51">
        <v>100</v>
      </c>
      <c r="E23" s="51">
        <v>100</v>
      </c>
      <c r="F23" s="51">
        <v>96</v>
      </c>
      <c r="G23" s="51">
        <v>97</v>
      </c>
      <c r="H23" s="64">
        <f t="shared" si="1"/>
        <v>96.6</v>
      </c>
    </row>
    <row r="24" spans="2:8" ht="30" customHeight="1" x14ac:dyDescent="0.25">
      <c r="B24" s="131" t="s">
        <v>139</v>
      </c>
      <c r="C24" s="51">
        <v>90</v>
      </c>
      <c r="D24" s="51">
        <v>100</v>
      </c>
      <c r="E24" s="51">
        <v>100</v>
      </c>
      <c r="F24" s="51">
        <v>96</v>
      </c>
      <c r="G24" s="51">
        <v>97</v>
      </c>
      <c r="H24" s="64">
        <f t="shared" si="1"/>
        <v>96.6</v>
      </c>
    </row>
    <row r="25" spans="2:8" ht="30" customHeight="1" x14ac:dyDescent="0.25">
      <c r="B25" s="132" t="s">
        <v>140</v>
      </c>
      <c r="C25" s="51">
        <v>90</v>
      </c>
      <c r="D25" s="51">
        <v>100</v>
      </c>
      <c r="E25" s="51">
        <v>100</v>
      </c>
      <c r="F25" s="51">
        <v>98</v>
      </c>
      <c r="G25" s="51">
        <v>98</v>
      </c>
      <c r="H25" s="64">
        <f t="shared" si="1"/>
        <v>97.2</v>
      </c>
    </row>
    <row r="26" spans="2:8" ht="19.5" customHeight="1" x14ac:dyDescent="0.25">
      <c r="C26" s="56">
        <f t="shared" ref="C26:G26" si="2">+AVERAGE(C5:C25)</f>
        <v>89.05263157894737</v>
      </c>
      <c r="D26" s="56">
        <f t="shared" si="2"/>
        <v>97.89473684210526</v>
      </c>
      <c r="E26" s="56">
        <f t="shared" si="2"/>
        <v>99.368421052631575</v>
      </c>
      <c r="F26" s="56">
        <f t="shared" si="2"/>
        <v>94.21052631578948</v>
      </c>
      <c r="G26" s="56">
        <f t="shared" si="2"/>
        <v>97.473684210526315</v>
      </c>
      <c r="H26" s="55">
        <f t="shared" si="1"/>
        <v>95.6</v>
      </c>
    </row>
  </sheetData>
  <pageMargins left="0.7" right="0.7" top="0.75" bottom="0.75" header="0.3" footer="0.3"/>
  <pageSetup orientation="portrait" verticalDpi="0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B2:H26"/>
  <sheetViews>
    <sheetView showGridLines="0" workbookViewId="0">
      <selection activeCell="C10" sqref="C10"/>
    </sheetView>
  </sheetViews>
  <sheetFormatPr baseColWidth="10" defaultRowHeight="15" x14ac:dyDescent="0.25"/>
  <cols>
    <col min="2" max="2" width="55" customWidth="1"/>
    <col min="3" max="8" width="15.7109375" customWidth="1"/>
  </cols>
  <sheetData>
    <row r="2" spans="2:8" ht="6.75" customHeight="1" x14ac:dyDescent="0.25"/>
    <row r="3" spans="2:8" ht="3.75" hidden="1" customHeight="1" x14ac:dyDescent="0.25"/>
    <row r="4" spans="2:8" ht="28.5" customHeight="1" x14ac:dyDescent="0.25">
      <c r="B4" s="48"/>
      <c r="C4" s="49" t="s">
        <v>46</v>
      </c>
      <c r="D4" s="49" t="s">
        <v>47</v>
      </c>
      <c r="E4" s="49" t="s">
        <v>48</v>
      </c>
      <c r="F4" s="49" t="s">
        <v>122</v>
      </c>
      <c r="G4" s="49" t="s">
        <v>79</v>
      </c>
    </row>
    <row r="5" spans="2:8" ht="32.25" customHeight="1" x14ac:dyDescent="0.25">
      <c r="B5" s="92" t="s">
        <v>186</v>
      </c>
      <c r="C5" s="51"/>
      <c r="D5" s="51">
        <v>100</v>
      </c>
      <c r="E5" s="51">
        <v>99</v>
      </c>
      <c r="F5" s="51">
        <v>95</v>
      </c>
      <c r="G5" s="51">
        <v>98</v>
      </c>
      <c r="H5" s="64">
        <f t="shared" ref="H5:H13" si="0">+AVERAGE(C5:G5)</f>
        <v>98</v>
      </c>
    </row>
    <row r="6" spans="2:8" ht="35.25" customHeight="1" x14ac:dyDescent="0.25">
      <c r="B6" s="92" t="s">
        <v>124</v>
      </c>
      <c r="C6" s="51"/>
      <c r="D6" s="51">
        <v>100</v>
      </c>
      <c r="E6" s="51">
        <v>99</v>
      </c>
      <c r="F6" s="51">
        <v>90</v>
      </c>
      <c r="G6" s="51">
        <v>97</v>
      </c>
      <c r="H6" s="64">
        <f t="shared" si="0"/>
        <v>96.5</v>
      </c>
    </row>
    <row r="7" spans="2:8" ht="31.5" customHeight="1" x14ac:dyDescent="0.25">
      <c r="B7" s="92" t="s">
        <v>125</v>
      </c>
      <c r="C7" s="51"/>
      <c r="D7" s="51">
        <v>100</v>
      </c>
      <c r="E7" s="51">
        <v>99</v>
      </c>
      <c r="F7" s="51">
        <v>87</v>
      </c>
      <c r="G7" s="51">
        <v>98</v>
      </c>
      <c r="H7" s="64">
        <f t="shared" si="0"/>
        <v>96</v>
      </c>
    </row>
    <row r="8" spans="2:8" ht="30" customHeight="1" x14ac:dyDescent="0.25">
      <c r="B8" s="92" t="s">
        <v>126</v>
      </c>
      <c r="C8" s="51"/>
      <c r="D8" s="51">
        <v>100</v>
      </c>
      <c r="E8" s="51">
        <v>99</v>
      </c>
      <c r="F8" s="51">
        <v>95</v>
      </c>
      <c r="G8" s="51">
        <v>97</v>
      </c>
      <c r="H8" s="64">
        <f t="shared" si="0"/>
        <v>97.75</v>
      </c>
    </row>
    <row r="9" spans="2:8" ht="33.75" customHeight="1" x14ac:dyDescent="0.25">
      <c r="B9" s="92" t="s">
        <v>187</v>
      </c>
      <c r="C9" s="51"/>
      <c r="D9" s="51">
        <v>100</v>
      </c>
      <c r="E9" s="51">
        <v>99</v>
      </c>
      <c r="F9" s="51">
        <v>96</v>
      </c>
      <c r="G9" s="51">
        <v>98</v>
      </c>
      <c r="H9" s="64">
        <f t="shared" si="0"/>
        <v>98.25</v>
      </c>
    </row>
    <row r="10" spans="2:8" ht="40.5" customHeight="1" x14ac:dyDescent="0.25">
      <c r="B10" s="92" t="s">
        <v>128</v>
      </c>
      <c r="C10" s="51"/>
      <c r="D10" s="51">
        <v>100</v>
      </c>
      <c r="E10" s="51">
        <v>99</v>
      </c>
      <c r="F10" s="51">
        <v>90</v>
      </c>
      <c r="G10" s="51">
        <v>97</v>
      </c>
      <c r="H10" s="64">
        <f t="shared" si="0"/>
        <v>96.5</v>
      </c>
    </row>
    <row r="11" spans="2:8" ht="21.75" customHeight="1" x14ac:dyDescent="0.25">
      <c r="B11" s="92" t="s">
        <v>129</v>
      </c>
      <c r="C11" s="51"/>
      <c r="D11" s="51">
        <v>100</v>
      </c>
      <c r="E11" s="51">
        <v>99</v>
      </c>
      <c r="F11" s="51">
        <v>95</v>
      </c>
      <c r="G11" s="51">
        <v>98</v>
      </c>
      <c r="H11" s="64">
        <f t="shared" si="0"/>
        <v>98</v>
      </c>
    </row>
    <row r="12" spans="2:8" ht="29.25" customHeight="1" x14ac:dyDescent="0.25">
      <c r="B12" s="92" t="s">
        <v>188</v>
      </c>
      <c r="C12" s="51"/>
      <c r="D12" s="51">
        <v>100</v>
      </c>
      <c r="E12" s="51">
        <v>99</v>
      </c>
      <c r="F12" s="51">
        <v>95</v>
      </c>
      <c r="G12" s="51">
        <v>99</v>
      </c>
      <c r="H12" s="64">
        <f t="shared" si="0"/>
        <v>98.25</v>
      </c>
    </row>
    <row r="13" spans="2:8" ht="30" customHeight="1" x14ac:dyDescent="0.25">
      <c r="B13" s="92" t="s">
        <v>131</v>
      </c>
      <c r="C13" s="51"/>
      <c r="D13" s="51">
        <v>100</v>
      </c>
      <c r="E13" s="51">
        <v>99</v>
      </c>
      <c r="F13" s="51">
        <v>90</v>
      </c>
      <c r="G13" s="51">
        <v>98</v>
      </c>
      <c r="H13" s="64">
        <f t="shared" si="0"/>
        <v>96.75</v>
      </c>
    </row>
    <row r="14" spans="2:8" ht="12" customHeight="1" x14ac:dyDescent="0.25">
      <c r="B14" s="65"/>
      <c r="C14" s="66"/>
      <c r="D14" s="66"/>
      <c r="E14" s="66"/>
      <c r="F14" s="66"/>
      <c r="G14" s="66"/>
      <c r="H14" s="67"/>
    </row>
    <row r="15" spans="2:8" ht="30" customHeight="1" x14ac:dyDescent="0.25">
      <c r="B15" s="128" t="s">
        <v>132</v>
      </c>
      <c r="C15" s="51"/>
      <c r="D15" s="51">
        <v>100</v>
      </c>
      <c r="E15" s="51">
        <v>99</v>
      </c>
      <c r="F15" s="51">
        <v>90</v>
      </c>
      <c r="G15" s="51">
        <v>97</v>
      </c>
      <c r="H15" s="64">
        <f>+AVERAGE(C15:G15)</f>
        <v>96.5</v>
      </c>
    </row>
    <row r="16" spans="2:8" ht="42" customHeight="1" x14ac:dyDescent="0.25">
      <c r="B16" s="129" t="s">
        <v>133</v>
      </c>
      <c r="C16" s="51"/>
      <c r="D16" s="51">
        <v>100</v>
      </c>
      <c r="E16" s="51">
        <v>98</v>
      </c>
      <c r="F16" s="51">
        <v>90</v>
      </c>
      <c r="G16" s="51">
        <v>98</v>
      </c>
      <c r="H16" s="64">
        <f>+AVERAGE(C16:G16)</f>
        <v>96.5</v>
      </c>
    </row>
    <row r="17" spans="2:8" ht="30" customHeight="1" x14ac:dyDescent="0.25">
      <c r="B17" s="128" t="s">
        <v>134</v>
      </c>
      <c r="C17" s="51"/>
      <c r="D17" s="51">
        <v>100</v>
      </c>
      <c r="E17" s="51">
        <v>99</v>
      </c>
      <c r="F17" s="51">
        <v>87</v>
      </c>
      <c r="G17" s="51">
        <v>98</v>
      </c>
      <c r="H17" s="64">
        <f>+AVERAGE(C17:G17)</f>
        <v>96</v>
      </c>
    </row>
    <row r="18" spans="2:8" ht="30" customHeight="1" x14ac:dyDescent="0.25">
      <c r="B18" s="129" t="s">
        <v>135</v>
      </c>
      <c r="C18" s="51"/>
      <c r="D18" s="51">
        <v>100</v>
      </c>
      <c r="E18" s="51">
        <v>99</v>
      </c>
      <c r="F18" s="51">
        <v>90</v>
      </c>
      <c r="G18" s="51">
        <v>97</v>
      </c>
      <c r="H18" s="64">
        <f>+AVERAGE(C18:G18)</f>
        <v>96.5</v>
      </c>
    </row>
    <row r="19" spans="2:8" ht="30" customHeight="1" x14ac:dyDescent="0.25">
      <c r="B19" s="130" t="s">
        <v>136</v>
      </c>
      <c r="C19" s="51"/>
      <c r="D19" s="51">
        <v>100</v>
      </c>
      <c r="E19" s="51">
        <v>99</v>
      </c>
      <c r="F19" s="51">
        <v>95</v>
      </c>
      <c r="G19" s="51">
        <v>97</v>
      </c>
      <c r="H19" s="64">
        <f>+AVERAGE(C19:G19)</f>
        <v>97.75</v>
      </c>
    </row>
    <row r="20" spans="2:8" ht="13.5" customHeight="1" x14ac:dyDescent="0.25">
      <c r="B20" s="96"/>
      <c r="C20" s="66"/>
      <c r="D20" s="66"/>
      <c r="E20" s="66"/>
      <c r="F20" s="66"/>
      <c r="G20" s="66"/>
      <c r="H20" s="67"/>
    </row>
    <row r="21" spans="2:8" ht="30" customHeight="1" x14ac:dyDescent="0.25">
      <c r="B21" s="129" t="s">
        <v>137</v>
      </c>
      <c r="C21" s="51"/>
      <c r="D21" s="51">
        <v>100</v>
      </c>
      <c r="E21" s="51">
        <v>99</v>
      </c>
      <c r="F21" s="51">
        <v>100</v>
      </c>
      <c r="G21" s="51">
        <v>98</v>
      </c>
      <c r="H21" s="64">
        <f t="shared" ref="H21:H26" si="1">+AVERAGE(C21:G21)</f>
        <v>99.25</v>
      </c>
    </row>
    <row r="22" spans="2:8" ht="30" customHeight="1" x14ac:dyDescent="0.25">
      <c r="B22" s="129" t="s">
        <v>138</v>
      </c>
      <c r="C22" s="51"/>
      <c r="D22" s="51">
        <v>100</v>
      </c>
      <c r="E22" s="51">
        <v>99</v>
      </c>
      <c r="F22" s="51">
        <v>96</v>
      </c>
      <c r="G22" s="51">
        <v>97</v>
      </c>
      <c r="H22" s="64">
        <f t="shared" si="1"/>
        <v>98</v>
      </c>
    </row>
    <row r="23" spans="2:8" ht="30" customHeight="1" x14ac:dyDescent="0.25">
      <c r="B23" s="129" t="s">
        <v>124</v>
      </c>
      <c r="C23" s="51"/>
      <c r="D23" s="51">
        <v>100</v>
      </c>
      <c r="E23" s="51">
        <v>99</v>
      </c>
      <c r="F23" s="51">
        <v>90</v>
      </c>
      <c r="G23" s="51">
        <v>97</v>
      </c>
      <c r="H23" s="64">
        <f t="shared" si="1"/>
        <v>96.5</v>
      </c>
    </row>
    <row r="24" spans="2:8" ht="30" customHeight="1" x14ac:dyDescent="0.25">
      <c r="B24" s="131" t="s">
        <v>139</v>
      </c>
      <c r="C24" s="51"/>
      <c r="D24" s="51">
        <v>100</v>
      </c>
      <c r="E24" s="51">
        <v>99</v>
      </c>
      <c r="F24" s="51">
        <v>100</v>
      </c>
      <c r="G24" s="51">
        <v>98</v>
      </c>
      <c r="H24" s="64">
        <f t="shared" si="1"/>
        <v>99.25</v>
      </c>
    </row>
    <row r="25" spans="2:8" ht="30" customHeight="1" x14ac:dyDescent="0.25">
      <c r="B25" s="132" t="s">
        <v>140</v>
      </c>
      <c r="C25" s="51"/>
      <c r="D25" s="51">
        <v>100</v>
      </c>
      <c r="E25" s="51">
        <v>99</v>
      </c>
      <c r="F25" s="51">
        <v>97</v>
      </c>
      <c r="G25" s="51">
        <v>98</v>
      </c>
      <c r="H25" s="64">
        <f t="shared" si="1"/>
        <v>98.5</v>
      </c>
    </row>
    <row r="26" spans="2:8" ht="19.5" customHeight="1" x14ac:dyDescent="0.25">
      <c r="C26" s="56"/>
      <c r="D26" s="56">
        <f t="shared" ref="D26:G26" si="2">+AVERAGE(D5:D25)</f>
        <v>100</v>
      </c>
      <c r="E26" s="56">
        <f t="shared" si="2"/>
        <v>98.94736842105263</v>
      </c>
      <c r="F26" s="56">
        <f t="shared" si="2"/>
        <v>93.05263157894737</v>
      </c>
      <c r="G26" s="56">
        <f t="shared" si="2"/>
        <v>97.631578947368425</v>
      </c>
      <c r="H26" s="55">
        <f t="shared" si="1"/>
        <v>97.40789473684211</v>
      </c>
    </row>
  </sheetData>
  <pageMargins left="0.7" right="0.7" top="0.75" bottom="0.75" header="0.3" footer="0.3"/>
  <pageSetup orientation="portrait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 tint="0.59999389629810485"/>
  </sheetPr>
  <dimension ref="B2:M42"/>
  <sheetViews>
    <sheetView showGridLines="0" topLeftCell="A7" zoomScale="70" zoomScaleNormal="70" workbookViewId="0">
      <selection activeCell="J31" sqref="J31:K31"/>
    </sheetView>
  </sheetViews>
  <sheetFormatPr baseColWidth="10" defaultColWidth="18" defaultRowHeight="20.25" customHeight="1" x14ac:dyDescent="0.25"/>
  <cols>
    <col min="1" max="1" width="11.140625" style="6" customWidth="1"/>
    <col min="2" max="2" width="21.42578125" style="6" customWidth="1"/>
    <col min="3" max="8" width="18" style="6"/>
    <col min="9" max="9" width="20.140625" style="6" customWidth="1"/>
    <col min="10" max="10" width="21" style="6" customWidth="1"/>
    <col min="11" max="11" width="22.28515625" style="6" customWidth="1"/>
    <col min="12" max="12" width="19.42578125" style="6" customWidth="1"/>
    <col min="13" max="13" width="19.85546875" style="6" customWidth="1"/>
    <col min="14" max="16384" width="18" style="6"/>
  </cols>
  <sheetData>
    <row r="2" spans="2:13" ht="24.95" customHeight="1" x14ac:dyDescent="0.25">
      <c r="B2" s="157"/>
      <c r="C2" s="158"/>
      <c r="D2" s="163" t="s">
        <v>10</v>
      </c>
      <c r="E2" s="164"/>
      <c r="F2" s="164"/>
      <c r="G2" s="164"/>
      <c r="H2" s="164"/>
      <c r="I2" s="164"/>
      <c r="J2" s="164"/>
      <c r="K2" s="165"/>
      <c r="L2" s="172" t="s">
        <v>163</v>
      </c>
      <c r="M2" s="173"/>
    </row>
    <row r="3" spans="2:13" ht="24.95" customHeight="1" x14ac:dyDescent="0.25">
      <c r="B3" s="159"/>
      <c r="C3" s="160"/>
      <c r="D3" s="166"/>
      <c r="E3" s="167"/>
      <c r="F3" s="167"/>
      <c r="G3" s="167"/>
      <c r="H3" s="167"/>
      <c r="I3" s="167"/>
      <c r="J3" s="167"/>
      <c r="K3" s="168"/>
      <c r="L3" s="174" t="s">
        <v>164</v>
      </c>
      <c r="M3" s="175"/>
    </row>
    <row r="4" spans="2:13" ht="24.95" customHeight="1" x14ac:dyDescent="0.25">
      <c r="B4" s="159"/>
      <c r="C4" s="160"/>
      <c r="D4" s="166"/>
      <c r="E4" s="167"/>
      <c r="F4" s="167"/>
      <c r="G4" s="167"/>
      <c r="H4" s="167"/>
      <c r="I4" s="167"/>
      <c r="J4" s="167"/>
      <c r="K4" s="168"/>
      <c r="L4" s="174" t="s">
        <v>165</v>
      </c>
      <c r="M4" s="175"/>
    </row>
    <row r="5" spans="2:13" ht="24.95" customHeight="1" x14ac:dyDescent="0.25">
      <c r="B5" s="161"/>
      <c r="C5" s="162"/>
      <c r="D5" s="169"/>
      <c r="E5" s="170"/>
      <c r="F5" s="170"/>
      <c r="G5" s="170"/>
      <c r="H5" s="170"/>
      <c r="I5" s="170"/>
      <c r="J5" s="170"/>
      <c r="K5" s="171"/>
      <c r="L5" s="176" t="s">
        <v>108</v>
      </c>
      <c r="M5" s="177"/>
    </row>
    <row r="6" spans="2:13" ht="18.75" customHeight="1" x14ac:dyDescent="0.25"/>
    <row r="7" spans="2:13" ht="59.25" customHeight="1" x14ac:dyDescent="0.25">
      <c r="B7" s="178" t="s">
        <v>3</v>
      </c>
      <c r="C7" s="178"/>
      <c r="D7" s="69"/>
      <c r="E7" s="2"/>
      <c r="F7" s="179" t="s">
        <v>4</v>
      </c>
      <c r="G7" s="179"/>
      <c r="H7" s="3"/>
      <c r="I7" s="180" t="s">
        <v>5</v>
      </c>
      <c r="J7" s="180"/>
      <c r="K7" s="2"/>
    </row>
    <row r="8" spans="2:13" ht="30" customHeight="1" x14ac:dyDescent="0.25">
      <c r="B8" s="69"/>
      <c r="C8" s="69"/>
      <c r="D8" s="69"/>
      <c r="E8" s="2"/>
      <c r="F8" s="2"/>
      <c r="G8" s="71"/>
      <c r="H8" s="3"/>
      <c r="I8" s="70"/>
      <c r="J8" s="70"/>
      <c r="K8" s="2"/>
    </row>
    <row r="9" spans="2:13" ht="35.25" customHeight="1" x14ac:dyDescent="0.25">
      <c r="B9" s="181" t="s">
        <v>6</v>
      </c>
      <c r="C9" s="181"/>
      <c r="D9" s="181"/>
      <c r="E9" s="181"/>
      <c r="F9" s="181"/>
      <c r="G9" s="181"/>
      <c r="H9" s="181"/>
      <c r="I9" s="181"/>
      <c r="J9" s="181"/>
      <c r="K9" s="181"/>
      <c r="L9" s="181"/>
      <c r="M9" s="181"/>
    </row>
    <row r="10" spans="2:13" ht="45.75" customHeight="1" x14ac:dyDescent="0.25">
      <c r="B10" s="182" t="s">
        <v>98</v>
      </c>
      <c r="C10" s="183"/>
      <c r="D10" s="183"/>
      <c r="E10" s="183"/>
      <c r="F10" s="183"/>
      <c r="G10" s="183"/>
      <c r="H10" s="183"/>
      <c r="I10" s="183"/>
      <c r="J10" s="183"/>
      <c r="K10" s="183"/>
      <c r="L10" s="183"/>
      <c r="M10" s="184"/>
    </row>
    <row r="11" spans="2:13" ht="30" customHeight="1" thickBot="1" x14ac:dyDescent="0.3"/>
    <row r="12" spans="2:13" ht="30" customHeight="1" thickBot="1" x14ac:dyDescent="0.3">
      <c r="B12" s="61" t="s">
        <v>0</v>
      </c>
      <c r="C12" s="62" t="s">
        <v>1</v>
      </c>
      <c r="D12" s="63" t="s">
        <v>102</v>
      </c>
    </row>
    <row r="13" spans="2:13" ht="30" customHeight="1" x14ac:dyDescent="0.25">
      <c r="B13" s="73" t="s">
        <v>178</v>
      </c>
      <c r="C13" s="77">
        <f>+C28</f>
        <v>100</v>
      </c>
      <c r="D13" s="89">
        <v>95</v>
      </c>
    </row>
    <row r="14" spans="2:13" ht="30" customHeight="1" x14ac:dyDescent="0.25">
      <c r="B14" s="11" t="s">
        <v>179</v>
      </c>
      <c r="C14" s="39">
        <f>+C29</f>
        <v>100</v>
      </c>
      <c r="D14" s="31">
        <v>95</v>
      </c>
    </row>
    <row r="15" spans="2:13" ht="30" customHeight="1" x14ac:dyDescent="0.25">
      <c r="B15" s="11" t="s">
        <v>180</v>
      </c>
      <c r="C15" s="39">
        <f t="shared" ref="C15:C18" si="0">+C30</f>
        <v>100</v>
      </c>
      <c r="D15" s="31">
        <v>95</v>
      </c>
    </row>
    <row r="16" spans="2:13" ht="30" customHeight="1" x14ac:dyDescent="0.25">
      <c r="B16" s="11" t="s">
        <v>181</v>
      </c>
      <c r="C16" s="39">
        <f t="shared" si="0"/>
        <v>100</v>
      </c>
      <c r="D16" s="31">
        <v>95</v>
      </c>
    </row>
    <row r="17" spans="2:13" ht="30" customHeight="1" x14ac:dyDescent="0.25">
      <c r="B17" s="11" t="s">
        <v>182</v>
      </c>
      <c r="C17" s="39">
        <f t="shared" si="0"/>
        <v>100</v>
      </c>
      <c r="D17" s="31">
        <v>95</v>
      </c>
    </row>
    <row r="18" spans="2:13" ht="30" customHeight="1" x14ac:dyDescent="0.25">
      <c r="B18" s="11" t="s">
        <v>224</v>
      </c>
      <c r="C18" s="39">
        <f t="shared" si="0"/>
        <v>100</v>
      </c>
      <c r="D18" s="31">
        <v>95</v>
      </c>
      <c r="M18" s="4"/>
    </row>
    <row r="19" spans="2:13" ht="30" customHeight="1" x14ac:dyDescent="0.25">
      <c r="B19" s="11"/>
      <c r="C19" s="39"/>
      <c r="D19" s="78"/>
      <c r="M19" s="4"/>
    </row>
    <row r="20" spans="2:13" ht="30" customHeight="1" x14ac:dyDescent="0.25">
      <c r="B20" s="11"/>
      <c r="C20" s="39"/>
      <c r="D20" s="78"/>
    </row>
    <row r="21" spans="2:13" ht="30" customHeight="1" x14ac:dyDescent="0.25">
      <c r="B21" s="11"/>
      <c r="C21" s="39"/>
      <c r="D21" s="78"/>
    </row>
    <row r="22" spans="2:13" ht="30" customHeight="1" x14ac:dyDescent="0.25">
      <c r="B22" s="11"/>
      <c r="C22" s="39"/>
      <c r="D22" s="78"/>
    </row>
    <row r="23" spans="2:13" ht="30" customHeight="1" x14ac:dyDescent="0.25">
      <c r="B23" s="11"/>
      <c r="C23" s="39"/>
      <c r="D23" s="78"/>
    </row>
    <row r="24" spans="2:13" ht="30" customHeight="1" thickBot="1" x14ac:dyDescent="0.3">
      <c r="B24" s="19"/>
      <c r="C24" s="72"/>
      <c r="D24" s="79"/>
    </row>
    <row r="25" spans="2:13" ht="30" customHeight="1" thickBot="1" x14ac:dyDescent="0.3"/>
    <row r="26" spans="2:13" ht="38.25" customHeight="1" thickBot="1" x14ac:dyDescent="0.3">
      <c r="B26" s="213" t="s">
        <v>2</v>
      </c>
      <c r="C26" s="214"/>
      <c r="D26" s="214"/>
      <c r="E26" s="214"/>
      <c r="F26" s="214"/>
      <c r="G26" s="214"/>
      <c r="H26" s="214"/>
      <c r="I26" s="214"/>
      <c r="J26" s="214"/>
      <c r="K26" s="214"/>
      <c r="L26" s="214"/>
      <c r="M26" s="215"/>
    </row>
    <row r="27" spans="2:13" ht="64.5" customHeight="1" x14ac:dyDescent="0.25">
      <c r="B27" s="16" t="s">
        <v>0</v>
      </c>
      <c r="C27" s="68" t="s">
        <v>1</v>
      </c>
      <c r="D27" s="185" t="s">
        <v>7</v>
      </c>
      <c r="E27" s="186"/>
      <c r="F27" s="186"/>
      <c r="G27" s="186"/>
      <c r="H27" s="186"/>
      <c r="I27" s="186"/>
      <c r="J27" s="187" t="s">
        <v>8</v>
      </c>
      <c r="K27" s="187"/>
      <c r="L27" s="17" t="s">
        <v>97</v>
      </c>
      <c r="M27" s="18" t="s">
        <v>96</v>
      </c>
    </row>
    <row r="28" spans="2:13" ht="30" customHeight="1" x14ac:dyDescent="0.25">
      <c r="B28" s="11">
        <v>43466</v>
      </c>
      <c r="C28" s="39">
        <f>+(L28*100)/M28</f>
        <v>100</v>
      </c>
      <c r="D28" s="216" t="s">
        <v>100</v>
      </c>
      <c r="E28" s="216"/>
      <c r="F28" s="216"/>
      <c r="G28" s="216"/>
      <c r="H28" s="216"/>
      <c r="I28" s="216"/>
      <c r="J28" s="217" t="s">
        <v>101</v>
      </c>
      <c r="K28" s="218"/>
      <c r="L28" s="13">
        <v>23</v>
      </c>
      <c r="M28" s="14">
        <v>23</v>
      </c>
    </row>
    <row r="29" spans="2:13" ht="30" customHeight="1" x14ac:dyDescent="0.25">
      <c r="B29" s="11">
        <v>43617</v>
      </c>
      <c r="C29" s="39">
        <f t="shared" ref="C29:C30" si="1">+(L29*100)/M29</f>
        <v>100</v>
      </c>
      <c r="D29" s="216" t="s">
        <v>100</v>
      </c>
      <c r="E29" s="216"/>
      <c r="F29" s="216"/>
      <c r="G29" s="216"/>
      <c r="H29" s="216"/>
      <c r="I29" s="216"/>
      <c r="J29" s="217" t="s">
        <v>101</v>
      </c>
      <c r="K29" s="218"/>
      <c r="L29" s="13">
        <v>23</v>
      </c>
      <c r="M29" s="14">
        <v>23</v>
      </c>
    </row>
    <row r="30" spans="2:13" ht="30" customHeight="1" x14ac:dyDescent="0.25">
      <c r="B30" s="11">
        <v>43831</v>
      </c>
      <c r="C30" s="39">
        <f t="shared" si="1"/>
        <v>100</v>
      </c>
      <c r="D30" s="216" t="s">
        <v>100</v>
      </c>
      <c r="E30" s="216"/>
      <c r="F30" s="216"/>
      <c r="G30" s="216"/>
      <c r="H30" s="216"/>
      <c r="I30" s="216"/>
      <c r="J30" s="217" t="s">
        <v>101</v>
      </c>
      <c r="K30" s="218"/>
      <c r="L30" s="13">
        <v>23</v>
      </c>
      <c r="M30" s="14">
        <v>23</v>
      </c>
    </row>
    <row r="31" spans="2:13" ht="30" customHeight="1" x14ac:dyDescent="0.25">
      <c r="B31" s="11">
        <v>43891</v>
      </c>
      <c r="C31" s="39">
        <f t="shared" ref="C31:C33" si="2">+(L31*100)/M31</f>
        <v>100</v>
      </c>
      <c r="D31" s="216" t="s">
        <v>100</v>
      </c>
      <c r="E31" s="216"/>
      <c r="F31" s="216"/>
      <c r="G31" s="216"/>
      <c r="H31" s="216"/>
      <c r="I31" s="216"/>
      <c r="J31" s="217" t="s">
        <v>101</v>
      </c>
      <c r="K31" s="218"/>
      <c r="L31" s="13">
        <v>23</v>
      </c>
      <c r="M31" s="14">
        <v>23</v>
      </c>
    </row>
    <row r="32" spans="2:13" ht="34.5" customHeight="1" x14ac:dyDescent="0.25">
      <c r="B32" s="11">
        <v>43983</v>
      </c>
      <c r="C32" s="39">
        <f t="shared" si="2"/>
        <v>100</v>
      </c>
      <c r="D32" s="216" t="s">
        <v>100</v>
      </c>
      <c r="E32" s="216"/>
      <c r="F32" s="216"/>
      <c r="G32" s="216"/>
      <c r="H32" s="216"/>
      <c r="I32" s="216"/>
      <c r="J32" s="217" t="s">
        <v>101</v>
      </c>
      <c r="K32" s="218"/>
      <c r="L32" s="13">
        <v>26</v>
      </c>
      <c r="M32" s="14">
        <v>26</v>
      </c>
    </row>
    <row r="33" spans="2:13" ht="30" customHeight="1" x14ac:dyDescent="0.25">
      <c r="B33" s="11">
        <v>44197</v>
      </c>
      <c r="C33" s="39">
        <f t="shared" si="2"/>
        <v>100</v>
      </c>
      <c r="D33" s="216" t="s">
        <v>141</v>
      </c>
      <c r="E33" s="216"/>
      <c r="F33" s="216"/>
      <c r="G33" s="216"/>
      <c r="H33" s="216"/>
      <c r="I33" s="216"/>
      <c r="J33" s="217" t="s">
        <v>101</v>
      </c>
      <c r="K33" s="218"/>
      <c r="L33" s="13">
        <v>26</v>
      </c>
      <c r="M33" s="14">
        <v>26</v>
      </c>
    </row>
    <row r="34" spans="2:13" ht="30" customHeight="1" x14ac:dyDescent="0.25">
      <c r="B34" s="11"/>
      <c r="C34" s="39"/>
      <c r="D34" s="216"/>
      <c r="E34" s="216"/>
      <c r="F34" s="216"/>
      <c r="G34" s="216"/>
      <c r="H34" s="216"/>
      <c r="I34" s="216"/>
      <c r="J34" s="217"/>
      <c r="K34" s="218"/>
      <c r="L34" s="13"/>
      <c r="M34" s="14"/>
    </row>
    <row r="35" spans="2:13" ht="30" customHeight="1" x14ac:dyDescent="0.25">
      <c r="B35" s="11"/>
      <c r="C35" s="39"/>
      <c r="D35" s="216"/>
      <c r="E35" s="216"/>
      <c r="F35" s="216"/>
      <c r="G35" s="216"/>
      <c r="H35" s="216"/>
      <c r="I35" s="216"/>
      <c r="J35" s="217"/>
      <c r="K35" s="218"/>
      <c r="L35" s="13"/>
      <c r="M35" s="14"/>
    </row>
    <row r="36" spans="2:13" ht="30" customHeight="1" x14ac:dyDescent="0.25">
      <c r="B36" s="11"/>
      <c r="C36" s="39"/>
      <c r="D36" s="216"/>
      <c r="E36" s="216"/>
      <c r="F36" s="216"/>
      <c r="G36" s="216"/>
      <c r="H36" s="216"/>
      <c r="I36" s="216"/>
      <c r="J36" s="217"/>
      <c r="K36" s="218"/>
      <c r="L36" s="13"/>
      <c r="M36" s="14"/>
    </row>
    <row r="37" spans="2:13" ht="30" customHeight="1" x14ac:dyDescent="0.25">
      <c r="B37" s="11"/>
      <c r="C37" s="39"/>
      <c r="D37" s="216"/>
      <c r="E37" s="216"/>
      <c r="F37" s="216"/>
      <c r="G37" s="216"/>
      <c r="H37" s="216"/>
      <c r="I37" s="216"/>
      <c r="J37" s="221"/>
      <c r="K37" s="221"/>
      <c r="L37" s="13"/>
      <c r="M37" s="14"/>
    </row>
    <row r="38" spans="2:13" ht="30" customHeight="1" x14ac:dyDescent="0.25">
      <c r="B38" s="11"/>
      <c r="C38" s="39"/>
      <c r="D38" s="222"/>
      <c r="E38" s="223"/>
      <c r="F38" s="223"/>
      <c r="G38" s="223"/>
      <c r="H38" s="223"/>
      <c r="I38" s="224"/>
      <c r="J38" s="221"/>
      <c r="K38" s="221"/>
      <c r="L38" s="15"/>
      <c r="M38" s="14"/>
    </row>
    <row r="39" spans="2:13" ht="30" customHeight="1" thickBot="1" x14ac:dyDescent="0.3">
      <c r="B39" s="19"/>
      <c r="C39" s="72"/>
      <c r="D39" s="219"/>
      <c r="E39" s="219"/>
      <c r="F39" s="219"/>
      <c r="G39" s="219"/>
      <c r="H39" s="219"/>
      <c r="I39" s="219"/>
      <c r="J39" s="220"/>
      <c r="K39" s="220"/>
      <c r="L39" s="21"/>
      <c r="M39" s="22"/>
    </row>
    <row r="41" spans="2:13" ht="20.25" customHeight="1" x14ac:dyDescent="0.25">
      <c r="B41" s="212" t="s">
        <v>9</v>
      </c>
      <c r="C41" s="212"/>
      <c r="D41" s="212"/>
      <c r="E41" s="212"/>
      <c r="F41" s="212"/>
      <c r="G41" s="212"/>
      <c r="H41" s="212"/>
      <c r="I41" s="212"/>
      <c r="J41" s="212"/>
      <c r="K41" s="212"/>
      <c r="L41" s="212"/>
      <c r="M41" s="212"/>
    </row>
    <row r="42" spans="2:13" ht="20.25" customHeight="1" x14ac:dyDescent="0.25">
      <c r="B42" s="212"/>
      <c r="C42" s="212"/>
      <c r="D42" s="212"/>
      <c r="E42" s="212"/>
      <c r="F42" s="212"/>
      <c r="G42" s="212"/>
      <c r="H42" s="212"/>
      <c r="I42" s="212"/>
      <c r="J42" s="212"/>
      <c r="K42" s="212"/>
      <c r="L42" s="212"/>
      <c r="M42" s="212"/>
    </row>
  </sheetData>
  <mergeCells count="39">
    <mergeCell ref="D39:I39"/>
    <mergeCell ref="J39:K39"/>
    <mergeCell ref="B41:M42"/>
    <mergeCell ref="D36:I36"/>
    <mergeCell ref="J36:K36"/>
    <mergeCell ref="D37:I37"/>
    <mergeCell ref="J37:K37"/>
    <mergeCell ref="D38:I38"/>
    <mergeCell ref="J38:K38"/>
    <mergeCell ref="D33:I33"/>
    <mergeCell ref="J33:K33"/>
    <mergeCell ref="D34:I34"/>
    <mergeCell ref="J34:K34"/>
    <mergeCell ref="D35:I35"/>
    <mergeCell ref="J35:K35"/>
    <mergeCell ref="D30:I30"/>
    <mergeCell ref="J30:K30"/>
    <mergeCell ref="D31:I31"/>
    <mergeCell ref="J31:K31"/>
    <mergeCell ref="D32:I32"/>
    <mergeCell ref="J32:K32"/>
    <mergeCell ref="D27:I27"/>
    <mergeCell ref="J27:K27"/>
    <mergeCell ref="D28:I28"/>
    <mergeCell ref="J28:K28"/>
    <mergeCell ref="D29:I29"/>
    <mergeCell ref="J29:K29"/>
    <mergeCell ref="B26:M26"/>
    <mergeCell ref="B2:C5"/>
    <mergeCell ref="D2:K5"/>
    <mergeCell ref="L2:M2"/>
    <mergeCell ref="L3:M3"/>
    <mergeCell ref="L4:M4"/>
    <mergeCell ref="L5:M5"/>
    <mergeCell ref="B7:C7"/>
    <mergeCell ref="F7:G7"/>
    <mergeCell ref="I7:J7"/>
    <mergeCell ref="B9:M9"/>
    <mergeCell ref="B10:M10"/>
  </mergeCells>
  <pageMargins left="0.7" right="0.7" top="0.75" bottom="0.75" header="0.3" footer="0.3"/>
  <pageSetup paperSize="9" scale="33" orientation="portrait" r:id="rId1"/>
  <ignoredErrors>
    <ignoredError sqref="C13:C14 C28:C33 C15:C18" unlockedFormula="1"/>
  </ignoredError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B2:M42"/>
  <sheetViews>
    <sheetView showGridLines="0" topLeftCell="A10" zoomScale="70" zoomScaleNormal="70" workbookViewId="0">
      <selection activeCell="C20" sqref="C20"/>
    </sheetView>
  </sheetViews>
  <sheetFormatPr baseColWidth="10" defaultColWidth="18" defaultRowHeight="20.25" customHeight="1" x14ac:dyDescent="0.25"/>
  <cols>
    <col min="1" max="1" width="13.140625" style="6" customWidth="1"/>
    <col min="2" max="2" width="19" style="6" customWidth="1"/>
    <col min="3" max="8" width="18" style="6"/>
    <col min="9" max="9" width="20.140625" style="6" customWidth="1"/>
    <col min="10" max="10" width="21" style="6" customWidth="1"/>
    <col min="11" max="11" width="22.28515625" style="6" customWidth="1"/>
    <col min="12" max="12" width="19.42578125" style="6" customWidth="1"/>
    <col min="13" max="13" width="19.85546875" style="6" customWidth="1"/>
    <col min="14" max="16384" width="18" style="6"/>
  </cols>
  <sheetData>
    <row r="2" spans="2:13" ht="24.95" customHeight="1" x14ac:dyDescent="0.25">
      <c r="B2" s="157"/>
      <c r="C2" s="158"/>
      <c r="D2" s="163" t="s">
        <v>10</v>
      </c>
      <c r="E2" s="164"/>
      <c r="F2" s="164"/>
      <c r="G2" s="164"/>
      <c r="H2" s="164"/>
      <c r="I2" s="164"/>
      <c r="J2" s="164"/>
      <c r="K2" s="165"/>
      <c r="L2" s="225" t="s">
        <v>163</v>
      </c>
      <c r="M2" s="226"/>
    </row>
    <row r="3" spans="2:13" ht="24.95" customHeight="1" x14ac:dyDescent="0.25">
      <c r="B3" s="159"/>
      <c r="C3" s="160"/>
      <c r="D3" s="166"/>
      <c r="E3" s="167"/>
      <c r="F3" s="167"/>
      <c r="G3" s="167"/>
      <c r="H3" s="167"/>
      <c r="I3" s="167"/>
      <c r="J3" s="167"/>
      <c r="K3" s="168"/>
      <c r="L3" s="227" t="s">
        <v>164</v>
      </c>
      <c r="M3" s="228"/>
    </row>
    <row r="4" spans="2:13" ht="24.95" customHeight="1" x14ac:dyDescent="0.25">
      <c r="B4" s="159"/>
      <c r="C4" s="160"/>
      <c r="D4" s="166"/>
      <c r="E4" s="167"/>
      <c r="F4" s="167"/>
      <c r="G4" s="167"/>
      <c r="H4" s="167"/>
      <c r="I4" s="167"/>
      <c r="J4" s="167"/>
      <c r="K4" s="168"/>
      <c r="L4" s="227" t="s">
        <v>165</v>
      </c>
      <c r="M4" s="228"/>
    </row>
    <row r="5" spans="2:13" ht="24.95" customHeight="1" x14ac:dyDescent="0.25">
      <c r="B5" s="161"/>
      <c r="C5" s="162"/>
      <c r="D5" s="169"/>
      <c r="E5" s="170"/>
      <c r="F5" s="170"/>
      <c r="G5" s="170"/>
      <c r="H5" s="170"/>
      <c r="I5" s="170"/>
      <c r="J5" s="170"/>
      <c r="K5" s="171"/>
      <c r="L5" s="229" t="s">
        <v>109</v>
      </c>
      <c r="M5" s="230"/>
    </row>
    <row r="6" spans="2:13" ht="18.75" customHeight="1" x14ac:dyDescent="0.25"/>
    <row r="7" spans="2:13" ht="59.25" customHeight="1" x14ac:dyDescent="0.25">
      <c r="B7" s="178" t="s">
        <v>3</v>
      </c>
      <c r="C7" s="178"/>
      <c r="D7" s="69"/>
      <c r="E7" s="2"/>
      <c r="F7" s="179" t="s">
        <v>4</v>
      </c>
      <c r="G7" s="179"/>
      <c r="H7" s="3"/>
      <c r="I7" s="180" t="s">
        <v>5</v>
      </c>
      <c r="J7" s="180"/>
      <c r="K7" s="2"/>
    </row>
    <row r="8" spans="2:13" ht="30" customHeight="1" x14ac:dyDescent="0.25">
      <c r="B8" s="69"/>
      <c r="C8" s="69"/>
      <c r="D8" s="69"/>
      <c r="E8" s="2"/>
      <c r="F8" s="2"/>
      <c r="G8" s="71"/>
      <c r="H8" s="3"/>
      <c r="I8" s="70"/>
      <c r="J8" s="70"/>
      <c r="K8" s="2"/>
    </row>
    <row r="9" spans="2:13" ht="35.25" customHeight="1" x14ac:dyDescent="0.25">
      <c r="B9" s="181" t="s">
        <v>6</v>
      </c>
      <c r="C9" s="181"/>
      <c r="D9" s="181"/>
      <c r="E9" s="181"/>
      <c r="F9" s="181"/>
      <c r="G9" s="181"/>
      <c r="H9" s="181"/>
      <c r="I9" s="181"/>
      <c r="J9" s="181"/>
      <c r="K9" s="181"/>
      <c r="L9" s="181"/>
      <c r="M9" s="181"/>
    </row>
    <row r="10" spans="2:13" ht="56.25" customHeight="1" x14ac:dyDescent="0.25">
      <c r="B10" s="231" t="s">
        <v>93</v>
      </c>
      <c r="C10" s="232"/>
      <c r="D10" s="232"/>
      <c r="E10" s="232"/>
      <c r="F10" s="232"/>
      <c r="G10" s="232"/>
      <c r="H10" s="232"/>
      <c r="I10" s="232"/>
      <c r="J10" s="232"/>
      <c r="K10" s="232"/>
      <c r="L10" s="232"/>
      <c r="M10" s="233"/>
    </row>
    <row r="11" spans="2:13" ht="30" customHeight="1" thickBot="1" x14ac:dyDescent="0.3"/>
    <row r="12" spans="2:13" ht="30" customHeight="1" thickBot="1" x14ac:dyDescent="0.3">
      <c r="B12" s="61" t="s">
        <v>0</v>
      </c>
      <c r="C12" s="62" t="s">
        <v>1</v>
      </c>
      <c r="D12" s="63" t="s">
        <v>67</v>
      </c>
    </row>
    <row r="13" spans="2:13" ht="30" customHeight="1" thickBot="1" x14ac:dyDescent="0.3">
      <c r="B13" s="73">
        <v>44197</v>
      </c>
      <c r="C13" s="39">
        <f>+C28</f>
        <v>100</v>
      </c>
      <c r="D13" s="10">
        <v>0.95</v>
      </c>
    </row>
    <row r="14" spans="2:13" ht="30" customHeight="1" thickBot="1" x14ac:dyDescent="0.3">
      <c r="B14" s="73">
        <v>44228</v>
      </c>
      <c r="C14" s="39">
        <f>+C29</f>
        <v>100</v>
      </c>
      <c r="D14" s="10">
        <v>0.95</v>
      </c>
    </row>
    <row r="15" spans="2:13" ht="30" customHeight="1" thickBot="1" x14ac:dyDescent="0.3">
      <c r="B15" s="73">
        <v>44256</v>
      </c>
      <c r="C15" s="39">
        <f t="shared" ref="C15:C19" si="0">+C30</f>
        <v>100</v>
      </c>
      <c r="D15" s="10">
        <v>0.95</v>
      </c>
    </row>
    <row r="16" spans="2:13" ht="30" customHeight="1" thickBot="1" x14ac:dyDescent="0.3">
      <c r="B16" s="73">
        <v>44287</v>
      </c>
      <c r="C16" s="39">
        <f t="shared" si="0"/>
        <v>100</v>
      </c>
      <c r="D16" s="10">
        <v>0.95</v>
      </c>
    </row>
    <row r="17" spans="2:13" ht="30" customHeight="1" thickBot="1" x14ac:dyDescent="0.3">
      <c r="B17" s="73">
        <v>44317</v>
      </c>
      <c r="C17" s="39">
        <f t="shared" si="0"/>
        <v>100</v>
      </c>
      <c r="D17" s="10">
        <v>0.95</v>
      </c>
    </row>
    <row r="18" spans="2:13" ht="30" customHeight="1" thickBot="1" x14ac:dyDescent="0.3">
      <c r="B18" s="73">
        <v>44348</v>
      </c>
      <c r="C18" s="39">
        <f t="shared" si="0"/>
        <v>100</v>
      </c>
      <c r="D18" s="10">
        <v>0.95</v>
      </c>
      <c r="M18" s="4"/>
    </row>
    <row r="19" spans="2:13" ht="30" customHeight="1" thickBot="1" x14ac:dyDescent="0.3">
      <c r="B19" s="73">
        <v>44378</v>
      </c>
      <c r="C19" s="39">
        <f t="shared" si="0"/>
        <v>100</v>
      </c>
      <c r="D19" s="10">
        <v>0.95</v>
      </c>
      <c r="M19" s="4"/>
    </row>
    <row r="20" spans="2:13" ht="30" customHeight="1" thickBot="1" x14ac:dyDescent="0.3">
      <c r="B20" s="73">
        <v>44409</v>
      </c>
      <c r="C20" s="39"/>
      <c r="D20" s="10">
        <v>0.95</v>
      </c>
    </row>
    <row r="21" spans="2:13" ht="30" customHeight="1" thickBot="1" x14ac:dyDescent="0.3">
      <c r="B21" s="73">
        <v>44440</v>
      </c>
      <c r="C21" s="39"/>
      <c r="D21" s="10">
        <v>0.95</v>
      </c>
    </row>
    <row r="22" spans="2:13" ht="30" customHeight="1" thickBot="1" x14ac:dyDescent="0.3">
      <c r="B22" s="73">
        <v>44470</v>
      </c>
      <c r="C22" s="39"/>
      <c r="D22" s="10">
        <v>0.95</v>
      </c>
    </row>
    <row r="23" spans="2:13" ht="30" customHeight="1" thickBot="1" x14ac:dyDescent="0.3">
      <c r="B23" s="73">
        <v>44501</v>
      </c>
      <c r="C23" s="39"/>
      <c r="D23" s="10">
        <v>0.95</v>
      </c>
    </row>
    <row r="24" spans="2:13" ht="30" customHeight="1" x14ac:dyDescent="0.25">
      <c r="B24" s="73">
        <v>44531</v>
      </c>
      <c r="C24" s="39"/>
      <c r="D24" s="10">
        <v>0.95</v>
      </c>
    </row>
    <row r="25" spans="2:13" ht="30" customHeight="1" thickBot="1" x14ac:dyDescent="0.3"/>
    <row r="26" spans="2:13" ht="38.25" customHeight="1" thickBot="1" x14ac:dyDescent="0.3">
      <c r="B26" s="213" t="s">
        <v>2</v>
      </c>
      <c r="C26" s="214"/>
      <c r="D26" s="214"/>
      <c r="E26" s="214"/>
      <c r="F26" s="214"/>
      <c r="G26" s="214"/>
      <c r="H26" s="214"/>
      <c r="I26" s="214"/>
      <c r="J26" s="214"/>
      <c r="K26" s="214"/>
      <c r="L26" s="214"/>
      <c r="M26" s="215"/>
    </row>
    <row r="27" spans="2:13" ht="64.5" customHeight="1" thickBot="1" x14ac:dyDescent="0.3">
      <c r="B27" s="83" t="s">
        <v>0</v>
      </c>
      <c r="C27" s="125" t="s">
        <v>1</v>
      </c>
      <c r="D27" s="198" t="s">
        <v>7</v>
      </c>
      <c r="E27" s="199"/>
      <c r="F27" s="199"/>
      <c r="G27" s="199"/>
      <c r="H27" s="199"/>
      <c r="I27" s="199"/>
      <c r="J27" s="200" t="s">
        <v>8</v>
      </c>
      <c r="K27" s="200"/>
      <c r="L27" s="85" t="s">
        <v>95</v>
      </c>
      <c r="M27" s="86" t="s">
        <v>94</v>
      </c>
    </row>
    <row r="28" spans="2:13" ht="30" customHeight="1" x14ac:dyDescent="0.25">
      <c r="B28" s="73">
        <v>44197</v>
      </c>
      <c r="C28" s="77">
        <f>+(L28*100)/M28</f>
        <v>100</v>
      </c>
      <c r="D28" s="234" t="s">
        <v>154</v>
      </c>
      <c r="E28" s="234"/>
      <c r="F28" s="234"/>
      <c r="G28" s="234"/>
      <c r="H28" s="234"/>
      <c r="I28" s="234"/>
      <c r="J28" s="235" t="s">
        <v>60</v>
      </c>
      <c r="K28" s="236"/>
      <c r="L28" s="75">
        <v>90</v>
      </c>
      <c r="M28" s="76">
        <v>90</v>
      </c>
    </row>
    <row r="29" spans="2:13" ht="30" customHeight="1" x14ac:dyDescent="0.25">
      <c r="B29" s="11">
        <v>44228</v>
      </c>
      <c r="C29" s="39">
        <f t="shared" ref="C29:C34" si="1">+(L29*100)/M29</f>
        <v>100</v>
      </c>
      <c r="D29" s="222" t="s">
        <v>154</v>
      </c>
      <c r="E29" s="223"/>
      <c r="F29" s="223"/>
      <c r="G29" s="223"/>
      <c r="H29" s="223"/>
      <c r="I29" s="224"/>
      <c r="J29" s="217" t="s">
        <v>60</v>
      </c>
      <c r="K29" s="218"/>
      <c r="L29" s="13">
        <v>86</v>
      </c>
      <c r="M29" s="14">
        <v>86</v>
      </c>
    </row>
    <row r="30" spans="2:13" ht="30" customHeight="1" x14ac:dyDescent="0.25">
      <c r="B30" s="11">
        <v>44256</v>
      </c>
      <c r="C30" s="39">
        <f t="shared" si="1"/>
        <v>100</v>
      </c>
      <c r="D30" s="222" t="s">
        <v>154</v>
      </c>
      <c r="E30" s="223"/>
      <c r="F30" s="223"/>
      <c r="G30" s="223"/>
      <c r="H30" s="223"/>
      <c r="I30" s="224"/>
      <c r="J30" s="217" t="s">
        <v>60</v>
      </c>
      <c r="K30" s="218"/>
      <c r="L30" s="13">
        <v>93</v>
      </c>
      <c r="M30" s="14">
        <v>93</v>
      </c>
    </row>
    <row r="31" spans="2:13" ht="30" customHeight="1" x14ac:dyDescent="0.25">
      <c r="B31" s="11">
        <v>44287</v>
      </c>
      <c r="C31" s="39">
        <f t="shared" si="1"/>
        <v>100</v>
      </c>
      <c r="D31" s="222" t="s">
        <v>154</v>
      </c>
      <c r="E31" s="223"/>
      <c r="F31" s="223"/>
      <c r="G31" s="223"/>
      <c r="H31" s="223"/>
      <c r="I31" s="224"/>
      <c r="J31" s="217" t="s">
        <v>60</v>
      </c>
      <c r="K31" s="218"/>
      <c r="L31" s="13">
        <v>90</v>
      </c>
      <c r="M31" s="14">
        <v>90</v>
      </c>
    </row>
    <row r="32" spans="2:13" ht="30" customHeight="1" x14ac:dyDescent="0.25">
      <c r="B32" s="11">
        <v>44317</v>
      </c>
      <c r="C32" s="39">
        <f t="shared" si="1"/>
        <v>100</v>
      </c>
      <c r="D32" s="222" t="s">
        <v>154</v>
      </c>
      <c r="E32" s="223"/>
      <c r="F32" s="223"/>
      <c r="G32" s="223"/>
      <c r="H32" s="223"/>
      <c r="I32" s="224"/>
      <c r="J32" s="217" t="s">
        <v>60</v>
      </c>
      <c r="K32" s="218"/>
      <c r="L32" s="13">
        <v>93</v>
      </c>
      <c r="M32" s="14">
        <v>93</v>
      </c>
    </row>
    <row r="33" spans="2:13" ht="30" customHeight="1" x14ac:dyDescent="0.25">
      <c r="B33" s="11">
        <v>44348</v>
      </c>
      <c r="C33" s="39">
        <f t="shared" si="1"/>
        <v>100</v>
      </c>
      <c r="D33" s="222" t="s">
        <v>154</v>
      </c>
      <c r="E33" s="223"/>
      <c r="F33" s="223"/>
      <c r="G33" s="223"/>
      <c r="H33" s="223"/>
      <c r="I33" s="224"/>
      <c r="J33" s="217" t="s">
        <v>60</v>
      </c>
      <c r="K33" s="218"/>
      <c r="L33" s="13">
        <v>90</v>
      </c>
      <c r="M33" s="14">
        <v>90</v>
      </c>
    </row>
    <row r="34" spans="2:13" ht="30" customHeight="1" x14ac:dyDescent="0.25">
      <c r="B34" s="11">
        <v>44378</v>
      </c>
      <c r="C34" s="39">
        <f t="shared" si="1"/>
        <v>100</v>
      </c>
      <c r="D34" s="222" t="s">
        <v>154</v>
      </c>
      <c r="E34" s="223"/>
      <c r="F34" s="223"/>
      <c r="G34" s="223"/>
      <c r="H34" s="223"/>
      <c r="I34" s="224"/>
      <c r="J34" s="217" t="s">
        <v>60</v>
      </c>
      <c r="K34" s="218"/>
      <c r="L34" s="13">
        <v>93</v>
      </c>
      <c r="M34" s="14">
        <v>93</v>
      </c>
    </row>
    <row r="35" spans="2:13" ht="30" customHeight="1" x14ac:dyDescent="0.25">
      <c r="B35" s="11"/>
      <c r="C35" s="39"/>
      <c r="D35" s="222"/>
      <c r="E35" s="223"/>
      <c r="F35" s="223"/>
      <c r="G35" s="223"/>
      <c r="H35" s="223"/>
      <c r="I35" s="224"/>
      <c r="J35" s="217"/>
      <c r="K35" s="218"/>
      <c r="L35" s="13"/>
      <c r="M35" s="14"/>
    </row>
    <row r="36" spans="2:13" ht="30" customHeight="1" x14ac:dyDescent="0.25">
      <c r="B36" s="11"/>
      <c r="C36" s="39"/>
      <c r="D36" s="222"/>
      <c r="E36" s="223"/>
      <c r="F36" s="223"/>
      <c r="G36" s="223"/>
      <c r="H36" s="223"/>
      <c r="I36" s="224"/>
      <c r="J36" s="217"/>
      <c r="K36" s="218"/>
      <c r="L36" s="13"/>
      <c r="M36" s="14"/>
    </row>
    <row r="37" spans="2:13" ht="30" customHeight="1" x14ac:dyDescent="0.25">
      <c r="B37" s="11"/>
      <c r="C37" s="39"/>
      <c r="D37" s="222"/>
      <c r="E37" s="223"/>
      <c r="F37" s="223"/>
      <c r="G37" s="223"/>
      <c r="H37" s="223"/>
      <c r="I37" s="224"/>
      <c r="J37" s="217"/>
      <c r="K37" s="218"/>
      <c r="L37" s="13"/>
      <c r="M37" s="14"/>
    </row>
    <row r="38" spans="2:13" ht="30" customHeight="1" x14ac:dyDescent="0.25">
      <c r="B38" s="11"/>
      <c r="C38" s="39"/>
      <c r="D38" s="222"/>
      <c r="E38" s="223"/>
      <c r="F38" s="223"/>
      <c r="G38" s="223"/>
      <c r="H38" s="223"/>
      <c r="I38" s="224"/>
      <c r="J38" s="217"/>
      <c r="K38" s="218"/>
      <c r="L38" s="13"/>
      <c r="M38" s="14"/>
    </row>
    <row r="39" spans="2:13" ht="30" customHeight="1" thickBot="1" x14ac:dyDescent="0.3">
      <c r="B39" s="19"/>
      <c r="C39" s="72"/>
      <c r="D39" s="237"/>
      <c r="E39" s="238"/>
      <c r="F39" s="238"/>
      <c r="G39" s="238"/>
      <c r="H39" s="238"/>
      <c r="I39" s="239"/>
      <c r="J39" s="240"/>
      <c r="K39" s="241"/>
      <c r="L39" s="21"/>
      <c r="M39" s="22"/>
    </row>
    <row r="41" spans="2:13" ht="20.25" customHeight="1" x14ac:dyDescent="0.25">
      <c r="B41" s="192" t="s">
        <v>183</v>
      </c>
      <c r="C41" s="193"/>
      <c r="D41" s="193"/>
      <c r="E41" s="193"/>
      <c r="F41" s="193"/>
      <c r="G41" s="193"/>
      <c r="H41" s="193"/>
      <c r="I41" s="193"/>
      <c r="J41" s="193"/>
      <c r="K41" s="193"/>
      <c r="L41" s="193"/>
      <c r="M41" s="194"/>
    </row>
    <row r="42" spans="2:13" ht="20.25" customHeight="1" x14ac:dyDescent="0.25">
      <c r="B42" s="195"/>
      <c r="C42" s="196"/>
      <c r="D42" s="196"/>
      <c r="E42" s="196"/>
      <c r="F42" s="196"/>
      <c r="G42" s="196"/>
      <c r="H42" s="196"/>
      <c r="I42" s="196"/>
      <c r="J42" s="196"/>
      <c r="K42" s="196"/>
      <c r="L42" s="196"/>
      <c r="M42" s="197"/>
    </row>
  </sheetData>
  <mergeCells count="39">
    <mergeCell ref="D39:I39"/>
    <mergeCell ref="J39:K39"/>
    <mergeCell ref="B41:M42"/>
    <mergeCell ref="D36:I36"/>
    <mergeCell ref="J36:K36"/>
    <mergeCell ref="D37:I37"/>
    <mergeCell ref="J37:K37"/>
    <mergeCell ref="D38:I38"/>
    <mergeCell ref="J38:K38"/>
    <mergeCell ref="D33:I33"/>
    <mergeCell ref="J33:K33"/>
    <mergeCell ref="D34:I34"/>
    <mergeCell ref="J34:K34"/>
    <mergeCell ref="D35:I35"/>
    <mergeCell ref="J35:K35"/>
    <mergeCell ref="D30:I30"/>
    <mergeCell ref="J30:K30"/>
    <mergeCell ref="D31:I31"/>
    <mergeCell ref="J31:K31"/>
    <mergeCell ref="D32:I32"/>
    <mergeCell ref="J32:K32"/>
    <mergeCell ref="D27:I27"/>
    <mergeCell ref="J27:K27"/>
    <mergeCell ref="D28:I28"/>
    <mergeCell ref="J28:K28"/>
    <mergeCell ref="D29:I29"/>
    <mergeCell ref="J29:K29"/>
    <mergeCell ref="B26:M26"/>
    <mergeCell ref="B2:C5"/>
    <mergeCell ref="D2:K5"/>
    <mergeCell ref="L2:M2"/>
    <mergeCell ref="L3:M3"/>
    <mergeCell ref="L4:M4"/>
    <mergeCell ref="L5:M5"/>
    <mergeCell ref="B7:C7"/>
    <mergeCell ref="F7:G7"/>
    <mergeCell ref="I7:J7"/>
    <mergeCell ref="B9:M9"/>
    <mergeCell ref="B10:M10"/>
  </mergeCells>
  <pageMargins left="0.7" right="0.7" top="0.75" bottom="0.75" header="0.3" footer="0.3"/>
  <pageSetup paperSize="9" scale="33" orientation="portrait" r:id="rId1"/>
  <ignoredErrors>
    <ignoredError sqref="C28:C31 C13:C15 C16 C32:C34" unlockedFormula="1"/>
  </ignoredError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B2:M42"/>
  <sheetViews>
    <sheetView showGridLines="0" topLeftCell="A16" zoomScale="70" zoomScaleNormal="70" workbookViewId="0">
      <selection activeCell="D21" sqref="D21"/>
    </sheetView>
  </sheetViews>
  <sheetFormatPr baseColWidth="10" defaultColWidth="18" defaultRowHeight="20.25" customHeight="1" x14ac:dyDescent="0.25"/>
  <cols>
    <col min="1" max="1" width="13.140625" style="6" customWidth="1"/>
    <col min="2" max="2" width="19" style="6" customWidth="1"/>
    <col min="3" max="8" width="18" style="6"/>
    <col min="9" max="9" width="20.140625" style="6" customWidth="1"/>
    <col min="10" max="10" width="21" style="6" customWidth="1"/>
    <col min="11" max="11" width="22.28515625" style="6" customWidth="1"/>
    <col min="12" max="12" width="19.42578125" style="6" customWidth="1"/>
    <col min="13" max="13" width="19.85546875" style="6" customWidth="1"/>
    <col min="14" max="16384" width="18" style="6"/>
  </cols>
  <sheetData>
    <row r="2" spans="2:13" ht="24.95" customHeight="1" x14ac:dyDescent="0.25">
      <c r="B2" s="157"/>
      <c r="C2" s="158"/>
      <c r="D2" s="163" t="s">
        <v>10</v>
      </c>
      <c r="E2" s="164"/>
      <c r="F2" s="164"/>
      <c r="G2" s="164"/>
      <c r="H2" s="164"/>
      <c r="I2" s="164"/>
      <c r="J2" s="164"/>
      <c r="K2" s="165"/>
      <c r="L2" s="172" t="s">
        <v>163</v>
      </c>
      <c r="M2" s="173"/>
    </row>
    <row r="3" spans="2:13" ht="24.95" customHeight="1" x14ac:dyDescent="0.25">
      <c r="B3" s="159"/>
      <c r="C3" s="160"/>
      <c r="D3" s="166"/>
      <c r="E3" s="167"/>
      <c r="F3" s="167"/>
      <c r="G3" s="167"/>
      <c r="H3" s="167"/>
      <c r="I3" s="167"/>
      <c r="J3" s="167"/>
      <c r="K3" s="168"/>
      <c r="L3" s="174" t="s">
        <v>164</v>
      </c>
      <c r="M3" s="175"/>
    </row>
    <row r="4" spans="2:13" ht="24.95" customHeight="1" x14ac:dyDescent="0.25">
      <c r="B4" s="159"/>
      <c r="C4" s="160"/>
      <c r="D4" s="166"/>
      <c r="E4" s="167"/>
      <c r="F4" s="167"/>
      <c r="G4" s="167"/>
      <c r="H4" s="167"/>
      <c r="I4" s="167"/>
      <c r="J4" s="167"/>
      <c r="K4" s="168"/>
      <c r="L4" s="174" t="s">
        <v>165</v>
      </c>
      <c r="M4" s="175"/>
    </row>
    <row r="5" spans="2:13" ht="24.95" customHeight="1" x14ac:dyDescent="0.25">
      <c r="B5" s="161"/>
      <c r="C5" s="162"/>
      <c r="D5" s="169"/>
      <c r="E5" s="170"/>
      <c r="F5" s="170"/>
      <c r="G5" s="170"/>
      <c r="H5" s="170"/>
      <c r="I5" s="170"/>
      <c r="J5" s="170"/>
      <c r="K5" s="171"/>
      <c r="L5" s="176" t="s">
        <v>110</v>
      </c>
      <c r="M5" s="177"/>
    </row>
    <row r="6" spans="2:13" ht="18.75" customHeight="1" x14ac:dyDescent="0.25"/>
    <row r="7" spans="2:13" ht="59.25" customHeight="1" x14ac:dyDescent="0.25">
      <c r="B7" s="178" t="s">
        <v>3</v>
      </c>
      <c r="C7" s="178"/>
      <c r="D7" s="69"/>
      <c r="E7" s="2"/>
      <c r="F7" s="179" t="s">
        <v>4</v>
      </c>
      <c r="G7" s="179"/>
      <c r="H7" s="3"/>
      <c r="I7" s="180" t="s">
        <v>5</v>
      </c>
      <c r="J7" s="180"/>
      <c r="K7" s="2"/>
    </row>
    <row r="8" spans="2:13" ht="30" customHeight="1" x14ac:dyDescent="0.25">
      <c r="B8" s="69"/>
      <c r="C8" s="69"/>
      <c r="D8" s="69"/>
      <c r="E8" s="2"/>
      <c r="F8" s="2"/>
      <c r="G8" s="71"/>
      <c r="H8" s="3"/>
      <c r="I8" s="70"/>
      <c r="J8" s="70"/>
      <c r="K8" s="2"/>
    </row>
    <row r="9" spans="2:13" ht="35.25" customHeight="1" x14ac:dyDescent="0.25">
      <c r="B9" s="181" t="s">
        <v>6</v>
      </c>
      <c r="C9" s="181"/>
      <c r="D9" s="181"/>
      <c r="E9" s="181"/>
      <c r="F9" s="181"/>
      <c r="G9" s="181"/>
      <c r="H9" s="181"/>
      <c r="I9" s="181"/>
      <c r="J9" s="181"/>
      <c r="K9" s="181"/>
      <c r="L9" s="181"/>
      <c r="M9" s="181"/>
    </row>
    <row r="10" spans="2:13" ht="45.75" customHeight="1" x14ac:dyDescent="0.25">
      <c r="B10" s="182" t="s">
        <v>93</v>
      </c>
      <c r="C10" s="183"/>
      <c r="D10" s="183"/>
      <c r="E10" s="183"/>
      <c r="F10" s="183"/>
      <c r="G10" s="183"/>
      <c r="H10" s="183"/>
      <c r="I10" s="183"/>
      <c r="J10" s="183"/>
      <c r="K10" s="183"/>
      <c r="L10" s="183"/>
      <c r="M10" s="184"/>
    </row>
    <row r="11" spans="2:13" ht="30" customHeight="1" thickBot="1" x14ac:dyDescent="0.3"/>
    <row r="12" spans="2:13" ht="30" customHeight="1" thickBot="1" x14ac:dyDescent="0.3">
      <c r="B12" s="100" t="s">
        <v>0</v>
      </c>
      <c r="C12" s="101" t="s">
        <v>1</v>
      </c>
      <c r="D12" s="102" t="s">
        <v>67</v>
      </c>
    </row>
    <row r="13" spans="2:13" ht="30" customHeight="1" thickBot="1" x14ac:dyDescent="0.3">
      <c r="B13" s="73">
        <v>44197</v>
      </c>
      <c r="C13" s="77">
        <f>+C28</f>
        <v>100</v>
      </c>
      <c r="D13" s="87">
        <v>0.95</v>
      </c>
    </row>
    <row r="14" spans="2:13" ht="30" customHeight="1" thickBot="1" x14ac:dyDescent="0.3">
      <c r="B14" s="73">
        <v>44228</v>
      </c>
      <c r="C14" s="39">
        <f>+C29</f>
        <v>100</v>
      </c>
      <c r="D14" s="78">
        <v>0.95</v>
      </c>
    </row>
    <row r="15" spans="2:13" ht="30" customHeight="1" thickBot="1" x14ac:dyDescent="0.3">
      <c r="B15" s="73">
        <v>44256</v>
      </c>
      <c r="C15" s="39">
        <f t="shared" ref="C15:C19" si="0">+C30</f>
        <v>100</v>
      </c>
      <c r="D15" s="78">
        <v>0.95</v>
      </c>
    </row>
    <row r="16" spans="2:13" ht="30" customHeight="1" thickBot="1" x14ac:dyDescent="0.3">
      <c r="B16" s="73">
        <v>44287</v>
      </c>
      <c r="C16" s="39">
        <f t="shared" si="0"/>
        <v>100</v>
      </c>
      <c r="D16" s="78">
        <v>0.95</v>
      </c>
    </row>
    <row r="17" spans="2:13" ht="30" customHeight="1" thickBot="1" x14ac:dyDescent="0.3">
      <c r="B17" s="73">
        <v>44317</v>
      </c>
      <c r="C17" s="39">
        <f t="shared" si="0"/>
        <v>100</v>
      </c>
      <c r="D17" s="78">
        <v>0.95</v>
      </c>
    </row>
    <row r="18" spans="2:13" ht="30" customHeight="1" thickBot="1" x14ac:dyDescent="0.3">
      <c r="B18" s="73">
        <v>44348</v>
      </c>
      <c r="C18" s="39">
        <f t="shared" si="0"/>
        <v>100</v>
      </c>
      <c r="D18" s="78">
        <v>0.95</v>
      </c>
      <c r="M18" s="4"/>
    </row>
    <row r="19" spans="2:13" ht="30" customHeight="1" thickBot="1" x14ac:dyDescent="0.3">
      <c r="B19" s="73">
        <v>44378</v>
      </c>
      <c r="C19" s="39">
        <f t="shared" si="0"/>
        <v>100</v>
      </c>
      <c r="D19" s="78">
        <v>0.95</v>
      </c>
      <c r="M19" s="4"/>
    </row>
    <row r="20" spans="2:13" ht="30" customHeight="1" thickBot="1" x14ac:dyDescent="0.3">
      <c r="B20" s="73">
        <v>44409</v>
      </c>
      <c r="C20" s="39"/>
      <c r="D20" s="78"/>
    </row>
    <row r="21" spans="2:13" ht="30" customHeight="1" thickBot="1" x14ac:dyDescent="0.3">
      <c r="B21" s="73">
        <v>44440</v>
      </c>
      <c r="C21" s="39"/>
      <c r="D21" s="78"/>
    </row>
    <row r="22" spans="2:13" ht="30" customHeight="1" thickBot="1" x14ac:dyDescent="0.3">
      <c r="B22" s="73">
        <v>44470</v>
      </c>
      <c r="C22" s="39"/>
      <c r="D22" s="78"/>
    </row>
    <row r="23" spans="2:13" ht="30" customHeight="1" thickBot="1" x14ac:dyDescent="0.3">
      <c r="B23" s="73">
        <v>44501</v>
      </c>
      <c r="C23" s="39"/>
      <c r="D23" s="78"/>
    </row>
    <row r="24" spans="2:13" ht="30" customHeight="1" thickBot="1" x14ac:dyDescent="0.3">
      <c r="B24" s="73">
        <v>44531</v>
      </c>
      <c r="C24" s="72"/>
      <c r="D24" s="79"/>
    </row>
    <row r="25" spans="2:13" ht="30" customHeight="1" thickBot="1" x14ac:dyDescent="0.3"/>
    <row r="26" spans="2:13" ht="38.25" customHeight="1" thickBot="1" x14ac:dyDescent="0.3">
      <c r="B26" s="213" t="s">
        <v>2</v>
      </c>
      <c r="C26" s="214"/>
      <c r="D26" s="214"/>
      <c r="E26" s="214"/>
      <c r="F26" s="214"/>
      <c r="G26" s="214"/>
      <c r="H26" s="214"/>
      <c r="I26" s="214"/>
      <c r="J26" s="214"/>
      <c r="K26" s="214"/>
      <c r="L26" s="214"/>
      <c r="M26" s="215"/>
    </row>
    <row r="27" spans="2:13" ht="64.5" customHeight="1" thickBot="1" x14ac:dyDescent="0.3">
      <c r="B27" s="83" t="s">
        <v>0</v>
      </c>
      <c r="C27" s="84" t="s">
        <v>1</v>
      </c>
      <c r="D27" s="198" t="s">
        <v>7</v>
      </c>
      <c r="E27" s="199"/>
      <c r="F27" s="199"/>
      <c r="G27" s="199"/>
      <c r="H27" s="199"/>
      <c r="I27" s="199"/>
      <c r="J27" s="200" t="s">
        <v>8</v>
      </c>
      <c r="K27" s="200"/>
      <c r="L27" s="85" t="s">
        <v>95</v>
      </c>
      <c r="M27" s="86" t="s">
        <v>94</v>
      </c>
    </row>
    <row r="28" spans="2:13" ht="30" customHeight="1" x14ac:dyDescent="0.25">
      <c r="B28" s="73">
        <v>44197</v>
      </c>
      <c r="C28" s="126">
        <f>+(L28*100)/M28</f>
        <v>100</v>
      </c>
      <c r="D28" s="234" t="s">
        <v>154</v>
      </c>
      <c r="E28" s="234"/>
      <c r="F28" s="234"/>
      <c r="G28" s="234"/>
      <c r="H28" s="234"/>
      <c r="I28" s="234"/>
      <c r="J28" s="235" t="s">
        <v>60</v>
      </c>
      <c r="K28" s="236"/>
      <c r="L28" s="75">
        <v>90</v>
      </c>
      <c r="M28" s="76">
        <v>90</v>
      </c>
    </row>
    <row r="29" spans="2:13" ht="30" customHeight="1" x14ac:dyDescent="0.25">
      <c r="B29" s="11">
        <v>44228</v>
      </c>
      <c r="C29" s="34">
        <f t="shared" ref="C29:C34" si="1">+(L29*100)/M29</f>
        <v>100</v>
      </c>
      <c r="D29" s="242" t="s">
        <v>154</v>
      </c>
      <c r="E29" s="242"/>
      <c r="F29" s="242"/>
      <c r="G29" s="242"/>
      <c r="H29" s="242"/>
      <c r="I29" s="242"/>
      <c r="J29" s="217" t="s">
        <v>60</v>
      </c>
      <c r="K29" s="218"/>
      <c r="L29" s="13">
        <v>86</v>
      </c>
      <c r="M29" s="14">
        <v>86</v>
      </c>
    </row>
    <row r="30" spans="2:13" ht="30" customHeight="1" x14ac:dyDescent="0.25">
      <c r="B30" s="11">
        <v>44256</v>
      </c>
      <c r="C30" s="34">
        <f t="shared" si="1"/>
        <v>100</v>
      </c>
      <c r="D30" s="242" t="s">
        <v>154</v>
      </c>
      <c r="E30" s="242"/>
      <c r="F30" s="242"/>
      <c r="G30" s="242"/>
      <c r="H30" s="242"/>
      <c r="I30" s="242"/>
      <c r="J30" s="217" t="s">
        <v>60</v>
      </c>
      <c r="K30" s="218"/>
      <c r="L30" s="13">
        <v>93</v>
      </c>
      <c r="M30" s="14">
        <v>93</v>
      </c>
    </row>
    <row r="31" spans="2:13" ht="30" customHeight="1" x14ac:dyDescent="0.25">
      <c r="B31" s="11">
        <v>44287</v>
      </c>
      <c r="C31" s="34">
        <f t="shared" si="1"/>
        <v>100</v>
      </c>
      <c r="D31" s="242" t="s">
        <v>154</v>
      </c>
      <c r="E31" s="242"/>
      <c r="F31" s="242"/>
      <c r="G31" s="242"/>
      <c r="H31" s="242"/>
      <c r="I31" s="242"/>
      <c r="J31" s="217" t="s">
        <v>60</v>
      </c>
      <c r="K31" s="218"/>
      <c r="L31" s="13">
        <v>90</v>
      </c>
      <c r="M31" s="14">
        <v>90</v>
      </c>
    </row>
    <row r="32" spans="2:13" ht="30" customHeight="1" x14ac:dyDescent="0.25">
      <c r="B32" s="11">
        <v>44317</v>
      </c>
      <c r="C32" s="34">
        <f t="shared" si="1"/>
        <v>100</v>
      </c>
      <c r="D32" s="222" t="s">
        <v>154</v>
      </c>
      <c r="E32" s="223"/>
      <c r="F32" s="223"/>
      <c r="G32" s="223"/>
      <c r="H32" s="223"/>
      <c r="I32" s="224"/>
      <c r="J32" s="217" t="s">
        <v>60</v>
      </c>
      <c r="K32" s="218"/>
      <c r="L32" s="13">
        <v>93</v>
      </c>
      <c r="M32" s="14">
        <v>93</v>
      </c>
    </row>
    <row r="33" spans="2:13" ht="30" customHeight="1" x14ac:dyDescent="0.25">
      <c r="B33" s="11">
        <v>44348</v>
      </c>
      <c r="C33" s="34">
        <f t="shared" si="1"/>
        <v>100</v>
      </c>
      <c r="D33" s="222" t="s">
        <v>154</v>
      </c>
      <c r="E33" s="223"/>
      <c r="F33" s="223"/>
      <c r="G33" s="223"/>
      <c r="H33" s="223"/>
      <c r="I33" s="224"/>
      <c r="J33" s="217" t="s">
        <v>60</v>
      </c>
      <c r="K33" s="218"/>
      <c r="L33" s="13">
        <v>90</v>
      </c>
      <c r="M33" s="14">
        <v>90</v>
      </c>
    </row>
    <row r="34" spans="2:13" ht="30" customHeight="1" x14ac:dyDescent="0.25">
      <c r="B34" s="11">
        <v>44378</v>
      </c>
      <c r="C34" s="34">
        <f t="shared" si="1"/>
        <v>100</v>
      </c>
      <c r="D34" s="222" t="s">
        <v>154</v>
      </c>
      <c r="E34" s="223"/>
      <c r="F34" s="223"/>
      <c r="G34" s="223"/>
      <c r="H34" s="223"/>
      <c r="I34" s="224"/>
      <c r="J34" s="217" t="s">
        <v>60</v>
      </c>
      <c r="K34" s="218"/>
      <c r="L34" s="13">
        <v>93</v>
      </c>
      <c r="M34" s="14">
        <v>93</v>
      </c>
    </row>
    <row r="35" spans="2:13" ht="30" customHeight="1" x14ac:dyDescent="0.25">
      <c r="B35" s="11"/>
      <c r="C35" s="34"/>
      <c r="D35" s="242"/>
      <c r="E35" s="242"/>
      <c r="F35" s="242"/>
      <c r="G35" s="242"/>
      <c r="H35" s="242"/>
      <c r="I35" s="242"/>
      <c r="J35" s="217"/>
      <c r="K35" s="218"/>
      <c r="L35" s="13"/>
      <c r="M35" s="14"/>
    </row>
    <row r="36" spans="2:13" ht="30" customHeight="1" x14ac:dyDescent="0.25">
      <c r="B36" s="11"/>
      <c r="C36" s="34"/>
      <c r="D36" s="222"/>
      <c r="E36" s="223"/>
      <c r="F36" s="223"/>
      <c r="G36" s="223"/>
      <c r="H36" s="223"/>
      <c r="I36" s="224"/>
      <c r="J36" s="217"/>
      <c r="K36" s="218"/>
      <c r="L36" s="13"/>
      <c r="M36" s="14"/>
    </row>
    <row r="37" spans="2:13" ht="30" customHeight="1" x14ac:dyDescent="0.25">
      <c r="B37" s="11"/>
      <c r="C37" s="34"/>
      <c r="D37" s="222"/>
      <c r="E37" s="223"/>
      <c r="F37" s="223"/>
      <c r="G37" s="223"/>
      <c r="H37" s="223"/>
      <c r="I37" s="224"/>
      <c r="J37" s="217"/>
      <c r="K37" s="218"/>
      <c r="L37" s="13"/>
      <c r="M37" s="14"/>
    </row>
    <row r="38" spans="2:13" ht="30" customHeight="1" x14ac:dyDescent="0.25">
      <c r="B38" s="11"/>
      <c r="C38" s="34"/>
      <c r="D38" s="222"/>
      <c r="E38" s="223"/>
      <c r="F38" s="223"/>
      <c r="G38" s="223"/>
      <c r="H38" s="223"/>
      <c r="I38" s="224"/>
      <c r="J38" s="217"/>
      <c r="K38" s="218"/>
      <c r="L38" s="13"/>
      <c r="M38" s="14"/>
    </row>
    <row r="39" spans="2:13" ht="30" customHeight="1" thickBot="1" x14ac:dyDescent="0.3">
      <c r="B39" s="19"/>
      <c r="C39" s="72"/>
      <c r="D39" s="237"/>
      <c r="E39" s="238"/>
      <c r="F39" s="238"/>
      <c r="G39" s="238"/>
      <c r="H39" s="238"/>
      <c r="I39" s="239"/>
      <c r="J39" s="240"/>
      <c r="K39" s="241"/>
      <c r="L39" s="21"/>
      <c r="M39" s="22"/>
    </row>
    <row r="41" spans="2:13" ht="20.25" customHeight="1" x14ac:dyDescent="0.25">
      <c r="B41" s="192" t="s">
        <v>183</v>
      </c>
      <c r="C41" s="193"/>
      <c r="D41" s="193"/>
      <c r="E41" s="193"/>
      <c r="F41" s="193"/>
      <c r="G41" s="193"/>
      <c r="H41" s="193"/>
      <c r="I41" s="193"/>
      <c r="J41" s="193"/>
      <c r="K41" s="193"/>
      <c r="L41" s="193"/>
      <c r="M41" s="194"/>
    </row>
    <row r="42" spans="2:13" ht="20.25" customHeight="1" x14ac:dyDescent="0.25">
      <c r="B42" s="195"/>
      <c r="C42" s="196"/>
      <c r="D42" s="196"/>
      <c r="E42" s="196"/>
      <c r="F42" s="196"/>
      <c r="G42" s="196"/>
      <c r="H42" s="196"/>
      <c r="I42" s="196"/>
      <c r="J42" s="196"/>
      <c r="K42" s="196"/>
      <c r="L42" s="196"/>
      <c r="M42" s="197"/>
    </row>
  </sheetData>
  <mergeCells count="39">
    <mergeCell ref="D39:I39"/>
    <mergeCell ref="J39:K39"/>
    <mergeCell ref="B41:M42"/>
    <mergeCell ref="D36:I36"/>
    <mergeCell ref="J36:K36"/>
    <mergeCell ref="D37:I37"/>
    <mergeCell ref="J37:K37"/>
    <mergeCell ref="D38:I38"/>
    <mergeCell ref="J38:K38"/>
    <mergeCell ref="D33:I33"/>
    <mergeCell ref="J33:K33"/>
    <mergeCell ref="D34:I34"/>
    <mergeCell ref="J34:K34"/>
    <mergeCell ref="D35:I35"/>
    <mergeCell ref="J35:K35"/>
    <mergeCell ref="D30:I30"/>
    <mergeCell ref="J30:K30"/>
    <mergeCell ref="D31:I31"/>
    <mergeCell ref="J31:K31"/>
    <mergeCell ref="D32:I32"/>
    <mergeCell ref="J32:K32"/>
    <mergeCell ref="D27:I27"/>
    <mergeCell ref="J27:K27"/>
    <mergeCell ref="D28:I28"/>
    <mergeCell ref="J28:K28"/>
    <mergeCell ref="D29:I29"/>
    <mergeCell ref="J29:K29"/>
    <mergeCell ref="B26:M26"/>
    <mergeCell ref="B2:C5"/>
    <mergeCell ref="D2:K5"/>
    <mergeCell ref="L2:M2"/>
    <mergeCell ref="L3:M3"/>
    <mergeCell ref="L4:M4"/>
    <mergeCell ref="L5:M5"/>
    <mergeCell ref="B7:C7"/>
    <mergeCell ref="F7:G7"/>
    <mergeCell ref="I7:J7"/>
    <mergeCell ref="B9:M9"/>
    <mergeCell ref="B10:M10"/>
  </mergeCells>
  <pageMargins left="0.7" right="0.7" top="0.75" bottom="0.75" header="0.3" footer="0.3"/>
  <pageSetup paperSize="9" scale="33" orientation="portrait" r:id="rId1"/>
  <ignoredErrors>
    <ignoredError sqref="C28:C30 C13:C15 C31 C16 C32:C34" unlockedFormula="1"/>
  </ignoredError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0.39997558519241921"/>
  </sheetPr>
  <dimension ref="B2:M36"/>
  <sheetViews>
    <sheetView showGridLines="0" view="pageBreakPreview" zoomScale="70" zoomScaleNormal="70" zoomScaleSheetLayoutView="70" workbookViewId="0">
      <selection activeCell="J31" sqref="J31:K31"/>
    </sheetView>
  </sheetViews>
  <sheetFormatPr baseColWidth="10" defaultColWidth="18" defaultRowHeight="20.25" customHeight="1" x14ac:dyDescent="0.25"/>
  <cols>
    <col min="1" max="1" width="13.140625" style="6" customWidth="1"/>
    <col min="2" max="2" width="19" style="6" customWidth="1"/>
    <col min="3" max="3" width="18" style="6"/>
    <col min="4" max="6" width="18" style="6" customWidth="1"/>
    <col min="7" max="8" width="18" style="6"/>
    <col min="9" max="9" width="20.140625" style="6" customWidth="1"/>
    <col min="10" max="10" width="21" style="6" customWidth="1"/>
    <col min="11" max="11" width="22.28515625" style="6" customWidth="1"/>
    <col min="12" max="12" width="19.42578125" style="6" customWidth="1"/>
    <col min="13" max="13" width="19.85546875" style="6" customWidth="1"/>
    <col min="14" max="16384" width="18" style="6"/>
  </cols>
  <sheetData>
    <row r="2" spans="2:13" ht="24.95" customHeight="1" x14ac:dyDescent="0.25">
      <c r="B2" s="157"/>
      <c r="C2" s="158"/>
      <c r="D2" s="163" t="s">
        <v>10</v>
      </c>
      <c r="E2" s="164"/>
      <c r="F2" s="164"/>
      <c r="G2" s="164"/>
      <c r="H2" s="164"/>
      <c r="I2" s="164"/>
      <c r="J2" s="164"/>
      <c r="K2" s="165"/>
      <c r="L2" s="172" t="s">
        <v>163</v>
      </c>
      <c r="M2" s="173"/>
    </row>
    <row r="3" spans="2:13" ht="24.95" customHeight="1" x14ac:dyDescent="0.25">
      <c r="B3" s="159"/>
      <c r="C3" s="160"/>
      <c r="D3" s="166"/>
      <c r="E3" s="167"/>
      <c r="F3" s="167"/>
      <c r="G3" s="167"/>
      <c r="H3" s="167"/>
      <c r="I3" s="167"/>
      <c r="J3" s="167"/>
      <c r="K3" s="168"/>
      <c r="L3" s="174" t="s">
        <v>164</v>
      </c>
      <c r="M3" s="175"/>
    </row>
    <row r="4" spans="2:13" ht="24.95" customHeight="1" x14ac:dyDescent="0.25">
      <c r="B4" s="159"/>
      <c r="C4" s="160"/>
      <c r="D4" s="166"/>
      <c r="E4" s="167"/>
      <c r="F4" s="167"/>
      <c r="G4" s="167"/>
      <c r="H4" s="167"/>
      <c r="I4" s="167"/>
      <c r="J4" s="167"/>
      <c r="K4" s="168"/>
      <c r="L4" s="174" t="s">
        <v>165</v>
      </c>
      <c r="M4" s="175"/>
    </row>
    <row r="5" spans="2:13" ht="24.95" customHeight="1" x14ac:dyDescent="0.25">
      <c r="B5" s="161"/>
      <c r="C5" s="162"/>
      <c r="D5" s="169"/>
      <c r="E5" s="170"/>
      <c r="F5" s="170"/>
      <c r="G5" s="170"/>
      <c r="H5" s="170"/>
      <c r="I5" s="170"/>
      <c r="J5" s="170"/>
      <c r="K5" s="171"/>
      <c r="L5" s="176" t="s">
        <v>112</v>
      </c>
      <c r="M5" s="177"/>
    </row>
    <row r="6" spans="2:13" ht="18.75" customHeight="1" x14ac:dyDescent="0.25"/>
    <row r="7" spans="2:13" ht="59.25" customHeight="1" x14ac:dyDescent="0.25">
      <c r="B7" s="178" t="s">
        <v>3</v>
      </c>
      <c r="C7" s="178"/>
      <c r="D7" s="120"/>
      <c r="E7" s="2"/>
      <c r="F7" s="179" t="s">
        <v>4</v>
      </c>
      <c r="G7" s="179"/>
      <c r="H7" s="3"/>
      <c r="I7" s="180" t="s">
        <v>5</v>
      </c>
      <c r="J7" s="180"/>
      <c r="K7" s="2"/>
    </row>
    <row r="8" spans="2:13" ht="30" customHeight="1" x14ac:dyDescent="0.25">
      <c r="B8" s="120"/>
      <c r="C8" s="120"/>
      <c r="D8" s="120"/>
      <c r="E8" s="2"/>
      <c r="F8" s="2"/>
      <c r="G8" s="121"/>
      <c r="H8" s="3"/>
      <c r="I8" s="122"/>
      <c r="J8" s="122"/>
      <c r="K8" s="2"/>
    </row>
    <row r="9" spans="2:13" ht="35.25" customHeight="1" x14ac:dyDescent="0.25">
      <c r="B9" s="181" t="s">
        <v>6</v>
      </c>
      <c r="C9" s="181"/>
      <c r="D9" s="181"/>
      <c r="E9" s="181"/>
      <c r="F9" s="181"/>
      <c r="G9" s="181"/>
      <c r="H9" s="181"/>
      <c r="I9" s="181"/>
      <c r="J9" s="181"/>
      <c r="K9" s="181"/>
      <c r="L9" s="181"/>
      <c r="M9" s="181"/>
    </row>
    <row r="10" spans="2:13" ht="45.75" customHeight="1" x14ac:dyDescent="0.25">
      <c r="B10" s="182" t="s">
        <v>86</v>
      </c>
      <c r="C10" s="183"/>
      <c r="D10" s="183"/>
      <c r="E10" s="183"/>
      <c r="F10" s="183"/>
      <c r="G10" s="183"/>
      <c r="H10" s="183"/>
      <c r="I10" s="183"/>
      <c r="J10" s="183"/>
      <c r="K10" s="183"/>
      <c r="L10" s="183"/>
      <c r="M10" s="184"/>
    </row>
    <row r="11" spans="2:13" ht="30" customHeight="1" thickBot="1" x14ac:dyDescent="0.3"/>
    <row r="12" spans="2:13" ht="30" customHeight="1" thickBot="1" x14ac:dyDescent="0.3">
      <c r="B12" s="61" t="s">
        <v>0</v>
      </c>
      <c r="C12" s="62" t="s">
        <v>1</v>
      </c>
      <c r="D12" s="63" t="s">
        <v>67</v>
      </c>
    </row>
    <row r="13" spans="2:13" ht="30" customHeight="1" x14ac:dyDescent="0.25">
      <c r="B13" s="47" t="s">
        <v>155</v>
      </c>
      <c r="C13" s="137">
        <v>0</v>
      </c>
      <c r="D13" s="138">
        <v>0.9</v>
      </c>
    </row>
    <row r="14" spans="2:13" ht="30" customHeight="1" x14ac:dyDescent="0.25">
      <c r="B14" s="11" t="s">
        <v>156</v>
      </c>
      <c r="C14" s="39">
        <f>+I33</f>
        <v>96.025000000000006</v>
      </c>
      <c r="D14" s="78">
        <v>0.9</v>
      </c>
    </row>
    <row r="15" spans="2:13" ht="30" customHeight="1" x14ac:dyDescent="0.25">
      <c r="B15" s="11" t="s">
        <v>157</v>
      </c>
      <c r="C15" s="39">
        <f>+J33</f>
        <v>94.875</v>
      </c>
      <c r="D15" s="78">
        <v>0.9</v>
      </c>
    </row>
    <row r="16" spans="2:13" ht="30" customHeight="1" x14ac:dyDescent="0.25">
      <c r="B16" s="11" t="s">
        <v>158</v>
      </c>
      <c r="C16" s="39">
        <f>+L33</f>
        <v>95.800000000000011</v>
      </c>
      <c r="D16" s="78">
        <v>0.9</v>
      </c>
    </row>
    <row r="17" spans="2:13" ht="30" customHeight="1" x14ac:dyDescent="0.25">
      <c r="B17" s="11" t="s">
        <v>159</v>
      </c>
      <c r="C17" s="39">
        <f>+M33</f>
        <v>95.199999999999989</v>
      </c>
      <c r="D17" s="78">
        <v>0.9</v>
      </c>
    </row>
    <row r="18" spans="2:13" ht="30" customHeight="1" thickBot="1" x14ac:dyDescent="0.3">
      <c r="B18" s="19" t="s">
        <v>189</v>
      </c>
      <c r="C18" s="72">
        <f>+M34</f>
        <v>0</v>
      </c>
      <c r="D18" s="79">
        <v>0.9</v>
      </c>
      <c r="M18" s="4"/>
    </row>
    <row r="19" spans="2:13" ht="30" customHeight="1" x14ac:dyDescent="0.25">
      <c r="M19" s="4"/>
    </row>
    <row r="20" spans="2:13" ht="30" customHeight="1" x14ac:dyDescent="0.25"/>
    <row r="21" spans="2:13" ht="30" customHeight="1" x14ac:dyDescent="0.25"/>
    <row r="22" spans="2:13" ht="30" customHeight="1" x14ac:dyDescent="0.25"/>
    <row r="23" spans="2:13" ht="30" customHeight="1" x14ac:dyDescent="0.25"/>
    <row r="24" spans="2:13" ht="30" customHeight="1" x14ac:dyDescent="0.25"/>
    <row r="25" spans="2:13" ht="30" customHeight="1" thickBot="1" x14ac:dyDescent="0.3"/>
    <row r="26" spans="2:13" ht="38.25" customHeight="1" thickBot="1" x14ac:dyDescent="0.3">
      <c r="B26" s="243" t="s">
        <v>2</v>
      </c>
      <c r="C26" s="244"/>
      <c r="D26" s="244"/>
      <c r="E26" s="244"/>
      <c r="F26" s="244"/>
      <c r="G26" s="244"/>
      <c r="H26" s="244"/>
      <c r="I26" s="244"/>
      <c r="J26" s="244"/>
      <c r="K26" s="244"/>
      <c r="L26" s="244"/>
      <c r="M26" s="245"/>
    </row>
    <row r="27" spans="2:13" ht="64.5" customHeight="1" thickBot="1" x14ac:dyDescent="0.3">
      <c r="B27" s="246" t="s">
        <v>92</v>
      </c>
      <c r="C27" s="247"/>
      <c r="D27" s="247"/>
      <c r="E27" s="247"/>
      <c r="F27" s="248"/>
      <c r="G27" s="98" t="s">
        <v>149</v>
      </c>
      <c r="H27" s="98" t="s">
        <v>142</v>
      </c>
      <c r="I27" s="98" t="s">
        <v>144</v>
      </c>
      <c r="J27" s="98" t="s">
        <v>145</v>
      </c>
      <c r="K27" s="98" t="s">
        <v>146</v>
      </c>
      <c r="L27" s="98" t="s">
        <v>147</v>
      </c>
      <c r="M27" s="99" t="s">
        <v>148</v>
      </c>
    </row>
    <row r="28" spans="2:13" ht="30" customHeight="1" x14ac:dyDescent="0.25">
      <c r="B28" s="249" t="s">
        <v>143</v>
      </c>
      <c r="C28" s="250"/>
      <c r="D28" s="250"/>
      <c r="E28" s="250"/>
      <c r="F28" s="250"/>
      <c r="G28" s="107"/>
      <c r="H28" s="107"/>
      <c r="I28" s="107"/>
      <c r="J28" s="107"/>
      <c r="K28" s="107"/>
      <c r="L28" s="107"/>
      <c r="M28" s="108"/>
    </row>
    <row r="29" spans="2:13" ht="30" customHeight="1" x14ac:dyDescent="0.25">
      <c r="B29" s="251" t="s">
        <v>87</v>
      </c>
      <c r="C29" s="252"/>
      <c r="D29" s="252"/>
      <c r="E29" s="252"/>
      <c r="F29" s="252"/>
      <c r="G29" s="35" t="s">
        <v>150</v>
      </c>
      <c r="H29" s="112">
        <v>100</v>
      </c>
      <c r="I29" s="112">
        <v>100</v>
      </c>
      <c r="J29" s="116">
        <v>100</v>
      </c>
      <c r="K29" s="116">
        <v>100</v>
      </c>
      <c r="L29" s="117">
        <v>100</v>
      </c>
      <c r="M29" s="118">
        <v>100</v>
      </c>
    </row>
    <row r="30" spans="2:13" ht="30" customHeight="1" x14ac:dyDescent="0.25">
      <c r="B30" s="251" t="s">
        <v>88</v>
      </c>
      <c r="C30" s="252"/>
      <c r="D30" s="252"/>
      <c r="E30" s="252"/>
      <c r="F30" s="252"/>
      <c r="G30" s="35" t="s">
        <v>150</v>
      </c>
      <c r="H30" s="112">
        <f>+(4.86*100)/5</f>
        <v>97.200000000000017</v>
      </c>
      <c r="I30" s="112">
        <f>+(4.6*100)/5</f>
        <v>91.999999999999986</v>
      </c>
      <c r="J30" s="112">
        <f>+(4.52*100)/5</f>
        <v>90.399999999999991</v>
      </c>
      <c r="K30" s="112">
        <f>+(4.86*100)/5</f>
        <v>97.200000000000017</v>
      </c>
      <c r="L30" s="112">
        <f>+(4.6*100)/5</f>
        <v>91.999999999999986</v>
      </c>
      <c r="M30" s="113">
        <f>+(4.6*100)/5</f>
        <v>91.999999999999986</v>
      </c>
    </row>
    <row r="31" spans="2:13" ht="30" customHeight="1" x14ac:dyDescent="0.25">
      <c r="B31" s="251" t="s">
        <v>89</v>
      </c>
      <c r="C31" s="252"/>
      <c r="D31" s="252"/>
      <c r="E31" s="252"/>
      <c r="F31" s="252"/>
      <c r="G31" s="35"/>
      <c r="H31" s="112">
        <v>99</v>
      </c>
      <c r="I31" s="35">
        <v>98.5</v>
      </c>
      <c r="J31" s="109">
        <v>98.5</v>
      </c>
      <c r="K31" s="109">
        <v>98.3</v>
      </c>
      <c r="L31" s="110">
        <v>98.6</v>
      </c>
      <c r="M31" s="111">
        <v>98.2</v>
      </c>
    </row>
    <row r="32" spans="2:13" ht="30" customHeight="1" x14ac:dyDescent="0.25">
      <c r="B32" s="251" t="s">
        <v>90</v>
      </c>
      <c r="C32" s="252"/>
      <c r="D32" s="252"/>
      <c r="E32" s="252"/>
      <c r="F32" s="252"/>
      <c r="G32" s="35" t="s">
        <v>150</v>
      </c>
      <c r="H32" s="35">
        <v>96.8</v>
      </c>
      <c r="I32" s="35">
        <v>93.6</v>
      </c>
      <c r="J32" s="109">
        <v>90.6</v>
      </c>
      <c r="K32" s="109">
        <v>91.6</v>
      </c>
      <c r="L32" s="110">
        <v>92.6</v>
      </c>
      <c r="M32" s="111">
        <v>90.6</v>
      </c>
    </row>
    <row r="33" spans="2:13" ht="30" customHeight="1" thickBot="1" x14ac:dyDescent="0.3">
      <c r="B33" s="253" t="s">
        <v>91</v>
      </c>
      <c r="C33" s="254"/>
      <c r="D33" s="254"/>
      <c r="E33" s="254"/>
      <c r="F33" s="254"/>
      <c r="G33" s="114">
        <f>+SUM(G28:G32)</f>
        <v>0</v>
      </c>
      <c r="H33" s="115">
        <f>+AVERAGE(H28:H32)</f>
        <v>98.250000000000014</v>
      </c>
      <c r="I33" s="115">
        <f t="shared" ref="I33:M33" si="0">+AVERAGE(I28:I32)</f>
        <v>96.025000000000006</v>
      </c>
      <c r="J33" s="115">
        <f t="shared" si="0"/>
        <v>94.875</v>
      </c>
      <c r="K33" s="115">
        <f t="shared" si="0"/>
        <v>96.775000000000006</v>
      </c>
      <c r="L33" s="115">
        <f t="shared" si="0"/>
        <v>95.800000000000011</v>
      </c>
      <c r="M33" s="123">
        <f t="shared" si="0"/>
        <v>95.199999999999989</v>
      </c>
    </row>
    <row r="34" spans="2:13" ht="30" customHeight="1" x14ac:dyDescent="0.25"/>
    <row r="35" spans="2:13" ht="30" customHeight="1" x14ac:dyDescent="0.25">
      <c r="B35" s="192" t="s">
        <v>183</v>
      </c>
      <c r="C35" s="193"/>
      <c r="D35" s="193"/>
      <c r="E35" s="193"/>
      <c r="F35" s="193"/>
      <c r="G35" s="193"/>
      <c r="H35" s="193"/>
      <c r="I35" s="193"/>
      <c r="J35" s="193"/>
      <c r="K35" s="193"/>
      <c r="L35" s="193"/>
      <c r="M35" s="194"/>
    </row>
    <row r="36" spans="2:13" ht="20.25" customHeight="1" x14ac:dyDescent="0.25">
      <c r="B36" s="195"/>
      <c r="C36" s="196"/>
      <c r="D36" s="196"/>
      <c r="E36" s="196"/>
      <c r="F36" s="196"/>
      <c r="G36" s="196"/>
      <c r="H36" s="196"/>
      <c r="I36" s="196"/>
      <c r="J36" s="196"/>
      <c r="K36" s="196"/>
      <c r="L36" s="196"/>
      <c r="M36" s="197"/>
    </row>
  </sheetData>
  <mergeCells count="20">
    <mergeCell ref="B35:M36"/>
    <mergeCell ref="B27:F27"/>
    <mergeCell ref="B28:F28"/>
    <mergeCell ref="B29:F29"/>
    <mergeCell ref="B30:F30"/>
    <mergeCell ref="B31:F31"/>
    <mergeCell ref="B32:F32"/>
    <mergeCell ref="B33:F33"/>
    <mergeCell ref="B26:M26"/>
    <mergeCell ref="B2:C5"/>
    <mergeCell ref="D2:K5"/>
    <mergeCell ref="L2:M2"/>
    <mergeCell ref="L3:M3"/>
    <mergeCell ref="L4:M4"/>
    <mergeCell ref="L5:M5"/>
    <mergeCell ref="B7:C7"/>
    <mergeCell ref="F7:G7"/>
    <mergeCell ref="I7:J7"/>
    <mergeCell ref="B9:M9"/>
    <mergeCell ref="B10:M10"/>
  </mergeCells>
  <pageMargins left="0.7" right="0.7" top="0.75" bottom="0.75" header="0.3" footer="0.3"/>
  <pageSetup paperSize="9" scale="33"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tabColor theme="5" tint="0.59999389629810485"/>
  </sheetPr>
  <dimension ref="A1:M42"/>
  <sheetViews>
    <sheetView showGridLines="0" topLeftCell="A30" zoomScale="70" zoomScaleNormal="70" workbookViewId="0">
      <selection activeCell="D36" sqref="D36:I36"/>
    </sheetView>
  </sheetViews>
  <sheetFormatPr baseColWidth="10" defaultColWidth="18" defaultRowHeight="20.25" customHeight="1" x14ac:dyDescent="0.25"/>
  <cols>
    <col min="1" max="1" width="13.140625" style="6" customWidth="1"/>
    <col min="2" max="2" width="19" style="1" customWidth="1"/>
    <col min="3" max="8" width="18" style="1"/>
    <col min="9" max="9" width="20.140625" style="1" customWidth="1"/>
    <col min="10" max="10" width="21" style="1" customWidth="1"/>
    <col min="11" max="11" width="22.28515625" style="1" customWidth="1"/>
    <col min="12" max="12" width="19.42578125" style="1" customWidth="1"/>
    <col min="13" max="13" width="19.85546875" style="1" customWidth="1"/>
    <col min="14" max="16384" width="18" style="1"/>
  </cols>
  <sheetData>
    <row r="1" spans="2:13" s="6" customFormat="1" ht="20.25" customHeight="1" x14ac:dyDescent="0.25"/>
    <row r="2" spans="2:13" ht="24.95" customHeight="1" x14ac:dyDescent="0.25">
      <c r="B2" s="157"/>
      <c r="C2" s="158"/>
      <c r="D2" s="163" t="s">
        <v>10</v>
      </c>
      <c r="E2" s="164"/>
      <c r="F2" s="164"/>
      <c r="G2" s="164"/>
      <c r="H2" s="164"/>
      <c r="I2" s="164"/>
      <c r="J2" s="164"/>
      <c r="K2" s="165"/>
      <c r="L2" s="172" t="s">
        <v>163</v>
      </c>
      <c r="M2" s="173"/>
    </row>
    <row r="3" spans="2:13" ht="24.95" customHeight="1" x14ac:dyDescent="0.25">
      <c r="B3" s="159"/>
      <c r="C3" s="160"/>
      <c r="D3" s="166"/>
      <c r="E3" s="167"/>
      <c r="F3" s="167"/>
      <c r="G3" s="167"/>
      <c r="H3" s="167"/>
      <c r="I3" s="167"/>
      <c r="J3" s="167"/>
      <c r="K3" s="168"/>
      <c r="L3" s="174" t="s">
        <v>164</v>
      </c>
      <c r="M3" s="175"/>
    </row>
    <row r="4" spans="2:13" ht="24.95" customHeight="1" x14ac:dyDescent="0.25">
      <c r="B4" s="159"/>
      <c r="C4" s="160"/>
      <c r="D4" s="166"/>
      <c r="E4" s="167"/>
      <c r="F4" s="167"/>
      <c r="G4" s="167"/>
      <c r="H4" s="167"/>
      <c r="I4" s="167"/>
      <c r="J4" s="167"/>
      <c r="K4" s="168"/>
      <c r="L4" s="174" t="s">
        <v>165</v>
      </c>
      <c r="M4" s="175"/>
    </row>
    <row r="5" spans="2:13" ht="24.95" customHeight="1" x14ac:dyDescent="0.25">
      <c r="B5" s="161"/>
      <c r="C5" s="162"/>
      <c r="D5" s="169"/>
      <c r="E5" s="170"/>
      <c r="F5" s="170"/>
      <c r="G5" s="170"/>
      <c r="H5" s="170"/>
      <c r="I5" s="170"/>
      <c r="J5" s="170"/>
      <c r="K5" s="171"/>
      <c r="L5" s="176" t="s">
        <v>111</v>
      </c>
      <c r="M5" s="177"/>
    </row>
    <row r="6" spans="2:13" ht="18.75" customHeight="1" x14ac:dyDescent="0.25"/>
    <row r="7" spans="2:13" ht="59.25" customHeight="1" x14ac:dyDescent="0.25">
      <c r="B7" s="178" t="s">
        <v>3</v>
      </c>
      <c r="C7" s="178"/>
      <c r="D7" s="5"/>
      <c r="E7" s="2"/>
      <c r="F7" s="179" t="s">
        <v>4</v>
      </c>
      <c r="G7" s="179"/>
      <c r="H7" s="3"/>
      <c r="I7" s="180" t="s">
        <v>5</v>
      </c>
      <c r="J7" s="180"/>
      <c r="K7" s="2"/>
    </row>
    <row r="8" spans="2:13" ht="30" customHeight="1" x14ac:dyDescent="0.25">
      <c r="B8" s="7"/>
      <c r="C8" s="7"/>
      <c r="D8" s="7"/>
      <c r="E8" s="2"/>
      <c r="F8" s="2"/>
      <c r="G8" s="9"/>
      <c r="H8" s="3"/>
      <c r="I8" s="8"/>
      <c r="J8" s="8"/>
      <c r="K8" s="2"/>
    </row>
    <row r="9" spans="2:13" ht="35.25" customHeight="1" x14ac:dyDescent="0.25">
      <c r="B9" s="181" t="s">
        <v>6</v>
      </c>
      <c r="C9" s="181"/>
      <c r="D9" s="181"/>
      <c r="E9" s="181"/>
      <c r="F9" s="181"/>
      <c r="G9" s="181"/>
      <c r="H9" s="181"/>
      <c r="I9" s="181"/>
      <c r="J9" s="181"/>
      <c r="K9" s="181"/>
      <c r="L9" s="181"/>
      <c r="M9" s="181"/>
    </row>
    <row r="10" spans="2:13" ht="45.75" customHeight="1" x14ac:dyDescent="0.25">
      <c r="B10" s="182" t="s">
        <v>12</v>
      </c>
      <c r="C10" s="183"/>
      <c r="D10" s="183"/>
      <c r="E10" s="183"/>
      <c r="F10" s="183"/>
      <c r="G10" s="183"/>
      <c r="H10" s="183"/>
      <c r="I10" s="183"/>
      <c r="J10" s="183"/>
      <c r="K10" s="183"/>
      <c r="L10" s="183"/>
      <c r="M10" s="184"/>
    </row>
    <row r="11" spans="2:13" ht="30" customHeight="1" thickBot="1" x14ac:dyDescent="0.3"/>
    <row r="12" spans="2:13" ht="30" customHeight="1" thickBot="1" x14ac:dyDescent="0.3">
      <c r="B12" s="100" t="s">
        <v>0</v>
      </c>
      <c r="C12" s="101" t="s">
        <v>1</v>
      </c>
      <c r="D12" s="102" t="s">
        <v>67</v>
      </c>
    </row>
    <row r="13" spans="2:13" ht="30" customHeight="1" x14ac:dyDescent="0.25">
      <c r="B13" s="73" t="s">
        <v>166</v>
      </c>
      <c r="C13" s="88">
        <f>+C28</f>
        <v>0.85463192721257242</v>
      </c>
      <c r="D13" s="87">
        <v>1</v>
      </c>
    </row>
    <row r="14" spans="2:13" ht="30" customHeight="1" x14ac:dyDescent="0.25">
      <c r="B14" s="11" t="s">
        <v>167</v>
      </c>
      <c r="C14" s="12">
        <f t="shared" ref="C14:C24" si="0">+C29</f>
        <v>0.882671629445823</v>
      </c>
      <c r="D14" s="78">
        <v>1</v>
      </c>
    </row>
    <row r="15" spans="2:13" ht="30" customHeight="1" x14ac:dyDescent="0.25">
      <c r="B15" s="11" t="s">
        <v>168</v>
      </c>
      <c r="C15" s="12">
        <f t="shared" si="0"/>
        <v>0.99812300319488823</v>
      </c>
      <c r="D15" s="78">
        <v>1</v>
      </c>
    </row>
    <row r="16" spans="2:13" ht="30" customHeight="1" x14ac:dyDescent="0.25">
      <c r="B16" s="11" t="s">
        <v>169</v>
      </c>
      <c r="C16" s="12">
        <f t="shared" si="0"/>
        <v>0.97004344391785147</v>
      </c>
      <c r="D16" s="78">
        <v>1</v>
      </c>
    </row>
    <row r="17" spans="2:13" ht="30" customHeight="1" x14ac:dyDescent="0.25">
      <c r="B17" s="11" t="s">
        <v>170</v>
      </c>
      <c r="C17" s="12">
        <f t="shared" si="0"/>
        <v>0.90689324116743475</v>
      </c>
      <c r="D17" s="78">
        <v>1</v>
      </c>
    </row>
    <row r="18" spans="2:13" ht="30" customHeight="1" x14ac:dyDescent="0.25">
      <c r="B18" s="11" t="s">
        <v>171</v>
      </c>
      <c r="C18" s="12">
        <f t="shared" si="0"/>
        <v>0.94508448540706602</v>
      </c>
      <c r="D18" s="78">
        <v>1</v>
      </c>
      <c r="M18" s="4"/>
    </row>
    <row r="19" spans="2:13" ht="30" customHeight="1" x14ac:dyDescent="0.25">
      <c r="B19" s="11" t="s">
        <v>172</v>
      </c>
      <c r="C19" s="12">
        <f t="shared" si="0"/>
        <v>1.1070306038047975</v>
      </c>
      <c r="D19" s="78">
        <v>1</v>
      </c>
      <c r="M19" s="4"/>
    </row>
    <row r="20" spans="2:13" ht="30" customHeight="1" x14ac:dyDescent="0.25">
      <c r="B20" s="11" t="s">
        <v>173</v>
      </c>
      <c r="C20" s="12" t="str">
        <f t="shared" si="0"/>
        <v/>
      </c>
      <c r="D20" s="78">
        <v>1</v>
      </c>
    </row>
    <row r="21" spans="2:13" ht="30" customHeight="1" x14ac:dyDescent="0.25">
      <c r="B21" s="11" t="s">
        <v>174</v>
      </c>
      <c r="C21" s="12" t="str">
        <f t="shared" si="0"/>
        <v/>
      </c>
      <c r="D21" s="78">
        <v>1</v>
      </c>
    </row>
    <row r="22" spans="2:13" ht="30" customHeight="1" x14ac:dyDescent="0.25">
      <c r="B22" s="11" t="s">
        <v>175</v>
      </c>
      <c r="C22" s="12" t="str">
        <f t="shared" si="0"/>
        <v/>
      </c>
      <c r="D22" s="78">
        <v>1</v>
      </c>
    </row>
    <row r="23" spans="2:13" ht="30" customHeight="1" x14ac:dyDescent="0.25">
      <c r="B23" s="11" t="s">
        <v>176</v>
      </c>
      <c r="C23" s="12" t="str">
        <f t="shared" si="0"/>
        <v/>
      </c>
      <c r="D23" s="78">
        <v>1</v>
      </c>
    </row>
    <row r="24" spans="2:13" ht="30" customHeight="1" thickBot="1" x14ac:dyDescent="0.3">
      <c r="B24" s="19" t="s">
        <v>177</v>
      </c>
      <c r="C24" s="20" t="str">
        <f t="shared" si="0"/>
        <v/>
      </c>
      <c r="D24" s="79">
        <v>1</v>
      </c>
    </row>
    <row r="25" spans="2:13" ht="30" customHeight="1" thickBot="1" x14ac:dyDescent="0.3">
      <c r="B25" s="6"/>
      <c r="C25" s="6"/>
      <c r="D25" s="6"/>
    </row>
    <row r="26" spans="2:13" ht="38.25" customHeight="1" thickBot="1" x14ac:dyDescent="0.3">
      <c r="B26" s="154" t="s">
        <v>2</v>
      </c>
      <c r="C26" s="155"/>
      <c r="D26" s="155"/>
      <c r="E26" s="155"/>
      <c r="F26" s="155"/>
      <c r="G26" s="155"/>
      <c r="H26" s="155"/>
      <c r="I26" s="155"/>
      <c r="J26" s="155"/>
      <c r="K26" s="155"/>
      <c r="L26" s="155"/>
      <c r="M26" s="156"/>
    </row>
    <row r="27" spans="2:13" ht="64.5" customHeight="1" x14ac:dyDescent="0.25">
      <c r="B27" s="16" t="s">
        <v>0</v>
      </c>
      <c r="C27" s="127" t="s">
        <v>1</v>
      </c>
      <c r="D27" s="185" t="s">
        <v>7</v>
      </c>
      <c r="E27" s="186"/>
      <c r="F27" s="186"/>
      <c r="G27" s="186"/>
      <c r="H27" s="186"/>
      <c r="I27" s="186"/>
      <c r="J27" s="187" t="s">
        <v>8</v>
      </c>
      <c r="K27" s="187"/>
      <c r="L27" s="17" t="s">
        <v>28</v>
      </c>
      <c r="M27" s="18" t="s">
        <v>29</v>
      </c>
    </row>
    <row r="28" spans="2:13" ht="69.95" customHeight="1" x14ac:dyDescent="0.25">
      <c r="B28" s="11">
        <v>44197</v>
      </c>
      <c r="C28" s="12">
        <f t="shared" ref="C28" si="1">M28/L28</f>
        <v>0.85463192721257242</v>
      </c>
      <c r="D28" s="216" t="s">
        <v>190</v>
      </c>
      <c r="E28" s="216"/>
      <c r="F28" s="216"/>
      <c r="G28" s="216"/>
      <c r="H28" s="216"/>
      <c r="I28" s="216"/>
      <c r="J28" s="204" t="s">
        <v>11</v>
      </c>
      <c r="K28" s="204"/>
      <c r="L28" s="13">
        <v>48360</v>
      </c>
      <c r="M28" s="14">
        <v>41330</v>
      </c>
    </row>
    <row r="29" spans="2:13" ht="69.95" customHeight="1" x14ac:dyDescent="0.25">
      <c r="B29" s="11">
        <v>44228</v>
      </c>
      <c r="C29" s="12">
        <f>IFERROR(M29/L29,"")</f>
        <v>0.882671629445823</v>
      </c>
      <c r="D29" s="216" t="s">
        <v>191</v>
      </c>
      <c r="E29" s="216"/>
      <c r="F29" s="216"/>
      <c r="G29" s="216"/>
      <c r="H29" s="216"/>
      <c r="I29" s="216"/>
      <c r="J29" s="204" t="s">
        <v>11</v>
      </c>
      <c r="K29" s="204"/>
      <c r="L29" s="13">
        <v>48360</v>
      </c>
      <c r="M29" s="14">
        <v>42686</v>
      </c>
    </row>
    <row r="30" spans="2:13" ht="69.95" customHeight="1" x14ac:dyDescent="0.25">
      <c r="B30" s="11">
        <v>44256</v>
      </c>
      <c r="C30" s="12">
        <f t="shared" ref="C30:C39" si="2">IFERROR(M30/L30,"")</f>
        <v>0.99812300319488823</v>
      </c>
      <c r="D30" s="216" t="s">
        <v>192</v>
      </c>
      <c r="E30" s="216"/>
      <c r="F30" s="216"/>
      <c r="G30" s="216"/>
      <c r="H30" s="216"/>
      <c r="I30" s="216"/>
      <c r="J30" s="204" t="s">
        <v>11</v>
      </c>
      <c r="K30" s="204"/>
      <c r="L30" s="13">
        <v>50080</v>
      </c>
      <c r="M30" s="14">
        <v>49986</v>
      </c>
    </row>
    <row r="31" spans="2:13" ht="69.95" customHeight="1" x14ac:dyDescent="0.25">
      <c r="B31" s="11">
        <v>44287</v>
      </c>
      <c r="C31" s="12">
        <f t="shared" si="2"/>
        <v>0.97004344391785147</v>
      </c>
      <c r="D31" s="216" t="s">
        <v>193</v>
      </c>
      <c r="E31" s="216"/>
      <c r="F31" s="216"/>
      <c r="G31" s="216"/>
      <c r="H31" s="216"/>
      <c r="I31" s="216"/>
      <c r="J31" s="204" t="s">
        <v>11</v>
      </c>
      <c r="K31" s="204"/>
      <c r="L31" s="13">
        <v>50640</v>
      </c>
      <c r="M31" s="14">
        <v>49123</v>
      </c>
    </row>
    <row r="32" spans="2:13" ht="69.95" customHeight="1" x14ac:dyDescent="0.25">
      <c r="B32" s="11">
        <v>44317</v>
      </c>
      <c r="C32" s="12">
        <f t="shared" si="2"/>
        <v>0.90689324116743475</v>
      </c>
      <c r="D32" s="216" t="s">
        <v>237</v>
      </c>
      <c r="E32" s="216"/>
      <c r="F32" s="216"/>
      <c r="G32" s="216"/>
      <c r="H32" s="216"/>
      <c r="I32" s="216"/>
      <c r="J32" s="204" t="s">
        <v>11</v>
      </c>
      <c r="K32" s="204"/>
      <c r="L32" s="13">
        <v>52080</v>
      </c>
      <c r="M32" s="14">
        <v>47231</v>
      </c>
    </row>
    <row r="33" spans="2:13" ht="69.95" customHeight="1" x14ac:dyDescent="0.25">
      <c r="B33" s="11">
        <v>44348</v>
      </c>
      <c r="C33" s="12">
        <f t="shared" si="2"/>
        <v>0.94508448540706602</v>
      </c>
      <c r="D33" s="216" t="s">
        <v>238</v>
      </c>
      <c r="E33" s="216"/>
      <c r="F33" s="216"/>
      <c r="G33" s="216"/>
      <c r="H33" s="216"/>
      <c r="I33" s="216"/>
      <c r="J33" s="204" t="s">
        <v>11</v>
      </c>
      <c r="K33" s="204"/>
      <c r="L33" s="13">
        <v>52080</v>
      </c>
      <c r="M33" s="14">
        <v>49220</v>
      </c>
    </row>
    <row r="34" spans="2:13" ht="69.95" customHeight="1" x14ac:dyDescent="0.25">
      <c r="B34" s="11">
        <v>44378</v>
      </c>
      <c r="C34" s="12">
        <f t="shared" si="2"/>
        <v>1.1070306038047975</v>
      </c>
      <c r="D34" s="216" t="s">
        <v>241</v>
      </c>
      <c r="E34" s="216"/>
      <c r="F34" s="216"/>
      <c r="G34" s="216"/>
      <c r="H34" s="216"/>
      <c r="I34" s="216"/>
      <c r="J34" s="204" t="s">
        <v>239</v>
      </c>
      <c r="K34" s="204"/>
      <c r="L34" s="13">
        <v>48360</v>
      </c>
      <c r="M34" s="14">
        <v>53536</v>
      </c>
    </row>
    <row r="35" spans="2:13" ht="69.95" customHeight="1" x14ac:dyDescent="0.25">
      <c r="B35" s="11">
        <v>44409</v>
      </c>
      <c r="C35" s="12" t="str">
        <f t="shared" si="2"/>
        <v/>
      </c>
      <c r="D35" s="216"/>
      <c r="E35" s="216"/>
      <c r="F35" s="216"/>
      <c r="G35" s="216"/>
      <c r="H35" s="216"/>
      <c r="I35" s="216"/>
      <c r="J35" s="204"/>
      <c r="K35" s="204"/>
      <c r="L35" s="13"/>
      <c r="M35" s="14"/>
    </row>
    <row r="36" spans="2:13" ht="69.95" customHeight="1" x14ac:dyDescent="0.25">
      <c r="B36" s="11">
        <v>44440</v>
      </c>
      <c r="C36" s="12" t="str">
        <f t="shared" si="2"/>
        <v/>
      </c>
      <c r="D36" s="216"/>
      <c r="E36" s="216"/>
      <c r="F36" s="216"/>
      <c r="G36" s="216"/>
      <c r="H36" s="216"/>
      <c r="I36" s="216"/>
      <c r="J36" s="204"/>
      <c r="K36" s="204"/>
      <c r="L36" s="13"/>
      <c r="M36" s="14"/>
    </row>
    <row r="37" spans="2:13" ht="69.95" customHeight="1" x14ac:dyDescent="0.25">
      <c r="B37" s="11">
        <v>44470</v>
      </c>
      <c r="C37" s="12" t="str">
        <f t="shared" si="2"/>
        <v/>
      </c>
      <c r="D37" s="216"/>
      <c r="E37" s="216"/>
      <c r="F37" s="216"/>
      <c r="G37" s="216"/>
      <c r="H37" s="216"/>
      <c r="I37" s="216"/>
      <c r="J37" s="204"/>
      <c r="K37" s="204"/>
      <c r="L37" s="13"/>
      <c r="M37" s="14"/>
    </row>
    <row r="38" spans="2:13" ht="69.95" customHeight="1" x14ac:dyDescent="0.25">
      <c r="B38" s="11">
        <v>44501</v>
      </c>
      <c r="C38" s="12" t="str">
        <f t="shared" si="2"/>
        <v/>
      </c>
      <c r="D38" s="216"/>
      <c r="E38" s="216"/>
      <c r="F38" s="216"/>
      <c r="G38" s="216"/>
      <c r="H38" s="216"/>
      <c r="I38" s="216"/>
      <c r="J38" s="204"/>
      <c r="K38" s="204"/>
      <c r="L38" s="13"/>
      <c r="M38" s="14"/>
    </row>
    <row r="39" spans="2:13" ht="69.95" customHeight="1" thickBot="1" x14ac:dyDescent="0.3">
      <c r="B39" s="19">
        <v>44531</v>
      </c>
      <c r="C39" s="20" t="str">
        <f t="shared" si="2"/>
        <v/>
      </c>
      <c r="D39" s="219"/>
      <c r="E39" s="219"/>
      <c r="F39" s="219"/>
      <c r="G39" s="219"/>
      <c r="H39" s="219"/>
      <c r="I39" s="219"/>
      <c r="J39" s="211"/>
      <c r="K39" s="211"/>
      <c r="L39" s="59"/>
      <c r="M39" s="60"/>
    </row>
    <row r="41" spans="2:13" ht="20.25" customHeight="1" x14ac:dyDescent="0.25">
      <c r="B41" s="212" t="s">
        <v>183</v>
      </c>
      <c r="C41" s="212"/>
      <c r="D41" s="212"/>
      <c r="E41" s="212"/>
      <c r="F41" s="212"/>
      <c r="G41" s="212"/>
      <c r="H41" s="212"/>
      <c r="I41" s="212"/>
      <c r="J41" s="212"/>
      <c r="K41" s="212"/>
      <c r="L41" s="212"/>
      <c r="M41" s="212"/>
    </row>
    <row r="42" spans="2:13" ht="20.25" customHeight="1" x14ac:dyDescent="0.25">
      <c r="B42" s="212"/>
      <c r="C42" s="212"/>
      <c r="D42" s="212"/>
      <c r="E42" s="212"/>
      <c r="F42" s="212"/>
      <c r="G42" s="212"/>
      <c r="H42" s="212"/>
      <c r="I42" s="212"/>
      <c r="J42" s="212"/>
      <c r="K42" s="212"/>
      <c r="L42" s="212"/>
      <c r="M42" s="212"/>
    </row>
  </sheetData>
  <mergeCells count="39">
    <mergeCell ref="B10:M10"/>
    <mergeCell ref="D30:I30"/>
    <mergeCell ref="D31:I31"/>
    <mergeCell ref="D27:I27"/>
    <mergeCell ref="D28:I28"/>
    <mergeCell ref="J27:K27"/>
    <mergeCell ref="J29:K29"/>
    <mergeCell ref="J30:K30"/>
    <mergeCell ref="B41:M42"/>
    <mergeCell ref="J36:K36"/>
    <mergeCell ref="J35:K35"/>
    <mergeCell ref="J34:K34"/>
    <mergeCell ref="J33:K33"/>
    <mergeCell ref="D38:I38"/>
    <mergeCell ref="D39:I39"/>
    <mergeCell ref="J37:K37"/>
    <mergeCell ref="J38:K38"/>
    <mergeCell ref="J39:K39"/>
    <mergeCell ref="D37:I37"/>
    <mergeCell ref="D36:I36"/>
    <mergeCell ref="D35:I35"/>
    <mergeCell ref="D33:I33"/>
    <mergeCell ref="D34:I34"/>
    <mergeCell ref="D32:I32"/>
    <mergeCell ref="B9:M9"/>
    <mergeCell ref="J32:K32"/>
    <mergeCell ref="B2:C5"/>
    <mergeCell ref="J31:K31"/>
    <mergeCell ref="J28:K28"/>
    <mergeCell ref="B26:M26"/>
    <mergeCell ref="D2:K5"/>
    <mergeCell ref="L2:M2"/>
    <mergeCell ref="L3:M3"/>
    <mergeCell ref="L4:M4"/>
    <mergeCell ref="L5:M5"/>
    <mergeCell ref="B7:C7"/>
    <mergeCell ref="I7:J7"/>
    <mergeCell ref="F7:G7"/>
    <mergeCell ref="D29:I29"/>
  </mergeCells>
  <phoneticPr fontId="5" type="noConversion"/>
  <pageMargins left="0.7" right="0.7" top="0.75" bottom="0.75" header="0.3" footer="0.3"/>
  <pageSetup paperSize="9" scale="33" orientation="portrait" r:id="rId1"/>
  <ignoredErrors>
    <ignoredError sqref="C28 C13 C14:C24 C29:C39" unlockedFormula="1"/>
  </ignoredError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theme="9" tint="0.39997558519241921"/>
  </sheetPr>
  <dimension ref="B2:M42"/>
  <sheetViews>
    <sheetView showGridLines="0" tabSelected="1" view="pageBreakPreview" topLeftCell="A6" zoomScale="70" zoomScaleNormal="70" zoomScaleSheetLayoutView="70" workbookViewId="0">
      <selection activeCell="E12" sqref="E12"/>
    </sheetView>
  </sheetViews>
  <sheetFormatPr baseColWidth="10" defaultColWidth="18" defaultRowHeight="20.25" customHeight="1" x14ac:dyDescent="0.25"/>
  <cols>
    <col min="1" max="1" width="13.140625" style="6" customWidth="1"/>
    <col min="2" max="2" width="19" style="6" customWidth="1"/>
    <col min="3" max="8" width="18" style="6"/>
    <col min="9" max="9" width="20.140625" style="6" customWidth="1"/>
    <col min="10" max="10" width="21" style="6" customWidth="1"/>
    <col min="11" max="11" width="22.28515625" style="6" customWidth="1"/>
    <col min="12" max="12" width="19.42578125" style="6" customWidth="1"/>
    <col min="13" max="13" width="19.85546875" style="6" customWidth="1"/>
    <col min="14" max="16384" width="18" style="6"/>
  </cols>
  <sheetData>
    <row r="2" spans="2:13" ht="24.95" customHeight="1" x14ac:dyDescent="0.25">
      <c r="B2" s="157"/>
      <c r="C2" s="158"/>
      <c r="D2" s="163" t="s">
        <v>10</v>
      </c>
      <c r="E2" s="164"/>
      <c r="F2" s="164"/>
      <c r="G2" s="164"/>
      <c r="H2" s="164"/>
      <c r="I2" s="164"/>
      <c r="J2" s="164"/>
      <c r="K2" s="165"/>
      <c r="L2" s="172" t="s">
        <v>163</v>
      </c>
      <c r="M2" s="173"/>
    </row>
    <row r="3" spans="2:13" ht="24.95" customHeight="1" x14ac:dyDescent="0.25">
      <c r="B3" s="159"/>
      <c r="C3" s="160"/>
      <c r="D3" s="166"/>
      <c r="E3" s="167"/>
      <c r="F3" s="167"/>
      <c r="G3" s="167"/>
      <c r="H3" s="167"/>
      <c r="I3" s="167"/>
      <c r="J3" s="167"/>
      <c r="K3" s="168"/>
      <c r="L3" s="174" t="s">
        <v>164</v>
      </c>
      <c r="M3" s="175"/>
    </row>
    <row r="4" spans="2:13" ht="24.95" customHeight="1" x14ac:dyDescent="0.25">
      <c r="B4" s="159"/>
      <c r="C4" s="160"/>
      <c r="D4" s="166"/>
      <c r="E4" s="167"/>
      <c r="F4" s="167"/>
      <c r="G4" s="167"/>
      <c r="H4" s="167"/>
      <c r="I4" s="167"/>
      <c r="J4" s="167"/>
      <c r="K4" s="168"/>
      <c r="L4" s="174" t="s">
        <v>165</v>
      </c>
      <c r="M4" s="175"/>
    </row>
    <row r="5" spans="2:13" ht="24.95" customHeight="1" x14ac:dyDescent="0.25">
      <c r="B5" s="161"/>
      <c r="C5" s="162"/>
      <c r="D5" s="169"/>
      <c r="E5" s="170"/>
      <c r="F5" s="170"/>
      <c r="G5" s="170"/>
      <c r="H5" s="170"/>
      <c r="I5" s="170"/>
      <c r="J5" s="170"/>
      <c r="K5" s="171"/>
      <c r="L5" s="176" t="s">
        <v>112</v>
      </c>
      <c r="M5" s="177"/>
    </row>
    <row r="6" spans="2:13" ht="18.75" customHeight="1" x14ac:dyDescent="0.25"/>
    <row r="7" spans="2:13" ht="59.25" customHeight="1" x14ac:dyDescent="0.25">
      <c r="B7" s="178" t="s">
        <v>3</v>
      </c>
      <c r="C7" s="178"/>
      <c r="D7" s="23"/>
      <c r="E7" s="2"/>
      <c r="F7" s="179" t="s">
        <v>4</v>
      </c>
      <c r="G7" s="179"/>
      <c r="H7" s="3"/>
      <c r="I7" s="180" t="s">
        <v>5</v>
      </c>
      <c r="J7" s="180"/>
      <c r="K7" s="2"/>
    </row>
    <row r="8" spans="2:13" ht="30" customHeight="1" x14ac:dyDescent="0.25">
      <c r="B8" s="23"/>
      <c r="C8" s="23"/>
      <c r="D8" s="23"/>
      <c r="E8" s="2"/>
      <c r="F8" s="2"/>
      <c r="G8" s="25"/>
      <c r="H8" s="3"/>
      <c r="I8" s="24"/>
      <c r="J8" s="24"/>
      <c r="K8" s="2"/>
    </row>
    <row r="9" spans="2:13" ht="35.25" customHeight="1" x14ac:dyDescent="0.25">
      <c r="B9" s="181" t="s">
        <v>6</v>
      </c>
      <c r="C9" s="181"/>
      <c r="D9" s="181"/>
      <c r="E9" s="181"/>
      <c r="F9" s="181"/>
      <c r="G9" s="181"/>
      <c r="H9" s="181"/>
      <c r="I9" s="181"/>
      <c r="J9" s="181"/>
      <c r="K9" s="181"/>
      <c r="L9" s="181"/>
      <c r="M9" s="181"/>
    </row>
    <row r="10" spans="2:13" ht="45.75" customHeight="1" x14ac:dyDescent="0.25">
      <c r="B10" s="182" t="s">
        <v>13</v>
      </c>
      <c r="C10" s="183"/>
      <c r="D10" s="183"/>
      <c r="E10" s="183"/>
      <c r="F10" s="183"/>
      <c r="G10" s="183"/>
      <c r="H10" s="183"/>
      <c r="I10" s="183"/>
      <c r="J10" s="183"/>
      <c r="K10" s="183"/>
      <c r="L10" s="183"/>
      <c r="M10" s="184"/>
    </row>
    <row r="11" spans="2:13" ht="30" customHeight="1" thickBot="1" x14ac:dyDescent="0.3"/>
    <row r="12" spans="2:13" ht="30" customHeight="1" thickBot="1" x14ac:dyDescent="0.3">
      <c r="B12" s="100" t="s">
        <v>0</v>
      </c>
      <c r="C12" s="101" t="s">
        <v>1</v>
      </c>
      <c r="D12" s="102" t="s">
        <v>67</v>
      </c>
    </row>
    <row r="13" spans="2:13" ht="30" customHeight="1" x14ac:dyDescent="0.25">
      <c r="B13" s="73">
        <v>44197</v>
      </c>
      <c r="C13" s="77">
        <f>+M28</f>
        <v>100</v>
      </c>
      <c r="D13" s="89">
        <v>100</v>
      </c>
    </row>
    <row r="14" spans="2:13" ht="30" customHeight="1" x14ac:dyDescent="0.25">
      <c r="B14" s="11">
        <v>44228</v>
      </c>
      <c r="C14" s="39">
        <f t="shared" ref="C14:C19" si="0">+M29</f>
        <v>100</v>
      </c>
      <c r="D14" s="31">
        <v>100</v>
      </c>
    </row>
    <row r="15" spans="2:13" ht="30" customHeight="1" x14ac:dyDescent="0.25">
      <c r="B15" s="11">
        <v>44256</v>
      </c>
      <c r="C15" s="39">
        <f t="shared" si="0"/>
        <v>100</v>
      </c>
      <c r="D15" s="31">
        <v>100</v>
      </c>
    </row>
    <row r="16" spans="2:13" ht="30" customHeight="1" x14ac:dyDescent="0.25">
      <c r="B16" s="11">
        <v>44287</v>
      </c>
      <c r="C16" s="39">
        <f t="shared" si="0"/>
        <v>95</v>
      </c>
      <c r="D16" s="31">
        <v>100</v>
      </c>
    </row>
    <row r="17" spans="2:13" ht="30" customHeight="1" x14ac:dyDescent="0.25">
      <c r="B17" s="11">
        <v>44317</v>
      </c>
      <c r="C17" s="39">
        <f t="shared" si="0"/>
        <v>100</v>
      </c>
      <c r="D17" s="31">
        <v>100</v>
      </c>
    </row>
    <row r="18" spans="2:13" ht="30" customHeight="1" x14ac:dyDescent="0.25">
      <c r="B18" s="11">
        <v>44348</v>
      </c>
      <c r="C18" s="39">
        <f t="shared" si="0"/>
        <v>100</v>
      </c>
      <c r="D18" s="31">
        <v>100</v>
      </c>
      <c r="M18" s="4"/>
    </row>
    <row r="19" spans="2:13" ht="30" customHeight="1" x14ac:dyDescent="0.25">
      <c r="B19" s="11">
        <v>44378</v>
      </c>
      <c r="C19" s="39">
        <f t="shared" si="0"/>
        <v>100</v>
      </c>
      <c r="D19" s="31">
        <v>100</v>
      </c>
      <c r="M19" s="4"/>
    </row>
    <row r="20" spans="2:13" ht="30" customHeight="1" x14ac:dyDescent="0.25">
      <c r="B20" s="11">
        <v>44409</v>
      </c>
      <c r="C20" s="39"/>
      <c r="D20" s="31"/>
    </row>
    <row r="21" spans="2:13" ht="30" customHeight="1" x14ac:dyDescent="0.25">
      <c r="B21" s="11">
        <v>44440</v>
      </c>
      <c r="C21" s="39"/>
      <c r="D21" s="31"/>
    </row>
    <row r="22" spans="2:13" ht="30" customHeight="1" x14ac:dyDescent="0.25">
      <c r="B22" s="11">
        <v>44470</v>
      </c>
      <c r="C22" s="39"/>
      <c r="D22" s="31"/>
    </row>
    <row r="23" spans="2:13" ht="30" customHeight="1" x14ac:dyDescent="0.25">
      <c r="B23" s="11">
        <v>44501</v>
      </c>
      <c r="C23" s="39"/>
      <c r="D23" s="31"/>
    </row>
    <row r="24" spans="2:13" ht="30" customHeight="1" thickBot="1" x14ac:dyDescent="0.3">
      <c r="B24" s="19">
        <v>44531</v>
      </c>
      <c r="C24" s="72"/>
      <c r="D24" s="32"/>
    </row>
    <row r="25" spans="2:13" ht="30" customHeight="1" thickBot="1" x14ac:dyDescent="0.3"/>
    <row r="26" spans="2:13" ht="38.25" customHeight="1" thickBot="1" x14ac:dyDescent="0.3">
      <c r="B26" s="213" t="s">
        <v>2</v>
      </c>
      <c r="C26" s="214"/>
      <c r="D26" s="214"/>
      <c r="E26" s="214"/>
      <c r="F26" s="214"/>
      <c r="G26" s="214"/>
      <c r="H26" s="214"/>
      <c r="I26" s="214"/>
      <c r="J26" s="214"/>
      <c r="K26" s="214"/>
      <c r="L26" s="214"/>
      <c r="M26" s="215"/>
    </row>
    <row r="27" spans="2:13" ht="64.5" customHeight="1" thickBot="1" x14ac:dyDescent="0.3">
      <c r="B27" s="103" t="s">
        <v>0</v>
      </c>
      <c r="C27" s="104" t="s">
        <v>1</v>
      </c>
      <c r="D27" s="255" t="s">
        <v>7</v>
      </c>
      <c r="E27" s="256"/>
      <c r="F27" s="256"/>
      <c r="G27" s="256"/>
      <c r="H27" s="256"/>
      <c r="I27" s="256"/>
      <c r="J27" s="257" t="s">
        <v>8</v>
      </c>
      <c r="K27" s="257"/>
      <c r="L27" s="105" t="s">
        <v>56</v>
      </c>
      <c r="M27" s="106" t="s">
        <v>14</v>
      </c>
    </row>
    <row r="28" spans="2:13" ht="30" customHeight="1" x14ac:dyDescent="0.25">
      <c r="B28" s="73">
        <v>44197</v>
      </c>
      <c r="C28" s="88">
        <f t="shared" ref="C28:C34" si="1">M28/L28</f>
        <v>1</v>
      </c>
      <c r="D28" s="234" t="s">
        <v>61</v>
      </c>
      <c r="E28" s="234"/>
      <c r="F28" s="234"/>
      <c r="G28" s="234"/>
      <c r="H28" s="234"/>
      <c r="I28" s="234"/>
      <c r="J28" s="258" t="s">
        <v>60</v>
      </c>
      <c r="K28" s="258"/>
      <c r="L28" s="75">
        <v>100</v>
      </c>
      <c r="M28" s="76">
        <v>100</v>
      </c>
    </row>
    <row r="29" spans="2:13" ht="30" customHeight="1" x14ac:dyDescent="0.25">
      <c r="B29" s="11">
        <v>44228</v>
      </c>
      <c r="C29" s="12">
        <f t="shared" si="1"/>
        <v>1</v>
      </c>
      <c r="D29" s="216" t="s">
        <v>61</v>
      </c>
      <c r="E29" s="216"/>
      <c r="F29" s="216"/>
      <c r="G29" s="216"/>
      <c r="H29" s="216"/>
      <c r="I29" s="216"/>
      <c r="J29" s="221" t="s">
        <v>60</v>
      </c>
      <c r="K29" s="221"/>
      <c r="L29" s="13">
        <v>100</v>
      </c>
      <c r="M29" s="14">
        <v>100</v>
      </c>
    </row>
    <row r="30" spans="2:13" ht="30" customHeight="1" x14ac:dyDescent="0.25">
      <c r="B30" s="11">
        <v>44256</v>
      </c>
      <c r="C30" s="12">
        <f t="shared" si="1"/>
        <v>1</v>
      </c>
      <c r="D30" s="216" t="s">
        <v>61</v>
      </c>
      <c r="E30" s="216"/>
      <c r="F30" s="216"/>
      <c r="G30" s="216"/>
      <c r="H30" s="216"/>
      <c r="I30" s="216"/>
      <c r="J30" s="221" t="s">
        <v>60</v>
      </c>
      <c r="K30" s="221"/>
      <c r="L30" s="13">
        <v>100</v>
      </c>
      <c r="M30" s="14">
        <v>100</v>
      </c>
    </row>
    <row r="31" spans="2:13" ht="30" customHeight="1" x14ac:dyDescent="0.25">
      <c r="B31" s="11">
        <v>44287</v>
      </c>
      <c r="C31" s="12">
        <f t="shared" si="1"/>
        <v>0.95</v>
      </c>
      <c r="D31" s="216" t="s">
        <v>61</v>
      </c>
      <c r="E31" s="216"/>
      <c r="F31" s="216"/>
      <c r="G31" s="216"/>
      <c r="H31" s="216"/>
      <c r="I31" s="216"/>
      <c r="J31" s="221" t="s">
        <v>60</v>
      </c>
      <c r="K31" s="221"/>
      <c r="L31" s="13">
        <v>100</v>
      </c>
      <c r="M31" s="14">
        <v>95</v>
      </c>
    </row>
    <row r="32" spans="2:13" ht="30" customHeight="1" x14ac:dyDescent="0.25">
      <c r="B32" s="11">
        <v>44317</v>
      </c>
      <c r="C32" s="12">
        <f t="shared" si="1"/>
        <v>1</v>
      </c>
      <c r="D32" s="216" t="s">
        <v>61</v>
      </c>
      <c r="E32" s="216"/>
      <c r="F32" s="216"/>
      <c r="G32" s="216"/>
      <c r="H32" s="216"/>
      <c r="I32" s="216"/>
      <c r="J32" s="221" t="s">
        <v>60</v>
      </c>
      <c r="K32" s="221"/>
      <c r="L32" s="13">
        <v>100</v>
      </c>
      <c r="M32" s="14">
        <v>100</v>
      </c>
    </row>
    <row r="33" spans="2:13" ht="30" customHeight="1" x14ac:dyDescent="0.25">
      <c r="B33" s="11">
        <v>44348</v>
      </c>
      <c r="C33" s="12">
        <f t="shared" si="1"/>
        <v>1</v>
      </c>
      <c r="D33" s="216" t="s">
        <v>61</v>
      </c>
      <c r="E33" s="216"/>
      <c r="F33" s="216"/>
      <c r="G33" s="216"/>
      <c r="H33" s="216"/>
      <c r="I33" s="216"/>
      <c r="J33" s="221" t="s">
        <v>60</v>
      </c>
      <c r="K33" s="221"/>
      <c r="L33" s="13">
        <v>100</v>
      </c>
      <c r="M33" s="14">
        <v>100</v>
      </c>
    </row>
    <row r="34" spans="2:13" ht="30" customHeight="1" x14ac:dyDescent="0.25">
      <c r="B34" s="11">
        <v>44378</v>
      </c>
      <c r="C34" s="12">
        <f t="shared" si="1"/>
        <v>1</v>
      </c>
      <c r="D34" s="216" t="s">
        <v>61</v>
      </c>
      <c r="E34" s="216"/>
      <c r="F34" s="216"/>
      <c r="G34" s="216"/>
      <c r="H34" s="216"/>
      <c r="I34" s="216"/>
      <c r="J34" s="221" t="s">
        <v>60</v>
      </c>
      <c r="K34" s="221"/>
      <c r="L34" s="13">
        <v>100</v>
      </c>
      <c r="M34" s="14">
        <v>100</v>
      </c>
    </row>
    <row r="35" spans="2:13" ht="30" customHeight="1" x14ac:dyDescent="0.25">
      <c r="B35" s="11">
        <v>44409</v>
      </c>
      <c r="C35" s="12"/>
      <c r="D35" s="216"/>
      <c r="E35" s="216"/>
      <c r="F35" s="216"/>
      <c r="G35" s="216"/>
      <c r="H35" s="216"/>
      <c r="I35" s="216"/>
      <c r="J35" s="221"/>
      <c r="K35" s="221"/>
      <c r="L35" s="13"/>
      <c r="M35" s="14"/>
    </row>
    <row r="36" spans="2:13" ht="30" customHeight="1" x14ac:dyDescent="0.25">
      <c r="B36" s="11">
        <v>44440</v>
      </c>
      <c r="C36" s="12"/>
      <c r="D36" s="216"/>
      <c r="E36" s="216"/>
      <c r="F36" s="216"/>
      <c r="G36" s="216"/>
      <c r="H36" s="216"/>
      <c r="I36" s="216"/>
      <c r="J36" s="221"/>
      <c r="K36" s="221"/>
      <c r="L36" s="13"/>
      <c r="M36" s="14"/>
    </row>
    <row r="37" spans="2:13" ht="30" customHeight="1" x14ac:dyDescent="0.25">
      <c r="B37" s="11">
        <v>44470</v>
      </c>
      <c r="C37" s="12"/>
      <c r="D37" s="216"/>
      <c r="E37" s="216"/>
      <c r="F37" s="216"/>
      <c r="G37" s="216"/>
      <c r="H37" s="216"/>
      <c r="I37" s="216"/>
      <c r="J37" s="221"/>
      <c r="K37" s="221"/>
      <c r="L37" s="13"/>
      <c r="M37" s="14"/>
    </row>
    <row r="38" spans="2:13" ht="30" customHeight="1" x14ac:dyDescent="0.25">
      <c r="B38" s="11">
        <v>44501</v>
      </c>
      <c r="C38" s="12"/>
      <c r="D38" s="216"/>
      <c r="E38" s="216"/>
      <c r="F38" s="216"/>
      <c r="G38" s="216"/>
      <c r="H38" s="216"/>
      <c r="I38" s="216"/>
      <c r="J38" s="221"/>
      <c r="K38" s="221"/>
      <c r="L38" s="13"/>
      <c r="M38" s="14"/>
    </row>
    <row r="39" spans="2:13" ht="30" customHeight="1" thickBot="1" x14ac:dyDescent="0.3">
      <c r="B39" s="19">
        <v>44531</v>
      </c>
      <c r="C39" s="20"/>
      <c r="D39" s="219"/>
      <c r="E39" s="219"/>
      <c r="F39" s="219"/>
      <c r="G39" s="219"/>
      <c r="H39" s="219"/>
      <c r="I39" s="219"/>
      <c r="J39" s="220"/>
      <c r="K39" s="220"/>
      <c r="L39" s="59"/>
      <c r="M39" s="60"/>
    </row>
    <row r="41" spans="2:13" ht="20.25" customHeight="1" x14ac:dyDescent="0.25">
      <c r="B41" s="192" t="s">
        <v>183</v>
      </c>
      <c r="C41" s="193"/>
      <c r="D41" s="193"/>
      <c r="E41" s="193"/>
      <c r="F41" s="193"/>
      <c r="G41" s="193"/>
      <c r="H41" s="193"/>
      <c r="I41" s="193"/>
      <c r="J41" s="193"/>
      <c r="K41" s="193"/>
      <c r="L41" s="193"/>
      <c r="M41" s="194"/>
    </row>
    <row r="42" spans="2:13" ht="20.25" customHeight="1" x14ac:dyDescent="0.25">
      <c r="B42" s="195"/>
      <c r="C42" s="196"/>
      <c r="D42" s="196"/>
      <c r="E42" s="196"/>
      <c r="F42" s="196"/>
      <c r="G42" s="196"/>
      <c r="H42" s="196"/>
      <c r="I42" s="196"/>
      <c r="J42" s="196"/>
      <c r="K42" s="196"/>
      <c r="L42" s="196"/>
      <c r="M42" s="197"/>
    </row>
  </sheetData>
  <mergeCells count="39">
    <mergeCell ref="B26:M26"/>
    <mergeCell ref="B2:C5"/>
    <mergeCell ref="D2:K5"/>
    <mergeCell ref="L2:M2"/>
    <mergeCell ref="L3:M3"/>
    <mergeCell ref="L4:M4"/>
    <mergeCell ref="L5:M5"/>
    <mergeCell ref="B7:C7"/>
    <mergeCell ref="F7:G7"/>
    <mergeCell ref="I7:J7"/>
    <mergeCell ref="B9:M9"/>
    <mergeCell ref="B10:M10"/>
    <mergeCell ref="D27:I27"/>
    <mergeCell ref="J27:K27"/>
    <mergeCell ref="D28:I28"/>
    <mergeCell ref="J28:K28"/>
    <mergeCell ref="D29:I29"/>
    <mergeCell ref="J29:K29"/>
    <mergeCell ref="D30:I30"/>
    <mergeCell ref="J30:K30"/>
    <mergeCell ref="D31:I31"/>
    <mergeCell ref="J31:K31"/>
    <mergeCell ref="D32:I32"/>
    <mergeCell ref="J32:K32"/>
    <mergeCell ref="D33:I33"/>
    <mergeCell ref="J33:K33"/>
    <mergeCell ref="D34:I34"/>
    <mergeCell ref="J34:K34"/>
    <mergeCell ref="D35:I35"/>
    <mergeCell ref="J35:K35"/>
    <mergeCell ref="D39:I39"/>
    <mergeCell ref="J39:K39"/>
    <mergeCell ref="B41:M42"/>
    <mergeCell ref="D36:I36"/>
    <mergeCell ref="J36:K36"/>
    <mergeCell ref="D37:I37"/>
    <mergeCell ref="J37:K37"/>
    <mergeCell ref="D38:I38"/>
    <mergeCell ref="J38:K38"/>
  </mergeCells>
  <pageMargins left="0.7" right="0.7" top="0.75" bottom="0.75" header="0.3" footer="0.3"/>
  <pageSetup paperSize="9" scale="33" orientation="portrait" r:id="rId1"/>
  <ignoredErrors>
    <ignoredError sqref="C28:C29 C13 C30:C31 C14:C16 C32:C34 C17:C19" unlockedFormula="1"/>
  </ignoredError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theme="8" tint="0.59999389629810485"/>
  </sheetPr>
  <dimension ref="B2:M42"/>
  <sheetViews>
    <sheetView showGridLines="0" view="pageBreakPreview" zoomScale="70" zoomScaleNormal="70" zoomScaleSheetLayoutView="70" workbookViewId="0">
      <selection activeCell="B10" sqref="B10:M10"/>
    </sheetView>
  </sheetViews>
  <sheetFormatPr baseColWidth="10" defaultColWidth="18" defaultRowHeight="20.25" customHeight="1" x14ac:dyDescent="0.25"/>
  <cols>
    <col min="1" max="1" width="13.140625" style="6" customWidth="1"/>
    <col min="2" max="2" width="19" style="6" customWidth="1"/>
    <col min="3" max="8" width="18" style="6"/>
    <col min="9" max="9" width="20.140625" style="6" customWidth="1"/>
    <col min="10" max="10" width="21" style="6" customWidth="1"/>
    <col min="11" max="11" width="22.28515625" style="6" customWidth="1"/>
    <col min="12" max="12" width="19.42578125" style="6" customWidth="1"/>
    <col min="13" max="13" width="19.85546875" style="6" customWidth="1"/>
    <col min="14" max="16384" width="18" style="6"/>
  </cols>
  <sheetData>
    <row r="2" spans="2:13" ht="24.95" customHeight="1" x14ac:dyDescent="0.25">
      <c r="B2" s="157"/>
      <c r="C2" s="158"/>
      <c r="D2" s="163" t="s">
        <v>10</v>
      </c>
      <c r="E2" s="164"/>
      <c r="F2" s="164"/>
      <c r="G2" s="164"/>
      <c r="H2" s="164"/>
      <c r="I2" s="164"/>
      <c r="J2" s="164"/>
      <c r="K2" s="165"/>
      <c r="L2" s="172" t="s">
        <v>163</v>
      </c>
      <c r="M2" s="173"/>
    </row>
    <row r="3" spans="2:13" ht="24.95" customHeight="1" x14ac:dyDescent="0.25">
      <c r="B3" s="159"/>
      <c r="C3" s="160"/>
      <c r="D3" s="166"/>
      <c r="E3" s="167"/>
      <c r="F3" s="167"/>
      <c r="G3" s="167"/>
      <c r="H3" s="167"/>
      <c r="I3" s="167"/>
      <c r="J3" s="167"/>
      <c r="K3" s="168"/>
      <c r="L3" s="174" t="s">
        <v>164</v>
      </c>
      <c r="M3" s="175"/>
    </row>
    <row r="4" spans="2:13" ht="24.95" customHeight="1" x14ac:dyDescent="0.25">
      <c r="B4" s="159"/>
      <c r="C4" s="160"/>
      <c r="D4" s="166"/>
      <c r="E4" s="167"/>
      <c r="F4" s="167"/>
      <c r="G4" s="167"/>
      <c r="H4" s="167"/>
      <c r="I4" s="167"/>
      <c r="J4" s="167"/>
      <c r="K4" s="168"/>
      <c r="L4" s="174" t="s">
        <v>165</v>
      </c>
      <c r="M4" s="175"/>
    </row>
    <row r="5" spans="2:13" ht="24.95" customHeight="1" x14ac:dyDescent="0.25">
      <c r="B5" s="161"/>
      <c r="C5" s="162"/>
      <c r="D5" s="169"/>
      <c r="E5" s="170"/>
      <c r="F5" s="170"/>
      <c r="G5" s="170"/>
      <c r="H5" s="170"/>
      <c r="I5" s="170"/>
      <c r="J5" s="170"/>
      <c r="K5" s="171"/>
      <c r="L5" s="176" t="s">
        <v>113</v>
      </c>
      <c r="M5" s="177"/>
    </row>
    <row r="6" spans="2:13" ht="18.75" customHeight="1" x14ac:dyDescent="0.25"/>
    <row r="7" spans="2:13" ht="59.25" customHeight="1" x14ac:dyDescent="0.25">
      <c r="B7" s="178" t="s">
        <v>3</v>
      </c>
      <c r="C7" s="178"/>
      <c r="D7" s="23"/>
      <c r="E7" s="2"/>
      <c r="F7" s="179" t="s">
        <v>4</v>
      </c>
      <c r="G7" s="179"/>
      <c r="H7" s="3"/>
      <c r="I7" s="180" t="s">
        <v>5</v>
      </c>
      <c r="J7" s="180"/>
      <c r="K7" s="2"/>
    </row>
    <row r="8" spans="2:13" ht="30" customHeight="1" x14ac:dyDescent="0.25">
      <c r="B8" s="23"/>
      <c r="C8" s="23"/>
      <c r="D8" s="23"/>
      <c r="E8" s="2"/>
      <c r="F8" s="2"/>
      <c r="G8" s="25"/>
      <c r="H8" s="3"/>
      <c r="I8" s="24"/>
      <c r="J8" s="24"/>
      <c r="K8" s="2"/>
    </row>
    <row r="9" spans="2:13" ht="35.25" customHeight="1" x14ac:dyDescent="0.25">
      <c r="B9" s="181" t="s">
        <v>6</v>
      </c>
      <c r="C9" s="181"/>
      <c r="D9" s="181"/>
      <c r="E9" s="181"/>
      <c r="F9" s="181"/>
      <c r="G9" s="181"/>
      <c r="H9" s="181"/>
      <c r="I9" s="181"/>
      <c r="J9" s="181"/>
      <c r="K9" s="181"/>
      <c r="L9" s="181"/>
      <c r="M9" s="181"/>
    </row>
    <row r="10" spans="2:13" ht="45.75" customHeight="1" x14ac:dyDescent="0.25">
      <c r="B10" s="182" t="s">
        <v>18</v>
      </c>
      <c r="C10" s="183"/>
      <c r="D10" s="183"/>
      <c r="E10" s="183"/>
      <c r="F10" s="183"/>
      <c r="G10" s="183"/>
      <c r="H10" s="183"/>
      <c r="I10" s="183"/>
      <c r="J10" s="183"/>
      <c r="K10" s="183"/>
      <c r="L10" s="183"/>
      <c r="M10" s="184"/>
    </row>
    <row r="11" spans="2:13" ht="30" customHeight="1" thickBot="1" x14ac:dyDescent="0.3">
      <c r="F11" s="6">
        <v>874.5</v>
      </c>
      <c r="G11" s="6">
        <f>+F11+0.28</f>
        <v>874.78</v>
      </c>
      <c r="H11" s="6">
        <v>0.999085</v>
      </c>
      <c r="I11" s="6">
        <f>+H11-0.0139</f>
        <v>0.98518499999999998</v>
      </c>
    </row>
    <row r="12" spans="2:13" ht="30" customHeight="1" thickBot="1" x14ac:dyDescent="0.3">
      <c r="B12" s="61" t="s">
        <v>0</v>
      </c>
      <c r="C12" s="62" t="s">
        <v>1</v>
      </c>
      <c r="D12" s="63" t="s">
        <v>67</v>
      </c>
    </row>
    <row r="13" spans="2:13" ht="30" customHeight="1" x14ac:dyDescent="0.25">
      <c r="B13" s="73" t="s">
        <v>166</v>
      </c>
      <c r="C13" s="74">
        <f>+C28</f>
        <v>100</v>
      </c>
      <c r="D13" s="89">
        <v>100</v>
      </c>
    </row>
    <row r="14" spans="2:13" ht="30" customHeight="1" x14ac:dyDescent="0.25">
      <c r="B14" s="47" t="s">
        <v>167</v>
      </c>
      <c r="C14" s="30">
        <f>+C29</f>
        <v>100</v>
      </c>
      <c r="D14" s="31">
        <v>100</v>
      </c>
    </row>
    <row r="15" spans="2:13" ht="30" customHeight="1" x14ac:dyDescent="0.25">
      <c r="B15" s="47" t="s">
        <v>168</v>
      </c>
      <c r="C15" s="30">
        <f>+C30</f>
        <v>100</v>
      </c>
      <c r="D15" s="31">
        <v>100</v>
      </c>
    </row>
    <row r="16" spans="2:13" ht="30" customHeight="1" x14ac:dyDescent="0.25">
      <c r="B16" s="47" t="s">
        <v>169</v>
      </c>
      <c r="C16" s="30">
        <f t="shared" ref="C16" si="0">+C31</f>
        <v>100</v>
      </c>
      <c r="D16" s="31">
        <v>100</v>
      </c>
    </row>
    <row r="17" spans="2:13" ht="30" customHeight="1" x14ac:dyDescent="0.25">
      <c r="B17" s="47" t="s">
        <v>170</v>
      </c>
      <c r="C17" s="30"/>
      <c r="D17" s="31"/>
    </row>
    <row r="18" spans="2:13" ht="30" customHeight="1" x14ac:dyDescent="0.25">
      <c r="B18" s="47" t="s">
        <v>171</v>
      </c>
      <c r="C18" s="30"/>
      <c r="D18" s="31"/>
      <c r="M18" s="4"/>
    </row>
    <row r="19" spans="2:13" ht="30" customHeight="1" x14ac:dyDescent="0.25">
      <c r="B19" s="47" t="s">
        <v>172</v>
      </c>
      <c r="C19" s="30"/>
      <c r="D19" s="31"/>
      <c r="M19" s="4"/>
    </row>
    <row r="20" spans="2:13" ht="30" customHeight="1" x14ac:dyDescent="0.25">
      <c r="B20" s="47" t="s">
        <v>173</v>
      </c>
      <c r="C20" s="30"/>
      <c r="D20" s="31"/>
    </row>
    <row r="21" spans="2:13" ht="30" customHeight="1" x14ac:dyDescent="0.25">
      <c r="B21" s="47" t="s">
        <v>174</v>
      </c>
      <c r="C21" s="30"/>
      <c r="D21" s="31"/>
    </row>
    <row r="22" spans="2:13" ht="30" customHeight="1" x14ac:dyDescent="0.25">
      <c r="B22" s="47" t="s">
        <v>175</v>
      </c>
      <c r="C22" s="30"/>
      <c r="D22" s="31"/>
    </row>
    <row r="23" spans="2:13" ht="30" customHeight="1" x14ac:dyDescent="0.25">
      <c r="B23" s="47" t="s">
        <v>176</v>
      </c>
      <c r="C23" s="30"/>
      <c r="D23" s="31"/>
    </row>
    <row r="24" spans="2:13" ht="30" customHeight="1" thickBot="1" x14ac:dyDescent="0.3">
      <c r="B24" s="139" t="s">
        <v>177</v>
      </c>
      <c r="C24" s="33"/>
      <c r="D24" s="32"/>
    </row>
    <row r="25" spans="2:13" ht="30" customHeight="1" thickBot="1" x14ac:dyDescent="0.3"/>
    <row r="26" spans="2:13" ht="38.25" customHeight="1" thickBot="1" x14ac:dyDescent="0.3">
      <c r="B26" s="154" t="s">
        <v>2</v>
      </c>
      <c r="C26" s="155"/>
      <c r="D26" s="155"/>
      <c r="E26" s="155"/>
      <c r="F26" s="155"/>
      <c r="G26" s="155"/>
      <c r="H26" s="155"/>
      <c r="I26" s="155"/>
      <c r="J26" s="155"/>
      <c r="K26" s="155"/>
      <c r="L26" s="155"/>
      <c r="M26" s="156"/>
    </row>
    <row r="27" spans="2:13" ht="64.5" customHeight="1" thickBot="1" x14ac:dyDescent="0.3">
      <c r="B27" s="83" t="s">
        <v>0</v>
      </c>
      <c r="C27" s="84" t="s">
        <v>1</v>
      </c>
      <c r="D27" s="198" t="s">
        <v>7</v>
      </c>
      <c r="E27" s="199"/>
      <c r="F27" s="199"/>
      <c r="G27" s="199"/>
      <c r="H27" s="199"/>
      <c r="I27" s="199"/>
      <c r="J27" s="200" t="s">
        <v>8</v>
      </c>
      <c r="K27" s="200"/>
      <c r="L27" s="85" t="s">
        <v>16</v>
      </c>
      <c r="M27" s="86" t="s">
        <v>17</v>
      </c>
    </row>
    <row r="28" spans="2:13" ht="127.5" customHeight="1" x14ac:dyDescent="0.25">
      <c r="B28" s="73">
        <v>43831</v>
      </c>
      <c r="C28" s="74">
        <f>+M28/L28*100</f>
        <v>100</v>
      </c>
      <c r="D28" s="234" t="s">
        <v>117</v>
      </c>
      <c r="E28" s="234"/>
      <c r="F28" s="234"/>
      <c r="G28" s="234"/>
      <c r="H28" s="234"/>
      <c r="I28" s="234"/>
      <c r="J28" s="202" t="s">
        <v>15</v>
      </c>
      <c r="K28" s="202"/>
      <c r="L28" s="75">
        <v>17</v>
      </c>
      <c r="M28" s="76">
        <v>17</v>
      </c>
    </row>
    <row r="29" spans="2:13" ht="81.75" customHeight="1" x14ac:dyDescent="0.25">
      <c r="B29" s="11">
        <v>43862</v>
      </c>
      <c r="C29" s="30">
        <f>+M29/L29*100</f>
        <v>100</v>
      </c>
      <c r="D29" s="216" t="s">
        <v>118</v>
      </c>
      <c r="E29" s="216"/>
      <c r="F29" s="216"/>
      <c r="G29" s="216"/>
      <c r="H29" s="216"/>
      <c r="I29" s="216"/>
      <c r="J29" s="204" t="s">
        <v>15</v>
      </c>
      <c r="K29" s="204"/>
      <c r="L29" s="13">
        <v>7</v>
      </c>
      <c r="M29" s="14">
        <v>7</v>
      </c>
    </row>
    <row r="30" spans="2:13" ht="87" customHeight="1" x14ac:dyDescent="0.25">
      <c r="B30" s="11">
        <v>43891</v>
      </c>
      <c r="C30" s="30">
        <f t="shared" ref="C30:C39" si="1">+M30/L30*100</f>
        <v>100</v>
      </c>
      <c r="D30" s="216" t="s">
        <v>119</v>
      </c>
      <c r="E30" s="216"/>
      <c r="F30" s="216"/>
      <c r="G30" s="216"/>
      <c r="H30" s="216"/>
      <c r="I30" s="216"/>
      <c r="J30" s="204" t="s">
        <v>15</v>
      </c>
      <c r="K30" s="204"/>
      <c r="L30" s="13">
        <v>5</v>
      </c>
      <c r="M30" s="14">
        <v>5</v>
      </c>
    </row>
    <row r="31" spans="2:13" ht="75.75" customHeight="1" x14ac:dyDescent="0.25">
      <c r="B31" s="11">
        <v>43922</v>
      </c>
      <c r="C31" s="30">
        <f t="shared" si="1"/>
        <v>100</v>
      </c>
      <c r="D31" s="203" t="s">
        <v>153</v>
      </c>
      <c r="E31" s="203"/>
      <c r="F31" s="203"/>
      <c r="G31" s="203"/>
      <c r="H31" s="203"/>
      <c r="I31" s="203"/>
      <c r="J31" s="204" t="s">
        <v>15</v>
      </c>
      <c r="K31" s="204"/>
      <c r="L31" s="13">
        <v>2</v>
      </c>
      <c r="M31" s="14">
        <v>2</v>
      </c>
    </row>
    <row r="32" spans="2:13" ht="118.5" customHeight="1" x14ac:dyDescent="0.25">
      <c r="B32" s="11">
        <v>43952</v>
      </c>
      <c r="C32" s="30">
        <f t="shared" si="1"/>
        <v>100</v>
      </c>
      <c r="D32" s="259" t="s">
        <v>152</v>
      </c>
      <c r="E32" s="260"/>
      <c r="F32" s="260"/>
      <c r="G32" s="260"/>
      <c r="H32" s="260"/>
      <c r="I32" s="261"/>
      <c r="J32" s="204" t="s">
        <v>151</v>
      </c>
      <c r="K32" s="204"/>
      <c r="L32" s="13">
        <v>4</v>
      </c>
      <c r="M32" s="14">
        <v>4</v>
      </c>
    </row>
    <row r="33" spans="2:13" ht="80.25" customHeight="1" x14ac:dyDescent="0.25">
      <c r="B33" s="11">
        <v>43983</v>
      </c>
      <c r="C33" s="30">
        <f t="shared" si="1"/>
        <v>100</v>
      </c>
      <c r="D33" s="203" t="s">
        <v>160</v>
      </c>
      <c r="E33" s="203"/>
      <c r="F33" s="203"/>
      <c r="G33" s="203"/>
      <c r="H33" s="203"/>
      <c r="I33" s="203"/>
      <c r="J33" s="204" t="s">
        <v>15</v>
      </c>
      <c r="K33" s="204"/>
      <c r="L33" s="13">
        <v>3</v>
      </c>
      <c r="M33" s="14">
        <v>3</v>
      </c>
    </row>
    <row r="34" spans="2:13" ht="121.5" customHeight="1" x14ac:dyDescent="0.25">
      <c r="B34" s="11">
        <v>44013</v>
      </c>
      <c r="C34" s="30">
        <f t="shared" si="1"/>
        <v>100</v>
      </c>
      <c r="D34" s="203" t="s">
        <v>161</v>
      </c>
      <c r="E34" s="203"/>
      <c r="F34" s="203"/>
      <c r="G34" s="203"/>
      <c r="H34" s="203"/>
      <c r="I34" s="203"/>
      <c r="J34" s="204" t="s">
        <v>15</v>
      </c>
      <c r="K34" s="204"/>
      <c r="L34" s="13">
        <v>6</v>
      </c>
      <c r="M34" s="14">
        <v>6</v>
      </c>
    </row>
    <row r="35" spans="2:13" ht="81.75" customHeight="1" x14ac:dyDescent="0.25">
      <c r="B35" s="11">
        <v>44044</v>
      </c>
      <c r="C35" s="30">
        <f t="shared" si="1"/>
        <v>100</v>
      </c>
      <c r="D35" s="203" t="s">
        <v>162</v>
      </c>
      <c r="E35" s="203"/>
      <c r="F35" s="203"/>
      <c r="G35" s="203"/>
      <c r="H35" s="203"/>
      <c r="I35" s="203"/>
      <c r="J35" s="204" t="s">
        <v>15</v>
      </c>
      <c r="K35" s="204"/>
      <c r="L35" s="13">
        <v>2</v>
      </c>
      <c r="M35" s="14">
        <v>2</v>
      </c>
    </row>
    <row r="36" spans="2:13" ht="75" customHeight="1" x14ac:dyDescent="0.25">
      <c r="B36" s="11">
        <v>44075</v>
      </c>
      <c r="C36" s="30">
        <f t="shared" si="1"/>
        <v>100</v>
      </c>
      <c r="D36" s="203" t="s">
        <v>184</v>
      </c>
      <c r="E36" s="203"/>
      <c r="F36" s="203"/>
      <c r="G36" s="203"/>
      <c r="H36" s="203"/>
      <c r="I36" s="203"/>
      <c r="J36" s="204" t="s">
        <v>15</v>
      </c>
      <c r="K36" s="204"/>
      <c r="L36" s="13">
        <v>6</v>
      </c>
      <c r="M36" s="14">
        <v>6</v>
      </c>
    </row>
    <row r="37" spans="2:13" ht="74.25" customHeight="1" x14ac:dyDescent="0.25">
      <c r="B37" s="11">
        <v>44105</v>
      </c>
      <c r="C37" s="30">
        <f t="shared" si="1"/>
        <v>100</v>
      </c>
      <c r="D37" s="203" t="s">
        <v>103</v>
      </c>
      <c r="E37" s="203"/>
      <c r="F37" s="203"/>
      <c r="G37" s="203"/>
      <c r="H37" s="203"/>
      <c r="I37" s="203"/>
      <c r="J37" s="204" t="s">
        <v>15</v>
      </c>
      <c r="K37" s="204"/>
      <c r="L37" s="13">
        <v>5</v>
      </c>
      <c r="M37" s="14">
        <v>5</v>
      </c>
    </row>
    <row r="38" spans="2:13" ht="96" customHeight="1" x14ac:dyDescent="0.25">
      <c r="B38" s="11">
        <v>44136</v>
      </c>
      <c r="C38" s="30">
        <f t="shared" si="1"/>
        <v>100</v>
      </c>
      <c r="D38" s="203" t="s">
        <v>104</v>
      </c>
      <c r="E38" s="203"/>
      <c r="F38" s="203"/>
      <c r="G38" s="203"/>
      <c r="H38" s="203"/>
      <c r="I38" s="203"/>
      <c r="J38" s="204" t="s">
        <v>15</v>
      </c>
      <c r="K38" s="204"/>
      <c r="L38" s="15">
        <v>6</v>
      </c>
      <c r="M38" s="14">
        <v>6</v>
      </c>
    </row>
    <row r="39" spans="2:13" ht="63" customHeight="1" thickBot="1" x14ac:dyDescent="0.3">
      <c r="B39" s="19">
        <v>44166</v>
      </c>
      <c r="C39" s="33">
        <f t="shared" si="1"/>
        <v>100</v>
      </c>
      <c r="D39" s="203" t="s">
        <v>185</v>
      </c>
      <c r="E39" s="203"/>
      <c r="F39" s="203"/>
      <c r="G39" s="203"/>
      <c r="H39" s="203"/>
      <c r="I39" s="203"/>
      <c r="J39" s="204" t="s">
        <v>15</v>
      </c>
      <c r="K39" s="204"/>
      <c r="L39" s="21">
        <v>1</v>
      </c>
      <c r="M39" s="22">
        <v>1</v>
      </c>
    </row>
    <row r="41" spans="2:13" ht="20.25" customHeight="1" x14ac:dyDescent="0.25">
      <c r="B41" s="212" t="s">
        <v>183</v>
      </c>
      <c r="C41" s="212"/>
      <c r="D41" s="212"/>
      <c r="E41" s="212"/>
      <c r="F41" s="212"/>
      <c r="G41" s="212"/>
      <c r="H41" s="212"/>
      <c r="I41" s="212"/>
      <c r="J41" s="212"/>
      <c r="K41" s="212"/>
      <c r="L41" s="212"/>
      <c r="M41" s="212"/>
    </row>
    <row r="42" spans="2:13" ht="20.25" customHeight="1" x14ac:dyDescent="0.25">
      <c r="B42" s="212"/>
      <c r="C42" s="212"/>
      <c r="D42" s="212"/>
      <c r="E42" s="212"/>
      <c r="F42" s="212"/>
      <c r="G42" s="212"/>
      <c r="H42" s="212"/>
      <c r="I42" s="212"/>
      <c r="J42" s="212"/>
      <c r="K42" s="212"/>
      <c r="L42" s="212"/>
      <c r="M42" s="212"/>
    </row>
  </sheetData>
  <mergeCells count="39">
    <mergeCell ref="B26:M26"/>
    <mergeCell ref="B2:C5"/>
    <mergeCell ref="D2:K5"/>
    <mergeCell ref="L2:M2"/>
    <mergeCell ref="L3:M3"/>
    <mergeCell ref="L4:M4"/>
    <mergeCell ref="L5:M5"/>
    <mergeCell ref="B7:C7"/>
    <mergeCell ref="F7:G7"/>
    <mergeCell ref="I7:J7"/>
    <mergeCell ref="B9:M9"/>
    <mergeCell ref="B10:M10"/>
    <mergeCell ref="D27:I27"/>
    <mergeCell ref="J27:K27"/>
    <mergeCell ref="D28:I28"/>
    <mergeCell ref="J28:K28"/>
    <mergeCell ref="D29:I29"/>
    <mergeCell ref="J29:K29"/>
    <mergeCell ref="D30:I30"/>
    <mergeCell ref="J30:K30"/>
    <mergeCell ref="D31:I31"/>
    <mergeCell ref="J31:K31"/>
    <mergeCell ref="D32:I32"/>
    <mergeCell ref="J32:K32"/>
    <mergeCell ref="D33:I33"/>
    <mergeCell ref="J33:K33"/>
    <mergeCell ref="D34:I34"/>
    <mergeCell ref="J34:K34"/>
    <mergeCell ref="D35:I35"/>
    <mergeCell ref="J35:K35"/>
    <mergeCell ref="D39:I39"/>
    <mergeCell ref="J39:K39"/>
    <mergeCell ref="B41:M42"/>
    <mergeCell ref="D36:I36"/>
    <mergeCell ref="J36:K36"/>
    <mergeCell ref="D37:I37"/>
    <mergeCell ref="J37:K37"/>
    <mergeCell ref="D38:I38"/>
    <mergeCell ref="J38:K38"/>
  </mergeCells>
  <pageMargins left="0.7" right="0.7" top="0.75" bottom="0.75" header="0.3" footer="0.3"/>
  <pageSetup paperSize="9" scale="33" orientation="portrait" r:id="rId1"/>
  <ignoredErrors>
    <ignoredError sqref="C13:C15 C16 C33:C38 C30:C32 C28:C29" unlocked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23</vt:i4>
      </vt:variant>
      <vt:variant>
        <vt:lpstr>Rangos con nombre</vt:lpstr>
      </vt:variant>
      <vt:variant>
        <vt:i4>6</vt:i4>
      </vt:variant>
    </vt:vector>
  </HeadingPairs>
  <TitlesOfParts>
    <vt:vector size="29" baseType="lpstr">
      <vt:lpstr>Quejas por Calidad</vt:lpstr>
      <vt:lpstr>Aseguramiento Metrológico</vt:lpstr>
      <vt:lpstr>Evaluación Riesgo Residual</vt:lpstr>
      <vt:lpstr>Humedad Relativa (%H)</vt:lpstr>
      <vt:lpstr>Temperatura (°C)</vt:lpstr>
      <vt:lpstr>Competencia Técnica</vt:lpstr>
      <vt:lpstr>Capacidad Lab 2021</vt:lpstr>
      <vt:lpstr>Disponibilidad de Equipos</vt:lpstr>
      <vt:lpstr>Mttos y Calibraciones</vt:lpstr>
      <vt:lpstr>Entrega Oportuna</vt:lpstr>
      <vt:lpstr>Eficiencia Ryr</vt:lpstr>
      <vt:lpstr>Encuesta de Satisfacción</vt:lpstr>
      <vt:lpstr>Análisis Encuesta (Sept 2017)</vt:lpstr>
      <vt:lpstr>Análisis Encuesta (Dic 2017)</vt:lpstr>
      <vt:lpstr>Análisis Encuesta (Mar 2018)</vt:lpstr>
      <vt:lpstr>Análisis Encuesta (Jun 2018)</vt:lpstr>
      <vt:lpstr>Análisis Encuesta (Sept 2018)</vt:lpstr>
      <vt:lpstr>Análisis Encuesta (Dic 2018)</vt:lpstr>
      <vt:lpstr>Análisis Encuesta (Jun 2019)</vt:lpstr>
      <vt:lpstr>Análisis Encuesta (Ene 2020)</vt:lpstr>
      <vt:lpstr>Análisis Encuesta (Jun 2020)</vt:lpstr>
      <vt:lpstr>Análisis Encuesta (MAR 2021)</vt:lpstr>
      <vt:lpstr>Análisis Encuesta (JUN 2021)</vt:lpstr>
      <vt:lpstr>'Aseguramiento Metrológico'!Área_de_impresión</vt:lpstr>
      <vt:lpstr>'Competencia Técnica'!Área_de_impresión</vt:lpstr>
      <vt:lpstr>'Disponibilidad de Equipos'!Área_de_impresión</vt:lpstr>
      <vt:lpstr>'Eficiencia Ryr'!Área_de_impresión</vt:lpstr>
      <vt:lpstr>'Mttos y Calibraciones'!Área_de_impresión</vt:lpstr>
      <vt:lpstr>'Quejas por Calidad'!Área_de_impresión</vt:lpstr>
    </vt:vector>
  </TitlesOfParts>
  <Company>Windows uE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Johan.Reyes</dc:creator>
  <cp:lastModifiedBy>MARIO LLINAS</cp:lastModifiedBy>
  <dcterms:created xsi:type="dcterms:W3CDTF">2011-11-23T04:57:39Z</dcterms:created>
  <dcterms:modified xsi:type="dcterms:W3CDTF">2021-08-03T13:58:20Z</dcterms:modified>
</cp:coreProperties>
</file>