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160" tabRatio="946" activeTab="1"/>
  </bookViews>
  <sheets>
    <sheet name="TABLERO DE CONTROL EDA" sheetId="52" r:id="rId1"/>
    <sheet name="ENERO" sheetId="65" r:id="rId2"/>
    <sheet name="FEBRERO" sheetId="66" r:id="rId3"/>
    <sheet name="MARZO" sheetId="67" r:id="rId4"/>
    <sheet name="ABRIL" sheetId="68" r:id="rId5"/>
    <sheet name="MAYO" sheetId="69" r:id="rId6"/>
    <sheet name="JUNIO" sheetId="70" r:id="rId7"/>
    <sheet name="JULIO" sheetId="71" r:id="rId8"/>
    <sheet name="AGOSTO" sheetId="72" r:id="rId9"/>
    <sheet name="SEPTIEMBRE" sheetId="59" r:id="rId10"/>
    <sheet name="OCTUBRE" sheetId="60" r:id="rId11"/>
    <sheet name="NOVIEMBRE" sheetId="61" r:id="rId12"/>
    <sheet name="DICIEMBRE" sheetId="63" r:id="rId13"/>
  </sheets>
  <calcPr calcId="145621"/>
</workbook>
</file>

<file path=xl/calcChain.xml><?xml version="1.0" encoding="utf-8"?>
<calcChain xmlns="http://schemas.openxmlformats.org/spreadsheetml/2006/main">
  <c r="H29" i="72" l="1"/>
  <c r="H22" i="72"/>
  <c r="D20" i="72"/>
  <c r="H18" i="72"/>
  <c r="D15" i="72"/>
  <c r="H14" i="72"/>
  <c r="H10" i="72"/>
  <c r="D10" i="72"/>
  <c r="H8" i="72" l="1"/>
  <c r="D8" i="72"/>
  <c r="H49" i="72" s="1"/>
  <c r="W28" i="52"/>
  <c r="X28" i="52" s="1"/>
  <c r="U28" i="52"/>
  <c r="V28" i="52" s="1"/>
  <c r="W27" i="52"/>
  <c r="X27" i="52" s="1"/>
  <c r="U27" i="52"/>
  <c r="V27" i="52" s="1"/>
  <c r="W26" i="52"/>
  <c r="X26" i="52" s="1"/>
  <c r="U26" i="52"/>
  <c r="V26" i="52" s="1"/>
  <c r="W25" i="52"/>
  <c r="X25" i="52" s="1"/>
  <c r="U25" i="52"/>
  <c r="V25" i="52" s="1"/>
  <c r="W24" i="52"/>
  <c r="X24" i="52" s="1"/>
  <c r="U24" i="52"/>
  <c r="V24" i="52" s="1"/>
  <c r="X23" i="52"/>
  <c r="V23" i="52"/>
  <c r="W22" i="52"/>
  <c r="X22" i="52" s="1"/>
  <c r="U22" i="52"/>
  <c r="V22" i="52" s="1"/>
  <c r="W20" i="52"/>
  <c r="X20" i="52" s="1"/>
  <c r="U20" i="52"/>
  <c r="V20" i="52" s="1"/>
  <c r="X19" i="52"/>
  <c r="V19" i="52"/>
  <c r="X15" i="52"/>
  <c r="V15" i="52"/>
  <c r="X14" i="52"/>
  <c r="V14" i="52"/>
  <c r="X13" i="52"/>
  <c r="V13" i="52"/>
  <c r="X12" i="52"/>
  <c r="V12" i="52"/>
  <c r="W11" i="52"/>
  <c r="X11" i="52" s="1"/>
  <c r="U11" i="52"/>
  <c r="V11" i="52" s="1"/>
  <c r="X10" i="52"/>
  <c r="V10" i="52"/>
  <c r="H29" i="71"/>
  <c r="H22" i="71"/>
  <c r="D20" i="71"/>
  <c r="H18" i="71"/>
  <c r="D15" i="71"/>
  <c r="H14" i="71"/>
  <c r="H10" i="71"/>
  <c r="D10" i="71"/>
  <c r="H29" i="70"/>
  <c r="H22" i="70"/>
  <c r="D20" i="70"/>
  <c r="H18" i="70"/>
  <c r="D15" i="70"/>
  <c r="H14" i="70"/>
  <c r="H10" i="70"/>
  <c r="D10" i="70"/>
  <c r="D8" i="70" s="1"/>
  <c r="H49" i="70" s="1"/>
  <c r="H8" i="70"/>
  <c r="H29" i="69"/>
  <c r="H22" i="69"/>
  <c r="D20" i="69"/>
  <c r="H18" i="69"/>
  <c r="D15" i="69"/>
  <c r="H14" i="69"/>
  <c r="H10" i="69"/>
  <c r="D10" i="69"/>
  <c r="D8" i="69" s="1"/>
  <c r="H49" i="69" s="1"/>
  <c r="H8" i="69"/>
  <c r="H8" i="71" l="1"/>
  <c r="D8" i="71"/>
  <c r="H49" i="71" s="1"/>
  <c r="H29" i="68"/>
  <c r="H22" i="68"/>
  <c r="D20" i="68"/>
  <c r="D8" i="68" s="1"/>
  <c r="H18" i="68"/>
  <c r="D15" i="68"/>
  <c r="H14" i="68"/>
  <c r="H10" i="68"/>
  <c r="H8" i="68" s="1"/>
  <c r="D10" i="68"/>
  <c r="H29" i="67"/>
  <c r="H22" i="67"/>
  <c r="D20" i="67"/>
  <c r="H18" i="67"/>
  <c r="D15" i="67"/>
  <c r="H14" i="67"/>
  <c r="H10" i="67"/>
  <c r="H8" i="67" s="1"/>
  <c r="D10" i="67"/>
  <c r="D8" i="67" s="1"/>
  <c r="H49" i="67" s="1"/>
  <c r="T28" i="52"/>
  <c r="S28" i="52"/>
  <c r="Q28" i="52"/>
  <c r="R28" i="52" s="1"/>
  <c r="T27" i="52"/>
  <c r="S27" i="52"/>
  <c r="Q27" i="52"/>
  <c r="R27" i="52" s="1"/>
  <c r="T26" i="52"/>
  <c r="S26" i="52"/>
  <c r="Q26" i="52"/>
  <c r="R26" i="52" s="1"/>
  <c r="T25" i="52"/>
  <c r="S25" i="52"/>
  <c r="Q25" i="52"/>
  <c r="R25" i="52" s="1"/>
  <c r="T24" i="52"/>
  <c r="S24" i="52"/>
  <c r="Q24" i="52"/>
  <c r="R24" i="52" s="1"/>
  <c r="T23" i="52"/>
  <c r="R23" i="52"/>
  <c r="S22" i="52"/>
  <c r="T22" i="52" s="1"/>
  <c r="R22" i="52"/>
  <c r="Q22" i="52"/>
  <c r="S20" i="52"/>
  <c r="T20" i="52" s="1"/>
  <c r="R20" i="52"/>
  <c r="Q20" i="52"/>
  <c r="T19" i="52"/>
  <c r="R19" i="52"/>
  <c r="T15" i="52"/>
  <c r="R15" i="52"/>
  <c r="T14" i="52"/>
  <c r="R14" i="52"/>
  <c r="T13" i="52"/>
  <c r="R13" i="52"/>
  <c r="T12" i="52"/>
  <c r="R12" i="52"/>
  <c r="T11" i="52"/>
  <c r="S11" i="52"/>
  <c r="Q11" i="52"/>
  <c r="R11" i="52" s="1"/>
  <c r="T10" i="52"/>
  <c r="R10" i="52"/>
  <c r="H49" i="68" l="1"/>
  <c r="P11" i="52" l="1"/>
  <c r="P12" i="52"/>
  <c r="P13" i="52"/>
  <c r="P14" i="52"/>
  <c r="P15" i="52"/>
  <c r="P19" i="52"/>
  <c r="P20" i="52"/>
  <c r="P22" i="52"/>
  <c r="P23" i="52"/>
  <c r="P24" i="52"/>
  <c r="P25" i="52"/>
  <c r="P26" i="52"/>
  <c r="P27" i="52"/>
  <c r="P28" i="52"/>
  <c r="P10" i="52"/>
  <c r="N10" i="52"/>
  <c r="O28" i="52"/>
  <c r="O27" i="52"/>
  <c r="O26" i="52"/>
  <c r="H29" i="66"/>
  <c r="H22" i="66"/>
  <c r="D20" i="66"/>
  <c r="H18" i="66"/>
  <c r="D15" i="66"/>
  <c r="H14" i="66"/>
  <c r="H10" i="66"/>
  <c r="H8" i="66" s="1"/>
  <c r="D10" i="66"/>
  <c r="O25" i="52"/>
  <c r="O24" i="52"/>
  <c r="O22" i="52"/>
  <c r="O20" i="52"/>
  <c r="O11" i="52"/>
  <c r="M27" i="52"/>
  <c r="M26" i="52"/>
  <c r="M25" i="52"/>
  <c r="M24" i="52"/>
  <c r="M22" i="52"/>
  <c r="D8" i="66" l="1"/>
  <c r="H49" i="66" s="1"/>
  <c r="M28" i="52" l="1"/>
  <c r="N22" i="52"/>
  <c r="M20" i="52"/>
  <c r="M11" i="52"/>
  <c r="N28" i="52"/>
  <c r="N27" i="52"/>
  <c r="N26" i="52"/>
  <c r="N25" i="52"/>
  <c r="N24" i="52"/>
  <c r="N23" i="52"/>
  <c r="N20" i="52"/>
  <c r="N19" i="52"/>
  <c r="N15" i="52"/>
  <c r="N14" i="52"/>
  <c r="N13" i="52"/>
  <c r="N12" i="52"/>
  <c r="N11" i="52"/>
  <c r="H29" i="65"/>
  <c r="H22" i="65"/>
  <c r="D20" i="65"/>
  <c r="D8" i="65" s="1"/>
  <c r="H18" i="65"/>
  <c r="D15" i="65"/>
  <c r="H14" i="65"/>
  <c r="H10" i="65"/>
  <c r="H8" i="65" s="1"/>
  <c r="D10" i="65"/>
  <c r="H49" i="65" l="1"/>
  <c r="H29" i="63"/>
  <c r="H22" i="63"/>
  <c r="D20" i="63"/>
  <c r="D8" i="63" s="1"/>
  <c r="H18" i="63"/>
  <c r="D15" i="63"/>
  <c r="H14" i="63"/>
  <c r="H10" i="63"/>
  <c r="H8" i="63" s="1"/>
  <c r="D10" i="63"/>
  <c r="H29" i="61"/>
  <c r="H22" i="61"/>
  <c r="D20" i="61"/>
  <c r="D8" i="61" s="1"/>
  <c r="H18" i="61"/>
  <c r="D15" i="61"/>
  <c r="H14" i="61"/>
  <c r="H10" i="61"/>
  <c r="H8" i="61" s="1"/>
  <c r="D10" i="61"/>
  <c r="H29" i="60"/>
  <c r="H22" i="60"/>
  <c r="D20" i="60"/>
  <c r="H18" i="60"/>
  <c r="D15" i="60"/>
  <c r="H14" i="60"/>
  <c r="H10" i="60"/>
  <c r="D10" i="60"/>
  <c r="H29" i="59"/>
  <c r="H22" i="59"/>
  <c r="D20" i="59"/>
  <c r="H18" i="59"/>
  <c r="D15" i="59"/>
  <c r="H14" i="59"/>
  <c r="H10" i="59"/>
  <c r="D10" i="59"/>
  <c r="H49" i="61" l="1"/>
  <c r="H49" i="63"/>
  <c r="D8" i="60"/>
  <c r="H8" i="60"/>
  <c r="H8" i="59"/>
  <c r="D8" i="59"/>
  <c r="H49" i="59" l="1"/>
  <c r="H49" i="60"/>
</calcChain>
</file>

<file path=xl/sharedStrings.xml><?xml version="1.0" encoding="utf-8"?>
<sst xmlns="http://schemas.openxmlformats.org/spreadsheetml/2006/main" count="1029" uniqueCount="165">
  <si>
    <t>1.1.1</t>
  </si>
  <si>
    <t>2.1</t>
  </si>
  <si>
    <t>1.1</t>
  </si>
  <si>
    <t>2.1.1</t>
  </si>
  <si>
    <t>2.2.1</t>
  </si>
  <si>
    <t>FORMULACIÓN DE INDICADORES</t>
  </si>
  <si>
    <t>1.2</t>
  </si>
  <si>
    <t>1.3</t>
  </si>
  <si>
    <t>1.2.1</t>
  </si>
  <si>
    <t>1.3.1</t>
  </si>
  <si>
    <t>1.3.2</t>
  </si>
  <si>
    <t>1.3.3</t>
  </si>
  <si>
    <t>EDA ( Evaluacion de Desempeño Ambiental)</t>
  </si>
  <si>
    <t>Numero de Reclamaciones y Quejas Ambientales</t>
  </si>
  <si>
    <t>Valor Monetario de Multas Ambientales</t>
  </si>
  <si>
    <t>Costo Total de Inversion Ambiental</t>
  </si>
  <si>
    <t>CONTROL OPERATIVO</t>
  </si>
  <si>
    <t>2.2</t>
  </si>
  <si>
    <t>2.3</t>
  </si>
  <si>
    <t>2.3.1</t>
  </si>
  <si>
    <t>2.4</t>
  </si>
  <si>
    <t>2.4.1</t>
  </si>
  <si>
    <t>3.1</t>
  </si>
  <si>
    <t>3.1.1</t>
  </si>
  <si>
    <t>3.1.2</t>
  </si>
  <si>
    <t>3.1.3</t>
  </si>
  <si>
    <t>3.1.4</t>
  </si>
  <si>
    <t>3.1.5</t>
  </si>
  <si>
    <t>3.1.6</t>
  </si>
  <si>
    <t>ENERGÍA (5%)</t>
  </si>
  <si>
    <t>AGUA (20%)</t>
  </si>
  <si>
    <t>RESIDUOS (15%)</t>
  </si>
  <si>
    <t>INDICADOR DE GESTIÓN  AMBIENTAL                     IGA (20%)</t>
  </si>
  <si>
    <t>INDICADOR DE GESTIÓN  OPERATIVO                    IDO (40%)</t>
  </si>
  <si>
    <t>RECLAMACIONES Y QUEJAS AMBIENTALES (5%)</t>
  </si>
  <si>
    <t>SANCIONES AMBIENTALES (5%)</t>
  </si>
  <si>
    <t>INVERSIONES AMBIENTALES (5%)</t>
  </si>
  <si>
    <t>CAPACITACIONES AMBIENTALES (5%)</t>
  </si>
  <si>
    <t>Peso Total de Residuos Dispuestos en Rellenos (5%)</t>
  </si>
  <si>
    <t>Peso Total de Residuos RESPEL Solidos Generados (5%)</t>
  </si>
  <si>
    <t>Peso Total de Residuos RESPEL Liquidos Generados (5%)</t>
  </si>
  <si>
    <t>Revision Tecnomecanica (15%)</t>
  </si>
  <si>
    <t>Peso Total de Residuos Reciclables (5%)</t>
  </si>
  <si>
    <t>Peso Total de Residuos Almacenados y Clasificados (5%)</t>
  </si>
  <si>
    <t>Peso Total de RESPEL Solidos Dispuestos Adecuadamente (5%)</t>
  </si>
  <si>
    <t>Unidades de Llantas Rencauchadas (5%)</t>
  </si>
  <si>
    <t>INDICADOR DE COMPORTAMIENTO AMBIENTAL     ICA (40%)</t>
  </si>
  <si>
    <t xml:space="preserve">GESTIÓN AMBIENTAL </t>
  </si>
  <si>
    <t>Consumo Total de Agua en las Instalaciones (20%)</t>
  </si>
  <si>
    <t>Total  EDA (100%)</t>
  </si>
  <si>
    <t>Numero de Capacitaciones Propuestas</t>
  </si>
  <si>
    <t>1.1.2</t>
  </si>
  <si>
    <t>Consumo Total de Energia (2%)</t>
  </si>
  <si>
    <t>Consumo Total de Energia No Renovable (3%)</t>
  </si>
  <si>
    <t>TABLA DE CONTROL DE EVALUACION DEL DESEMPEÑO AMBIENTAL (EDA)</t>
  </si>
  <si>
    <t>Codigo</t>
  </si>
  <si>
    <t>F - AD - 055</t>
  </si>
  <si>
    <t>Fecha: 01/06/2015</t>
  </si>
  <si>
    <t>Versión: 00</t>
  </si>
  <si>
    <t>Pagina</t>
  </si>
  <si>
    <t>2 de 2</t>
  </si>
  <si>
    <t>ANALISIS DE CAUSA</t>
  </si>
  <si>
    <t>REQUIERE ACCION</t>
  </si>
  <si>
    <t>PLAN DE ACCION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</si>
  <si>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</si>
  <si>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</si>
  <si>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</si>
  <si>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</si>
  <si>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</si>
  <si>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</si>
  <si>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</si>
  <si>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</si>
  <si>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</si>
  <si>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</si>
  <si>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</si>
  <si>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</si>
  <si>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1 de 2</t>
  </si>
  <si>
    <t>Aspecto</t>
  </si>
  <si>
    <t>No.</t>
  </si>
  <si>
    <t>Nombre Indicador</t>
  </si>
  <si>
    <t>Fórmula</t>
  </si>
  <si>
    <t>Unidad</t>
  </si>
  <si>
    <t>Frecuencia</t>
  </si>
  <si>
    <t>Meta</t>
  </si>
  <si>
    <t>Tipo de indicador</t>
  </si>
  <si>
    <t>Responsable</t>
  </si>
  <si>
    <t xml:space="preserve">RESULTADO </t>
  </si>
  <si>
    <t>NIVEL CUMPLIMIENTO</t>
  </si>
  <si>
    <t>RESULTADO</t>
  </si>
  <si>
    <t>NIVEL DE CUMPLIMIENTO</t>
  </si>
  <si>
    <t>1. ICA</t>
  </si>
  <si>
    <t>Comportamiento Ambiental</t>
  </si>
  <si>
    <t>Nivel de Cumplimiento de Indicadores Internos  de Comportamiento Ambiental.</t>
  </si>
  <si>
    <t>Mensual</t>
  </si>
  <si>
    <t>Sentido</t>
  </si>
  <si>
    <t>1.1 ENERGÍA</t>
  </si>
  <si>
    <t>Consumo Total de Energia</t>
  </si>
  <si>
    <t>Total energía eléctrica consumida (kWh)</t>
  </si>
  <si>
    <t>kWh</t>
  </si>
  <si>
    <t>Decreciente</t>
  </si>
  <si>
    <t>Consumo de Energia no Renovable</t>
  </si>
  <si>
    <t>Gal/km</t>
  </si>
  <si>
    <t>Creciente</t>
  </si>
  <si>
    <t>1.2 AGUA</t>
  </si>
  <si>
    <t>Consumo Total de Agua en las Instalaciones</t>
  </si>
  <si>
    <t>Total agua consumida en las Instalaciones(m3)</t>
  </si>
  <si>
    <t>m3</t>
  </si>
  <si>
    <t xml:space="preserve">1.3 RESIDUOS </t>
  </si>
  <si>
    <t xml:space="preserve">1.3.1 </t>
  </si>
  <si>
    <t xml:space="preserve">Peso Total de Residuos Dispuestos en Rellenos </t>
  </si>
  <si>
    <t xml:space="preserve">Total residuos dispuestos en relleno (kg) </t>
  </si>
  <si>
    <t>kg</t>
  </si>
  <si>
    <t xml:space="preserve">Peso Total de Residuos RESPEL Solidos Generados </t>
  </si>
  <si>
    <t xml:space="preserve">Total residuos RESPEL solidos (kg) </t>
  </si>
  <si>
    <t xml:space="preserve">Peso Total de Residuos RESPEL Liquidos Generados </t>
  </si>
  <si>
    <t xml:space="preserve">Total residuos RESPEL Liquidos (kg) </t>
  </si>
  <si>
    <t>2. IGA</t>
  </si>
  <si>
    <t>Gestión Ambiental</t>
  </si>
  <si>
    <t>Nivel de Cumplimiento de Indicadores Internos  de Gestión Ambiental.</t>
  </si>
  <si>
    <t>Porcentaje</t>
  </si>
  <si>
    <t>2.1 LEGISLATIVOS, QUEJAS Y CAPACITACIONES AMBIENTALES</t>
  </si>
  <si>
    <t>Número de reclamaciones y quejas de tipo ambiental recibidas</t>
  </si>
  <si>
    <t>Absoluto</t>
  </si>
  <si>
    <t>2.1.2</t>
  </si>
  <si>
    <t>Valor Monetario de Multas de Tipo Ambiental</t>
  </si>
  <si>
    <t>Miles de Pesos</t>
  </si>
  <si>
    <t>Semestral</t>
  </si>
  <si>
    <t>2.1.3</t>
  </si>
  <si>
    <t>Costo total de la inversion ambiental en la empresa</t>
  </si>
  <si>
    <t>Anual</t>
  </si>
  <si>
    <t>2.1.4</t>
  </si>
  <si>
    <t xml:space="preserve">Numero de Capacitaciones Propuestas </t>
  </si>
  <si>
    <t>(Numero de Capacitaciones Ejecutadas/ Numero de Capacitaciones Propuestas) * 100</t>
  </si>
  <si>
    <t>3. IDO</t>
  </si>
  <si>
    <t>Gestión Operativo</t>
  </si>
  <si>
    <t>3.1 CONTROL OPERATIVO</t>
  </si>
  <si>
    <t>(No de Revisiones Realizadas / No de Revisiones Programadas) * 100</t>
  </si>
  <si>
    <t xml:space="preserve">Total residuos reciclables generados </t>
  </si>
  <si>
    <t>Kg</t>
  </si>
  <si>
    <t>(Total residuos almacenados y clasificados / Total residuos generados) * 100</t>
  </si>
  <si>
    <t>(Total residuos respel solidos dispuestos adecuadamente / Total residuos solidos generados) * 100</t>
  </si>
  <si>
    <t>Peso Total de RESPEL Liquidos Dispuestos Adecuadamente (5%)</t>
  </si>
  <si>
    <t>(Total residuos respel liquido dispuestos adecuadamente / Total residuos liquidos generados) * 100</t>
  </si>
  <si>
    <t>SI</t>
  </si>
  <si>
    <t>NO</t>
  </si>
  <si>
    <t xml:space="preserve">(Consumo de Combustible / Kilometro recorrido) </t>
  </si>
  <si>
    <t>Asistente de Sostenibilidad</t>
  </si>
  <si>
    <t>cobertura = proceso</t>
  </si>
  <si>
    <t>Cumplimiento= resultado</t>
  </si>
  <si>
    <t>eficacia= resultado</t>
  </si>
  <si>
    <t>Proceso</t>
  </si>
  <si>
    <t>Resultado</t>
  </si>
  <si>
    <t>Versión: 01</t>
  </si>
  <si>
    <t>Estatus</t>
  </si>
  <si>
    <t>Dato promedio
2018</t>
  </si>
  <si>
    <t>META ≥ 85%</t>
  </si>
  <si>
    <t>3.1.7</t>
  </si>
  <si>
    <t>(No de llantas Desechadas / No de llantas de la Flota) * 100</t>
  </si>
  <si>
    <t>Unidades de Llantas de Desecho (5%)</t>
  </si>
  <si>
    <t>(No de llantas rencauchadas / No de llantas Total de la Flota) * 100</t>
  </si>
  <si>
    <t>META ≥ 73%</t>
  </si>
  <si>
    <t>1. Se identifico aumento de Mantenimientos Correctivos en el proceso de Mantenimiento lo cual afecto las cantidades de residuos peligrosos dispuestos.</t>
  </si>
  <si>
    <t>X</t>
  </si>
  <si>
    <t>1. Aumento en los Mantenimientos Correctivos de Vehiculos.</t>
  </si>
  <si>
    <t xml:space="preserve">1. Aumento en los Mantenimientos Correctivos de Vehiculos.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</si>
</sst>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-* #,##0.00_-;\-* #,##0.00_-;_-* &quot;-&quot;??_-;_-@_-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-* #,##0.00\ _€_-;\-* #,##0.00\ _€_-;_-* &quot;-&quot;??\ _€_-;_-@_-"/>
    <numFmt numFmtId="167" formatCode="_(* #,##0_);_(* \(#,##0\);_(* &quot;-&quot;??_);_(@_)"/>
    <numFmt numFmtId="168" formatCode="0.000"/>
    <numFmt numFmtId="169" formatCode="&quot;&lt;=&quot;.0"/>
    <numFmt numFmtId="170" formatCode="_(* #,##0.0_);_(* \(#,##0.0\);_(* &quot;-&quot;??_);_(@_)"/>
    <numFmt numFmtId="171" formatCode="0.0"/>
    <numFmt numFmtId="172" formatCode="&quot;&lt;=&quot;0"/>
    <numFmt numFmtId="173" formatCode="&quot;$&quot;\ #,##0.00"/>
    <numFmt numFmtId="174" formatCode="&quot;$&quot;\ #,##0"/>
    <numFmt numFmtId="175" formatCode="_(&quot;$&quot;\ * #,##0.00000_);_(&quot;$&quot;\ * \(#,##0.00000\);_(&quot;$&quot;\ * &quot;-&quot;??_);_(@_)"/>
    <numFmt numFmtId="176" formatCode="0.000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i/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8"/>
      <color theme="1"/>
      <name val="Arial Narrow"/>
      <family val="2"/>
    </font>
    <font>
      <b/>
      <sz val="26"/>
      <color theme="1"/>
      <name val="Arial Narrow"/>
      <family val="2"/>
    </font>
    <font>
      <b/>
      <sz val="14"/>
      <name val="Arial Narrow"/>
      <family val="2"/>
    </font>
    <font>
      <b/>
      <sz val="11"/>
      <name val="Arial Narrow"/>
      <family val="2"/>
    </font>
    <font>
      <b/>
      <sz val="20"/>
      <name val="Arial Narrow"/>
      <family val="2"/>
    </font>
    <font>
      <b/>
      <sz val="16"/>
      <name val="Arial Narrow"/>
      <family val="2"/>
    </font>
    <font>
      <b/>
      <sz val="12"/>
      <name val="Arial Narrow"/>
      <family val="2"/>
    </font>
    <font>
      <b/>
      <sz val="11"/>
      <color rgb="FF00B050"/>
      <name val="Arial Narrow"/>
      <family val="2"/>
    </font>
    <font>
      <sz val="11"/>
      <name val="Arial Narrow"/>
      <family val="2"/>
    </font>
    <font>
      <sz val="11"/>
      <color indexed="8"/>
      <name val="Arial Narrow"/>
      <family val="2"/>
    </font>
    <font>
      <sz val="11"/>
      <color rgb="FF000000"/>
      <name val="Arial Narrow"/>
      <family val="2"/>
    </font>
    <font>
      <b/>
      <sz val="11"/>
      <color rgb="FFFF0000"/>
      <name val="Arial Narrow"/>
      <family val="2"/>
    </font>
    <font>
      <b/>
      <sz val="20"/>
      <color theme="1"/>
      <name val="Arial Narrow"/>
      <family val="2"/>
    </font>
    <font>
      <b/>
      <sz val="11"/>
      <color theme="0"/>
      <name val="Arial Narrow"/>
      <family val="2"/>
    </font>
    <font>
      <i/>
      <sz val="11"/>
      <name val="Arial Narrow"/>
      <family val="2"/>
    </font>
    <font>
      <sz val="11"/>
      <color rgb="FF000000"/>
      <name val="Arial"/>
      <family val="2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38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38"/>
      </patternFill>
    </fill>
    <fill>
      <patternFill patternType="solid">
        <fgColor indexed="53"/>
        <bgColor indexed="25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3">
    <xf numFmtId="0" fontId="0" fillId="0" borderId="0"/>
    <xf numFmtId="9" fontId="4" fillId="0" borderId="0" applyFont="0" applyFill="0" applyBorder="0" applyAlignment="0" applyProtection="0"/>
    <xf numFmtId="0" fontId="5" fillId="0" borderId="0"/>
    <xf numFmtId="0" fontId="6" fillId="0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10" fillId="20" borderId="21" applyNumberFormat="0" applyAlignment="0" applyProtection="0"/>
    <xf numFmtId="0" fontId="10" fillId="20" borderId="21" applyNumberFormat="0" applyAlignment="0" applyProtection="0"/>
    <xf numFmtId="0" fontId="10" fillId="20" borderId="21" applyNumberFormat="0" applyAlignment="0" applyProtection="0"/>
    <xf numFmtId="0" fontId="10" fillId="20" borderId="21" applyNumberFormat="0" applyAlignment="0" applyProtection="0"/>
    <xf numFmtId="0" fontId="10" fillId="20" borderId="21" applyNumberFormat="0" applyAlignment="0" applyProtection="0"/>
    <xf numFmtId="0" fontId="10" fillId="20" borderId="21" applyNumberFormat="0" applyAlignment="0" applyProtection="0"/>
    <xf numFmtId="0" fontId="11" fillId="21" borderId="22" applyNumberFormat="0" applyAlignment="0" applyProtection="0"/>
    <xf numFmtId="0" fontId="11" fillId="21" borderId="22" applyNumberFormat="0" applyAlignment="0" applyProtection="0"/>
    <xf numFmtId="0" fontId="11" fillId="21" borderId="22" applyNumberFormat="0" applyAlignment="0" applyProtection="0"/>
    <xf numFmtId="0" fontId="11" fillId="21" borderId="22" applyNumberFormat="0" applyAlignment="0" applyProtection="0"/>
    <xf numFmtId="0" fontId="11" fillId="21" borderId="22" applyNumberFormat="0" applyAlignment="0" applyProtection="0"/>
    <xf numFmtId="0" fontId="11" fillId="21" borderId="22" applyNumberFormat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14" fillId="11" borderId="21" applyNumberFormat="0" applyAlignment="0" applyProtection="0"/>
    <xf numFmtId="0" fontId="14" fillId="11" borderId="21" applyNumberFormat="0" applyAlignment="0" applyProtection="0"/>
    <xf numFmtId="0" fontId="14" fillId="11" borderId="21" applyNumberFormat="0" applyAlignment="0" applyProtection="0"/>
    <xf numFmtId="0" fontId="14" fillId="11" borderId="21" applyNumberFormat="0" applyAlignment="0" applyProtection="0"/>
    <xf numFmtId="0" fontId="14" fillId="11" borderId="21" applyNumberFormat="0" applyAlignment="0" applyProtection="0"/>
    <xf numFmtId="0" fontId="14" fillId="11" borderId="21" applyNumberFormat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7" borderId="24" applyNumberFormat="0" applyAlignment="0" applyProtection="0"/>
    <xf numFmtId="0" fontId="5" fillId="27" borderId="24" applyNumberFormat="0" applyAlignment="0" applyProtection="0"/>
    <xf numFmtId="0" fontId="5" fillId="27" borderId="24" applyNumberFormat="0" applyAlignment="0" applyProtection="0"/>
    <xf numFmtId="0" fontId="5" fillId="27" borderId="24" applyNumberFormat="0" applyAlignment="0" applyProtection="0"/>
    <xf numFmtId="0" fontId="5" fillId="27" borderId="24" applyNumberFormat="0" applyAlignment="0" applyProtection="0"/>
    <xf numFmtId="0" fontId="5" fillId="27" borderId="24" applyNumberFormat="0" applyAlignment="0" applyProtection="0"/>
    <xf numFmtId="0" fontId="17" fillId="20" borderId="25" applyNumberFormat="0" applyAlignment="0" applyProtection="0"/>
    <xf numFmtId="0" fontId="17" fillId="20" borderId="25" applyNumberFormat="0" applyAlignment="0" applyProtection="0"/>
    <xf numFmtId="0" fontId="17" fillId="20" borderId="25" applyNumberFormat="0" applyAlignment="0" applyProtection="0"/>
    <xf numFmtId="0" fontId="17" fillId="20" borderId="25" applyNumberFormat="0" applyAlignment="0" applyProtection="0"/>
    <xf numFmtId="0" fontId="17" fillId="20" borderId="25" applyNumberFormat="0" applyAlignment="0" applyProtection="0"/>
    <xf numFmtId="0" fontId="17" fillId="20" borderId="25" applyNumberFormat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6" applyNumberFormat="0" applyFill="0" applyAlignment="0" applyProtection="0"/>
    <xf numFmtId="0" fontId="21" fillId="0" borderId="26" applyNumberFormat="0" applyFill="0" applyAlignment="0" applyProtection="0"/>
    <xf numFmtId="0" fontId="21" fillId="0" borderId="26" applyNumberFormat="0" applyFill="0" applyAlignment="0" applyProtection="0"/>
    <xf numFmtId="0" fontId="21" fillId="0" borderId="26" applyNumberFormat="0" applyFill="0" applyAlignment="0" applyProtection="0"/>
    <xf numFmtId="0" fontId="21" fillId="0" borderId="26" applyNumberFormat="0" applyFill="0" applyAlignment="0" applyProtection="0"/>
    <xf numFmtId="0" fontId="21" fillId="0" borderId="26" applyNumberFormat="0" applyFill="0" applyAlignment="0" applyProtection="0"/>
    <xf numFmtId="0" fontId="22" fillId="0" borderId="27" applyNumberFormat="0" applyFill="0" applyAlignment="0" applyProtection="0"/>
    <xf numFmtId="0" fontId="22" fillId="0" borderId="27" applyNumberFormat="0" applyFill="0" applyAlignment="0" applyProtection="0"/>
    <xf numFmtId="0" fontId="22" fillId="0" borderId="27" applyNumberFormat="0" applyFill="0" applyAlignment="0" applyProtection="0"/>
    <xf numFmtId="0" fontId="22" fillId="0" borderId="27" applyNumberFormat="0" applyFill="0" applyAlignment="0" applyProtection="0"/>
    <xf numFmtId="0" fontId="22" fillId="0" borderId="27" applyNumberFormat="0" applyFill="0" applyAlignment="0" applyProtection="0"/>
    <xf numFmtId="0" fontId="22" fillId="0" borderId="27" applyNumberFormat="0" applyFill="0" applyAlignment="0" applyProtection="0"/>
    <xf numFmtId="0" fontId="13" fillId="0" borderId="28" applyNumberFormat="0" applyFill="0" applyAlignment="0" applyProtection="0"/>
    <xf numFmtId="0" fontId="13" fillId="0" borderId="28" applyNumberFormat="0" applyFill="0" applyAlignment="0" applyProtection="0"/>
    <xf numFmtId="0" fontId="13" fillId="0" borderId="28" applyNumberFormat="0" applyFill="0" applyAlignment="0" applyProtection="0"/>
    <xf numFmtId="0" fontId="13" fillId="0" borderId="28" applyNumberFormat="0" applyFill="0" applyAlignment="0" applyProtection="0"/>
    <xf numFmtId="0" fontId="13" fillId="0" borderId="28" applyNumberFormat="0" applyFill="0" applyAlignment="0" applyProtection="0"/>
    <xf numFmtId="0" fontId="13" fillId="0" borderId="28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3" fillId="0" borderId="29" applyNumberFormat="0" applyFill="0" applyAlignment="0" applyProtection="0"/>
    <xf numFmtId="0" fontId="23" fillId="0" borderId="29" applyNumberFormat="0" applyFill="0" applyAlignment="0" applyProtection="0"/>
    <xf numFmtId="0" fontId="23" fillId="0" borderId="29" applyNumberFormat="0" applyFill="0" applyAlignment="0" applyProtection="0"/>
    <xf numFmtId="0" fontId="23" fillId="0" borderId="29" applyNumberFormat="0" applyFill="0" applyAlignment="0" applyProtection="0"/>
    <xf numFmtId="0" fontId="23" fillId="0" borderId="29" applyNumberFormat="0" applyFill="0" applyAlignment="0" applyProtection="0"/>
    <xf numFmtId="0" fontId="23" fillId="0" borderId="29" applyNumberFormat="0" applyFill="0" applyAlignment="0" applyProtection="0"/>
    <xf numFmtId="9" fontId="5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338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9" fontId="2" fillId="2" borderId="5" xfId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2" fillId="2" borderId="19" xfId="0" applyFont="1" applyFill="1" applyBorder="1" applyAlignment="1">
      <alignment vertical="center" wrapText="1"/>
    </xf>
    <xf numFmtId="0" fontId="2" fillId="2" borderId="15" xfId="0" applyFont="1" applyFill="1" applyBorder="1" applyAlignment="1">
      <alignment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9" fontId="2" fillId="2" borderId="0" xfId="1" applyFont="1" applyFill="1" applyAlignment="1">
      <alignment horizontal="center" vertical="center" wrapText="1"/>
    </xf>
    <xf numFmtId="9" fontId="2" fillId="2" borderId="0" xfId="1" applyFont="1" applyFill="1" applyAlignment="1">
      <alignment vertical="center" wrapText="1"/>
    </xf>
    <xf numFmtId="0" fontId="2" fillId="2" borderId="0" xfId="0" applyFont="1" applyFill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1" fillId="28" borderId="1" xfId="0" applyFont="1" applyFill="1" applyBorder="1" applyAlignment="1">
      <alignment horizontal="center" vertical="center" wrapText="1"/>
    </xf>
    <xf numFmtId="9" fontId="2" fillId="3" borderId="5" xfId="1" applyFont="1" applyFill="1" applyBorder="1" applyAlignment="1">
      <alignment horizontal="center" vertical="center" wrapText="1"/>
    </xf>
    <xf numFmtId="9" fontId="2" fillId="3" borderId="5" xfId="1" applyFont="1" applyFill="1" applyBorder="1" applyAlignment="1">
      <alignment vertical="center" wrapText="1"/>
    </xf>
    <xf numFmtId="9" fontId="2" fillId="4" borderId="30" xfId="1" applyFont="1" applyFill="1" applyBorder="1" applyAlignment="1">
      <alignment vertical="center" wrapText="1"/>
    </xf>
    <xf numFmtId="9" fontId="2" fillId="4" borderId="5" xfId="1" applyFont="1" applyFill="1" applyBorder="1" applyAlignment="1">
      <alignment vertical="center" wrapText="1"/>
    </xf>
    <xf numFmtId="0" fontId="1" fillId="30" borderId="1" xfId="0" applyFont="1" applyFill="1" applyBorder="1" applyAlignment="1">
      <alignment horizontal="center" vertical="center" wrapText="1"/>
    </xf>
    <xf numFmtId="0" fontId="1" fillId="30" borderId="11" xfId="0" applyFont="1" applyFill="1" applyBorder="1" applyAlignment="1">
      <alignment horizontal="center" vertical="center" wrapText="1"/>
    </xf>
    <xf numFmtId="0" fontId="1" fillId="29" borderId="11" xfId="0" applyFont="1" applyFill="1" applyBorder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 wrapText="1"/>
    </xf>
    <xf numFmtId="9" fontId="2" fillId="28" borderId="5" xfId="1" applyFont="1" applyFill="1" applyBorder="1" applyAlignment="1">
      <alignment vertical="center" wrapText="1"/>
    </xf>
    <xf numFmtId="9" fontId="2" fillId="28" borderId="30" xfId="1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vertical="center" wrapText="1"/>
    </xf>
    <xf numFmtId="0" fontId="1" fillId="2" borderId="13" xfId="0" applyFont="1" applyFill="1" applyBorder="1" applyAlignment="1">
      <alignment vertical="center" wrapText="1"/>
    </xf>
    <xf numFmtId="9" fontId="2" fillId="0" borderId="0" xfId="0" applyNumberFormat="1" applyFont="1" applyAlignment="1">
      <alignment vertical="center" wrapText="1"/>
    </xf>
    <xf numFmtId="0" fontId="1" fillId="3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2" borderId="0" xfId="0" applyFont="1" applyFill="1"/>
    <xf numFmtId="0" fontId="1" fillId="5" borderId="5" xfId="0" applyFont="1" applyFill="1" applyBorder="1" applyAlignment="1">
      <alignment vertical="center" wrapText="1"/>
    </xf>
    <xf numFmtId="0" fontId="27" fillId="5" borderId="5" xfId="0" applyFont="1" applyFill="1" applyBorder="1" applyAlignment="1">
      <alignment horizontal="center" vertical="center" wrapText="1"/>
    </xf>
    <xf numFmtId="0" fontId="27" fillId="5" borderId="5" xfId="0" applyFont="1" applyFill="1" applyBorder="1" applyAlignment="1">
      <alignment vertical="center"/>
    </xf>
    <xf numFmtId="9" fontId="31" fillId="3" borderId="41" xfId="1" applyFont="1" applyFill="1" applyBorder="1" applyAlignment="1">
      <alignment horizontal="center" vertical="center"/>
    </xf>
    <xf numFmtId="9" fontId="31" fillId="3" borderId="35" xfId="1" applyFont="1" applyFill="1" applyBorder="1" applyAlignment="1">
      <alignment horizontal="center" vertical="center"/>
    </xf>
    <xf numFmtId="9" fontId="27" fillId="3" borderId="35" xfId="1" applyFont="1" applyFill="1" applyBorder="1" applyAlignment="1">
      <alignment horizontal="center" vertical="center"/>
    </xf>
    <xf numFmtId="9" fontId="27" fillId="3" borderId="42" xfId="1" applyFont="1" applyFill="1" applyBorder="1" applyAlignment="1">
      <alignment horizontal="center" vertical="center"/>
    </xf>
    <xf numFmtId="9" fontId="27" fillId="3" borderId="43" xfId="1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32" fillId="0" borderId="41" xfId="0" applyFont="1" applyBorder="1" applyAlignment="1">
      <alignment horizontal="left" vertical="center" wrapText="1"/>
    </xf>
    <xf numFmtId="0" fontId="32" fillId="2" borderId="35" xfId="0" applyFont="1" applyFill="1" applyBorder="1" applyAlignment="1">
      <alignment horizontal="left" vertical="center" wrapText="1"/>
    </xf>
    <xf numFmtId="0" fontId="32" fillId="2" borderId="35" xfId="0" applyFont="1" applyFill="1" applyBorder="1" applyAlignment="1">
      <alignment horizontal="center" vertical="center" wrapText="1"/>
    </xf>
    <xf numFmtId="0" fontId="32" fillId="2" borderId="42" xfId="0" applyFont="1" applyFill="1" applyBorder="1" applyAlignment="1">
      <alignment horizontal="center" vertical="center" wrapText="1"/>
    </xf>
    <xf numFmtId="1" fontId="32" fillId="2" borderId="42" xfId="0" applyNumberFormat="1" applyFont="1" applyFill="1" applyBorder="1" applyAlignment="1">
      <alignment horizontal="center" vertical="center" wrapText="1"/>
    </xf>
    <xf numFmtId="167" fontId="32" fillId="0" borderId="1" xfId="421" applyNumberFormat="1" applyFont="1" applyBorder="1" applyAlignment="1">
      <alignment horizontal="right" vertical="center" wrapText="1"/>
    </xf>
    <xf numFmtId="167" fontId="33" fillId="0" borderId="1" xfId="421" applyNumberFormat="1" applyFont="1" applyBorder="1" applyAlignment="1">
      <alignment horizontal="right" vertical="center" wrapText="1"/>
    </xf>
    <xf numFmtId="165" fontId="33" fillId="0" borderId="1" xfId="421" applyFont="1" applyBorder="1" applyAlignment="1">
      <alignment horizontal="right" vertical="center" wrapText="1"/>
    </xf>
    <xf numFmtId="168" fontId="2" fillId="0" borderId="2" xfId="1" applyNumberFormat="1" applyFont="1" applyBorder="1" applyAlignment="1">
      <alignment horizontal="right" vertical="center"/>
    </xf>
    <xf numFmtId="2" fontId="33" fillId="0" borderId="1" xfId="421" applyNumberFormat="1" applyFont="1" applyBorder="1" applyAlignment="1">
      <alignment horizontal="right" vertical="center" wrapText="1"/>
    </xf>
    <xf numFmtId="2" fontId="33" fillId="0" borderId="1" xfId="421" applyNumberFormat="1" applyFont="1" applyBorder="1" applyAlignment="1">
      <alignment vertical="center" wrapText="1"/>
    </xf>
    <xf numFmtId="2" fontId="32" fillId="2" borderId="42" xfId="0" applyNumberFormat="1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vertical="center"/>
    </xf>
    <xf numFmtId="165" fontId="33" fillId="0" borderId="1" xfId="421" applyFont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32" fillId="0" borderId="2" xfId="0" applyFont="1" applyBorder="1" applyAlignment="1">
      <alignment horizontal="left" vertical="center" wrapText="1"/>
    </xf>
    <xf numFmtId="0" fontId="32" fillId="2" borderId="1" xfId="0" applyFont="1" applyFill="1" applyBorder="1" applyAlignment="1">
      <alignment horizontal="left" vertical="center" wrapText="1"/>
    </xf>
    <xf numFmtId="0" fontId="32" fillId="2" borderId="1" xfId="0" applyFont="1" applyFill="1" applyBorder="1" applyAlignment="1">
      <alignment horizontal="center" vertical="center" wrapText="1"/>
    </xf>
    <xf numFmtId="0" fontId="32" fillId="2" borderId="3" xfId="0" applyFont="1" applyFill="1" applyBorder="1" applyAlignment="1">
      <alignment horizontal="center" vertical="center" wrapText="1"/>
    </xf>
    <xf numFmtId="1" fontId="32" fillId="2" borderId="3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165" fontId="33" fillId="2" borderId="1" xfId="0" applyNumberFormat="1" applyFont="1" applyFill="1" applyBorder="1" applyAlignment="1">
      <alignment horizontal="center" vertical="center" wrapText="1"/>
    </xf>
    <xf numFmtId="165" fontId="32" fillId="0" borderId="1" xfId="421" applyFont="1" applyBorder="1" applyAlignment="1">
      <alignment horizontal="center" vertical="center" wrapText="1"/>
    </xf>
    <xf numFmtId="167" fontId="32" fillId="0" borderId="1" xfId="421" applyNumberFormat="1" applyFont="1" applyBorder="1" applyAlignment="1">
      <alignment horizontal="center" vertical="center" wrapText="1"/>
    </xf>
    <xf numFmtId="0" fontId="32" fillId="0" borderId="1" xfId="0" applyFont="1" applyBorder="1" applyAlignment="1">
      <alignment horizontal="left"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165" fontId="32" fillId="0" borderId="1" xfId="421" applyFont="1" applyBorder="1" applyAlignment="1">
      <alignment horizontal="right" vertical="center" wrapText="1"/>
    </xf>
    <xf numFmtId="170" fontId="32" fillId="0" borderId="1" xfId="421" applyNumberFormat="1" applyFont="1" applyBorder="1" applyAlignment="1">
      <alignment horizontal="right" vertical="center" wrapText="1"/>
    </xf>
    <xf numFmtId="1" fontId="2" fillId="2" borderId="1" xfId="0" applyNumberFormat="1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vertical="center"/>
    </xf>
    <xf numFmtId="1" fontId="32" fillId="0" borderId="1" xfId="421" applyNumberFormat="1" applyFont="1" applyBorder="1" applyAlignment="1">
      <alignment horizontal="right" vertical="center" wrapText="1"/>
    </xf>
    <xf numFmtId="9" fontId="35" fillId="4" borderId="2" xfId="1" applyFont="1" applyFill="1" applyBorder="1" applyAlignment="1">
      <alignment horizontal="center" vertical="center"/>
    </xf>
    <xf numFmtId="9" fontId="35" fillId="4" borderId="1" xfId="1" applyFont="1" applyFill="1" applyBorder="1" applyAlignment="1">
      <alignment horizontal="center" vertical="center"/>
    </xf>
    <xf numFmtId="2" fontId="27" fillId="4" borderId="1" xfId="1" applyNumberFormat="1" applyFont="1" applyFill="1" applyBorder="1" applyAlignment="1">
      <alignment horizontal="center" vertical="center"/>
    </xf>
    <xf numFmtId="1" fontId="32" fillId="2" borderId="42" xfId="422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right" vertical="center"/>
    </xf>
    <xf numFmtId="1" fontId="32" fillId="2" borderId="1" xfId="0" applyNumberFormat="1" applyFont="1" applyFill="1" applyBorder="1" applyAlignment="1">
      <alignment horizontal="right" vertical="center"/>
    </xf>
    <xf numFmtId="164" fontId="32" fillId="2" borderId="3" xfId="422" applyFont="1" applyFill="1" applyBorder="1" applyAlignment="1">
      <alignment horizontal="center" vertical="center" wrapText="1"/>
    </xf>
    <xf numFmtId="173" fontId="2" fillId="2" borderId="1" xfId="0" applyNumberFormat="1" applyFont="1" applyFill="1" applyBorder="1" applyAlignment="1">
      <alignment horizontal="right" vertical="center"/>
    </xf>
    <xf numFmtId="173" fontId="32" fillId="2" borderId="1" xfId="0" applyNumberFormat="1" applyFont="1" applyFill="1" applyBorder="1" applyAlignment="1">
      <alignment horizontal="right" vertical="center"/>
    </xf>
    <xf numFmtId="173" fontId="32" fillId="0" borderId="1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9" fontId="32" fillId="0" borderId="3" xfId="1" applyFont="1" applyBorder="1" applyAlignment="1">
      <alignment horizontal="center" vertical="center" wrapText="1"/>
    </xf>
    <xf numFmtId="9" fontId="32" fillId="0" borderId="1" xfId="1" applyFont="1" applyBorder="1" applyAlignment="1">
      <alignment horizontal="right" vertical="center" wrapText="1"/>
    </xf>
    <xf numFmtId="9" fontId="32" fillId="2" borderId="1" xfId="1" applyFont="1" applyFill="1" applyBorder="1" applyAlignment="1">
      <alignment horizontal="right" vertical="center"/>
    </xf>
    <xf numFmtId="0" fontId="2" fillId="28" borderId="1" xfId="0" applyFont="1" applyFill="1" applyBorder="1" applyAlignment="1">
      <alignment vertical="center"/>
    </xf>
    <xf numFmtId="2" fontId="2" fillId="28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9" fontId="34" fillId="0" borderId="1" xfId="1" applyFont="1" applyBorder="1" applyAlignment="1">
      <alignment horizontal="right" vertical="center" wrapText="1"/>
    </xf>
    <xf numFmtId="1" fontId="32" fillId="2" borderId="3" xfId="1" applyNumberFormat="1" applyFont="1" applyFill="1" applyBorder="1" applyAlignment="1">
      <alignment horizontal="center" vertical="center" wrapText="1"/>
    </xf>
    <xf numFmtId="2" fontId="2" fillId="2" borderId="1" xfId="1" applyNumberFormat="1" applyFont="1" applyFill="1" applyBorder="1" applyAlignment="1">
      <alignment vertical="center"/>
    </xf>
    <xf numFmtId="2" fontId="32" fillId="0" borderId="1" xfId="1" applyNumberFormat="1" applyFont="1" applyBorder="1" applyAlignment="1">
      <alignment horizontal="right" vertical="center" wrapText="1"/>
    </xf>
    <xf numFmtId="9" fontId="32" fillId="2" borderId="3" xfId="1" applyFont="1" applyFill="1" applyBorder="1" applyAlignment="1">
      <alignment horizontal="center" vertical="center" wrapText="1"/>
    </xf>
    <xf numFmtId="9" fontId="2" fillId="2" borderId="1" xfId="1" applyFont="1" applyFill="1" applyBorder="1" applyAlignment="1">
      <alignment horizontal="right" vertical="center"/>
    </xf>
    <xf numFmtId="9" fontId="2" fillId="2" borderId="1" xfId="1" applyFont="1" applyFill="1" applyBorder="1" applyAlignment="1">
      <alignment vertical="center" wrapText="1"/>
    </xf>
    <xf numFmtId="0" fontId="24" fillId="2" borderId="0" xfId="0" applyFont="1" applyFill="1" applyAlignment="1">
      <alignment vertical="center" wrapText="1"/>
    </xf>
    <xf numFmtId="9" fontId="2" fillId="0" borderId="1" xfId="1" applyFont="1" applyBorder="1" applyAlignment="1">
      <alignment horizontal="right" vertical="center" wrapText="1"/>
    </xf>
    <xf numFmtId="0" fontId="37" fillId="2" borderId="0" xfId="0" applyFont="1" applyFill="1" applyAlignment="1">
      <alignment vertical="center" wrapText="1"/>
    </xf>
    <xf numFmtId="9" fontId="2" fillId="2" borderId="1" xfId="1" applyFont="1" applyFill="1" applyBorder="1" applyAlignment="1">
      <alignment horizontal="right" vertical="center" wrapText="1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2" fillId="2" borderId="46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vertical="center" wrapText="1"/>
    </xf>
    <xf numFmtId="0" fontId="27" fillId="5" borderId="5" xfId="0" applyFont="1" applyFill="1" applyBorder="1" applyAlignment="1">
      <alignment horizontal="center" vertical="center"/>
    </xf>
    <xf numFmtId="171" fontId="32" fillId="0" borderId="1" xfId="1" applyNumberFormat="1" applyFont="1" applyBorder="1" applyAlignment="1">
      <alignment horizontal="right" vertical="center" wrapText="1"/>
    </xf>
    <xf numFmtId="2" fontId="27" fillId="4" borderId="1" xfId="1" applyNumberFormat="1" applyFont="1" applyFill="1" applyBorder="1" applyAlignment="1">
      <alignment horizontal="right" vertical="center"/>
    </xf>
    <xf numFmtId="2" fontId="2" fillId="28" borderId="1" xfId="0" applyNumberFormat="1" applyFont="1" applyFill="1" applyBorder="1" applyAlignment="1">
      <alignment horizontal="right" vertical="center"/>
    </xf>
    <xf numFmtId="167" fontId="33" fillId="2" borderId="1" xfId="421" applyNumberFormat="1" applyFont="1" applyFill="1" applyBorder="1" applyAlignment="1">
      <alignment horizontal="right" vertical="center" wrapText="1"/>
    </xf>
    <xf numFmtId="165" fontId="32" fillId="2" borderId="1" xfId="421" applyFont="1" applyFill="1" applyBorder="1" applyAlignment="1">
      <alignment horizontal="center" vertical="center" wrapText="1"/>
    </xf>
    <xf numFmtId="1" fontId="32" fillId="2" borderId="1" xfId="421" applyNumberFormat="1" applyFont="1" applyFill="1" applyBorder="1" applyAlignment="1">
      <alignment horizontal="right" vertical="center" wrapText="1"/>
    </xf>
    <xf numFmtId="9" fontId="32" fillId="2" borderId="1" xfId="1" applyFont="1" applyFill="1" applyBorder="1" applyAlignment="1">
      <alignment horizontal="right" vertical="center" wrapText="1"/>
    </xf>
    <xf numFmtId="167" fontId="33" fillId="0" borderId="1" xfId="421" applyNumberFormat="1" applyFont="1" applyBorder="1" applyAlignment="1">
      <alignment vertical="center" wrapText="1"/>
    </xf>
    <xf numFmtId="0" fontId="1" fillId="2" borderId="41" xfId="0" applyFont="1" applyFill="1" applyBorder="1" applyAlignment="1">
      <alignment vertical="center"/>
    </xf>
    <xf numFmtId="0" fontId="2" fillId="0" borderId="41" xfId="0" applyFont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7" fillId="3" borderId="5" xfId="0" applyFont="1" applyFill="1" applyBorder="1" applyAlignment="1">
      <alignment horizontal="center" vertical="center" wrapText="1"/>
    </xf>
    <xf numFmtId="0" fontId="29" fillId="3" borderId="5" xfId="0" applyFont="1" applyFill="1" applyBorder="1" applyAlignment="1">
      <alignment horizontal="center" vertical="center" wrapText="1"/>
    </xf>
    <xf numFmtId="0" fontId="29" fillId="4" borderId="5" xfId="0" applyFont="1" applyFill="1" applyBorder="1" applyAlignment="1">
      <alignment horizontal="center" vertical="center" wrapText="1"/>
    </xf>
    <xf numFmtId="0" fontId="27" fillId="4" borderId="5" xfId="0" applyFont="1" applyFill="1" applyBorder="1" applyAlignment="1">
      <alignment horizontal="center" vertical="center" wrapText="1"/>
    </xf>
    <xf numFmtId="0" fontId="27" fillId="28" borderId="5" xfId="0" applyFont="1" applyFill="1" applyBorder="1" applyAlignment="1">
      <alignment horizontal="center" vertical="center" wrapText="1"/>
    </xf>
    <xf numFmtId="0" fontId="29" fillId="28" borderId="5" xfId="0" applyFont="1" applyFill="1" applyBorder="1" applyAlignment="1">
      <alignment horizontal="center" vertical="center" wrapText="1"/>
    </xf>
    <xf numFmtId="0" fontId="27" fillId="3" borderId="7" xfId="0" applyFont="1" applyFill="1" applyBorder="1" applyAlignment="1">
      <alignment horizontal="center" vertical="center" wrapText="1"/>
    </xf>
    <xf numFmtId="0" fontId="27" fillId="4" borderId="6" xfId="0" applyFont="1" applyFill="1" applyBorder="1" applyAlignment="1">
      <alignment horizontal="center" vertical="center" wrapText="1"/>
    </xf>
    <xf numFmtId="0" fontId="27" fillId="28" borderId="6" xfId="0" applyFont="1" applyFill="1" applyBorder="1" applyAlignment="1">
      <alignment horizontal="center" vertical="center" wrapText="1"/>
    </xf>
    <xf numFmtId="0" fontId="2" fillId="28" borderId="2" xfId="0" applyFont="1" applyFill="1" applyBorder="1" applyAlignment="1">
      <alignment vertical="center"/>
    </xf>
    <xf numFmtId="2" fontId="2" fillId="0" borderId="2" xfId="1" applyNumberFormat="1" applyFont="1" applyBorder="1" applyAlignment="1">
      <alignment horizontal="right" vertical="center"/>
    </xf>
    <xf numFmtId="9" fontId="1" fillId="3" borderId="5" xfId="0" applyNumberFormat="1" applyFont="1" applyFill="1" applyBorder="1" applyAlignment="1">
      <alignment vertical="center" wrapText="1"/>
    </xf>
    <xf numFmtId="174" fontId="32" fillId="2" borderId="1" xfId="0" applyNumberFormat="1" applyFont="1" applyFill="1" applyBorder="1" applyAlignment="1">
      <alignment horizontal="right" vertical="center"/>
    </xf>
    <xf numFmtId="167" fontId="32" fillId="2" borderId="1" xfId="421" applyNumberFormat="1" applyFont="1" applyFill="1" applyBorder="1" applyAlignment="1">
      <alignment horizontal="right" vertical="center" wrapText="1"/>
    </xf>
    <xf numFmtId="171" fontId="32" fillId="2" borderId="1" xfId="1" applyNumberFormat="1" applyFont="1" applyFill="1" applyBorder="1" applyAlignment="1">
      <alignment horizontal="right" vertical="center" wrapText="1"/>
    </xf>
    <xf numFmtId="1" fontId="33" fillId="0" borderId="1" xfId="421" applyNumberFormat="1" applyFont="1" applyBorder="1" applyAlignment="1">
      <alignment horizontal="right" vertical="center" wrapText="1"/>
    </xf>
    <xf numFmtId="0" fontId="1" fillId="0" borderId="18" xfId="0" applyFont="1" applyBorder="1" applyAlignment="1">
      <alignment horizontal="center" vertical="center" wrapText="1"/>
    </xf>
    <xf numFmtId="175" fontId="32" fillId="2" borderId="3" xfId="422" applyNumberFormat="1" applyFont="1" applyFill="1" applyBorder="1" applyAlignment="1">
      <alignment horizontal="center" vertical="center" wrapText="1"/>
    </xf>
    <xf numFmtId="2" fontId="32" fillId="0" borderId="1" xfId="0" applyNumberFormat="1" applyFont="1" applyBorder="1" applyAlignment="1">
      <alignment horizontal="right" vertical="center" wrapText="1"/>
    </xf>
    <xf numFmtId="167" fontId="33" fillId="2" borderId="1" xfId="421" applyNumberFormat="1" applyFont="1" applyFill="1" applyBorder="1" applyAlignment="1">
      <alignment vertical="center" wrapText="1"/>
    </xf>
    <xf numFmtId="176" fontId="39" fillId="0" borderId="0" xfId="0" applyNumberFormat="1" applyFont="1" applyAlignment="1">
      <alignment horizontal="right" vertical="center" wrapText="1" readingOrder="1"/>
    </xf>
    <xf numFmtId="9" fontId="2" fillId="2" borderId="42" xfId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8" fillId="2" borderId="0" xfId="0" applyFont="1" applyFill="1" applyAlignment="1">
      <alignment horizontal="center" vertical="center" wrapText="1"/>
    </xf>
    <xf numFmtId="10" fontId="2" fillId="2" borderId="1" xfId="1" applyNumberFormat="1" applyFont="1" applyFill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164" fontId="32" fillId="2" borderId="3" xfId="422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32" fillId="2" borderId="3" xfId="422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49" xfId="0" applyFont="1" applyFill="1" applyBorder="1" applyAlignment="1">
      <alignment horizontal="center" vertical="center" wrapText="1"/>
    </xf>
    <xf numFmtId="9" fontId="30" fillId="0" borderId="34" xfId="0" applyNumberFormat="1" applyFont="1" applyBorder="1" applyAlignment="1">
      <alignment horizontal="center" vertical="center" wrapText="1"/>
    </xf>
    <xf numFmtId="9" fontId="30" fillId="0" borderId="47" xfId="0" applyNumberFormat="1" applyFont="1" applyBorder="1" applyAlignment="1">
      <alignment horizontal="center" vertical="center" wrapText="1"/>
    </xf>
    <xf numFmtId="9" fontId="30" fillId="0" borderId="33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5" fillId="2" borderId="7" xfId="0" applyFont="1" applyFill="1" applyBorder="1" applyAlignment="1">
      <alignment horizontal="center" vertical="center" wrapText="1"/>
    </xf>
    <xf numFmtId="0" fontId="25" fillId="2" borderId="19" xfId="0" applyFont="1" applyFill="1" applyBorder="1" applyAlignment="1">
      <alignment horizontal="center" vertical="center" wrapText="1"/>
    </xf>
    <xf numFmtId="0" fontId="25" fillId="2" borderId="8" xfId="0" applyFont="1" applyFill="1" applyBorder="1" applyAlignment="1">
      <alignment horizontal="center" vertical="center" wrapText="1"/>
    </xf>
    <xf numFmtId="0" fontId="26" fillId="5" borderId="34" xfId="0" applyFont="1" applyFill="1" applyBorder="1" applyAlignment="1">
      <alignment horizontal="center" vertical="center" wrapText="1"/>
    </xf>
    <xf numFmtId="0" fontId="26" fillId="5" borderId="33" xfId="0" applyFont="1" applyFill="1" applyBorder="1" applyAlignment="1">
      <alignment horizontal="center" vertical="center" wrapText="1"/>
    </xf>
    <xf numFmtId="0" fontId="27" fillId="5" borderId="30" xfId="0" applyFont="1" applyFill="1" applyBorder="1" applyAlignment="1">
      <alignment horizontal="center" vertical="center" wrapText="1"/>
    </xf>
    <xf numFmtId="0" fontId="27" fillId="5" borderId="40" xfId="0" applyFont="1" applyFill="1" applyBorder="1" applyAlignment="1">
      <alignment horizontal="center" vertical="center" wrapText="1"/>
    </xf>
    <xf numFmtId="0" fontId="26" fillId="5" borderId="15" xfId="0" applyFont="1" applyFill="1" applyBorder="1" applyAlignment="1">
      <alignment horizontal="center" vertical="center" wrapText="1"/>
    </xf>
    <xf numFmtId="0" fontId="26" fillId="5" borderId="14" xfId="0" applyFont="1" applyFill="1" applyBorder="1" applyAlignment="1">
      <alignment horizontal="center" vertical="center" wrapText="1"/>
    </xf>
    <xf numFmtId="0" fontId="26" fillId="5" borderId="20" xfId="0" applyFont="1" applyFill="1" applyBorder="1" applyAlignment="1">
      <alignment horizontal="center" vertical="center" wrapText="1"/>
    </xf>
    <xf numFmtId="0" fontId="26" fillId="5" borderId="12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7" fillId="5" borderId="6" xfId="0" applyFont="1" applyFill="1" applyBorder="1" applyAlignment="1">
      <alignment horizontal="center" vertical="center"/>
    </xf>
    <xf numFmtId="0" fontId="27" fillId="5" borderId="8" xfId="0" applyFont="1" applyFill="1" applyBorder="1" applyAlignment="1">
      <alignment horizontal="center" vertical="center"/>
    </xf>
    <xf numFmtId="0" fontId="28" fillId="3" borderId="6" xfId="0" applyFont="1" applyFill="1" applyBorder="1" applyAlignment="1">
      <alignment horizontal="center" vertical="center" wrapText="1"/>
    </xf>
    <xf numFmtId="0" fontId="28" fillId="3" borderId="8" xfId="0" applyFont="1" applyFill="1" applyBorder="1" applyAlignment="1">
      <alignment horizontal="center" vertical="center" wrapText="1"/>
    </xf>
    <xf numFmtId="9" fontId="27" fillId="3" borderId="6" xfId="0" applyNumberFormat="1" applyFont="1" applyFill="1" applyBorder="1" applyAlignment="1">
      <alignment horizontal="center" vertical="center" wrapText="1"/>
    </xf>
    <xf numFmtId="9" fontId="27" fillId="3" borderId="8" xfId="0" applyNumberFormat="1" applyFont="1" applyFill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1" fontId="32" fillId="0" borderId="36" xfId="421" applyNumberFormat="1" applyFont="1" applyBorder="1" applyAlignment="1">
      <alignment horizontal="center" vertical="center" wrapText="1"/>
    </xf>
    <xf numFmtId="1" fontId="32" fillId="0" borderId="37" xfId="421" applyNumberFormat="1" applyFont="1" applyBorder="1" applyAlignment="1">
      <alignment horizontal="center" vertical="center" wrapText="1"/>
    </xf>
    <xf numFmtId="2" fontId="32" fillId="2" borderId="3" xfId="0" applyNumberFormat="1" applyFont="1" applyFill="1" applyBorder="1" applyAlignment="1">
      <alignment horizontal="center" vertical="center" wrapText="1"/>
    </xf>
    <xf numFmtId="2" fontId="32" fillId="2" borderId="2" xfId="0" applyNumberFormat="1" applyFont="1" applyFill="1" applyBorder="1" applyAlignment="1">
      <alignment horizontal="center" vertical="center" wrapText="1"/>
    </xf>
    <xf numFmtId="0" fontId="26" fillId="5" borderId="20" xfId="0" applyFont="1" applyFill="1" applyBorder="1" applyAlignment="1">
      <alignment horizontal="center" vertical="center"/>
    </xf>
    <xf numFmtId="0" fontId="26" fillId="5" borderId="12" xfId="0" applyFont="1" applyFill="1" applyBorder="1" applyAlignment="1">
      <alignment horizontal="center" vertical="center"/>
    </xf>
    <xf numFmtId="0" fontId="27" fillId="5" borderId="38" xfId="0" applyFont="1" applyFill="1" applyBorder="1" applyAlignment="1">
      <alignment horizontal="center" vertical="center" wrapText="1"/>
    </xf>
    <xf numFmtId="0" fontId="27" fillId="5" borderId="39" xfId="0" applyFont="1" applyFill="1" applyBorder="1" applyAlignment="1">
      <alignment horizontal="center" vertical="center" wrapText="1"/>
    </xf>
    <xf numFmtId="169" fontId="32" fillId="0" borderId="3" xfId="421" applyNumberFormat="1" applyFont="1" applyBorder="1" applyAlignment="1">
      <alignment horizontal="center" vertical="center" wrapText="1"/>
    </xf>
    <xf numFmtId="169" fontId="32" fillId="0" borderId="2" xfId="421" applyNumberFormat="1" applyFont="1" applyBorder="1" applyAlignment="1">
      <alignment horizontal="center" vertical="center" wrapText="1"/>
    </xf>
    <xf numFmtId="0" fontId="27" fillId="5" borderId="20" xfId="0" applyFont="1" applyFill="1" applyBorder="1" applyAlignment="1">
      <alignment horizontal="center" vertical="center"/>
    </xf>
    <xf numFmtId="0" fontId="27" fillId="5" borderId="15" xfId="0" applyFont="1" applyFill="1" applyBorder="1" applyAlignment="1">
      <alignment horizontal="center" vertical="center"/>
    </xf>
    <xf numFmtId="0" fontId="28" fillId="28" borderId="6" xfId="0" applyFont="1" applyFill="1" applyBorder="1" applyAlignment="1">
      <alignment horizontal="center" vertical="center" wrapText="1"/>
    </xf>
    <xf numFmtId="0" fontId="28" fillId="28" borderId="8" xfId="0" applyFont="1" applyFill="1" applyBorder="1" applyAlignment="1">
      <alignment horizontal="center" vertical="center" wrapText="1"/>
    </xf>
    <xf numFmtId="9" fontId="27" fillId="28" borderId="6" xfId="0" applyNumberFormat="1" applyFont="1" applyFill="1" applyBorder="1" applyAlignment="1">
      <alignment horizontal="center" vertical="center" wrapText="1"/>
    </xf>
    <xf numFmtId="9" fontId="27" fillId="28" borderId="8" xfId="0" applyNumberFormat="1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172" fontId="32" fillId="0" borderId="3" xfId="421" applyNumberFormat="1" applyFont="1" applyBorder="1" applyAlignment="1">
      <alignment horizontal="center" vertical="center" wrapText="1"/>
    </xf>
    <xf numFmtId="172" fontId="32" fillId="0" borderId="2" xfId="421" applyNumberFormat="1" applyFont="1" applyBorder="1" applyAlignment="1">
      <alignment horizontal="center" vertical="center" wrapText="1"/>
    </xf>
    <xf numFmtId="0" fontId="28" fillId="4" borderId="6" xfId="0" applyFont="1" applyFill="1" applyBorder="1" applyAlignment="1">
      <alignment horizontal="center" vertical="center" wrapText="1"/>
    </xf>
    <xf numFmtId="0" fontId="28" fillId="4" borderId="8" xfId="0" applyFont="1" applyFill="1" applyBorder="1" applyAlignment="1">
      <alignment horizontal="center" vertical="center" wrapText="1"/>
    </xf>
    <xf numFmtId="9" fontId="27" fillId="4" borderId="6" xfId="0" applyNumberFormat="1" applyFont="1" applyFill="1" applyBorder="1" applyAlignment="1">
      <alignment horizontal="center" vertical="center" wrapText="1"/>
    </xf>
    <xf numFmtId="9" fontId="27" fillId="4" borderId="8" xfId="0" applyNumberFormat="1" applyFont="1" applyFill="1" applyBorder="1" applyAlignment="1">
      <alignment horizontal="center" vertical="center" wrapText="1"/>
    </xf>
    <xf numFmtId="0" fontId="1" fillId="2" borderId="45" xfId="0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1" fontId="32" fillId="2" borderId="42" xfId="422" applyNumberFormat="1" applyFont="1" applyFill="1" applyBorder="1" applyAlignment="1">
      <alignment horizontal="center" vertical="center" wrapText="1"/>
    </xf>
    <xf numFmtId="1" fontId="32" fillId="2" borderId="41" xfId="422" applyNumberFormat="1" applyFont="1" applyFill="1" applyBorder="1" applyAlignment="1">
      <alignment horizontal="center" vertical="center" wrapText="1"/>
    </xf>
    <xf numFmtId="164" fontId="32" fillId="2" borderId="3" xfId="422" applyFont="1" applyFill="1" applyBorder="1" applyAlignment="1">
      <alignment horizontal="center" vertical="center" wrapText="1"/>
    </xf>
    <xf numFmtId="164" fontId="32" fillId="2" borderId="2" xfId="422" applyFont="1" applyFill="1" applyBorder="1" applyAlignment="1">
      <alignment horizontal="center" vertical="center" wrapText="1"/>
    </xf>
    <xf numFmtId="9" fontId="32" fillId="0" borderId="3" xfId="1" applyFont="1" applyBorder="1" applyAlignment="1">
      <alignment horizontal="center" vertical="center" wrapText="1"/>
    </xf>
    <xf numFmtId="9" fontId="32" fillId="0" borderId="2" xfId="1" applyFont="1" applyBorder="1" applyAlignment="1">
      <alignment horizontal="center" vertical="center" wrapText="1"/>
    </xf>
    <xf numFmtId="9" fontId="2" fillId="2" borderId="42" xfId="1" applyFont="1" applyFill="1" applyBorder="1" applyAlignment="1">
      <alignment horizontal="center" vertical="center"/>
    </xf>
    <xf numFmtId="9" fontId="2" fillId="2" borderId="41" xfId="1" applyFont="1" applyFill="1" applyBorder="1" applyAlignment="1">
      <alignment horizontal="center" vertical="center"/>
    </xf>
    <xf numFmtId="1" fontId="32" fillId="2" borderId="3" xfId="1" applyNumberFormat="1" applyFont="1" applyFill="1" applyBorder="1" applyAlignment="1">
      <alignment horizontal="center" vertical="center" wrapText="1"/>
    </xf>
    <xf numFmtId="1" fontId="32" fillId="2" borderId="2" xfId="1" applyNumberFormat="1" applyFont="1" applyFill="1" applyBorder="1" applyAlignment="1">
      <alignment horizontal="center" vertical="center" wrapText="1"/>
    </xf>
    <xf numFmtId="9" fontId="2" fillId="2" borderId="3" xfId="1" applyFont="1" applyFill="1" applyBorder="1" applyAlignment="1">
      <alignment horizontal="center" vertical="center"/>
    </xf>
    <xf numFmtId="9" fontId="2" fillId="2" borderId="2" xfId="1" applyFont="1" applyFill="1" applyBorder="1" applyAlignment="1">
      <alignment horizontal="center" vertical="center"/>
    </xf>
    <xf numFmtId="9" fontId="32" fillId="33" borderId="3" xfId="1" applyFont="1" applyFill="1" applyBorder="1" applyAlignment="1">
      <alignment horizontal="center" vertical="center" wrapText="1"/>
    </xf>
    <xf numFmtId="9" fontId="32" fillId="33" borderId="2" xfId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7" fillId="2" borderId="0" xfId="0" applyFont="1" applyFill="1" applyAlignment="1">
      <alignment horizontal="center" vertical="center" wrapText="1"/>
    </xf>
    <xf numFmtId="9" fontId="2" fillId="2" borderId="3" xfId="1" applyFont="1" applyFill="1" applyBorder="1" applyAlignment="1">
      <alignment horizontal="center" vertical="center" wrapText="1"/>
    </xf>
    <xf numFmtId="9" fontId="2" fillId="2" borderId="2" xfId="1" applyFont="1" applyFill="1" applyBorder="1" applyAlignment="1">
      <alignment horizontal="center" vertical="center" wrapText="1"/>
    </xf>
    <xf numFmtId="0" fontId="37" fillId="2" borderId="0" xfId="0" applyFont="1" applyFill="1" applyAlignment="1">
      <alignment horizontal="center" vertical="center" wrapText="1"/>
    </xf>
    <xf numFmtId="0" fontId="36" fillId="2" borderId="0" xfId="0" applyFont="1" applyFill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1" fillId="2" borderId="20" xfId="0" applyFont="1" applyFill="1" applyBorder="1" applyAlignment="1">
      <alignment horizontal="center" vertical="top" wrapText="1"/>
    </xf>
    <xf numFmtId="0" fontId="1" fillId="2" borderId="19" xfId="0" applyFont="1" applyFill="1" applyBorder="1" applyAlignment="1">
      <alignment horizontal="center" vertical="top" wrapText="1"/>
    </xf>
    <xf numFmtId="0" fontId="1" fillId="2" borderId="15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1" fillId="2" borderId="10" xfId="0" applyFont="1" applyFill="1" applyBorder="1" applyAlignment="1">
      <alignment horizontal="center" vertical="top" wrapText="1"/>
    </xf>
    <xf numFmtId="0" fontId="1" fillId="2" borderId="12" xfId="0" applyFont="1" applyFill="1" applyBorder="1" applyAlignment="1">
      <alignment horizontal="center" vertical="top" wrapText="1"/>
    </xf>
    <xf numFmtId="0" fontId="1" fillId="2" borderId="13" xfId="0" applyFont="1" applyFill="1" applyBorder="1" applyAlignment="1">
      <alignment horizontal="center" vertical="top" wrapText="1"/>
    </xf>
    <xf numFmtId="0" fontId="1" fillId="2" borderId="14" xfId="0" applyFont="1" applyFill="1" applyBorder="1" applyAlignment="1">
      <alignment horizontal="center" vertical="top" wrapText="1"/>
    </xf>
    <xf numFmtId="0" fontId="1" fillId="2" borderId="1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48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center"/>
    </xf>
    <xf numFmtId="0" fontId="2" fillId="2" borderId="6" xfId="0" applyFont="1" applyFill="1" applyBorder="1" applyAlignment="1">
      <alignment horizontal="left" vertical="center" wrapText="1"/>
    </xf>
    <xf numFmtId="0" fontId="2" fillId="2" borderId="48" xfId="0" applyFont="1" applyFill="1" applyBorder="1" applyAlignment="1">
      <alignment horizontal="left" vertical="center" wrapText="1"/>
    </xf>
  </cellXfs>
  <cellStyles count="423">
    <cellStyle name="20% - Énfasis1 1" xfId="5"/>
    <cellStyle name="20% - Énfasis1 2" xfId="6"/>
    <cellStyle name="20% - Énfasis1 3" xfId="7"/>
    <cellStyle name="20% - Énfasis1 4" xfId="8"/>
    <cellStyle name="20% - Énfasis1 5" xfId="9"/>
    <cellStyle name="20% - Énfasis1 6" xfId="4"/>
    <cellStyle name="20% - Énfasis2 1" xfId="11"/>
    <cellStyle name="20% - Énfasis2 2" xfId="12"/>
    <cellStyle name="20% - Énfasis2 3" xfId="13"/>
    <cellStyle name="20% - Énfasis2 4" xfId="14"/>
    <cellStyle name="20% - Énfasis2 5" xfId="15"/>
    <cellStyle name="20% - Énfasis2 6" xfId="10"/>
    <cellStyle name="20% - Énfasis3 1" xfId="17"/>
    <cellStyle name="20% - Énfasis3 2" xfId="18"/>
    <cellStyle name="20% - Énfasis3 3" xfId="19"/>
    <cellStyle name="20% - Énfasis3 4" xfId="20"/>
    <cellStyle name="20% - Énfasis3 5" xfId="21"/>
    <cellStyle name="20% - Énfasis3 6" xfId="16"/>
    <cellStyle name="20% - Énfasis4 1" xfId="23"/>
    <cellStyle name="20% - Énfasis4 2" xfId="24"/>
    <cellStyle name="20% - Énfasis4 3" xfId="25"/>
    <cellStyle name="20% - Énfasis4 4" xfId="26"/>
    <cellStyle name="20% - Énfasis4 5" xfId="27"/>
    <cellStyle name="20% - Énfasis4 6" xfId="22"/>
    <cellStyle name="20% - Énfasis5 1" xfId="29"/>
    <cellStyle name="20% - Énfasis5 2" xfId="30"/>
    <cellStyle name="20% - Énfasis5 3" xfId="31"/>
    <cellStyle name="20% - Énfasis5 4" xfId="32"/>
    <cellStyle name="20% - Énfasis5 5" xfId="33"/>
    <cellStyle name="20% - Énfasis5 6" xfId="28"/>
    <cellStyle name="20% - Énfasis6 1" xfId="35"/>
    <cellStyle name="20% - Énfasis6 2" xfId="36"/>
    <cellStyle name="20% - Énfasis6 3" xfId="37"/>
    <cellStyle name="20% - Énfasis6 4" xfId="38"/>
    <cellStyle name="20% - Énfasis6 5" xfId="39"/>
    <cellStyle name="20% - Énfasis6 6" xfId="34"/>
    <cellStyle name="40% - Énfasis1 1" xfId="41"/>
    <cellStyle name="40% - Énfasis1 2" xfId="42"/>
    <cellStyle name="40% - Énfasis1 3" xfId="43"/>
    <cellStyle name="40% - Énfasis1 4" xfId="44"/>
    <cellStyle name="40% - Énfasis1 5" xfId="45"/>
    <cellStyle name="40% - Énfasis1 6" xfId="40"/>
    <cellStyle name="40% - Énfasis2 1" xfId="47"/>
    <cellStyle name="40% - Énfasis2 2" xfId="48"/>
    <cellStyle name="40% - Énfasis2 3" xfId="49"/>
    <cellStyle name="40% - Énfasis2 4" xfId="50"/>
    <cellStyle name="40% - Énfasis2 5" xfId="51"/>
    <cellStyle name="40% - Énfasis2 6" xfId="46"/>
    <cellStyle name="40% - Énfasis3 1" xfId="53"/>
    <cellStyle name="40% - Énfasis3 2" xfId="54"/>
    <cellStyle name="40% - Énfasis3 3" xfId="55"/>
    <cellStyle name="40% - Énfasis3 4" xfId="56"/>
    <cellStyle name="40% - Énfasis3 5" xfId="57"/>
    <cellStyle name="40% - Énfasis3 6" xfId="52"/>
    <cellStyle name="40% - Énfasis4 1" xfId="59"/>
    <cellStyle name="40% - Énfasis4 2" xfId="60"/>
    <cellStyle name="40% - Énfasis4 3" xfId="61"/>
    <cellStyle name="40% - Énfasis4 4" xfId="62"/>
    <cellStyle name="40% - Énfasis4 5" xfId="63"/>
    <cellStyle name="40% - Énfasis4 6" xfId="58"/>
    <cellStyle name="40% - Énfasis5 1" xfId="65"/>
    <cellStyle name="40% - Énfasis5 2" xfId="66"/>
    <cellStyle name="40% - Énfasis5 3" xfId="67"/>
    <cellStyle name="40% - Énfasis5 4" xfId="68"/>
    <cellStyle name="40% - Énfasis5 5" xfId="69"/>
    <cellStyle name="40% - Énfasis5 6" xfId="64"/>
    <cellStyle name="40% - Énfasis6 1" xfId="71"/>
    <cellStyle name="40% - Énfasis6 2" xfId="72"/>
    <cellStyle name="40% - Énfasis6 3" xfId="73"/>
    <cellStyle name="40% - Énfasis6 4" xfId="74"/>
    <cellStyle name="40% - Énfasis6 5" xfId="75"/>
    <cellStyle name="40% - Énfasis6 6" xfId="70"/>
    <cellStyle name="60% - Énfasis1 1" xfId="77"/>
    <cellStyle name="60% - Énfasis1 2" xfId="78"/>
    <cellStyle name="60% - Énfasis1 3" xfId="79"/>
    <cellStyle name="60% - Énfasis1 4" xfId="80"/>
    <cellStyle name="60% - Énfasis1 5" xfId="81"/>
    <cellStyle name="60% - Énfasis1 6" xfId="76"/>
    <cellStyle name="60% - Énfasis2 1" xfId="83"/>
    <cellStyle name="60% - Énfasis2 2" xfId="84"/>
    <cellStyle name="60% - Énfasis2 3" xfId="85"/>
    <cellStyle name="60% - Énfasis2 4" xfId="86"/>
    <cellStyle name="60% - Énfasis2 5" xfId="87"/>
    <cellStyle name="60% - Énfasis2 6" xfId="82"/>
    <cellStyle name="60% - Énfasis3 1" xfId="89"/>
    <cellStyle name="60% - Énfasis3 2" xfId="90"/>
    <cellStyle name="60% - Énfasis3 3" xfId="91"/>
    <cellStyle name="60% - Énfasis3 4" xfId="92"/>
    <cellStyle name="60% - Énfasis3 5" xfId="93"/>
    <cellStyle name="60% - Énfasis3 6" xfId="88"/>
    <cellStyle name="60% - Énfasis4 1" xfId="95"/>
    <cellStyle name="60% - Énfasis4 2" xfId="96"/>
    <cellStyle name="60% - Énfasis4 3" xfId="97"/>
    <cellStyle name="60% - Énfasis4 4" xfId="98"/>
    <cellStyle name="60% - Énfasis4 5" xfId="99"/>
    <cellStyle name="60% - Énfasis4 6" xfId="94"/>
    <cellStyle name="60% - Énfasis5 1" xfId="101"/>
    <cellStyle name="60% - Énfasis5 2" xfId="102"/>
    <cellStyle name="60% - Énfasis5 3" xfId="103"/>
    <cellStyle name="60% - Énfasis5 4" xfId="104"/>
    <cellStyle name="60% - Énfasis5 5" xfId="105"/>
    <cellStyle name="60% - Énfasis5 6" xfId="100"/>
    <cellStyle name="60% - Énfasis6 1" xfId="107"/>
    <cellStyle name="60% - Énfasis6 2" xfId="108"/>
    <cellStyle name="60% - Énfasis6 3" xfId="109"/>
    <cellStyle name="60% - Énfasis6 4" xfId="110"/>
    <cellStyle name="60% - Énfasis6 5" xfId="111"/>
    <cellStyle name="60% - Énfasis6 6" xfId="106"/>
    <cellStyle name="Buena 1" xfId="113"/>
    <cellStyle name="Buena 2" xfId="114"/>
    <cellStyle name="Buena 3" xfId="115"/>
    <cellStyle name="Buena 4" xfId="116"/>
    <cellStyle name="Buena 5" xfId="117"/>
    <cellStyle name="Buena 6" xfId="112"/>
    <cellStyle name="Cálculo 1" xfId="119"/>
    <cellStyle name="Cálculo 2" xfId="120"/>
    <cellStyle name="Cálculo 3" xfId="121"/>
    <cellStyle name="Cálculo 4" xfId="122"/>
    <cellStyle name="Cálculo 5" xfId="123"/>
    <cellStyle name="Cálculo 6" xfId="118"/>
    <cellStyle name="Celda de comprobación 1" xfId="125"/>
    <cellStyle name="Celda de comprobación 2" xfId="126"/>
    <cellStyle name="Celda de comprobación 3" xfId="127"/>
    <cellStyle name="Celda de comprobación 4" xfId="128"/>
    <cellStyle name="Celda de comprobación 5" xfId="129"/>
    <cellStyle name="Celda de comprobación 6" xfId="124"/>
    <cellStyle name="Celda vinculada 1" xfId="131"/>
    <cellStyle name="Celda vinculada 2" xfId="132"/>
    <cellStyle name="Celda vinculada 3" xfId="133"/>
    <cellStyle name="Celda vinculada 4" xfId="134"/>
    <cellStyle name="Celda vinculada 5" xfId="135"/>
    <cellStyle name="Celda vinculada 6" xfId="130"/>
    <cellStyle name="Encabezado 4 1" xfId="137"/>
    <cellStyle name="Encabezado 4 2" xfId="138"/>
    <cellStyle name="Encabezado 4 3" xfId="139"/>
    <cellStyle name="Encabezado 4 4" xfId="140"/>
    <cellStyle name="Encabezado 4 5" xfId="141"/>
    <cellStyle name="Encabezado 4 6" xfId="136"/>
    <cellStyle name="Énfasis1 1" xfId="143"/>
    <cellStyle name="Énfasis1 2" xfId="144"/>
    <cellStyle name="Énfasis1 3" xfId="145"/>
    <cellStyle name="Énfasis1 4" xfId="146"/>
    <cellStyle name="Énfasis1 5" xfId="147"/>
    <cellStyle name="Énfasis1 6" xfId="142"/>
    <cellStyle name="Énfasis2 1" xfId="149"/>
    <cellStyle name="Énfasis2 2" xfId="150"/>
    <cellStyle name="Énfasis2 3" xfId="151"/>
    <cellStyle name="Énfasis2 4" xfId="152"/>
    <cellStyle name="Énfasis2 5" xfId="153"/>
    <cellStyle name="Énfasis2 6" xfId="148"/>
    <cellStyle name="Énfasis3 1" xfId="155"/>
    <cellStyle name="Énfasis3 2" xfId="156"/>
    <cellStyle name="Énfasis3 3" xfId="157"/>
    <cellStyle name="Énfasis3 4" xfId="158"/>
    <cellStyle name="Énfasis3 5" xfId="159"/>
    <cellStyle name="Énfasis3 6" xfId="154"/>
    <cellStyle name="Énfasis4 1" xfId="161"/>
    <cellStyle name="Énfasis4 2" xfId="162"/>
    <cellStyle name="Énfasis4 3" xfId="163"/>
    <cellStyle name="Énfasis4 4" xfId="164"/>
    <cellStyle name="Énfasis4 5" xfId="165"/>
    <cellStyle name="Énfasis4 6" xfId="160"/>
    <cellStyle name="Énfasis5 1" xfId="167"/>
    <cellStyle name="Énfasis5 2" xfId="168"/>
    <cellStyle name="Énfasis5 3" xfId="169"/>
    <cellStyle name="Énfasis5 4" xfId="170"/>
    <cellStyle name="Énfasis5 5" xfId="171"/>
    <cellStyle name="Énfasis5 6" xfId="166"/>
    <cellStyle name="Énfasis6 1" xfId="173"/>
    <cellStyle name="Énfasis6 2" xfId="174"/>
    <cellStyle name="Énfasis6 3" xfId="175"/>
    <cellStyle name="Énfasis6 4" xfId="176"/>
    <cellStyle name="Énfasis6 5" xfId="177"/>
    <cellStyle name="Énfasis6 6" xfId="172"/>
    <cellStyle name="Entrada 1" xfId="179"/>
    <cellStyle name="Entrada 2" xfId="180"/>
    <cellStyle name="Entrada 3" xfId="181"/>
    <cellStyle name="Entrada 4" xfId="182"/>
    <cellStyle name="Entrada 5" xfId="183"/>
    <cellStyle name="Entrada 6" xfId="178"/>
    <cellStyle name="Incorrecto 1" xfId="185"/>
    <cellStyle name="Incorrecto 2" xfId="186"/>
    <cellStyle name="Incorrecto 3" xfId="187"/>
    <cellStyle name="Incorrecto 4" xfId="188"/>
    <cellStyle name="Incorrecto 5" xfId="189"/>
    <cellStyle name="Incorrecto 6" xfId="184"/>
    <cellStyle name="Millares" xfId="421" builtinId="3"/>
    <cellStyle name="Millares 2" xfId="258"/>
    <cellStyle name="Millares 2 10" xfId="311"/>
    <cellStyle name="Millares 2 11" xfId="314"/>
    <cellStyle name="Millares 2 12" xfId="369"/>
    <cellStyle name="Millares 2 2" xfId="261"/>
    <cellStyle name="Millares 2 2 2" xfId="275"/>
    <cellStyle name="Millares 2 2 2 2" xfId="331"/>
    <cellStyle name="Millares 2 2 2 3" xfId="386"/>
    <cellStyle name="Millares 2 2 3" xfId="297"/>
    <cellStyle name="Millares 2 2 3 2" xfId="353"/>
    <cellStyle name="Millares 2 2 3 3" xfId="408"/>
    <cellStyle name="Millares 2 2 4" xfId="317"/>
    <cellStyle name="Millares 2 2 5" xfId="372"/>
    <cellStyle name="Millares 2 3" xfId="266"/>
    <cellStyle name="Millares 2 3 2" xfId="280"/>
    <cellStyle name="Millares 2 3 2 2" xfId="336"/>
    <cellStyle name="Millares 2 3 2 3" xfId="391"/>
    <cellStyle name="Millares 2 3 3" xfId="302"/>
    <cellStyle name="Millares 2 3 3 2" xfId="358"/>
    <cellStyle name="Millares 2 3 3 3" xfId="413"/>
    <cellStyle name="Millares 2 3 4" xfId="322"/>
    <cellStyle name="Millares 2 3 5" xfId="377"/>
    <cellStyle name="Millares 2 4" xfId="269"/>
    <cellStyle name="Millares 2 4 2" xfId="283"/>
    <cellStyle name="Millares 2 4 2 2" xfId="339"/>
    <cellStyle name="Millares 2 4 2 3" xfId="394"/>
    <cellStyle name="Millares 2 4 3" xfId="305"/>
    <cellStyle name="Millares 2 4 3 2" xfId="361"/>
    <cellStyle name="Millares 2 4 3 3" xfId="416"/>
    <cellStyle name="Millares 2 4 4" xfId="325"/>
    <cellStyle name="Millares 2 4 5" xfId="380"/>
    <cellStyle name="Millares 2 5" xfId="272"/>
    <cellStyle name="Millares 2 5 2" xfId="328"/>
    <cellStyle name="Millares 2 5 3" xfId="383"/>
    <cellStyle name="Millares 2 6" xfId="285"/>
    <cellStyle name="Millares 2 6 2" xfId="341"/>
    <cellStyle name="Millares 2 6 3" xfId="396"/>
    <cellStyle name="Millares 2 7" xfId="291"/>
    <cellStyle name="Millares 2 7 2" xfId="347"/>
    <cellStyle name="Millares 2 7 3" xfId="402"/>
    <cellStyle name="Millares 2 8" xfId="294"/>
    <cellStyle name="Millares 2 8 2" xfId="350"/>
    <cellStyle name="Millares 2 8 3" xfId="405"/>
    <cellStyle name="Millares 2 9" xfId="308"/>
    <cellStyle name="Millares 2 9 2" xfId="364"/>
    <cellStyle name="Millares 2 9 3" xfId="420"/>
    <cellStyle name="Millares 3" xfId="365"/>
    <cellStyle name="Millares 4" xfId="366"/>
    <cellStyle name="Moneda" xfId="422" builtinId="4"/>
    <cellStyle name="Moneda 2" xfId="263"/>
    <cellStyle name="Moneda 2 2" xfId="277"/>
    <cellStyle name="Moneda 2 2 2" xfId="333"/>
    <cellStyle name="Moneda 2 2 3" xfId="388"/>
    <cellStyle name="Moneda 2 3" xfId="287"/>
    <cellStyle name="Moneda 2 3 2" xfId="343"/>
    <cellStyle name="Moneda 2 3 3" xfId="398"/>
    <cellStyle name="Moneda 2 4" xfId="299"/>
    <cellStyle name="Moneda 2 4 2" xfId="355"/>
    <cellStyle name="Moneda 2 4 3" xfId="410"/>
    <cellStyle name="Moneda 2 5" xfId="319"/>
    <cellStyle name="Moneda 2 6" xfId="374"/>
    <cellStyle name="Moneda 3" xfId="417"/>
    <cellStyle name="Neutral 1" xfId="191"/>
    <cellStyle name="Neutral 2" xfId="192"/>
    <cellStyle name="Neutral 3" xfId="193"/>
    <cellStyle name="Neutral 4" xfId="194"/>
    <cellStyle name="Neutral 5" xfId="195"/>
    <cellStyle name="Neutral 6" xfId="190"/>
    <cellStyle name="Normal" xfId="0" builtinId="0"/>
    <cellStyle name="Normal 2" xfId="2"/>
    <cellStyle name="Normal 2 1" xfId="196"/>
    <cellStyle name="Normal 2 2" xfId="197"/>
    <cellStyle name="Normal 2 3" xfId="198"/>
    <cellStyle name="Normal 2 4" xfId="199"/>
    <cellStyle name="Normal 2 5" xfId="200"/>
    <cellStyle name="Normal 3" xfId="3"/>
    <cellStyle name="Normal 3 10" xfId="309"/>
    <cellStyle name="Normal 3 11" xfId="312"/>
    <cellStyle name="Normal 3 12" xfId="367"/>
    <cellStyle name="Normal 3 13" xfId="256"/>
    <cellStyle name="Normal 3 2" xfId="259"/>
    <cellStyle name="Normal 3 2 2" xfId="273"/>
    <cellStyle name="Normal 3 2 2 2" xfId="329"/>
    <cellStyle name="Normal 3 2 2 3" xfId="384"/>
    <cellStyle name="Normal 3 2 3" xfId="295"/>
    <cellStyle name="Normal 3 2 3 2" xfId="351"/>
    <cellStyle name="Normal 3 2 3 3" xfId="406"/>
    <cellStyle name="Normal 3 2 4" xfId="315"/>
    <cellStyle name="Normal 3 2 5" xfId="370"/>
    <cellStyle name="Normal 3 3" xfId="264"/>
    <cellStyle name="Normal 3 3 2" xfId="278"/>
    <cellStyle name="Normal 3 3 2 2" xfId="334"/>
    <cellStyle name="Normal 3 3 2 3" xfId="389"/>
    <cellStyle name="Normal 3 3 3" xfId="300"/>
    <cellStyle name="Normal 3 3 3 2" xfId="356"/>
    <cellStyle name="Normal 3 3 3 3" xfId="411"/>
    <cellStyle name="Normal 3 3 4" xfId="320"/>
    <cellStyle name="Normal 3 3 5" xfId="375"/>
    <cellStyle name="Normal 3 4" xfId="267"/>
    <cellStyle name="Normal 3 4 2" xfId="281"/>
    <cellStyle name="Normal 3 4 2 2" xfId="337"/>
    <cellStyle name="Normal 3 4 2 3" xfId="392"/>
    <cellStyle name="Normal 3 4 3" xfId="303"/>
    <cellStyle name="Normal 3 4 3 2" xfId="359"/>
    <cellStyle name="Normal 3 4 3 3" xfId="414"/>
    <cellStyle name="Normal 3 4 4" xfId="323"/>
    <cellStyle name="Normal 3 4 5" xfId="378"/>
    <cellStyle name="Normal 3 5" xfId="270"/>
    <cellStyle name="Normal 3 5 2" xfId="326"/>
    <cellStyle name="Normal 3 5 3" xfId="381"/>
    <cellStyle name="Normal 3 6" xfId="286"/>
    <cellStyle name="Normal 3 6 2" xfId="342"/>
    <cellStyle name="Normal 3 6 3" xfId="397"/>
    <cellStyle name="Normal 3 7" xfId="289"/>
    <cellStyle name="Normal 3 7 2" xfId="345"/>
    <cellStyle name="Normal 3 7 3" xfId="400"/>
    <cellStyle name="Normal 3 8" xfId="292"/>
    <cellStyle name="Normal 3 8 2" xfId="348"/>
    <cellStyle name="Normal 3 8 3" xfId="403"/>
    <cellStyle name="Normal 3 9" xfId="306"/>
    <cellStyle name="Normal 3 9 2" xfId="362"/>
    <cellStyle name="Normal 3 9 3" xfId="418"/>
    <cellStyle name="Normal 4" xfId="262"/>
    <cellStyle name="Normal 4 2" xfId="276"/>
    <cellStyle name="Normal 4 2 2" xfId="332"/>
    <cellStyle name="Normal 4 2 3" xfId="387"/>
    <cellStyle name="Normal 4 3" xfId="288"/>
    <cellStyle name="Normal 4 3 2" xfId="344"/>
    <cellStyle name="Normal 4 3 3" xfId="399"/>
    <cellStyle name="Normal 4 4" xfId="298"/>
    <cellStyle name="Normal 4 4 2" xfId="354"/>
    <cellStyle name="Normal 4 4 3" xfId="409"/>
    <cellStyle name="Normal 4 5" xfId="318"/>
    <cellStyle name="Normal 4 6" xfId="373"/>
    <cellStyle name="Notas 1" xfId="202"/>
    <cellStyle name="Notas 2" xfId="203"/>
    <cellStyle name="Notas 3" xfId="204"/>
    <cellStyle name="Notas 4" xfId="205"/>
    <cellStyle name="Notas 5" xfId="206"/>
    <cellStyle name="Notas 6" xfId="201"/>
    <cellStyle name="Porcentaje" xfId="1" builtinId="5"/>
    <cellStyle name="Porcentaje 2" xfId="257"/>
    <cellStyle name="Porcentaje 2 10" xfId="310"/>
    <cellStyle name="Porcentaje 2 11" xfId="313"/>
    <cellStyle name="Porcentaje 2 12" xfId="368"/>
    <cellStyle name="Porcentaje 2 2" xfId="260"/>
    <cellStyle name="Porcentaje 2 2 2" xfId="274"/>
    <cellStyle name="Porcentaje 2 2 2 2" xfId="330"/>
    <cellStyle name="Porcentaje 2 2 2 3" xfId="385"/>
    <cellStyle name="Porcentaje 2 2 3" xfId="296"/>
    <cellStyle name="Porcentaje 2 2 3 2" xfId="352"/>
    <cellStyle name="Porcentaje 2 2 3 3" xfId="407"/>
    <cellStyle name="Porcentaje 2 2 4" xfId="316"/>
    <cellStyle name="Porcentaje 2 2 5" xfId="371"/>
    <cellStyle name="Porcentaje 2 3" xfId="265"/>
    <cellStyle name="Porcentaje 2 3 2" xfId="279"/>
    <cellStyle name="Porcentaje 2 3 2 2" xfId="335"/>
    <cellStyle name="Porcentaje 2 3 2 3" xfId="390"/>
    <cellStyle name="Porcentaje 2 3 3" xfId="301"/>
    <cellStyle name="Porcentaje 2 3 3 2" xfId="357"/>
    <cellStyle name="Porcentaje 2 3 3 3" xfId="412"/>
    <cellStyle name="Porcentaje 2 3 4" xfId="321"/>
    <cellStyle name="Porcentaje 2 3 5" xfId="376"/>
    <cellStyle name="Porcentaje 2 4" xfId="268"/>
    <cellStyle name="Porcentaje 2 4 2" xfId="282"/>
    <cellStyle name="Porcentaje 2 4 2 2" xfId="338"/>
    <cellStyle name="Porcentaje 2 4 2 3" xfId="393"/>
    <cellStyle name="Porcentaje 2 4 3" xfId="304"/>
    <cellStyle name="Porcentaje 2 4 3 2" xfId="360"/>
    <cellStyle name="Porcentaje 2 4 3 3" xfId="415"/>
    <cellStyle name="Porcentaje 2 4 4" xfId="324"/>
    <cellStyle name="Porcentaje 2 4 5" xfId="379"/>
    <cellStyle name="Porcentaje 2 5" xfId="271"/>
    <cellStyle name="Porcentaje 2 5 2" xfId="327"/>
    <cellStyle name="Porcentaje 2 5 3" xfId="382"/>
    <cellStyle name="Porcentaje 2 6" xfId="284"/>
    <cellStyle name="Porcentaje 2 6 2" xfId="340"/>
    <cellStyle name="Porcentaje 2 6 3" xfId="395"/>
    <cellStyle name="Porcentaje 2 7" xfId="290"/>
    <cellStyle name="Porcentaje 2 7 2" xfId="346"/>
    <cellStyle name="Porcentaje 2 7 3" xfId="401"/>
    <cellStyle name="Porcentaje 2 8" xfId="293"/>
    <cellStyle name="Porcentaje 2 8 2" xfId="349"/>
    <cellStyle name="Porcentaje 2 8 3" xfId="404"/>
    <cellStyle name="Porcentaje 2 9" xfId="307"/>
    <cellStyle name="Porcentaje 2 9 2" xfId="363"/>
    <cellStyle name="Porcentaje 2 9 3" xfId="419"/>
    <cellStyle name="Porcentaje 3" xfId="255"/>
    <cellStyle name="Salida 1" xfId="208"/>
    <cellStyle name="Salida 2" xfId="209"/>
    <cellStyle name="Salida 3" xfId="210"/>
    <cellStyle name="Salida 4" xfId="211"/>
    <cellStyle name="Salida 5" xfId="212"/>
    <cellStyle name="Salida 6" xfId="207"/>
    <cellStyle name="Texto de advertencia 1" xfId="214"/>
    <cellStyle name="Texto de advertencia 2" xfId="215"/>
    <cellStyle name="Texto de advertencia 3" xfId="216"/>
    <cellStyle name="Texto de advertencia 4" xfId="217"/>
    <cellStyle name="Texto de advertencia 5" xfId="218"/>
    <cellStyle name="Texto de advertencia 6" xfId="213"/>
    <cellStyle name="Texto explicativo 1" xfId="220"/>
    <cellStyle name="Texto explicativo 2" xfId="221"/>
    <cellStyle name="Texto explicativo 3" xfId="222"/>
    <cellStyle name="Texto explicativo 4" xfId="223"/>
    <cellStyle name="Texto explicativo 5" xfId="224"/>
    <cellStyle name="Texto explicativo 6" xfId="219"/>
    <cellStyle name="Título 1 1" xfId="227"/>
    <cellStyle name="Título 1 2" xfId="228"/>
    <cellStyle name="Título 1 3" xfId="229"/>
    <cellStyle name="Título 1 4" xfId="230"/>
    <cellStyle name="Título 1 5" xfId="231"/>
    <cellStyle name="Título 1 6" xfId="226"/>
    <cellStyle name="Título 2 1" xfId="233"/>
    <cellStyle name="Título 2 2" xfId="234"/>
    <cellStyle name="Título 2 3" xfId="235"/>
    <cellStyle name="Título 2 4" xfId="236"/>
    <cellStyle name="Título 2 5" xfId="237"/>
    <cellStyle name="Título 2 6" xfId="232"/>
    <cellStyle name="Título 3 1" xfId="239"/>
    <cellStyle name="Título 3 2" xfId="240"/>
    <cellStyle name="Título 3 3" xfId="241"/>
    <cellStyle name="Título 3 4" xfId="242"/>
    <cellStyle name="Título 3 5" xfId="243"/>
    <cellStyle name="Título 3 6" xfId="238"/>
    <cellStyle name="Título 4" xfId="244"/>
    <cellStyle name="Título 5" xfId="245"/>
    <cellStyle name="Título 6" xfId="246"/>
    <cellStyle name="Título 7" xfId="247"/>
    <cellStyle name="Título 8" xfId="248"/>
    <cellStyle name="Título 9" xfId="225"/>
    <cellStyle name="Total 1" xfId="250"/>
    <cellStyle name="Total 2" xfId="251"/>
    <cellStyle name="Total 3" xfId="252"/>
    <cellStyle name="Total 4" xfId="253"/>
    <cellStyle name="Total 5" xfId="254"/>
    <cellStyle name="Total 6" xfId="249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326570</xdr:colOff>
      <xdr:row>1</xdr:row>
      <xdr:rowOff>54737</xdr:rowOff>
    </xdr:from>
    <xdr:to>
      <xdr:col>2</xdr:col>
      <xdr:colOff>1864178</xdr:colOff>
      <xdr:row>4</xdr:row>
      <xdr:rowOff>187189</xdr:rowOff>
    </xdr:to>
    <xdr:pic>
      <xdr:nvPicPr>
        <xdr:cNvPr id="2" name="9 Imagen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495" y="273812"/>
          <a:ext cx="2005694" cy="7706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386100</xdr:colOff>
      <xdr:row>0</xdr:row>
      <xdr:rowOff>43033</xdr:rowOff>
    </xdr:from>
    <xdr:to>
      <xdr:col>2</xdr:col>
      <xdr:colOff>2095499</xdr:colOff>
      <xdr:row>3</xdr:row>
      <xdr:rowOff>156426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525" y="43033"/>
          <a:ext cx="1709399" cy="7610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386100</xdr:colOff>
      <xdr:row>0</xdr:row>
      <xdr:rowOff>43033</xdr:rowOff>
    </xdr:from>
    <xdr:to>
      <xdr:col>2</xdr:col>
      <xdr:colOff>2095499</xdr:colOff>
      <xdr:row>3</xdr:row>
      <xdr:rowOff>156426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525" y="43033"/>
          <a:ext cx="1709399" cy="7610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386100</xdr:colOff>
      <xdr:row>0</xdr:row>
      <xdr:rowOff>43033</xdr:rowOff>
    </xdr:from>
    <xdr:to>
      <xdr:col>2</xdr:col>
      <xdr:colOff>2095499</xdr:colOff>
      <xdr:row>3</xdr:row>
      <xdr:rowOff>156426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525" y="43033"/>
          <a:ext cx="1709399" cy="7610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386100</xdr:colOff>
      <xdr:row>0</xdr:row>
      <xdr:rowOff>43033</xdr:rowOff>
    </xdr:from>
    <xdr:to>
      <xdr:col>2</xdr:col>
      <xdr:colOff>2095499</xdr:colOff>
      <xdr:row>3</xdr:row>
      <xdr:rowOff>156426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525" y="43033"/>
          <a:ext cx="1709399" cy="7610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386100</xdr:colOff>
      <xdr:row>0</xdr:row>
      <xdr:rowOff>43033</xdr:rowOff>
    </xdr:from>
    <xdr:to>
      <xdr:col>2</xdr:col>
      <xdr:colOff>2095499</xdr:colOff>
      <xdr:row>3</xdr:row>
      <xdr:rowOff>156426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xmlns="" id="{E536D480-2D1A-4805-B538-D18694FF9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525" y="43033"/>
          <a:ext cx="1709399" cy="7610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386100</xdr:colOff>
      <xdr:row>0</xdr:row>
      <xdr:rowOff>43033</xdr:rowOff>
    </xdr:from>
    <xdr:to>
      <xdr:col>2</xdr:col>
      <xdr:colOff>2095499</xdr:colOff>
      <xdr:row>3</xdr:row>
      <xdr:rowOff>156426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xmlns="" id="{B2A3E659-A796-4EE1-A260-8E669ACBA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525" y="43033"/>
          <a:ext cx="1709399" cy="7610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386100</xdr:colOff>
      <xdr:row>0</xdr:row>
      <xdr:rowOff>43033</xdr:rowOff>
    </xdr:from>
    <xdr:to>
      <xdr:col>2</xdr:col>
      <xdr:colOff>2095499</xdr:colOff>
      <xdr:row>3</xdr:row>
      <xdr:rowOff>156426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xmlns="" id="{15C6EA71-C21E-47A3-A0FB-1803584EB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525" y="43033"/>
          <a:ext cx="1709399" cy="7610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386100</xdr:colOff>
      <xdr:row>0</xdr:row>
      <xdr:rowOff>43033</xdr:rowOff>
    </xdr:from>
    <xdr:to>
      <xdr:col>2</xdr:col>
      <xdr:colOff>2095499</xdr:colOff>
      <xdr:row>3</xdr:row>
      <xdr:rowOff>156426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xmlns="" id="{854EF5C6-8CE5-4F92-890F-D0358F805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525" y="43033"/>
          <a:ext cx="1709399" cy="7610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386100</xdr:colOff>
      <xdr:row>0</xdr:row>
      <xdr:rowOff>43033</xdr:rowOff>
    </xdr:from>
    <xdr:to>
      <xdr:col>2</xdr:col>
      <xdr:colOff>2095499</xdr:colOff>
      <xdr:row>3</xdr:row>
      <xdr:rowOff>156426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xmlns="" id="{7AC619A7-21CB-4405-B503-86D37C2CD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525" y="43033"/>
          <a:ext cx="1709399" cy="7610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386100</xdr:colOff>
      <xdr:row>0</xdr:row>
      <xdr:rowOff>43033</xdr:rowOff>
    </xdr:from>
    <xdr:to>
      <xdr:col>2</xdr:col>
      <xdr:colOff>2095499</xdr:colOff>
      <xdr:row>3</xdr:row>
      <xdr:rowOff>156426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xmlns="" id="{E2B78379-F074-49BB-9CB9-706A36D77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525" y="43033"/>
          <a:ext cx="1709399" cy="7610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386100</xdr:colOff>
      <xdr:row>0</xdr:row>
      <xdr:rowOff>43033</xdr:rowOff>
    </xdr:from>
    <xdr:to>
      <xdr:col>2</xdr:col>
      <xdr:colOff>2095499</xdr:colOff>
      <xdr:row>3</xdr:row>
      <xdr:rowOff>156426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xmlns="" id="{430DDC1D-CFA5-4CCD-9777-8B9C694BE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525" y="43033"/>
          <a:ext cx="1709399" cy="7610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386100</xdr:colOff>
      <xdr:row>0</xdr:row>
      <xdr:rowOff>43033</xdr:rowOff>
    </xdr:from>
    <xdr:to>
      <xdr:col>2</xdr:col>
      <xdr:colOff>2095499</xdr:colOff>
      <xdr:row>3</xdr:row>
      <xdr:rowOff>156426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xmlns="" id="{181BA744-2C0A-419D-88A6-786E2D87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525" y="43033"/>
          <a:ext cx="1709399" cy="7610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FB105"/>
  <sheetViews>
    <sheetView topLeftCell="D1" zoomScale="60" zoomScaleNormal="60" zoomScaleSheetLayoutView="30" workbookViewId="0">
      <pane xSplit="8" topLeftCell="L1" activePane="topRight" state="frozen"/>
      <selection activeCell="D1" sqref="D1"/>
      <selection pane="topRight" activeCell="A7" sqref="A7:A8"/>
    </sheetView>
  </sheetViews>
  <sheetFormatPr baseColWidth="10" defaultRowHeight="16.5" x14ac:dyDescent="0.3"/>
  <cols>
    <col min="1" max="1" width="19.5703125" style="55" customWidth="1"/>
    <col min="2" max="2" width="7" style="56" customWidth="1"/>
    <col min="3" max="3" width="63.140625" style="57" customWidth="1"/>
    <col min="4" max="4" width="77.28515625" style="57" customWidth="1"/>
    <col min="5" max="8" width="15.140625" style="57" customWidth="1"/>
    <col min="9" max="9" width="6.7109375" style="57" customWidth="1"/>
    <col min="10" max="10" width="10.5703125" style="57" customWidth="1"/>
    <col min="11" max="11" width="15.140625" style="57" customWidth="1"/>
    <col min="12" max="12" width="20.85546875" style="57" customWidth="1"/>
    <col min="13" max="13" width="17.140625" style="56" customWidth="1"/>
    <col min="14" max="14" width="21.85546875" style="56" customWidth="1"/>
    <col min="15" max="15" width="17.85546875" style="56" customWidth="1"/>
    <col min="16" max="16" width="22.42578125" style="56" customWidth="1"/>
    <col min="17" max="17" width="18" style="56" customWidth="1"/>
    <col min="18" max="18" width="22.28515625" style="56" customWidth="1"/>
    <col min="19" max="19" width="17.85546875" style="56" customWidth="1"/>
    <col min="20" max="20" width="23.140625" style="56" customWidth="1"/>
    <col min="21" max="21" width="16.42578125" style="56" customWidth="1"/>
    <col min="22" max="22" width="21.85546875" style="56" customWidth="1"/>
    <col min="23" max="23" width="17.42578125" style="56" customWidth="1"/>
    <col min="24" max="24" width="22.5703125" style="56" customWidth="1"/>
    <col min="25" max="25" width="17.7109375" style="56" customWidth="1"/>
    <col min="26" max="26" width="22.85546875" style="56" customWidth="1"/>
    <col min="27" max="27" width="19.28515625" style="56" customWidth="1"/>
    <col min="28" max="28" width="23.42578125" style="56" customWidth="1"/>
    <col min="29" max="29" width="17.140625" style="56" customWidth="1"/>
    <col min="30" max="30" width="22.42578125" style="56" customWidth="1"/>
    <col min="31" max="31" width="17.5703125" style="56" customWidth="1"/>
    <col min="32" max="32" width="21.7109375" style="56" customWidth="1"/>
    <col min="33" max="33" width="18.7109375" style="56" customWidth="1"/>
    <col min="34" max="34" width="23.42578125" style="56" customWidth="1"/>
    <col min="35" max="35" width="15.140625" style="56" customWidth="1"/>
    <col min="36" max="36" width="18.85546875" style="56" customWidth="1"/>
    <col min="37" max="40" width="15.140625" customWidth="1"/>
    <col min="41" max="57" width="15.140625" style="57" customWidth="1"/>
    <col min="58" max="16384" width="11.42578125" style="57"/>
  </cols>
  <sheetData>
    <row r="1" spans="1:103" ht="17.25" thickBot="1" x14ac:dyDescent="0.35"/>
    <row r="2" spans="1:103" ht="16.5" customHeight="1" x14ac:dyDescent="0.3">
      <c r="A2" s="210"/>
      <c r="B2" s="211"/>
      <c r="C2" s="212"/>
      <c r="D2" s="219" t="s">
        <v>54</v>
      </c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1"/>
      <c r="AH2" s="237" t="s">
        <v>55</v>
      </c>
      <c r="AI2" s="238"/>
      <c r="AJ2" s="239"/>
    </row>
    <row r="3" spans="1:103" ht="17.25" customHeight="1" thickBot="1" x14ac:dyDescent="0.35">
      <c r="A3" s="213"/>
      <c r="B3" s="214"/>
      <c r="C3" s="215"/>
      <c r="D3" s="222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3"/>
      <c r="AA3" s="223"/>
      <c r="AB3" s="223"/>
      <c r="AC3" s="223"/>
      <c r="AD3" s="223"/>
      <c r="AE3" s="223"/>
      <c r="AF3" s="223"/>
      <c r="AG3" s="224"/>
      <c r="AH3" s="240" t="s">
        <v>56</v>
      </c>
      <c r="AI3" s="241"/>
      <c r="AJ3" s="242"/>
    </row>
    <row r="4" spans="1:103" x14ac:dyDescent="0.3">
      <c r="A4" s="213"/>
      <c r="B4" s="214"/>
      <c r="C4" s="215"/>
      <c r="D4" s="243" t="s">
        <v>57</v>
      </c>
      <c r="E4" s="243"/>
      <c r="F4" s="243"/>
      <c r="G4" s="243"/>
      <c r="H4" s="243"/>
      <c r="I4" s="243"/>
      <c r="J4" s="243"/>
      <c r="K4" s="243"/>
      <c r="L4" s="210" t="s">
        <v>152</v>
      </c>
      <c r="M4" s="211"/>
      <c r="N4" s="211"/>
      <c r="O4" s="211"/>
      <c r="P4" s="211"/>
      <c r="Q4" s="211"/>
      <c r="R4" s="211"/>
      <c r="S4" s="211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211"/>
      <c r="AG4" s="212"/>
      <c r="AH4" s="237" t="s">
        <v>59</v>
      </c>
      <c r="AI4" s="238"/>
      <c r="AJ4" s="239"/>
    </row>
    <row r="5" spans="1:103" ht="17.25" thickBot="1" x14ac:dyDescent="0.35">
      <c r="A5" s="216"/>
      <c r="B5" s="217"/>
      <c r="C5" s="218"/>
      <c r="D5" s="244"/>
      <c r="E5" s="244"/>
      <c r="F5" s="244"/>
      <c r="G5" s="244"/>
      <c r="H5" s="244"/>
      <c r="I5" s="244"/>
      <c r="J5" s="244"/>
      <c r="K5" s="244"/>
      <c r="L5" s="216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7"/>
      <c r="AF5" s="217"/>
      <c r="AG5" s="218"/>
      <c r="AH5" s="240" t="s">
        <v>76</v>
      </c>
      <c r="AI5" s="241"/>
      <c r="AJ5" s="242"/>
    </row>
    <row r="6" spans="1:103" s="58" customFormat="1" ht="34.5" thickBot="1" x14ac:dyDescent="0.35">
      <c r="A6" s="225">
        <v>2021</v>
      </c>
      <c r="B6" s="226"/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7"/>
      <c r="N6" s="227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6"/>
      <c r="AE6" s="226"/>
      <c r="AF6" s="226"/>
      <c r="AG6" s="226"/>
      <c r="AH6" s="226"/>
      <c r="AI6" s="226"/>
      <c r="AJ6" s="228"/>
      <c r="AK6" s="1"/>
      <c r="AL6" s="1"/>
      <c r="AM6" s="1"/>
      <c r="AN6" s="1"/>
    </row>
    <row r="7" spans="1:103" ht="18" customHeight="1" thickBot="1" x14ac:dyDescent="0.35">
      <c r="A7" s="229" t="s">
        <v>77</v>
      </c>
      <c r="B7" s="231" t="s">
        <v>78</v>
      </c>
      <c r="C7" s="233" t="s">
        <v>79</v>
      </c>
      <c r="D7" s="229" t="s">
        <v>80</v>
      </c>
      <c r="E7" s="229" t="s">
        <v>81</v>
      </c>
      <c r="F7" s="229" t="s">
        <v>82</v>
      </c>
      <c r="G7" s="229"/>
      <c r="H7" s="229" t="s">
        <v>153</v>
      </c>
      <c r="I7" s="235" t="s">
        <v>83</v>
      </c>
      <c r="J7" s="233"/>
      <c r="K7" s="235" t="s">
        <v>84</v>
      </c>
      <c r="L7" s="257" t="s">
        <v>85</v>
      </c>
      <c r="M7" s="259" t="s">
        <v>64</v>
      </c>
      <c r="N7" s="260"/>
      <c r="O7" s="245" t="s">
        <v>65</v>
      </c>
      <c r="P7" s="246"/>
      <c r="Q7" s="245" t="s">
        <v>66</v>
      </c>
      <c r="R7" s="246"/>
      <c r="S7" s="263" t="s">
        <v>67</v>
      </c>
      <c r="T7" s="264"/>
      <c r="U7" s="245" t="s">
        <v>68</v>
      </c>
      <c r="V7" s="246"/>
      <c r="W7" s="245" t="s">
        <v>69</v>
      </c>
      <c r="X7" s="246"/>
      <c r="Y7" s="245" t="s">
        <v>70</v>
      </c>
      <c r="Z7" s="246"/>
      <c r="AA7" s="245" t="s">
        <v>71</v>
      </c>
      <c r="AB7" s="246"/>
      <c r="AC7" s="245" t="s">
        <v>72</v>
      </c>
      <c r="AD7" s="246"/>
      <c r="AE7" s="245" t="s">
        <v>73</v>
      </c>
      <c r="AF7" s="246"/>
      <c r="AG7" s="245" t="s">
        <v>74</v>
      </c>
      <c r="AH7" s="246"/>
      <c r="AI7" s="245" t="s">
        <v>75</v>
      </c>
      <c r="AJ7" s="246"/>
      <c r="AK7" s="1"/>
      <c r="AL7" s="1"/>
      <c r="AM7" s="1"/>
      <c r="AN7" s="1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</row>
    <row r="8" spans="1:103" ht="48.75" customHeight="1" thickBot="1" x14ac:dyDescent="0.35">
      <c r="A8" s="230"/>
      <c r="B8" s="232"/>
      <c r="C8" s="234"/>
      <c r="D8" s="230"/>
      <c r="E8" s="230"/>
      <c r="F8" s="230"/>
      <c r="G8" s="230"/>
      <c r="H8" s="230"/>
      <c r="I8" s="236"/>
      <c r="J8" s="234"/>
      <c r="K8" s="236"/>
      <c r="L8" s="258"/>
      <c r="M8" s="59" t="s">
        <v>86</v>
      </c>
      <c r="N8" s="60" t="s">
        <v>87</v>
      </c>
      <c r="O8" s="59" t="s">
        <v>86</v>
      </c>
      <c r="P8" s="60" t="s">
        <v>87</v>
      </c>
      <c r="Q8" s="59" t="s">
        <v>86</v>
      </c>
      <c r="R8" s="60" t="s">
        <v>87</v>
      </c>
      <c r="S8" s="61" t="s">
        <v>88</v>
      </c>
      <c r="T8" s="60" t="s">
        <v>89</v>
      </c>
      <c r="U8" s="61" t="s">
        <v>88</v>
      </c>
      <c r="V8" s="60" t="s">
        <v>89</v>
      </c>
      <c r="W8" s="61" t="s">
        <v>88</v>
      </c>
      <c r="X8" s="60" t="s">
        <v>89</v>
      </c>
      <c r="Y8" s="61" t="s">
        <v>88</v>
      </c>
      <c r="Z8" s="60" t="s">
        <v>89</v>
      </c>
      <c r="AA8" s="134" t="s">
        <v>88</v>
      </c>
      <c r="AB8" s="60" t="s">
        <v>89</v>
      </c>
      <c r="AC8" s="61" t="s">
        <v>88</v>
      </c>
      <c r="AD8" s="60" t="s">
        <v>89</v>
      </c>
      <c r="AE8" s="61" t="s">
        <v>88</v>
      </c>
      <c r="AF8" s="60" t="s">
        <v>89</v>
      </c>
      <c r="AG8" s="61" t="s">
        <v>88</v>
      </c>
      <c r="AH8" s="60" t="s">
        <v>89</v>
      </c>
      <c r="AI8" s="61" t="s">
        <v>88</v>
      </c>
      <c r="AJ8" s="60" t="s">
        <v>89</v>
      </c>
      <c r="AK8" s="1"/>
      <c r="AL8" s="1"/>
      <c r="AM8" s="1"/>
      <c r="AN8" s="1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</row>
    <row r="9" spans="1:103" ht="63" customHeight="1" thickBot="1" x14ac:dyDescent="0.35">
      <c r="A9" s="247" t="s">
        <v>90</v>
      </c>
      <c r="B9" s="248"/>
      <c r="C9" s="148" t="s">
        <v>91</v>
      </c>
      <c r="D9" s="147" t="s">
        <v>92</v>
      </c>
      <c r="E9" s="147" t="s">
        <v>81</v>
      </c>
      <c r="F9" s="147" t="s">
        <v>93</v>
      </c>
      <c r="G9" s="147" t="s">
        <v>94</v>
      </c>
      <c r="H9" s="147" t="s">
        <v>154</v>
      </c>
      <c r="I9" s="249">
        <v>0.4</v>
      </c>
      <c r="J9" s="250"/>
      <c r="K9" s="153" t="s">
        <v>151</v>
      </c>
      <c r="L9" s="207" t="s">
        <v>146</v>
      </c>
      <c r="M9" s="62"/>
      <c r="N9" s="62"/>
      <c r="O9" s="63"/>
      <c r="P9" s="63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5"/>
      <c r="AJ9" s="66"/>
      <c r="AK9" s="1"/>
      <c r="AL9" s="1"/>
      <c r="AM9" s="1"/>
      <c r="AN9" s="1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</row>
    <row r="10" spans="1:103" ht="36" customHeight="1" x14ac:dyDescent="0.3">
      <c r="A10" s="251" t="s">
        <v>95</v>
      </c>
      <c r="B10" s="67" t="s">
        <v>0</v>
      </c>
      <c r="C10" s="68" t="s">
        <v>96</v>
      </c>
      <c r="D10" s="69" t="s">
        <v>97</v>
      </c>
      <c r="E10" s="70" t="s">
        <v>98</v>
      </c>
      <c r="F10" s="70" t="s">
        <v>93</v>
      </c>
      <c r="G10" s="71" t="s">
        <v>99</v>
      </c>
      <c r="H10" s="72">
        <v>9917</v>
      </c>
      <c r="I10" s="253">
        <v>9500</v>
      </c>
      <c r="J10" s="254"/>
      <c r="K10" s="71" t="s">
        <v>151</v>
      </c>
      <c r="L10" s="208"/>
      <c r="M10" s="73">
        <v>9800</v>
      </c>
      <c r="N10" s="157">
        <f>(I10-M10)/I10</f>
        <v>-3.1578947368421054E-2</v>
      </c>
      <c r="O10" s="73">
        <v>10000</v>
      </c>
      <c r="P10" s="157">
        <f>(I10-O10)/I10</f>
        <v>-5.2631578947368418E-2</v>
      </c>
      <c r="Q10" s="74">
        <v>10500</v>
      </c>
      <c r="R10" s="77">
        <f>(I10-Q10)/I10</f>
        <v>-0.10526315789473684</v>
      </c>
      <c r="S10" s="74">
        <v>11440</v>
      </c>
      <c r="T10" s="76">
        <f>(I10-S10)/I10</f>
        <v>-0.20421052631578948</v>
      </c>
      <c r="U10" s="74">
        <v>12320</v>
      </c>
      <c r="V10" s="77">
        <f>(I10-U10)/I10</f>
        <v>-0.29684210526315791</v>
      </c>
      <c r="W10" s="74">
        <v>10560</v>
      </c>
      <c r="X10" s="77">
        <f>(I10-W10)/I10</f>
        <v>-0.11157894736842106</v>
      </c>
      <c r="Y10" s="142"/>
      <c r="Z10" s="78"/>
      <c r="AA10" s="166"/>
      <c r="AB10" s="78"/>
      <c r="AC10" s="142"/>
      <c r="AD10" s="77"/>
      <c r="AE10" s="138"/>
      <c r="AF10" s="77"/>
      <c r="AG10" s="142"/>
      <c r="AH10" s="77"/>
      <c r="AI10" s="142"/>
      <c r="AJ10" s="77"/>
      <c r="AK10" s="1"/>
      <c r="AL10" s="1"/>
      <c r="AM10" s="1"/>
      <c r="AN10" s="1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</row>
    <row r="11" spans="1:103" ht="36" customHeight="1" x14ac:dyDescent="0.3">
      <c r="A11" s="252"/>
      <c r="B11" s="67" t="s">
        <v>51</v>
      </c>
      <c r="C11" s="68" t="s">
        <v>100</v>
      </c>
      <c r="D11" s="69" t="s">
        <v>145</v>
      </c>
      <c r="E11" s="70" t="s">
        <v>101</v>
      </c>
      <c r="F11" s="70" t="s">
        <v>93</v>
      </c>
      <c r="G11" s="71" t="s">
        <v>102</v>
      </c>
      <c r="H11" s="79">
        <v>0.12</v>
      </c>
      <c r="I11" s="255">
        <v>0.1</v>
      </c>
      <c r="J11" s="256"/>
      <c r="K11" s="71" t="s">
        <v>151</v>
      </c>
      <c r="L11" s="208"/>
      <c r="M11" s="80">
        <f>53243/329360</f>
        <v>0.16165593879038134</v>
      </c>
      <c r="N11" s="157">
        <f t="shared" ref="N11:N15" si="0">(I11-M11)/I11</f>
        <v>-0.61655938790381337</v>
      </c>
      <c r="O11" s="80">
        <f>53243/329360</f>
        <v>0.16165593879038134</v>
      </c>
      <c r="P11" s="157">
        <f t="shared" ref="P11:P28" si="1">(I11-O11)/I11</f>
        <v>-0.61655938790381337</v>
      </c>
      <c r="Q11" s="81">
        <f>59811/401847</f>
        <v>0.1488402302368812</v>
      </c>
      <c r="R11" s="77">
        <f t="shared" ref="R11:R28" si="2">(I11-Q11)/I11</f>
        <v>-0.48840230236881194</v>
      </c>
      <c r="S11" s="81">
        <f>46555/308148</f>
        <v>0.15108000051923101</v>
      </c>
      <c r="T11" s="76">
        <f t="shared" ref="T11:T28" si="3">(I11-S11)/I11</f>
        <v>-0.51080000519231006</v>
      </c>
      <c r="U11" s="81">
        <f>63763/380094</f>
        <v>0.1677558709161418</v>
      </c>
      <c r="V11" s="77">
        <f t="shared" ref="V11:V28" si="4">(I11-U11)/I11</f>
        <v>-0.67755870916141792</v>
      </c>
      <c r="W11" s="81">
        <f>62885/384545</f>
        <v>0.16353092615948719</v>
      </c>
      <c r="X11" s="77">
        <f>(I11-W11)/I11</f>
        <v>-0.63530926159487189</v>
      </c>
      <c r="Y11" s="75"/>
      <c r="Z11" s="78"/>
      <c r="AA11" s="75"/>
      <c r="AB11" s="78"/>
      <c r="AC11" s="75"/>
      <c r="AD11" s="77"/>
      <c r="AE11" s="167"/>
      <c r="AF11" s="77"/>
      <c r="AG11" s="81"/>
      <c r="AH11" s="77"/>
      <c r="AI11" s="81"/>
      <c r="AJ11" s="77"/>
      <c r="AK11" s="1"/>
      <c r="AL11" s="1"/>
      <c r="AM11" s="1"/>
      <c r="AN11" s="1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</row>
    <row r="12" spans="1:103" s="58" customFormat="1" ht="35.25" customHeight="1" x14ac:dyDescent="0.3">
      <c r="A12" s="163" t="s">
        <v>103</v>
      </c>
      <c r="B12" s="82" t="s">
        <v>8</v>
      </c>
      <c r="C12" s="83" t="s">
        <v>104</v>
      </c>
      <c r="D12" s="84" t="s">
        <v>105</v>
      </c>
      <c r="E12" s="85" t="s">
        <v>106</v>
      </c>
      <c r="F12" s="85" t="s">
        <v>93</v>
      </c>
      <c r="G12" s="86" t="s">
        <v>99</v>
      </c>
      <c r="H12" s="87">
        <v>133</v>
      </c>
      <c r="I12" s="261">
        <v>140</v>
      </c>
      <c r="J12" s="262"/>
      <c r="K12" s="71" t="s">
        <v>151</v>
      </c>
      <c r="L12" s="208"/>
      <c r="M12" s="88">
        <v>141.65</v>
      </c>
      <c r="N12" s="157">
        <f t="shared" si="0"/>
        <v>-1.1785714285714326E-2</v>
      </c>
      <c r="O12" s="88">
        <v>141.65</v>
      </c>
      <c r="P12" s="157">
        <f t="shared" si="1"/>
        <v>-1.1785714285714326E-2</v>
      </c>
      <c r="Q12" s="89">
        <v>146.65</v>
      </c>
      <c r="R12" s="77">
        <f t="shared" si="2"/>
        <v>-4.7500000000000042E-2</v>
      </c>
      <c r="S12" s="95">
        <v>161.65</v>
      </c>
      <c r="T12" s="76">
        <f t="shared" si="3"/>
        <v>-0.15464285714285719</v>
      </c>
      <c r="U12" s="96">
        <v>153.65</v>
      </c>
      <c r="V12" s="77">
        <f t="shared" si="4"/>
        <v>-9.7500000000000045E-2</v>
      </c>
      <c r="W12" s="95">
        <v>146.65</v>
      </c>
      <c r="X12" s="77">
        <f t="shared" ref="X12:X28" si="5">(I12-W12)/I12</f>
        <v>-4.7500000000000042E-2</v>
      </c>
      <c r="Y12" s="165"/>
      <c r="Z12" s="78"/>
      <c r="AA12" s="95"/>
      <c r="AB12" s="78"/>
      <c r="AC12" s="95"/>
      <c r="AD12" s="77"/>
      <c r="AE12" s="139"/>
      <c r="AF12" s="77"/>
      <c r="AG12" s="139"/>
      <c r="AH12" s="77"/>
      <c r="AI12" s="90"/>
      <c r="AJ12" s="77"/>
      <c r="AK12" s="1"/>
      <c r="AL12" s="1"/>
      <c r="AM12" s="1"/>
      <c r="AN12" s="1"/>
    </row>
    <row r="13" spans="1:103" s="58" customFormat="1" ht="33" customHeight="1" x14ac:dyDescent="0.3">
      <c r="A13" s="269" t="s">
        <v>107</v>
      </c>
      <c r="B13" s="82" t="s">
        <v>108</v>
      </c>
      <c r="C13" s="16" t="s">
        <v>109</v>
      </c>
      <c r="D13" s="92" t="s">
        <v>110</v>
      </c>
      <c r="E13" s="93" t="s">
        <v>111</v>
      </c>
      <c r="F13" s="93" t="s">
        <v>93</v>
      </c>
      <c r="G13" s="94" t="s">
        <v>99</v>
      </c>
      <c r="H13" s="94">
        <v>287</v>
      </c>
      <c r="I13" s="271">
        <v>250</v>
      </c>
      <c r="J13" s="272"/>
      <c r="K13" s="71" t="s">
        <v>151</v>
      </c>
      <c r="L13" s="208"/>
      <c r="M13" s="95">
        <v>165</v>
      </c>
      <c r="N13" s="157">
        <f t="shared" si="0"/>
        <v>0.34</v>
      </c>
      <c r="O13" s="95">
        <v>150</v>
      </c>
      <c r="P13" s="157">
        <f t="shared" si="1"/>
        <v>0.4</v>
      </c>
      <c r="Q13" s="89">
        <v>269</v>
      </c>
      <c r="R13" s="77">
        <f t="shared" si="2"/>
        <v>-7.5999999999999998E-2</v>
      </c>
      <c r="S13" s="91">
        <v>245</v>
      </c>
      <c r="T13" s="76">
        <f t="shared" si="3"/>
        <v>0.02</v>
      </c>
      <c r="U13" s="96">
        <v>265</v>
      </c>
      <c r="V13" s="77">
        <f t="shared" si="4"/>
        <v>-0.06</v>
      </c>
      <c r="W13" s="96">
        <v>320</v>
      </c>
      <c r="X13" s="77">
        <f t="shared" si="5"/>
        <v>-0.28000000000000003</v>
      </c>
      <c r="Y13" s="73"/>
      <c r="Z13" s="78"/>
      <c r="AA13" s="73"/>
      <c r="AB13" s="78"/>
      <c r="AC13" s="95"/>
      <c r="AD13" s="77"/>
      <c r="AE13" s="160"/>
      <c r="AF13" s="77"/>
      <c r="AG13" s="160"/>
      <c r="AH13" s="77"/>
      <c r="AI13" s="95"/>
      <c r="AJ13" s="77"/>
      <c r="AK13" s="1"/>
      <c r="AL13" s="1"/>
      <c r="AM13" s="1"/>
      <c r="AN13" s="1"/>
    </row>
    <row r="14" spans="1:103" s="58" customFormat="1" ht="33.75" customHeight="1" x14ac:dyDescent="0.3">
      <c r="A14" s="270"/>
      <c r="B14" s="82" t="s">
        <v>10</v>
      </c>
      <c r="C14" s="22" t="s">
        <v>112</v>
      </c>
      <c r="D14" s="84" t="s">
        <v>113</v>
      </c>
      <c r="E14" s="85" t="s">
        <v>111</v>
      </c>
      <c r="F14" s="85" t="s">
        <v>93</v>
      </c>
      <c r="G14" s="86" t="s">
        <v>99</v>
      </c>
      <c r="H14" s="86">
        <v>787</v>
      </c>
      <c r="I14" s="271">
        <v>350</v>
      </c>
      <c r="J14" s="272"/>
      <c r="K14" s="71" t="s">
        <v>151</v>
      </c>
      <c r="L14" s="208"/>
      <c r="M14" s="97">
        <v>309</v>
      </c>
      <c r="N14" s="157">
        <f t="shared" si="0"/>
        <v>0.11714285714285715</v>
      </c>
      <c r="O14" s="97">
        <v>387</v>
      </c>
      <c r="P14" s="157">
        <f t="shared" si="1"/>
        <v>-0.10571428571428572</v>
      </c>
      <c r="Q14" s="97">
        <v>701</v>
      </c>
      <c r="R14" s="77">
        <f t="shared" si="2"/>
        <v>-1.0028571428571429</v>
      </c>
      <c r="S14" s="97">
        <v>1741</v>
      </c>
      <c r="T14" s="76">
        <f t="shared" si="3"/>
        <v>-3.9742857142857142</v>
      </c>
      <c r="U14" s="97">
        <v>1907</v>
      </c>
      <c r="V14" s="77">
        <f t="shared" si="4"/>
        <v>-4.4485714285714284</v>
      </c>
      <c r="W14" s="98">
        <v>691</v>
      </c>
      <c r="X14" s="77">
        <f t="shared" si="5"/>
        <v>-0.97428571428571431</v>
      </c>
      <c r="Y14" s="97"/>
      <c r="Z14" s="78"/>
      <c r="AA14" s="97"/>
      <c r="AB14" s="78"/>
      <c r="AC14" s="104"/>
      <c r="AD14" s="77"/>
      <c r="AE14" s="97"/>
      <c r="AF14" s="77"/>
      <c r="AG14" s="97"/>
      <c r="AH14" s="77"/>
      <c r="AI14" s="97"/>
      <c r="AJ14" s="77"/>
      <c r="AK14" s="1"/>
      <c r="AL14" s="1"/>
      <c r="AM14" s="1"/>
      <c r="AN14" s="1"/>
    </row>
    <row r="15" spans="1:103" s="58" customFormat="1" ht="40.5" customHeight="1" thickBot="1" x14ac:dyDescent="0.35">
      <c r="A15" s="270"/>
      <c r="B15" s="82" t="s">
        <v>11</v>
      </c>
      <c r="C15" s="16" t="s">
        <v>114</v>
      </c>
      <c r="D15" s="84" t="s">
        <v>115</v>
      </c>
      <c r="E15" s="85" t="s">
        <v>111</v>
      </c>
      <c r="F15" s="85" t="s">
        <v>93</v>
      </c>
      <c r="G15" s="86" t="s">
        <v>99</v>
      </c>
      <c r="H15" s="86">
        <v>251</v>
      </c>
      <c r="I15" s="271">
        <v>500</v>
      </c>
      <c r="J15" s="272"/>
      <c r="K15" s="71" t="s">
        <v>151</v>
      </c>
      <c r="L15" s="208"/>
      <c r="M15" s="97">
        <v>880</v>
      </c>
      <c r="N15" s="157">
        <f t="shared" si="0"/>
        <v>-0.76</v>
      </c>
      <c r="O15" s="97">
        <v>880</v>
      </c>
      <c r="P15" s="157">
        <f t="shared" si="1"/>
        <v>-0.76</v>
      </c>
      <c r="Q15" s="99">
        <v>480</v>
      </c>
      <c r="R15" s="77">
        <f t="shared" si="2"/>
        <v>0.04</v>
      </c>
      <c r="S15" s="99">
        <v>672</v>
      </c>
      <c r="T15" s="76">
        <f t="shared" si="3"/>
        <v>-0.34399999999999997</v>
      </c>
      <c r="U15" s="99">
        <v>960</v>
      </c>
      <c r="V15" s="77">
        <f t="shared" si="4"/>
        <v>-0.92</v>
      </c>
      <c r="W15" s="99">
        <v>704</v>
      </c>
      <c r="X15" s="77">
        <f t="shared" si="5"/>
        <v>-0.40799999999999997</v>
      </c>
      <c r="Y15" s="99"/>
      <c r="Z15" s="78"/>
      <c r="AA15" s="99"/>
      <c r="AB15" s="78"/>
      <c r="AC15" s="99"/>
      <c r="AD15" s="77"/>
      <c r="AE15" s="140"/>
      <c r="AF15" s="77"/>
      <c r="AG15" s="140"/>
      <c r="AH15" s="77"/>
      <c r="AI15" s="91"/>
      <c r="AJ15" s="77"/>
      <c r="AK15" s="1"/>
      <c r="AL15" s="1"/>
      <c r="AM15" s="1"/>
      <c r="AN15" s="1"/>
    </row>
    <row r="16" spans="1:103" ht="63" customHeight="1" thickBot="1" x14ac:dyDescent="0.35">
      <c r="A16" s="273" t="s">
        <v>116</v>
      </c>
      <c r="B16" s="274"/>
      <c r="C16" s="149" t="s">
        <v>117</v>
      </c>
      <c r="D16" s="150" t="s">
        <v>118</v>
      </c>
      <c r="E16" s="150" t="s">
        <v>119</v>
      </c>
      <c r="F16" s="150" t="s">
        <v>93</v>
      </c>
      <c r="G16" s="150" t="s">
        <v>94</v>
      </c>
      <c r="H16" s="150" t="s">
        <v>154</v>
      </c>
      <c r="I16" s="275">
        <v>0.2</v>
      </c>
      <c r="J16" s="276"/>
      <c r="K16" s="154" t="s">
        <v>151</v>
      </c>
      <c r="L16" s="208"/>
      <c r="M16" s="101"/>
      <c r="N16" s="100"/>
      <c r="O16" s="101"/>
      <c r="P16" s="101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36"/>
      <c r="AD16" s="136"/>
      <c r="AE16" s="102"/>
      <c r="AF16" s="102"/>
      <c r="AG16" s="102"/>
      <c r="AH16" s="102"/>
      <c r="AI16" s="102"/>
      <c r="AJ16" s="102"/>
      <c r="AK16" s="1"/>
      <c r="AL16" s="1"/>
      <c r="AM16" s="1"/>
      <c r="AN16" s="1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58"/>
      <c r="CO16" s="58"/>
      <c r="CP16" s="58"/>
      <c r="CQ16" s="58"/>
      <c r="CR16" s="58"/>
      <c r="CS16" s="58"/>
      <c r="CT16" s="58"/>
      <c r="CU16" s="58"/>
      <c r="CV16" s="58"/>
      <c r="CW16" s="58"/>
      <c r="CX16" s="58"/>
      <c r="CY16" s="58"/>
    </row>
    <row r="17" spans="1:158" s="58" customFormat="1" ht="37.5" customHeight="1" x14ac:dyDescent="0.3">
      <c r="A17" s="277" t="s">
        <v>120</v>
      </c>
      <c r="B17" s="67" t="s">
        <v>3</v>
      </c>
      <c r="C17" s="16" t="s">
        <v>13</v>
      </c>
      <c r="D17" s="69" t="s">
        <v>121</v>
      </c>
      <c r="E17" s="70" t="s">
        <v>122</v>
      </c>
      <c r="F17" s="70" t="s">
        <v>93</v>
      </c>
      <c r="G17" s="71" t="s">
        <v>99</v>
      </c>
      <c r="H17" s="103">
        <v>0</v>
      </c>
      <c r="I17" s="279">
        <v>0</v>
      </c>
      <c r="J17" s="280"/>
      <c r="K17" s="71" t="s">
        <v>151</v>
      </c>
      <c r="L17" s="208"/>
      <c r="M17" s="104">
        <v>0</v>
      </c>
      <c r="N17" s="157">
        <v>0</v>
      </c>
      <c r="O17" s="104">
        <v>0</v>
      </c>
      <c r="P17" s="157">
        <v>0</v>
      </c>
      <c r="Q17" s="105">
        <v>0</v>
      </c>
      <c r="R17" s="77">
        <v>0</v>
      </c>
      <c r="S17" s="105">
        <v>0</v>
      </c>
      <c r="T17" s="76">
        <v>0</v>
      </c>
      <c r="U17" s="105">
        <v>0</v>
      </c>
      <c r="V17" s="77">
        <v>0</v>
      </c>
      <c r="W17" s="105">
        <v>0</v>
      </c>
      <c r="X17" s="77">
        <v>0</v>
      </c>
      <c r="Y17" s="105"/>
      <c r="Z17" s="77"/>
      <c r="AA17" s="105"/>
      <c r="AB17" s="77"/>
      <c r="AC17" s="105"/>
      <c r="AD17" s="77"/>
      <c r="AE17" s="105"/>
      <c r="AF17" s="77"/>
      <c r="AG17" s="105"/>
      <c r="AH17" s="77"/>
      <c r="AI17" s="105"/>
      <c r="AJ17" s="162"/>
      <c r="AK17" s="1"/>
      <c r="AL17" s="1"/>
      <c r="AM17" s="1"/>
      <c r="AN17" s="1"/>
    </row>
    <row r="18" spans="1:158" s="58" customFormat="1" ht="33.75" customHeight="1" x14ac:dyDescent="0.3">
      <c r="A18" s="277"/>
      <c r="B18" s="67" t="s">
        <v>123</v>
      </c>
      <c r="C18" s="16" t="s">
        <v>14</v>
      </c>
      <c r="D18" s="84" t="s">
        <v>124</v>
      </c>
      <c r="E18" s="85" t="s">
        <v>125</v>
      </c>
      <c r="F18" s="85" t="s">
        <v>126</v>
      </c>
      <c r="G18" s="86" t="s">
        <v>99</v>
      </c>
      <c r="H18" s="164">
        <v>0</v>
      </c>
      <c r="I18" s="281">
        <v>0</v>
      </c>
      <c r="J18" s="282"/>
      <c r="K18" s="71" t="s">
        <v>151</v>
      </c>
      <c r="L18" s="208"/>
      <c r="M18" s="107">
        <v>0</v>
      </c>
      <c r="N18" s="157">
        <v>0</v>
      </c>
      <c r="O18" s="107">
        <v>0</v>
      </c>
      <c r="P18" s="157">
        <v>0</v>
      </c>
      <c r="Q18" s="108">
        <v>0</v>
      </c>
      <c r="R18" s="77">
        <v>0</v>
      </c>
      <c r="S18" s="108">
        <v>0</v>
      </c>
      <c r="T18" s="76">
        <v>0</v>
      </c>
      <c r="U18" s="190">
        <v>0</v>
      </c>
      <c r="V18" s="77">
        <v>0</v>
      </c>
      <c r="W18" s="190">
        <v>0</v>
      </c>
      <c r="X18" s="77">
        <v>0</v>
      </c>
      <c r="Y18" s="190"/>
      <c r="Z18" s="77"/>
      <c r="AA18" s="198"/>
      <c r="AB18" s="77"/>
      <c r="AC18" s="106"/>
      <c r="AD18" s="77"/>
      <c r="AE18" s="108"/>
      <c r="AF18" s="77"/>
      <c r="AG18" s="108"/>
      <c r="AH18" s="77"/>
      <c r="AI18" s="108"/>
      <c r="AJ18" s="108"/>
      <c r="AK18" s="1"/>
      <c r="AL18" s="1"/>
      <c r="AM18" s="1"/>
      <c r="AN18" s="1"/>
    </row>
    <row r="19" spans="1:158" s="58" customFormat="1" ht="32.25" customHeight="1" x14ac:dyDescent="0.3">
      <c r="A19" s="277"/>
      <c r="B19" s="67" t="s">
        <v>127</v>
      </c>
      <c r="C19" s="6" t="s">
        <v>15</v>
      </c>
      <c r="D19" s="84" t="s">
        <v>128</v>
      </c>
      <c r="E19" s="85" t="s">
        <v>125</v>
      </c>
      <c r="F19" s="85" t="s">
        <v>129</v>
      </c>
      <c r="G19" s="86" t="s">
        <v>102</v>
      </c>
      <c r="H19" s="106">
        <v>197708</v>
      </c>
      <c r="I19" s="281">
        <v>6807200</v>
      </c>
      <c r="J19" s="282"/>
      <c r="K19" s="71" t="s">
        <v>151</v>
      </c>
      <c r="L19" s="208"/>
      <c r="M19" s="109">
        <v>138600</v>
      </c>
      <c r="N19" s="157">
        <f>(I19-M19)/I19</f>
        <v>0.97963920554706785</v>
      </c>
      <c r="O19" s="109">
        <v>208600</v>
      </c>
      <c r="P19" s="157">
        <f t="shared" si="1"/>
        <v>0.96935597602538492</v>
      </c>
      <c r="Q19" s="108">
        <v>351400</v>
      </c>
      <c r="R19" s="77">
        <f t="shared" si="2"/>
        <v>0.94837818780115168</v>
      </c>
      <c r="S19" s="159">
        <v>651000</v>
      </c>
      <c r="T19" s="76">
        <f t="shared" si="3"/>
        <v>0.9043659654483488</v>
      </c>
      <c r="U19" s="108">
        <v>772800</v>
      </c>
      <c r="V19" s="77">
        <f t="shared" si="4"/>
        <v>0.88647314608062056</v>
      </c>
      <c r="W19" s="108">
        <v>406000</v>
      </c>
      <c r="X19" s="77">
        <f t="shared" si="5"/>
        <v>0.94035726877423909</v>
      </c>
      <c r="Y19" s="108"/>
      <c r="Z19" s="78"/>
      <c r="AA19" s="159"/>
      <c r="AB19" s="78"/>
      <c r="AC19" s="108"/>
      <c r="AD19" s="77"/>
      <c r="AE19" s="159"/>
      <c r="AF19" s="77"/>
      <c r="AG19" s="159"/>
      <c r="AH19" s="77"/>
      <c r="AI19" s="159"/>
      <c r="AJ19" s="77"/>
      <c r="AK19" s="1"/>
      <c r="AL19" s="1"/>
      <c r="AM19" s="1"/>
      <c r="AN19" s="1"/>
    </row>
    <row r="20" spans="1:158" s="58" customFormat="1" ht="42" customHeight="1" thickBot="1" x14ac:dyDescent="0.35">
      <c r="A20" s="278"/>
      <c r="B20" s="67" t="s">
        <v>130</v>
      </c>
      <c r="C20" s="110" t="s">
        <v>131</v>
      </c>
      <c r="D20" s="111" t="s">
        <v>132</v>
      </c>
      <c r="E20" s="93" t="s">
        <v>119</v>
      </c>
      <c r="F20" s="93" t="s">
        <v>93</v>
      </c>
      <c r="G20" s="94" t="s">
        <v>102</v>
      </c>
      <c r="H20" s="112">
        <v>1</v>
      </c>
      <c r="I20" s="283">
        <v>1</v>
      </c>
      <c r="J20" s="284"/>
      <c r="K20" s="71" t="s">
        <v>151</v>
      </c>
      <c r="L20" s="208"/>
      <c r="M20" s="113">
        <f>1/1</f>
        <v>1</v>
      </c>
      <c r="N20" s="157">
        <f>(I20-M20)/I20</f>
        <v>0</v>
      </c>
      <c r="O20" s="113">
        <f>1/1</f>
        <v>1</v>
      </c>
      <c r="P20" s="157">
        <f t="shared" si="1"/>
        <v>0</v>
      </c>
      <c r="Q20" s="113">
        <f>1/1</f>
        <v>1</v>
      </c>
      <c r="R20" s="77">
        <f t="shared" si="2"/>
        <v>0</v>
      </c>
      <c r="S20" s="113">
        <f>1/1</f>
        <v>1</v>
      </c>
      <c r="T20" s="76">
        <f t="shared" si="3"/>
        <v>0</v>
      </c>
      <c r="U20" s="113">
        <f>1/1</f>
        <v>1</v>
      </c>
      <c r="V20" s="77">
        <f t="shared" si="4"/>
        <v>0</v>
      </c>
      <c r="W20" s="114">
        <f>1/1</f>
        <v>1</v>
      </c>
      <c r="X20" s="77">
        <f t="shared" si="5"/>
        <v>0</v>
      </c>
      <c r="Y20" s="114"/>
      <c r="Z20" s="78"/>
      <c r="AA20" s="114"/>
      <c r="AB20" s="78"/>
      <c r="AC20" s="114"/>
      <c r="AD20" s="77"/>
      <c r="AE20" s="114"/>
      <c r="AF20" s="77"/>
      <c r="AG20" s="114"/>
      <c r="AH20" s="77"/>
      <c r="AI20" s="114"/>
      <c r="AJ20" s="162"/>
      <c r="AK20" s="1"/>
      <c r="AL20" s="1"/>
      <c r="AM20" s="1"/>
      <c r="AN20" s="1"/>
    </row>
    <row r="21" spans="1:158" ht="61.5" customHeight="1" thickBot="1" x14ac:dyDescent="0.35">
      <c r="A21" s="265" t="s">
        <v>133</v>
      </c>
      <c r="B21" s="266"/>
      <c r="C21" s="152" t="s">
        <v>134</v>
      </c>
      <c r="D21" s="151" t="s">
        <v>118</v>
      </c>
      <c r="E21" s="151" t="s">
        <v>119</v>
      </c>
      <c r="F21" s="151" t="s">
        <v>93</v>
      </c>
      <c r="G21" s="151" t="s">
        <v>94</v>
      </c>
      <c r="H21" s="151" t="s">
        <v>154</v>
      </c>
      <c r="I21" s="267">
        <v>0.4</v>
      </c>
      <c r="J21" s="268"/>
      <c r="K21" s="155" t="s">
        <v>151</v>
      </c>
      <c r="L21" s="208"/>
      <c r="M21" s="115"/>
      <c r="N21" s="156"/>
      <c r="O21" s="115"/>
      <c r="P21" s="115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37"/>
      <c r="AD21" s="137"/>
      <c r="AE21" s="116"/>
      <c r="AF21" s="116"/>
      <c r="AG21" s="116"/>
      <c r="AH21" s="116"/>
      <c r="AI21" s="116"/>
      <c r="AJ21" s="116"/>
      <c r="AK21" s="1"/>
      <c r="AL21" s="1"/>
      <c r="AM21" s="1"/>
      <c r="AN21" s="1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</row>
    <row r="22" spans="1:158" ht="42.75" customHeight="1" x14ac:dyDescent="0.3">
      <c r="A22" s="204" t="s">
        <v>135</v>
      </c>
      <c r="B22" s="143" t="s">
        <v>23</v>
      </c>
      <c r="C22" s="144" t="s">
        <v>41</v>
      </c>
      <c r="D22" s="69" t="s">
        <v>136</v>
      </c>
      <c r="E22" s="145" t="s">
        <v>119</v>
      </c>
      <c r="F22" s="145" t="s">
        <v>93</v>
      </c>
      <c r="G22" s="146" t="s">
        <v>102</v>
      </c>
      <c r="H22" s="168">
        <v>1</v>
      </c>
      <c r="I22" s="285">
        <v>1</v>
      </c>
      <c r="J22" s="286"/>
      <c r="K22" s="146" t="s">
        <v>150</v>
      </c>
      <c r="L22" s="208"/>
      <c r="M22" s="113">
        <f>5/5</f>
        <v>1</v>
      </c>
      <c r="N22" s="157">
        <f t="shared" ref="N22:N28" si="6">(I22-M22)/I22</f>
        <v>0</v>
      </c>
      <c r="O22" s="113">
        <f>5/5</f>
        <v>1</v>
      </c>
      <c r="P22" s="157">
        <f t="shared" si="1"/>
        <v>0</v>
      </c>
      <c r="Q22" s="119">
        <f>4/4</f>
        <v>1</v>
      </c>
      <c r="R22" s="77">
        <f t="shared" si="2"/>
        <v>0</v>
      </c>
      <c r="S22" s="119">
        <f>6/6</f>
        <v>1</v>
      </c>
      <c r="T22" s="76">
        <f t="shared" si="3"/>
        <v>0</v>
      </c>
      <c r="U22" s="119">
        <f>11/11</f>
        <v>1</v>
      </c>
      <c r="V22" s="77">
        <f t="shared" si="4"/>
        <v>0</v>
      </c>
      <c r="W22" s="119">
        <f>3/3</f>
        <v>1</v>
      </c>
      <c r="X22" s="77">
        <f t="shared" si="5"/>
        <v>0</v>
      </c>
      <c r="Y22" s="119"/>
      <c r="Z22" s="78"/>
      <c r="AA22" s="119"/>
      <c r="AB22" s="78"/>
      <c r="AC22" s="119"/>
      <c r="AD22" s="77"/>
      <c r="AE22" s="119"/>
      <c r="AF22" s="77"/>
      <c r="AG22" s="119"/>
      <c r="AH22" s="77"/>
      <c r="AI22" s="119"/>
      <c r="AJ22" s="162"/>
      <c r="AK22" s="1"/>
      <c r="AL22" s="1"/>
      <c r="AM22" s="1"/>
      <c r="AN22" s="1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</row>
    <row r="23" spans="1:158" ht="39.75" customHeight="1" x14ac:dyDescent="0.3">
      <c r="A23" s="205"/>
      <c r="B23" s="117" t="s">
        <v>24</v>
      </c>
      <c r="C23" s="25" t="s">
        <v>42</v>
      </c>
      <c r="D23" s="84" t="s">
        <v>137</v>
      </c>
      <c r="E23" s="85" t="s">
        <v>138</v>
      </c>
      <c r="F23" s="85" t="s">
        <v>93</v>
      </c>
      <c r="G23" s="86" t="s">
        <v>102</v>
      </c>
      <c r="H23" s="120">
        <v>33</v>
      </c>
      <c r="I23" s="287">
        <v>30</v>
      </c>
      <c r="J23" s="288"/>
      <c r="K23" s="118" t="s">
        <v>151</v>
      </c>
      <c r="L23" s="208"/>
      <c r="M23" s="121">
        <v>20</v>
      </c>
      <c r="N23" s="157">
        <f t="shared" si="6"/>
        <v>0.33333333333333331</v>
      </c>
      <c r="O23" s="121">
        <v>35</v>
      </c>
      <c r="P23" s="157">
        <f t="shared" si="1"/>
        <v>-0.16666666666666666</v>
      </c>
      <c r="Q23" s="122">
        <v>60</v>
      </c>
      <c r="R23" s="77">
        <f t="shared" si="2"/>
        <v>-1</v>
      </c>
      <c r="S23" s="122">
        <v>45</v>
      </c>
      <c r="T23" s="76">
        <f t="shared" si="3"/>
        <v>-0.5</v>
      </c>
      <c r="U23" s="122">
        <v>42</v>
      </c>
      <c r="V23" s="77">
        <f t="shared" si="4"/>
        <v>-0.4</v>
      </c>
      <c r="W23" s="122">
        <v>54</v>
      </c>
      <c r="X23" s="77">
        <f t="shared" si="5"/>
        <v>-0.8</v>
      </c>
      <c r="Y23" s="122"/>
      <c r="Z23" s="78"/>
      <c r="AA23" s="135"/>
      <c r="AB23" s="78"/>
      <c r="AC23" s="122"/>
      <c r="AD23" s="77"/>
      <c r="AE23" s="161"/>
      <c r="AF23" s="77"/>
      <c r="AG23" s="161"/>
      <c r="AH23" s="77"/>
      <c r="AI23" s="122"/>
      <c r="AJ23" s="77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58"/>
      <c r="EZ23" s="58"/>
      <c r="FA23" s="58"/>
      <c r="FB23" s="58"/>
    </row>
    <row r="24" spans="1:158" ht="40.5" customHeight="1" x14ac:dyDescent="0.3">
      <c r="A24" s="205"/>
      <c r="B24" s="117" t="s">
        <v>25</v>
      </c>
      <c r="C24" s="24" t="s">
        <v>43</v>
      </c>
      <c r="D24" s="84" t="s">
        <v>139</v>
      </c>
      <c r="E24" s="85" t="s">
        <v>119</v>
      </c>
      <c r="F24" s="85" t="s">
        <v>93</v>
      </c>
      <c r="G24" s="86" t="s">
        <v>102</v>
      </c>
      <c r="H24" s="123">
        <v>1</v>
      </c>
      <c r="I24" s="289">
        <v>1</v>
      </c>
      <c r="J24" s="290"/>
      <c r="K24" s="118" t="s">
        <v>150</v>
      </c>
      <c r="L24" s="208"/>
      <c r="M24" s="124">
        <f>1374/1374</f>
        <v>1</v>
      </c>
      <c r="N24" s="157">
        <f t="shared" si="6"/>
        <v>0</v>
      </c>
      <c r="O24" s="124">
        <f>1267/1267</f>
        <v>1</v>
      </c>
      <c r="P24" s="157">
        <f t="shared" si="1"/>
        <v>0</v>
      </c>
      <c r="Q24" s="124">
        <f>1510/1510</f>
        <v>1</v>
      </c>
      <c r="R24" s="77">
        <f t="shared" si="2"/>
        <v>0</v>
      </c>
      <c r="S24" s="124">
        <f>2703/2703</f>
        <v>1</v>
      </c>
      <c r="T24" s="76">
        <f t="shared" si="3"/>
        <v>0</v>
      </c>
      <c r="U24" s="124">
        <f>3174/3174</f>
        <v>1</v>
      </c>
      <c r="V24" s="77">
        <f t="shared" si="4"/>
        <v>0</v>
      </c>
      <c r="W24" s="124">
        <f>1769/1769</f>
        <v>1</v>
      </c>
      <c r="X24" s="77">
        <f t="shared" si="5"/>
        <v>0</v>
      </c>
      <c r="Y24" s="124"/>
      <c r="Z24" s="78"/>
      <c r="AA24" s="124"/>
      <c r="AB24" s="78"/>
      <c r="AC24" s="124"/>
      <c r="AD24" s="77"/>
      <c r="AE24" s="124"/>
      <c r="AF24" s="77"/>
      <c r="AG24" s="124"/>
      <c r="AH24" s="77"/>
      <c r="AI24" s="124"/>
      <c r="AJ24" s="162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  <c r="CM24" s="58"/>
      <c r="CN24" s="58"/>
      <c r="CO24" s="58"/>
      <c r="CP24" s="58"/>
      <c r="CQ24" s="58"/>
      <c r="CR24" s="58"/>
      <c r="CS24" s="58"/>
      <c r="CT24" s="58"/>
      <c r="CU24" s="58"/>
      <c r="CV24" s="58"/>
      <c r="CW24" s="58"/>
      <c r="CX24" s="58"/>
      <c r="CY24" s="58"/>
      <c r="CZ24" s="58"/>
      <c r="DA24" s="58"/>
      <c r="DB24" s="58"/>
      <c r="DC24" s="58"/>
      <c r="DD24" s="58"/>
      <c r="DE24" s="58"/>
      <c r="DF24" s="58"/>
      <c r="DG24" s="58"/>
      <c r="DH24" s="58"/>
      <c r="DI24" s="58"/>
      <c r="DJ24" s="58"/>
      <c r="DK24" s="58"/>
      <c r="DL24" s="58"/>
      <c r="DM24" s="58"/>
      <c r="DN24" s="58"/>
      <c r="DO24" s="58"/>
      <c r="DP24" s="58"/>
      <c r="DQ24" s="58"/>
      <c r="DR24" s="58"/>
      <c r="DS24" s="58"/>
      <c r="DT24" s="58"/>
      <c r="DU24" s="58"/>
      <c r="DV24" s="58"/>
      <c r="DW24" s="58"/>
      <c r="DX24" s="58"/>
      <c r="DY24" s="58"/>
      <c r="DZ24" s="58"/>
      <c r="EA24" s="58"/>
      <c r="EB24" s="58"/>
      <c r="EC24" s="58"/>
      <c r="ED24" s="58"/>
      <c r="EE24" s="58"/>
      <c r="EF24" s="58"/>
      <c r="EG24" s="58"/>
      <c r="EH24" s="58"/>
      <c r="EI24" s="58"/>
      <c r="EJ24" s="58"/>
      <c r="EK24" s="58"/>
      <c r="EL24" s="58"/>
      <c r="EM24" s="58"/>
      <c r="EN24" s="58"/>
      <c r="EO24" s="58"/>
      <c r="EP24" s="58"/>
      <c r="EQ24" s="58"/>
      <c r="ER24" s="58"/>
      <c r="ES24" s="58"/>
      <c r="ET24" s="58"/>
      <c r="EU24" s="58"/>
      <c r="EV24" s="58"/>
      <c r="EW24" s="58"/>
      <c r="EX24" s="58"/>
      <c r="EY24" s="58"/>
      <c r="EZ24" s="58"/>
      <c r="FA24" s="58"/>
      <c r="FB24" s="58"/>
    </row>
    <row r="25" spans="1:158" ht="51" customHeight="1" x14ac:dyDescent="0.3">
      <c r="A25" s="205"/>
      <c r="B25" s="117" t="s">
        <v>26</v>
      </c>
      <c r="C25" s="24" t="s">
        <v>44</v>
      </c>
      <c r="D25" s="84" t="s">
        <v>140</v>
      </c>
      <c r="E25" s="85" t="s">
        <v>119</v>
      </c>
      <c r="F25" s="85" t="s">
        <v>93</v>
      </c>
      <c r="G25" s="86" t="s">
        <v>102</v>
      </c>
      <c r="H25" s="123">
        <v>1</v>
      </c>
      <c r="I25" s="291">
        <v>1</v>
      </c>
      <c r="J25" s="292"/>
      <c r="K25" s="118" t="s">
        <v>150</v>
      </c>
      <c r="L25" s="208"/>
      <c r="M25" s="125">
        <f>309/309</f>
        <v>1</v>
      </c>
      <c r="N25" s="157">
        <f t="shared" si="6"/>
        <v>0</v>
      </c>
      <c r="O25" s="125">
        <f>387/387</f>
        <v>1</v>
      </c>
      <c r="P25" s="157">
        <f t="shared" si="1"/>
        <v>0</v>
      </c>
      <c r="Q25" s="125">
        <f>701/701</f>
        <v>1</v>
      </c>
      <c r="R25" s="77">
        <f t="shared" si="2"/>
        <v>0</v>
      </c>
      <c r="S25" s="125">
        <f>1741/1741</f>
        <v>1</v>
      </c>
      <c r="T25" s="76">
        <f t="shared" si="3"/>
        <v>0</v>
      </c>
      <c r="U25" s="125">
        <f>1907/1907</f>
        <v>1</v>
      </c>
      <c r="V25" s="77">
        <f t="shared" si="4"/>
        <v>0</v>
      </c>
      <c r="W25" s="125">
        <f>691/691</f>
        <v>1</v>
      </c>
      <c r="X25" s="77">
        <f t="shared" si="5"/>
        <v>0</v>
      </c>
      <c r="Y25" s="125"/>
      <c r="Z25" s="78"/>
      <c r="AA25" s="125"/>
      <c r="AB25" s="78"/>
      <c r="AC25" s="129"/>
      <c r="AD25" s="77"/>
      <c r="AE25" s="125"/>
      <c r="AF25" s="77"/>
      <c r="AG25" s="125"/>
      <c r="AH25" s="77"/>
      <c r="AI25" s="125"/>
      <c r="AJ25" s="162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298"/>
      <c r="AZ25" s="298"/>
      <c r="BA25" s="298"/>
      <c r="BB25" s="298"/>
      <c r="BC25" s="298"/>
      <c r="BD25" s="294"/>
      <c r="BE25" s="294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/>
      <c r="CH25" s="58"/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8"/>
      <c r="DM25" s="58"/>
      <c r="DN25" s="58"/>
      <c r="DO25" s="58"/>
      <c r="DP25" s="58"/>
      <c r="DQ25" s="58"/>
      <c r="DR25" s="58"/>
      <c r="DS25" s="58"/>
      <c r="DT25" s="58"/>
      <c r="DU25" s="58"/>
      <c r="DV25" s="58"/>
      <c r="DW25" s="58"/>
      <c r="DX25" s="58"/>
      <c r="DY25" s="58"/>
      <c r="DZ25" s="58"/>
      <c r="EA25" s="58"/>
      <c r="EB25" s="58"/>
      <c r="EC25" s="58"/>
      <c r="ED25" s="58"/>
      <c r="EE25" s="58"/>
      <c r="EF25" s="58"/>
      <c r="EG25" s="58"/>
      <c r="EH25" s="58"/>
      <c r="EI25" s="58"/>
      <c r="EJ25" s="58"/>
      <c r="EK25" s="58"/>
      <c r="EL25" s="58"/>
      <c r="EM25" s="58"/>
      <c r="EN25" s="58"/>
      <c r="EO25" s="58"/>
      <c r="EP25" s="58"/>
      <c r="EQ25" s="58"/>
      <c r="ER25" s="58"/>
      <c r="ES25" s="58"/>
      <c r="ET25" s="58"/>
      <c r="EU25" s="58"/>
      <c r="EV25" s="58"/>
      <c r="EW25" s="58"/>
      <c r="EX25" s="58"/>
      <c r="EY25" s="58"/>
      <c r="EZ25" s="58"/>
      <c r="FA25" s="58"/>
      <c r="FB25" s="58"/>
    </row>
    <row r="26" spans="1:158" ht="46.5" customHeight="1" x14ac:dyDescent="0.3">
      <c r="A26" s="205"/>
      <c r="B26" s="117" t="s">
        <v>27</v>
      </c>
      <c r="C26" s="24" t="s">
        <v>141</v>
      </c>
      <c r="D26" s="84" t="s">
        <v>142</v>
      </c>
      <c r="E26" s="85" t="s">
        <v>119</v>
      </c>
      <c r="F26" s="85" t="s">
        <v>93</v>
      </c>
      <c r="G26" s="86" t="s">
        <v>102</v>
      </c>
      <c r="H26" s="123">
        <v>1</v>
      </c>
      <c r="I26" s="295">
        <v>1</v>
      </c>
      <c r="J26" s="296"/>
      <c r="K26" s="118" t="s">
        <v>150</v>
      </c>
      <c r="L26" s="208"/>
      <c r="M26" s="127">
        <f>809/809</f>
        <v>1</v>
      </c>
      <c r="N26" s="157">
        <f t="shared" si="6"/>
        <v>0</v>
      </c>
      <c r="O26" s="127">
        <f>880/880</f>
        <v>1</v>
      </c>
      <c r="P26" s="157">
        <f t="shared" si="1"/>
        <v>0</v>
      </c>
      <c r="Q26" s="127">
        <f>480/480</f>
        <v>1</v>
      </c>
      <c r="R26" s="77">
        <f t="shared" si="2"/>
        <v>0</v>
      </c>
      <c r="S26" s="127">
        <f>672/672</f>
        <v>1</v>
      </c>
      <c r="T26" s="76">
        <f t="shared" si="3"/>
        <v>0</v>
      </c>
      <c r="U26" s="127">
        <f>960/960</f>
        <v>1</v>
      </c>
      <c r="V26" s="77">
        <f t="shared" si="4"/>
        <v>0</v>
      </c>
      <c r="W26" s="127">
        <f>704/704</f>
        <v>1</v>
      </c>
      <c r="X26" s="77">
        <f t="shared" si="5"/>
        <v>0</v>
      </c>
      <c r="Y26" s="113"/>
      <c r="Z26" s="78"/>
      <c r="AA26" s="113"/>
      <c r="AB26" s="78"/>
      <c r="AC26" s="113"/>
      <c r="AD26" s="77"/>
      <c r="AE26" s="141"/>
      <c r="AF26" s="77"/>
      <c r="AG26" s="141"/>
      <c r="AH26" s="77"/>
      <c r="AI26" s="113"/>
      <c r="AJ26" s="162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297"/>
      <c r="AX26" s="297"/>
      <c r="AY26" s="297"/>
      <c r="AZ26" s="297"/>
      <c r="BA26" s="297"/>
      <c r="BB26" s="297"/>
      <c r="BC26" s="297"/>
      <c r="BD26" s="294"/>
      <c r="BE26" s="294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58"/>
      <c r="CP26" s="58"/>
      <c r="CQ26" s="58"/>
      <c r="CR26" s="58"/>
      <c r="CS26" s="58"/>
      <c r="CT26" s="58"/>
      <c r="CU26" s="58"/>
      <c r="CV26" s="58"/>
      <c r="CW26" s="58"/>
      <c r="CX26" s="58"/>
      <c r="CY26" s="58"/>
      <c r="CZ26" s="58"/>
      <c r="DA26" s="58"/>
      <c r="DB26" s="58"/>
      <c r="DC26" s="58"/>
      <c r="DD26" s="58"/>
      <c r="DE26" s="58"/>
      <c r="DF26" s="58"/>
      <c r="DG26" s="58"/>
      <c r="DH26" s="58"/>
      <c r="DI26" s="58"/>
      <c r="DJ26" s="58"/>
      <c r="DK26" s="58"/>
      <c r="DL26" s="58"/>
      <c r="DM26" s="58"/>
      <c r="DN26" s="58"/>
      <c r="DO26" s="58"/>
      <c r="DP26" s="58"/>
      <c r="DQ26" s="58"/>
      <c r="DR26" s="58"/>
      <c r="DS26" s="58"/>
      <c r="DT26" s="58"/>
      <c r="DU26" s="58"/>
      <c r="DV26" s="58"/>
      <c r="DW26" s="58"/>
      <c r="DX26" s="58"/>
      <c r="DY26" s="58"/>
      <c r="DZ26" s="58"/>
      <c r="EA26" s="58"/>
      <c r="EB26" s="58"/>
      <c r="EC26" s="58"/>
      <c r="ED26" s="58"/>
      <c r="EE26" s="58"/>
      <c r="EF26" s="58"/>
      <c r="EG26" s="58"/>
      <c r="EH26" s="58"/>
      <c r="EI26" s="58"/>
      <c r="EJ26" s="58"/>
      <c r="EK26" s="58"/>
      <c r="EL26" s="58"/>
      <c r="EM26" s="58"/>
      <c r="EN26" s="58"/>
      <c r="EO26" s="58"/>
      <c r="EP26" s="58"/>
      <c r="EQ26" s="58"/>
      <c r="ER26" s="58"/>
      <c r="ES26" s="58"/>
      <c r="ET26" s="58"/>
      <c r="EU26" s="58"/>
      <c r="EV26" s="58"/>
      <c r="EW26" s="58"/>
      <c r="EX26" s="58"/>
      <c r="EY26" s="58"/>
      <c r="EZ26" s="58"/>
      <c r="FA26" s="58"/>
      <c r="FB26" s="58"/>
    </row>
    <row r="27" spans="1:158" ht="53.25" customHeight="1" x14ac:dyDescent="0.3">
      <c r="A27" s="205"/>
      <c r="B27" s="117" t="s">
        <v>28</v>
      </c>
      <c r="C27" s="24" t="s">
        <v>45</v>
      </c>
      <c r="D27" s="84" t="s">
        <v>159</v>
      </c>
      <c r="E27" s="85" t="s">
        <v>119</v>
      </c>
      <c r="F27" s="85" t="s">
        <v>93</v>
      </c>
      <c r="G27" s="86" t="s">
        <v>102</v>
      </c>
      <c r="H27" s="123">
        <v>0.75</v>
      </c>
      <c r="I27" s="291">
        <v>0.7</v>
      </c>
      <c r="J27" s="292"/>
      <c r="K27" s="71" t="s">
        <v>151</v>
      </c>
      <c r="L27" s="208"/>
      <c r="M27" s="129">
        <f>7/15</f>
        <v>0.46666666666666667</v>
      </c>
      <c r="N27" s="157">
        <f t="shared" si="6"/>
        <v>0.33333333333333326</v>
      </c>
      <c r="O27" s="129">
        <f>7/15</f>
        <v>0.46666666666666667</v>
      </c>
      <c r="P27" s="157">
        <f t="shared" si="1"/>
        <v>0.33333333333333326</v>
      </c>
      <c r="Q27" s="129">
        <f>36/38</f>
        <v>0.94736842105263153</v>
      </c>
      <c r="R27" s="77">
        <f t="shared" si="2"/>
        <v>-0.35338345864661658</v>
      </c>
      <c r="S27" s="129">
        <f>17/18</f>
        <v>0.94444444444444442</v>
      </c>
      <c r="T27" s="76">
        <f t="shared" si="3"/>
        <v>-0.34920634920634924</v>
      </c>
      <c r="U27" s="129">
        <f>28/30</f>
        <v>0.93333333333333335</v>
      </c>
      <c r="V27" s="77">
        <f t="shared" si="4"/>
        <v>-0.33333333333333343</v>
      </c>
      <c r="W27" s="129">
        <f>18/18</f>
        <v>1</v>
      </c>
      <c r="X27" s="77">
        <f t="shared" si="5"/>
        <v>-0.42857142857142866</v>
      </c>
      <c r="Y27" s="129"/>
      <c r="Z27" s="78"/>
      <c r="AA27" s="129"/>
      <c r="AB27" s="78"/>
      <c r="AC27" s="129"/>
      <c r="AD27" s="77"/>
      <c r="AE27" s="129"/>
      <c r="AF27" s="77"/>
      <c r="AG27" s="129"/>
      <c r="AH27" s="77"/>
      <c r="AI27" s="129"/>
      <c r="AJ27" s="77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293"/>
      <c r="BE27" s="293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  <c r="CD27" s="58"/>
      <c r="CE27" s="58"/>
      <c r="CF27" s="58"/>
      <c r="CG27" s="58"/>
      <c r="CH27" s="58"/>
      <c r="CI27" s="58"/>
      <c r="CJ27" s="58"/>
      <c r="CK27" s="58"/>
      <c r="CL27" s="58"/>
      <c r="CM27" s="58"/>
      <c r="CN27" s="58"/>
      <c r="CO27" s="58"/>
      <c r="CP27" s="58"/>
      <c r="CQ27" s="58"/>
      <c r="CR27" s="58"/>
      <c r="CS27" s="58"/>
      <c r="CT27" s="58"/>
      <c r="CU27" s="58"/>
      <c r="CV27" s="58"/>
      <c r="CW27" s="58"/>
      <c r="CX27" s="58"/>
      <c r="CY27" s="58"/>
      <c r="CZ27" s="58"/>
      <c r="DA27" s="58"/>
      <c r="DB27" s="58"/>
      <c r="DC27" s="58"/>
      <c r="DD27" s="58"/>
      <c r="DE27" s="58"/>
      <c r="DF27" s="58"/>
      <c r="DG27" s="58"/>
      <c r="DH27" s="58"/>
      <c r="DI27" s="58"/>
      <c r="DJ27" s="58"/>
      <c r="DK27" s="58"/>
      <c r="DL27" s="58"/>
      <c r="DM27" s="58"/>
      <c r="DN27" s="58"/>
      <c r="DO27" s="58"/>
      <c r="DP27" s="58"/>
      <c r="DQ27" s="58"/>
      <c r="DR27" s="58"/>
      <c r="DS27" s="58"/>
      <c r="DT27" s="58"/>
      <c r="DU27" s="58"/>
      <c r="DV27" s="58"/>
      <c r="DW27" s="58"/>
      <c r="DX27" s="58"/>
      <c r="DY27" s="58"/>
      <c r="DZ27" s="58"/>
      <c r="EA27" s="58"/>
      <c r="EB27" s="58"/>
      <c r="EC27" s="58"/>
      <c r="ED27" s="58"/>
      <c r="EE27" s="58"/>
      <c r="EF27" s="58"/>
      <c r="EG27" s="58"/>
      <c r="EH27" s="58"/>
      <c r="EI27" s="58"/>
      <c r="EJ27" s="58"/>
      <c r="EK27" s="58"/>
      <c r="EL27" s="58"/>
      <c r="EM27" s="58"/>
      <c r="EN27" s="58"/>
      <c r="EO27" s="58"/>
      <c r="EP27" s="58"/>
      <c r="EQ27" s="58"/>
      <c r="ER27" s="58"/>
      <c r="ES27" s="58"/>
      <c r="ET27" s="58"/>
      <c r="EU27" s="58"/>
      <c r="EV27" s="58"/>
      <c r="EW27" s="58"/>
      <c r="EX27" s="58"/>
      <c r="EY27" s="58"/>
      <c r="EZ27" s="58"/>
      <c r="FA27" s="58"/>
      <c r="FB27" s="58"/>
    </row>
    <row r="28" spans="1:158" ht="48" customHeight="1" thickBot="1" x14ac:dyDescent="0.35">
      <c r="A28" s="206"/>
      <c r="B28" s="117" t="s">
        <v>156</v>
      </c>
      <c r="C28" s="24" t="s">
        <v>158</v>
      </c>
      <c r="D28" s="84" t="s">
        <v>157</v>
      </c>
      <c r="E28" s="85" t="s">
        <v>119</v>
      </c>
      <c r="F28" s="85" t="s">
        <v>93</v>
      </c>
      <c r="G28" s="86" t="s">
        <v>102</v>
      </c>
      <c r="H28" s="123">
        <v>0.03</v>
      </c>
      <c r="I28" s="291">
        <v>0.02</v>
      </c>
      <c r="J28" s="292"/>
      <c r="K28" s="71" t="s">
        <v>151</v>
      </c>
      <c r="L28" s="209"/>
      <c r="M28" s="171">
        <f>25/2056</f>
        <v>1.2159533073929961E-2</v>
      </c>
      <c r="N28" s="157">
        <f t="shared" si="6"/>
        <v>0.39202334630350194</v>
      </c>
      <c r="O28" s="171">
        <f>25/2056</f>
        <v>1.2159533073929961E-2</v>
      </c>
      <c r="P28" s="157">
        <f t="shared" si="1"/>
        <v>0.39202334630350194</v>
      </c>
      <c r="Q28" s="171">
        <f>45/2056</f>
        <v>2.1887159533073929E-2</v>
      </c>
      <c r="R28" s="77">
        <f t="shared" si="2"/>
        <v>-9.4357976653696399E-2</v>
      </c>
      <c r="S28" s="171">
        <f>27/2056</f>
        <v>1.3132295719844358E-2</v>
      </c>
      <c r="T28" s="76">
        <f t="shared" si="3"/>
        <v>0.3433852140077821</v>
      </c>
      <c r="U28" s="171">
        <f>25/2056</f>
        <v>1.2159533073929961E-2</v>
      </c>
      <c r="V28" s="77">
        <f t="shared" si="4"/>
        <v>0.39202334630350194</v>
      </c>
      <c r="W28" s="129">
        <f>0/2056</f>
        <v>0</v>
      </c>
      <c r="X28" s="77">
        <f t="shared" si="5"/>
        <v>1</v>
      </c>
      <c r="Y28" s="129"/>
      <c r="Z28" s="78"/>
      <c r="AA28" s="129"/>
      <c r="AB28" s="78"/>
      <c r="AC28" s="129"/>
      <c r="AD28" s="77"/>
      <c r="AE28" s="129"/>
      <c r="AF28" s="77"/>
      <c r="AG28" s="129"/>
      <c r="AH28" s="77"/>
      <c r="AI28" s="129"/>
      <c r="AJ28" s="77"/>
      <c r="AK28" s="131"/>
      <c r="AL28" s="131"/>
      <c r="AM28" s="131"/>
      <c r="AN28" s="131"/>
      <c r="AO28" s="131"/>
      <c r="AP28" s="131"/>
      <c r="AQ28" s="131"/>
      <c r="AR28" s="131"/>
      <c r="AS28" s="131"/>
      <c r="AT28" s="131"/>
      <c r="AU28" s="131"/>
      <c r="AV28" s="131"/>
      <c r="AW28" s="169"/>
      <c r="AX28" s="169"/>
      <c r="AY28" s="170"/>
      <c r="AZ28" s="170"/>
      <c r="BA28" s="170"/>
      <c r="BB28" s="170"/>
      <c r="BC28" s="170"/>
      <c r="BD28" s="293"/>
      <c r="BE28" s="293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58"/>
      <c r="DS28" s="58"/>
      <c r="DT28" s="58"/>
      <c r="DU28" s="58"/>
      <c r="DV28" s="58"/>
      <c r="DW28" s="58"/>
      <c r="DX28" s="58"/>
      <c r="DY28" s="58"/>
      <c r="DZ28" s="58"/>
      <c r="EA28" s="58"/>
      <c r="EB28" s="58"/>
      <c r="EC28" s="58"/>
      <c r="ED28" s="58"/>
      <c r="EE28" s="58"/>
      <c r="EF28" s="58"/>
      <c r="EG28" s="58"/>
      <c r="EH28" s="58"/>
      <c r="EI28" s="58"/>
      <c r="EJ28" s="58"/>
      <c r="EK28" s="58"/>
      <c r="EL28" s="58"/>
      <c r="EM28" s="58"/>
      <c r="EN28" s="58"/>
      <c r="EO28" s="58"/>
      <c r="EP28" s="58"/>
      <c r="EQ28" s="58"/>
      <c r="ER28" s="58"/>
      <c r="ES28" s="58"/>
      <c r="ET28" s="58"/>
      <c r="EU28" s="58"/>
      <c r="EV28" s="58"/>
      <c r="EW28" s="58"/>
      <c r="EX28" s="58"/>
      <c r="EY28" s="58"/>
      <c r="EZ28" s="58"/>
      <c r="FA28" s="58"/>
      <c r="FB28" s="58"/>
    </row>
    <row r="29" spans="1:158" x14ac:dyDescent="0.3">
      <c r="A29" s="2"/>
      <c r="B29" s="130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  <c r="CD29" s="58"/>
      <c r="CE29" s="58"/>
      <c r="CF29" s="58"/>
      <c r="CG29" s="58"/>
      <c r="CH29" s="58"/>
      <c r="CI29" s="58"/>
      <c r="CJ29" s="58"/>
      <c r="CK29" s="58"/>
      <c r="CL29" s="58"/>
      <c r="CM29" s="58"/>
      <c r="CN29" s="58"/>
      <c r="CO29" s="58"/>
      <c r="CP29" s="58"/>
      <c r="CQ29" s="58"/>
      <c r="CR29" s="58"/>
      <c r="CS29" s="58"/>
      <c r="CT29" s="58"/>
      <c r="CU29" s="58"/>
      <c r="CV29" s="58"/>
      <c r="CW29" s="58"/>
      <c r="CX29" s="58"/>
      <c r="CY29" s="58"/>
      <c r="CZ29" s="58"/>
      <c r="DA29" s="58"/>
      <c r="DB29" s="58"/>
      <c r="DC29" s="58"/>
      <c r="DD29" s="58"/>
      <c r="DE29" s="58"/>
      <c r="DF29" s="58"/>
      <c r="DG29" s="58"/>
      <c r="DH29" s="58"/>
      <c r="DI29" s="58"/>
      <c r="DJ29" s="58"/>
      <c r="DK29" s="58"/>
      <c r="DL29" s="58"/>
      <c r="DM29" s="58"/>
      <c r="DN29" s="58"/>
      <c r="DO29" s="58"/>
      <c r="DP29" s="58"/>
      <c r="DQ29" s="58"/>
      <c r="DR29" s="58"/>
      <c r="DS29" s="58"/>
      <c r="DT29" s="58"/>
      <c r="DU29" s="58"/>
      <c r="DV29" s="58"/>
      <c r="DW29" s="58"/>
      <c r="DX29" s="58"/>
      <c r="DY29" s="58"/>
      <c r="DZ29" s="58"/>
      <c r="EA29" s="58"/>
      <c r="EB29" s="58"/>
      <c r="EC29" s="58"/>
      <c r="ED29" s="58"/>
      <c r="EE29" s="58"/>
      <c r="EF29" s="58"/>
      <c r="EG29" s="58"/>
      <c r="EH29" s="58"/>
      <c r="EI29" s="58"/>
      <c r="EJ29" s="58"/>
      <c r="EK29" s="58"/>
      <c r="EL29" s="58"/>
      <c r="EM29" s="58"/>
      <c r="EN29" s="58"/>
      <c r="EO29" s="58"/>
      <c r="EP29" s="58"/>
      <c r="EQ29" s="58"/>
      <c r="ER29" s="58"/>
      <c r="ES29" s="58"/>
      <c r="ET29" s="58"/>
      <c r="EU29" s="58"/>
      <c r="EV29" s="58"/>
      <c r="EW29" s="58"/>
      <c r="EX29" s="58"/>
      <c r="EY29" s="58"/>
      <c r="EZ29" s="58"/>
      <c r="FA29" s="58"/>
      <c r="FB29" s="58"/>
    </row>
    <row r="30" spans="1:158" x14ac:dyDescent="0.3">
      <c r="A30" s="2"/>
      <c r="B30" s="130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58"/>
      <c r="CZ30" s="58"/>
      <c r="DA30" s="58"/>
      <c r="DB30" s="58"/>
      <c r="DC30" s="58"/>
      <c r="DD30" s="58"/>
      <c r="DE30" s="58"/>
      <c r="DF30" s="58"/>
      <c r="DG30" s="58"/>
      <c r="DH30" s="58"/>
      <c r="DI30" s="58"/>
      <c r="DJ30" s="58"/>
      <c r="DK30" s="58"/>
      <c r="DL30" s="58"/>
      <c r="DM30" s="58"/>
      <c r="DN30" s="58"/>
      <c r="DO30" s="58"/>
      <c r="DP30" s="58"/>
      <c r="DQ30" s="58"/>
      <c r="DR30" s="58"/>
      <c r="DS30" s="58"/>
      <c r="DT30" s="58"/>
      <c r="DU30" s="58"/>
      <c r="DV30" s="58"/>
      <c r="DW30" s="58"/>
      <c r="DX30" s="58"/>
      <c r="DY30" s="58"/>
      <c r="DZ30" s="58"/>
      <c r="EA30" s="58"/>
      <c r="EB30" s="58"/>
      <c r="EC30" s="58"/>
      <c r="ED30" s="58"/>
      <c r="EE30" s="58"/>
      <c r="EF30" s="58"/>
      <c r="EG30" s="58"/>
      <c r="EH30" s="58"/>
      <c r="EI30" s="58"/>
      <c r="EJ30" s="58"/>
      <c r="EK30" s="58"/>
      <c r="EL30" s="58"/>
      <c r="EM30" s="58"/>
      <c r="EN30" s="58"/>
      <c r="EO30" s="58"/>
      <c r="EP30" s="58"/>
      <c r="EQ30" s="58"/>
      <c r="ER30" s="58"/>
      <c r="ES30" s="58"/>
      <c r="ET30" s="58"/>
      <c r="EU30" s="58"/>
      <c r="EV30" s="58"/>
      <c r="EW30" s="58"/>
      <c r="EX30" s="58"/>
      <c r="EY30" s="58"/>
      <c r="EZ30" s="58"/>
      <c r="FA30" s="58"/>
      <c r="FB30" s="58"/>
    </row>
    <row r="31" spans="1:158" x14ac:dyDescent="0.3">
      <c r="A31" s="2"/>
      <c r="B31" s="130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  <c r="DT31" s="58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58"/>
      <c r="EG31" s="58"/>
      <c r="EH31" s="58"/>
      <c r="EI31" s="58"/>
      <c r="EJ31" s="58"/>
      <c r="EK31" s="58"/>
      <c r="EL31" s="58"/>
      <c r="EM31" s="58"/>
      <c r="EN31" s="58"/>
      <c r="EO31" s="58"/>
      <c r="EP31" s="58"/>
      <c r="EQ31" s="58"/>
      <c r="ER31" s="58"/>
      <c r="ES31" s="58"/>
      <c r="ET31" s="58"/>
      <c r="EU31" s="58"/>
      <c r="EV31" s="58"/>
      <c r="EW31" s="58"/>
      <c r="EX31" s="58"/>
      <c r="EY31" s="58"/>
      <c r="EZ31" s="58"/>
      <c r="FA31" s="58"/>
      <c r="FB31" s="58"/>
    </row>
    <row r="32" spans="1:158" x14ac:dyDescent="0.3">
      <c r="A32" s="2"/>
      <c r="B32" s="130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8"/>
      <c r="CP32" s="58"/>
      <c r="CQ32" s="58"/>
      <c r="CR32" s="58"/>
      <c r="CS32" s="58"/>
      <c r="CT32" s="58"/>
      <c r="CU32" s="58"/>
      <c r="CV32" s="58"/>
      <c r="CW32" s="58"/>
      <c r="CX32" s="58"/>
      <c r="CY32" s="58"/>
      <c r="CZ32" s="58"/>
      <c r="DA32" s="58"/>
      <c r="DB32" s="58"/>
      <c r="DC32" s="58"/>
      <c r="DD32" s="58"/>
      <c r="DE32" s="58"/>
      <c r="DF32" s="58"/>
      <c r="DG32" s="58"/>
      <c r="DH32" s="58"/>
      <c r="DI32" s="58"/>
      <c r="DJ32" s="58"/>
      <c r="DK32" s="58"/>
      <c r="DL32" s="58"/>
      <c r="DM32" s="58"/>
      <c r="DN32" s="58"/>
      <c r="DO32" s="58"/>
      <c r="DP32" s="58"/>
      <c r="DQ32" s="58"/>
      <c r="DR32" s="58"/>
      <c r="DS32" s="58"/>
      <c r="DT32" s="58"/>
      <c r="DU32" s="58"/>
      <c r="DV32" s="58"/>
      <c r="DW32" s="58"/>
      <c r="DX32" s="58"/>
      <c r="DY32" s="58"/>
      <c r="DZ32" s="58"/>
      <c r="EA32" s="58"/>
      <c r="EB32" s="58"/>
      <c r="EC32" s="58"/>
      <c r="ED32" s="58"/>
      <c r="EE32" s="58"/>
      <c r="EF32" s="58"/>
      <c r="EG32" s="58"/>
      <c r="EH32" s="58"/>
      <c r="EI32" s="58"/>
      <c r="EJ32" s="58"/>
      <c r="EK32" s="58"/>
      <c r="EL32" s="58"/>
      <c r="EM32" s="58"/>
      <c r="EN32" s="58"/>
      <c r="EO32" s="58"/>
      <c r="EP32" s="58"/>
      <c r="EQ32" s="58"/>
      <c r="ER32" s="58"/>
      <c r="ES32" s="58"/>
      <c r="ET32" s="58"/>
      <c r="EU32" s="58"/>
      <c r="EV32" s="58"/>
      <c r="EW32" s="58"/>
      <c r="EX32" s="58"/>
      <c r="EY32" s="58"/>
      <c r="EZ32" s="58"/>
      <c r="FA32" s="58"/>
      <c r="FB32" s="58"/>
    </row>
    <row r="33" spans="1:158" x14ac:dyDescent="0.3">
      <c r="A33" s="2"/>
      <c r="B33" s="130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8"/>
      <c r="DM33" s="58"/>
      <c r="DN33" s="58"/>
      <c r="DO33" s="58"/>
      <c r="DP33" s="58"/>
      <c r="DQ33" s="58"/>
      <c r="DR33" s="58"/>
      <c r="DS33" s="58"/>
      <c r="DT33" s="58"/>
      <c r="DU33" s="58"/>
      <c r="DV33" s="58"/>
      <c r="DW33" s="58"/>
      <c r="DX33" s="58"/>
      <c r="DY33" s="58"/>
      <c r="DZ33" s="58"/>
      <c r="EA33" s="58"/>
      <c r="EB33" s="58"/>
      <c r="EC33" s="58"/>
      <c r="ED33" s="58"/>
      <c r="EE33" s="58"/>
      <c r="EF33" s="58"/>
      <c r="EG33" s="58"/>
      <c r="EH33" s="58"/>
      <c r="EI33" s="58"/>
      <c r="EJ33" s="58"/>
      <c r="EK33" s="58"/>
      <c r="EL33" s="58"/>
      <c r="EM33" s="58"/>
      <c r="EN33" s="58"/>
      <c r="EO33" s="58"/>
      <c r="EP33" s="58"/>
      <c r="EQ33" s="58"/>
      <c r="ER33" s="58"/>
      <c r="ES33" s="58"/>
      <c r="ET33" s="58"/>
      <c r="EU33" s="58"/>
      <c r="EV33" s="58"/>
      <c r="EW33" s="58"/>
      <c r="EX33" s="58"/>
      <c r="EY33" s="58"/>
      <c r="EZ33" s="58"/>
      <c r="FA33" s="58"/>
      <c r="FB33" s="58"/>
    </row>
    <row r="34" spans="1:158" x14ac:dyDescent="0.3">
      <c r="A34" s="2"/>
      <c r="B34" s="130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BW34" s="58"/>
      <c r="BX34" s="58"/>
      <c r="BY34" s="58"/>
      <c r="BZ34" s="58"/>
      <c r="CA34" s="58"/>
      <c r="CB34" s="58"/>
      <c r="CC34" s="58"/>
      <c r="CD34" s="58"/>
      <c r="CE34" s="58"/>
      <c r="CF34" s="58"/>
      <c r="CG34" s="58"/>
      <c r="CH34" s="58"/>
      <c r="CI34" s="58"/>
      <c r="CJ34" s="58"/>
      <c r="CK34" s="58"/>
      <c r="CL34" s="58"/>
      <c r="CM34" s="58"/>
      <c r="CN34" s="58"/>
      <c r="CO34" s="58"/>
      <c r="CP34" s="58"/>
      <c r="CQ34" s="58"/>
      <c r="CR34" s="58"/>
      <c r="CS34" s="58"/>
      <c r="CT34" s="58"/>
      <c r="CU34" s="58"/>
      <c r="CV34" s="58"/>
      <c r="CW34" s="58"/>
      <c r="CX34" s="58"/>
      <c r="CY34" s="58"/>
      <c r="CZ34" s="58"/>
      <c r="DA34" s="58"/>
      <c r="DB34" s="58"/>
      <c r="DC34" s="58"/>
      <c r="DD34" s="58"/>
      <c r="DE34" s="58"/>
      <c r="DF34" s="58"/>
      <c r="DG34" s="58"/>
      <c r="DH34" s="58"/>
      <c r="DI34" s="58"/>
      <c r="DJ34" s="58"/>
      <c r="DK34" s="58"/>
      <c r="DL34" s="58"/>
      <c r="DM34" s="58"/>
      <c r="DN34" s="58"/>
      <c r="DO34" s="58"/>
      <c r="DP34" s="58"/>
      <c r="DQ34" s="58"/>
      <c r="DR34" s="58"/>
      <c r="DS34" s="58"/>
      <c r="DT34" s="58"/>
      <c r="DU34" s="58"/>
      <c r="DV34" s="58"/>
      <c r="DW34" s="58"/>
      <c r="DX34" s="58"/>
      <c r="DY34" s="58"/>
      <c r="DZ34" s="58"/>
      <c r="EA34" s="58"/>
      <c r="EB34" s="58"/>
      <c r="EC34" s="58"/>
      <c r="ED34" s="58"/>
      <c r="EE34" s="58"/>
      <c r="EF34" s="58"/>
      <c r="EG34" s="58"/>
      <c r="EH34" s="58"/>
      <c r="EI34" s="58"/>
      <c r="EJ34" s="58"/>
      <c r="EK34" s="58"/>
      <c r="EL34" s="58"/>
      <c r="EM34" s="58"/>
      <c r="EN34" s="58"/>
      <c r="EO34" s="58"/>
      <c r="EP34" s="58"/>
      <c r="EQ34" s="58"/>
      <c r="ER34" s="58"/>
      <c r="ES34" s="58"/>
      <c r="ET34" s="58"/>
      <c r="EU34" s="58"/>
      <c r="EV34" s="58"/>
      <c r="EW34" s="58"/>
      <c r="EX34" s="58"/>
      <c r="EY34" s="58"/>
      <c r="EZ34" s="58"/>
      <c r="FA34" s="58"/>
      <c r="FB34" s="58"/>
    </row>
    <row r="35" spans="1:158" x14ac:dyDescent="0.3">
      <c r="A35" s="2"/>
      <c r="B35" s="130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  <c r="AJ35" s="130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58"/>
      <c r="CP35" s="58"/>
      <c r="CQ35" s="58"/>
      <c r="CR35" s="58"/>
      <c r="CS35" s="58"/>
      <c r="CT35" s="58"/>
      <c r="CU35" s="58"/>
      <c r="CV35" s="58"/>
      <c r="CW35" s="58"/>
      <c r="CX35" s="58"/>
      <c r="CY35" s="58"/>
      <c r="CZ35" s="58"/>
      <c r="DA35" s="58"/>
      <c r="DB35" s="58"/>
      <c r="DC35" s="58"/>
      <c r="DD35" s="58"/>
      <c r="DE35" s="58"/>
      <c r="DF35" s="58"/>
      <c r="DG35" s="58"/>
      <c r="DH35" s="58"/>
      <c r="DI35" s="58"/>
      <c r="DJ35" s="58"/>
      <c r="DK35" s="58"/>
      <c r="DL35" s="58"/>
      <c r="DM35" s="58"/>
      <c r="DN35" s="58"/>
      <c r="DO35" s="58"/>
      <c r="DP35" s="58"/>
      <c r="DQ35" s="58"/>
      <c r="DR35" s="58"/>
      <c r="DS35" s="58"/>
      <c r="DT35" s="58"/>
      <c r="DU35" s="58"/>
      <c r="DV35" s="58"/>
      <c r="DW35" s="58"/>
      <c r="DX35" s="58"/>
      <c r="DY35" s="58"/>
      <c r="DZ35" s="58"/>
      <c r="EA35" s="58"/>
      <c r="EB35" s="58"/>
      <c r="EC35" s="58"/>
      <c r="ED35" s="58"/>
      <c r="EE35" s="58"/>
      <c r="EF35" s="58"/>
      <c r="EG35" s="58"/>
      <c r="EH35" s="58"/>
      <c r="EI35" s="58"/>
      <c r="EJ35" s="58"/>
      <c r="EK35" s="58"/>
      <c r="EL35" s="58"/>
      <c r="EM35" s="58"/>
      <c r="EN35" s="58"/>
      <c r="EO35" s="58"/>
      <c r="EP35" s="58"/>
      <c r="EQ35" s="58"/>
      <c r="ER35" s="58"/>
      <c r="ES35" s="58"/>
      <c r="ET35" s="58"/>
      <c r="EU35" s="58"/>
      <c r="EV35" s="58"/>
      <c r="EW35" s="58"/>
      <c r="EX35" s="58"/>
      <c r="EY35" s="58"/>
      <c r="EZ35" s="58"/>
      <c r="FA35" s="58"/>
      <c r="FB35" s="58"/>
    </row>
    <row r="36" spans="1:158" x14ac:dyDescent="0.3">
      <c r="A36" s="2"/>
      <c r="B36" s="130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30"/>
      <c r="AI36" s="130"/>
      <c r="AJ36" s="130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  <c r="CD36" s="58"/>
      <c r="CE36" s="58"/>
      <c r="CF36" s="58"/>
      <c r="CG36" s="58"/>
      <c r="CH36" s="58"/>
      <c r="CI36" s="58"/>
      <c r="CJ36" s="58"/>
      <c r="CK36" s="58"/>
      <c r="CL36" s="58"/>
      <c r="CM36" s="58"/>
      <c r="CN36" s="58"/>
      <c r="CO36" s="58"/>
      <c r="CP36" s="58"/>
      <c r="CQ36" s="58"/>
      <c r="CR36" s="58"/>
      <c r="CS36" s="58"/>
      <c r="CT36" s="58"/>
      <c r="CU36" s="58"/>
      <c r="CV36" s="58"/>
      <c r="CW36" s="58"/>
      <c r="CX36" s="58"/>
      <c r="CY36" s="58"/>
      <c r="CZ36" s="58"/>
      <c r="DA36" s="58"/>
      <c r="DB36" s="58"/>
      <c r="DC36" s="58"/>
      <c r="DD36" s="58"/>
      <c r="DE36" s="58"/>
      <c r="DF36" s="58"/>
      <c r="DG36" s="58"/>
      <c r="DH36" s="58"/>
      <c r="DI36" s="58"/>
      <c r="DJ36" s="58"/>
      <c r="DK36" s="58"/>
      <c r="DL36" s="58"/>
      <c r="DM36" s="58"/>
      <c r="DN36" s="58"/>
      <c r="DO36" s="58"/>
      <c r="DP36" s="58"/>
      <c r="DQ36" s="58"/>
      <c r="DR36" s="58"/>
      <c r="DS36" s="58"/>
      <c r="DT36" s="58"/>
      <c r="DU36" s="58"/>
      <c r="DV36" s="58"/>
      <c r="DW36" s="58"/>
      <c r="DX36" s="58"/>
      <c r="DY36" s="58"/>
      <c r="DZ36" s="58"/>
      <c r="EA36" s="58"/>
      <c r="EB36" s="58"/>
      <c r="EC36" s="58"/>
      <c r="ED36" s="58"/>
      <c r="EE36" s="58"/>
      <c r="EF36" s="58"/>
      <c r="EG36" s="58"/>
      <c r="EH36" s="58"/>
      <c r="EI36" s="58"/>
      <c r="EJ36" s="58"/>
      <c r="EK36" s="58"/>
      <c r="EL36" s="58"/>
      <c r="EM36" s="58"/>
      <c r="EN36" s="58"/>
      <c r="EO36" s="58"/>
      <c r="EP36" s="58"/>
      <c r="EQ36" s="58"/>
      <c r="ER36" s="58"/>
      <c r="ES36" s="58"/>
      <c r="ET36" s="58"/>
      <c r="EU36" s="58"/>
      <c r="EV36" s="58"/>
      <c r="EW36" s="58"/>
      <c r="EX36" s="58"/>
      <c r="EY36" s="58"/>
      <c r="EZ36" s="58"/>
      <c r="FA36" s="58"/>
      <c r="FB36" s="58"/>
    </row>
    <row r="37" spans="1:158" x14ac:dyDescent="0.3">
      <c r="A37" s="2"/>
      <c r="B37" s="130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  <c r="AG37" s="130"/>
      <c r="AH37" s="130"/>
      <c r="AI37" s="130"/>
      <c r="AJ37" s="130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  <c r="CD37" s="58"/>
      <c r="CE37" s="58"/>
      <c r="CF37" s="58"/>
      <c r="CG37" s="58"/>
      <c r="CH37" s="58"/>
      <c r="CI37" s="58"/>
      <c r="CJ37" s="58"/>
      <c r="CK37" s="58"/>
      <c r="CL37" s="58"/>
      <c r="CM37" s="58"/>
      <c r="CN37" s="58"/>
      <c r="CO37" s="58"/>
      <c r="CP37" s="58"/>
      <c r="CQ37" s="58"/>
      <c r="CR37" s="58"/>
      <c r="CS37" s="58"/>
      <c r="CT37" s="58"/>
      <c r="CU37" s="58"/>
      <c r="CV37" s="58"/>
      <c r="CW37" s="58"/>
      <c r="CX37" s="58"/>
      <c r="CY37" s="58"/>
      <c r="CZ37" s="58"/>
      <c r="DA37" s="58"/>
      <c r="DB37" s="58"/>
      <c r="DC37" s="58"/>
      <c r="DD37" s="58"/>
      <c r="DE37" s="58"/>
      <c r="DF37" s="58"/>
      <c r="DG37" s="58"/>
      <c r="DH37" s="58"/>
      <c r="DI37" s="58"/>
      <c r="DJ37" s="58"/>
      <c r="DK37" s="58"/>
      <c r="DL37" s="58"/>
      <c r="DM37" s="58"/>
      <c r="DN37" s="58"/>
      <c r="DO37" s="58"/>
      <c r="DP37" s="58"/>
      <c r="DQ37" s="58"/>
      <c r="DR37" s="58"/>
      <c r="DS37" s="58"/>
      <c r="DT37" s="58"/>
      <c r="DU37" s="58"/>
      <c r="DV37" s="58"/>
      <c r="DW37" s="58"/>
      <c r="DX37" s="58"/>
      <c r="DY37" s="58"/>
      <c r="DZ37" s="58"/>
      <c r="EA37" s="58"/>
      <c r="EB37" s="58"/>
      <c r="EC37" s="58"/>
      <c r="ED37" s="58"/>
      <c r="EE37" s="58"/>
      <c r="EF37" s="58"/>
      <c r="EG37" s="58"/>
      <c r="EH37" s="58"/>
      <c r="EI37" s="58"/>
      <c r="EJ37" s="58"/>
      <c r="EK37" s="58"/>
      <c r="EL37" s="58"/>
      <c r="EM37" s="58"/>
      <c r="EN37" s="58"/>
      <c r="EO37" s="58"/>
      <c r="EP37" s="58"/>
      <c r="EQ37" s="58"/>
      <c r="ER37" s="58"/>
      <c r="ES37" s="58"/>
      <c r="ET37" s="58"/>
      <c r="EU37" s="58"/>
      <c r="EV37" s="58"/>
      <c r="EW37" s="58"/>
      <c r="EX37" s="58"/>
      <c r="EY37" s="58"/>
      <c r="EZ37" s="58"/>
      <c r="FA37" s="58"/>
      <c r="FB37" s="58"/>
    </row>
    <row r="38" spans="1:158" x14ac:dyDescent="0.3">
      <c r="A38" s="2"/>
      <c r="B38" s="130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30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58"/>
      <c r="CD38" s="58"/>
      <c r="CE38" s="58"/>
      <c r="CF38" s="58"/>
      <c r="CG38" s="58"/>
      <c r="CH38" s="58"/>
      <c r="CI38" s="58"/>
      <c r="CJ38" s="58"/>
      <c r="CK38" s="58"/>
      <c r="CL38" s="58"/>
      <c r="CM38" s="58"/>
      <c r="CN38" s="58"/>
      <c r="CO38" s="58"/>
      <c r="CP38" s="58"/>
      <c r="CQ38" s="58"/>
      <c r="CR38" s="58"/>
      <c r="CS38" s="58"/>
      <c r="CT38" s="58"/>
      <c r="CU38" s="58"/>
      <c r="CV38" s="58"/>
      <c r="CW38" s="58"/>
      <c r="CX38" s="58"/>
      <c r="CY38" s="58"/>
      <c r="CZ38" s="58"/>
      <c r="DA38" s="58"/>
      <c r="DB38" s="58"/>
      <c r="DC38" s="58"/>
      <c r="DD38" s="58"/>
      <c r="DE38" s="58"/>
      <c r="DF38" s="58"/>
      <c r="DG38" s="58"/>
      <c r="DH38" s="58"/>
      <c r="DI38" s="58"/>
      <c r="DJ38" s="58"/>
      <c r="DK38" s="58"/>
      <c r="DL38" s="58"/>
      <c r="DM38" s="58"/>
      <c r="DN38" s="58"/>
      <c r="DO38" s="58"/>
      <c r="DP38" s="58"/>
      <c r="DQ38" s="58"/>
      <c r="DR38" s="58"/>
      <c r="DS38" s="58"/>
      <c r="DT38" s="58"/>
      <c r="DU38" s="58"/>
      <c r="DV38" s="58"/>
      <c r="DW38" s="58"/>
      <c r="DX38" s="58"/>
      <c r="DY38" s="58"/>
      <c r="DZ38" s="58"/>
      <c r="EA38" s="58"/>
      <c r="EB38" s="58"/>
      <c r="EC38" s="58"/>
      <c r="ED38" s="58"/>
      <c r="EE38" s="58"/>
      <c r="EF38" s="58"/>
      <c r="EG38" s="58"/>
      <c r="EH38" s="58"/>
      <c r="EI38" s="58"/>
      <c r="EJ38" s="58"/>
      <c r="EK38" s="58"/>
      <c r="EL38" s="58"/>
      <c r="EM38" s="58"/>
      <c r="EN38" s="58"/>
      <c r="EO38" s="58"/>
      <c r="EP38" s="58"/>
      <c r="EQ38" s="58"/>
      <c r="ER38" s="58"/>
      <c r="ES38" s="58"/>
      <c r="ET38" s="58"/>
      <c r="EU38" s="58"/>
      <c r="EV38" s="58"/>
      <c r="EW38" s="58"/>
      <c r="EX38" s="58"/>
      <c r="EY38" s="58"/>
      <c r="EZ38" s="58"/>
      <c r="FA38" s="58"/>
      <c r="FB38" s="58"/>
    </row>
    <row r="39" spans="1:158" x14ac:dyDescent="0.3">
      <c r="A39" s="2"/>
      <c r="B39" s="130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30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8"/>
      <c r="BS39" s="58"/>
      <c r="BT39" s="58"/>
      <c r="BU39" s="58"/>
      <c r="BV39" s="58"/>
      <c r="BW39" s="58"/>
      <c r="BX39" s="58"/>
      <c r="BY39" s="58"/>
      <c r="BZ39" s="58"/>
      <c r="CA39" s="58"/>
      <c r="CB39" s="58"/>
      <c r="CC39" s="58"/>
      <c r="CD39" s="58"/>
      <c r="CE39" s="58"/>
      <c r="CF39" s="58"/>
      <c r="CG39" s="58"/>
      <c r="CH39" s="58"/>
      <c r="CI39" s="58"/>
      <c r="CJ39" s="58"/>
      <c r="CK39" s="58"/>
      <c r="CL39" s="58"/>
      <c r="CM39" s="58"/>
      <c r="CN39" s="58"/>
      <c r="CO39" s="58"/>
      <c r="CP39" s="58"/>
      <c r="CQ39" s="58"/>
      <c r="CR39" s="58"/>
      <c r="CS39" s="58"/>
      <c r="CT39" s="58"/>
      <c r="CU39" s="58"/>
      <c r="CV39" s="58"/>
      <c r="CW39" s="58"/>
      <c r="CX39" s="58"/>
      <c r="CY39" s="58"/>
      <c r="CZ39" s="58"/>
      <c r="DA39" s="58"/>
      <c r="DB39" s="58"/>
      <c r="DC39" s="58"/>
      <c r="DD39" s="58"/>
      <c r="DE39" s="58"/>
      <c r="DF39" s="58"/>
      <c r="DG39" s="58"/>
      <c r="DH39" s="58"/>
      <c r="DI39" s="58"/>
      <c r="DJ39" s="58"/>
      <c r="DK39" s="58"/>
      <c r="DL39" s="58"/>
      <c r="DM39" s="58"/>
      <c r="DN39" s="58"/>
      <c r="DO39" s="58"/>
      <c r="DP39" s="58"/>
      <c r="DQ39" s="58"/>
      <c r="DR39" s="58"/>
      <c r="DS39" s="58"/>
      <c r="DT39" s="58"/>
      <c r="DU39" s="58"/>
      <c r="DV39" s="58"/>
      <c r="DW39" s="58"/>
      <c r="DX39" s="58"/>
      <c r="DY39" s="58"/>
      <c r="DZ39" s="58"/>
      <c r="EA39" s="58"/>
      <c r="EB39" s="58"/>
      <c r="EC39" s="58"/>
      <c r="ED39" s="58"/>
      <c r="EE39" s="58"/>
      <c r="EF39" s="58"/>
      <c r="EG39" s="58"/>
      <c r="EH39" s="58"/>
      <c r="EI39" s="58"/>
      <c r="EJ39" s="58"/>
      <c r="EK39" s="58"/>
      <c r="EL39" s="58"/>
      <c r="EM39" s="58"/>
      <c r="EN39" s="58"/>
      <c r="EO39" s="58"/>
      <c r="EP39" s="58"/>
      <c r="EQ39" s="58"/>
      <c r="ER39" s="58"/>
      <c r="ES39" s="58"/>
      <c r="ET39" s="58"/>
      <c r="EU39" s="58"/>
      <c r="EV39" s="58"/>
      <c r="EW39" s="58"/>
      <c r="EX39" s="58"/>
      <c r="EY39" s="58"/>
      <c r="EZ39" s="58"/>
      <c r="FA39" s="58"/>
      <c r="FB39" s="58"/>
    </row>
    <row r="40" spans="1:158" x14ac:dyDescent="0.3">
      <c r="A40" s="2"/>
      <c r="B40" s="130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58"/>
      <c r="CG40" s="58"/>
      <c r="CH40" s="58"/>
      <c r="CI40" s="58"/>
      <c r="CJ40" s="58"/>
      <c r="CK40" s="58"/>
      <c r="CL40" s="58"/>
      <c r="CM40" s="58"/>
      <c r="CN40" s="58"/>
      <c r="CO40" s="58"/>
      <c r="CP40" s="58"/>
      <c r="CQ40" s="58"/>
      <c r="CR40" s="58"/>
      <c r="CS40" s="58"/>
      <c r="CT40" s="58"/>
      <c r="CU40" s="58"/>
      <c r="CV40" s="58"/>
      <c r="CW40" s="58"/>
      <c r="CX40" s="58"/>
      <c r="CY40" s="58"/>
      <c r="CZ40" s="58"/>
      <c r="DA40" s="58"/>
      <c r="DB40" s="58"/>
      <c r="DC40" s="58"/>
      <c r="DD40" s="58"/>
      <c r="DE40" s="58"/>
      <c r="DF40" s="58"/>
      <c r="DG40" s="58"/>
      <c r="DH40" s="58"/>
      <c r="DI40" s="58"/>
      <c r="DJ40" s="58"/>
      <c r="DK40" s="58"/>
      <c r="DL40" s="58"/>
      <c r="DM40" s="58"/>
      <c r="DN40" s="58"/>
      <c r="DO40" s="58"/>
      <c r="DP40" s="58"/>
      <c r="DQ40" s="58"/>
      <c r="DR40" s="58"/>
      <c r="DS40" s="58"/>
      <c r="DT40" s="58"/>
      <c r="DU40" s="58"/>
      <c r="DV40" s="58"/>
      <c r="DW40" s="58"/>
      <c r="DX40" s="58"/>
      <c r="DY40" s="58"/>
      <c r="DZ40" s="58"/>
      <c r="EA40" s="58"/>
      <c r="EB40" s="58"/>
      <c r="EC40" s="58"/>
      <c r="ED40" s="58"/>
      <c r="EE40" s="58"/>
      <c r="EF40" s="58"/>
      <c r="EG40" s="58"/>
      <c r="EH40" s="58"/>
      <c r="EI40" s="58"/>
      <c r="EJ40" s="58"/>
      <c r="EK40" s="58"/>
      <c r="EL40" s="58"/>
      <c r="EM40" s="58"/>
      <c r="EN40" s="58"/>
      <c r="EO40" s="58"/>
      <c r="EP40" s="58"/>
      <c r="EQ40" s="58"/>
      <c r="ER40" s="58"/>
      <c r="ES40" s="58"/>
      <c r="ET40" s="58"/>
      <c r="EU40" s="58"/>
      <c r="EV40" s="58"/>
      <c r="EW40" s="58"/>
      <c r="EX40" s="58"/>
      <c r="EY40" s="58"/>
      <c r="EZ40" s="58"/>
      <c r="FA40" s="58"/>
      <c r="FB40" s="58"/>
    </row>
    <row r="41" spans="1:158" x14ac:dyDescent="0.3">
      <c r="A41" s="2"/>
      <c r="B41" s="130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  <c r="CI41" s="58"/>
      <c r="CJ41" s="58"/>
      <c r="CK41" s="58"/>
      <c r="CL41" s="58"/>
      <c r="CM41" s="58"/>
      <c r="CN41" s="58"/>
      <c r="CO41" s="58"/>
      <c r="CP41" s="58"/>
      <c r="CQ41" s="58"/>
      <c r="CR41" s="58"/>
      <c r="CS41" s="58"/>
      <c r="CT41" s="58"/>
      <c r="CU41" s="58"/>
      <c r="CV41" s="58"/>
      <c r="CW41" s="58"/>
      <c r="CX41" s="58"/>
      <c r="CY41" s="58"/>
      <c r="CZ41" s="58"/>
      <c r="DA41" s="58"/>
      <c r="DB41" s="58"/>
      <c r="DC41" s="58"/>
      <c r="DD41" s="58"/>
      <c r="DE41" s="58"/>
      <c r="DF41" s="58"/>
      <c r="DG41" s="58"/>
      <c r="DH41" s="58"/>
      <c r="DI41" s="58"/>
      <c r="DJ41" s="58"/>
      <c r="DK41" s="58"/>
      <c r="DL41" s="58"/>
      <c r="DM41" s="58"/>
      <c r="DN41" s="58"/>
      <c r="DO41" s="58"/>
      <c r="DP41" s="58"/>
      <c r="DQ41" s="58"/>
      <c r="DR41" s="58"/>
      <c r="DS41" s="58"/>
      <c r="DT41" s="58"/>
      <c r="DU41" s="58"/>
      <c r="DV41" s="58"/>
      <c r="DW41" s="58"/>
      <c r="DX41" s="58"/>
      <c r="DY41" s="58"/>
      <c r="DZ41" s="58"/>
      <c r="EA41" s="58"/>
      <c r="EB41" s="58"/>
      <c r="EC41" s="58"/>
      <c r="ED41" s="58"/>
      <c r="EE41" s="58"/>
      <c r="EF41" s="58"/>
      <c r="EG41" s="58"/>
      <c r="EH41" s="58"/>
      <c r="EI41" s="58"/>
      <c r="EJ41" s="58"/>
      <c r="EK41" s="58"/>
      <c r="EL41" s="58"/>
      <c r="EM41" s="58"/>
      <c r="EN41" s="58"/>
      <c r="EO41" s="58"/>
      <c r="EP41" s="58"/>
      <c r="EQ41" s="58"/>
      <c r="ER41" s="58"/>
      <c r="ES41" s="58"/>
      <c r="ET41" s="58"/>
      <c r="EU41" s="58"/>
      <c r="EV41" s="58"/>
      <c r="EW41" s="58"/>
      <c r="EX41" s="58"/>
      <c r="EY41" s="58"/>
      <c r="EZ41" s="58"/>
      <c r="FA41" s="58"/>
      <c r="FB41" s="58"/>
    </row>
    <row r="42" spans="1:158" x14ac:dyDescent="0.3">
      <c r="A42" s="2"/>
      <c r="B42" s="130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0"/>
      <c r="AG42" s="130"/>
      <c r="AH42" s="130"/>
      <c r="AI42" s="130"/>
      <c r="AJ42" s="130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  <c r="CP42" s="58"/>
      <c r="CQ42" s="58"/>
      <c r="CR42" s="58"/>
      <c r="CS42" s="58"/>
      <c r="CT42" s="58"/>
      <c r="CU42" s="58"/>
      <c r="CV42" s="58"/>
      <c r="CW42" s="58"/>
      <c r="CX42" s="58"/>
      <c r="CY42" s="58"/>
      <c r="CZ42" s="58"/>
      <c r="DA42" s="58"/>
      <c r="DB42" s="58"/>
      <c r="DC42" s="58"/>
      <c r="DD42" s="58"/>
      <c r="DE42" s="58"/>
      <c r="DF42" s="58"/>
      <c r="DG42" s="58"/>
      <c r="DH42" s="58"/>
      <c r="DI42" s="58"/>
      <c r="DJ42" s="58"/>
      <c r="DK42" s="58"/>
      <c r="DL42" s="58"/>
      <c r="DM42" s="58"/>
      <c r="DN42" s="58"/>
      <c r="DO42" s="58"/>
      <c r="DP42" s="58"/>
      <c r="DQ42" s="58"/>
      <c r="DR42" s="58"/>
      <c r="DS42" s="58"/>
      <c r="DT42" s="58"/>
      <c r="DU42" s="58"/>
      <c r="DV42" s="58"/>
      <c r="DW42" s="58"/>
      <c r="DX42" s="58"/>
      <c r="DY42" s="58"/>
      <c r="DZ42" s="58"/>
      <c r="EA42" s="58"/>
      <c r="EB42" s="58"/>
      <c r="EC42" s="58"/>
      <c r="ED42" s="58"/>
      <c r="EE42" s="58"/>
      <c r="EF42" s="58"/>
      <c r="EG42" s="58"/>
      <c r="EH42" s="58"/>
      <c r="EI42" s="58"/>
      <c r="EJ42" s="58"/>
      <c r="EK42" s="58"/>
      <c r="EL42" s="58"/>
      <c r="EM42" s="58"/>
      <c r="EN42" s="58"/>
      <c r="EO42" s="58"/>
      <c r="EP42" s="58"/>
      <c r="EQ42" s="58"/>
      <c r="ER42" s="58"/>
      <c r="ES42" s="58"/>
      <c r="ET42" s="58"/>
      <c r="EU42" s="58"/>
      <c r="EV42" s="58"/>
      <c r="EW42" s="58"/>
      <c r="EX42" s="58"/>
      <c r="EY42" s="58"/>
      <c r="EZ42" s="58"/>
      <c r="FA42" s="58"/>
      <c r="FB42" s="58"/>
    </row>
    <row r="43" spans="1:158" x14ac:dyDescent="0.3">
      <c r="A43" s="2"/>
      <c r="B43" s="130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0"/>
      <c r="AG43" s="130"/>
      <c r="AH43" s="130"/>
      <c r="AI43" s="130"/>
      <c r="AJ43" s="130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  <c r="CI43" s="58"/>
      <c r="CJ43" s="58"/>
      <c r="CK43" s="58"/>
      <c r="CL43" s="58"/>
      <c r="CM43" s="58"/>
      <c r="CN43" s="58"/>
      <c r="CO43" s="58"/>
      <c r="CP43" s="58"/>
      <c r="CQ43" s="58"/>
      <c r="CR43" s="58"/>
      <c r="CS43" s="58"/>
      <c r="CT43" s="58"/>
      <c r="CU43" s="58"/>
      <c r="CV43" s="58"/>
      <c r="CW43" s="58"/>
      <c r="CX43" s="58"/>
      <c r="CY43" s="58"/>
      <c r="CZ43" s="58"/>
      <c r="DA43" s="58"/>
      <c r="DB43" s="58"/>
      <c r="DC43" s="58"/>
      <c r="DD43" s="58"/>
      <c r="DE43" s="58"/>
      <c r="DF43" s="58"/>
      <c r="DG43" s="58"/>
      <c r="DH43" s="58"/>
      <c r="DI43" s="58"/>
      <c r="DJ43" s="58"/>
      <c r="DK43" s="58"/>
      <c r="DL43" s="58"/>
      <c r="DM43" s="58"/>
      <c r="DN43" s="58"/>
      <c r="DO43" s="58"/>
      <c r="DP43" s="58"/>
      <c r="DQ43" s="58"/>
      <c r="DR43" s="58"/>
      <c r="DS43" s="58"/>
      <c r="DT43" s="58"/>
      <c r="DU43" s="58"/>
      <c r="DV43" s="58"/>
      <c r="DW43" s="58"/>
      <c r="DX43" s="58"/>
      <c r="DY43" s="58"/>
      <c r="DZ43" s="58"/>
      <c r="EA43" s="58"/>
      <c r="EB43" s="58"/>
      <c r="EC43" s="58"/>
      <c r="ED43" s="58"/>
      <c r="EE43" s="58"/>
      <c r="EF43" s="58"/>
      <c r="EG43" s="58"/>
      <c r="EH43" s="58"/>
      <c r="EI43" s="58"/>
      <c r="EJ43" s="58"/>
      <c r="EK43" s="58"/>
      <c r="EL43" s="58"/>
      <c r="EM43" s="58"/>
      <c r="EN43" s="58"/>
      <c r="EO43" s="58"/>
      <c r="EP43" s="58"/>
      <c r="EQ43" s="58"/>
      <c r="ER43" s="58"/>
      <c r="ES43" s="58"/>
      <c r="ET43" s="58"/>
      <c r="EU43" s="58"/>
      <c r="EV43" s="58"/>
      <c r="EW43" s="58"/>
      <c r="EX43" s="58"/>
      <c r="EY43" s="58"/>
      <c r="EZ43" s="58"/>
      <c r="FA43" s="58"/>
      <c r="FB43" s="58"/>
    </row>
    <row r="44" spans="1:158" x14ac:dyDescent="0.3">
      <c r="A44" s="2"/>
      <c r="B44" s="130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  <c r="AG44" s="130"/>
      <c r="AH44" s="130"/>
      <c r="AI44" s="130"/>
      <c r="AJ44" s="130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/>
      <c r="CH44" s="58"/>
      <c r="CI44" s="58"/>
      <c r="CJ44" s="58"/>
      <c r="CK44" s="58"/>
      <c r="CL44" s="58"/>
      <c r="CM44" s="58"/>
      <c r="CN44" s="58"/>
      <c r="CO44" s="58"/>
      <c r="CP44" s="58"/>
      <c r="CQ44" s="58"/>
      <c r="CR44" s="58"/>
      <c r="CS44" s="58"/>
      <c r="CT44" s="58"/>
      <c r="CU44" s="58"/>
      <c r="CV44" s="58"/>
      <c r="CW44" s="58"/>
      <c r="CX44" s="58"/>
      <c r="CY44" s="58"/>
      <c r="CZ44" s="58"/>
      <c r="DA44" s="58"/>
      <c r="DB44" s="58"/>
      <c r="DC44" s="58"/>
      <c r="DD44" s="58"/>
      <c r="DE44" s="58"/>
      <c r="DF44" s="58"/>
      <c r="DG44" s="58"/>
      <c r="DH44" s="58"/>
      <c r="DI44" s="58"/>
      <c r="DJ44" s="58"/>
      <c r="DK44" s="58"/>
      <c r="DL44" s="58"/>
      <c r="DM44" s="58"/>
      <c r="DN44" s="58"/>
      <c r="DO44" s="58"/>
      <c r="DP44" s="58"/>
      <c r="DQ44" s="58"/>
      <c r="DR44" s="58"/>
      <c r="DS44" s="58"/>
      <c r="DT44" s="58"/>
      <c r="DU44" s="58"/>
      <c r="DV44" s="58"/>
      <c r="DW44" s="58"/>
      <c r="DX44" s="58"/>
      <c r="DY44" s="58"/>
      <c r="DZ44" s="58"/>
      <c r="EA44" s="58"/>
      <c r="EB44" s="58"/>
      <c r="EC44" s="58"/>
      <c r="ED44" s="58"/>
      <c r="EE44" s="58"/>
      <c r="EF44" s="58"/>
      <c r="EG44" s="58"/>
      <c r="EH44" s="58"/>
      <c r="EI44" s="58"/>
      <c r="EJ44" s="58"/>
      <c r="EK44" s="58"/>
      <c r="EL44" s="58"/>
      <c r="EM44" s="58"/>
      <c r="EN44" s="58"/>
      <c r="EO44" s="58"/>
      <c r="EP44" s="58"/>
      <c r="EQ44" s="58"/>
      <c r="ER44" s="58"/>
      <c r="ES44" s="58"/>
      <c r="ET44" s="58"/>
      <c r="EU44" s="58"/>
      <c r="EV44" s="58"/>
      <c r="EW44" s="58"/>
      <c r="EX44" s="58"/>
      <c r="EY44" s="58"/>
      <c r="EZ44" s="58"/>
      <c r="FA44" s="58"/>
      <c r="FB44" s="58"/>
    </row>
    <row r="45" spans="1:158" x14ac:dyDescent="0.3">
      <c r="A45" s="2"/>
      <c r="B45" s="130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  <c r="AB45" s="130"/>
      <c r="AC45" s="130"/>
      <c r="AD45" s="130"/>
      <c r="AE45" s="130"/>
      <c r="AF45" s="130"/>
      <c r="AG45" s="130"/>
      <c r="AH45" s="130"/>
      <c r="AI45" s="130"/>
      <c r="AJ45" s="130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  <c r="BW45" s="58"/>
      <c r="BX45" s="58"/>
      <c r="BY45" s="58"/>
      <c r="BZ45" s="58"/>
      <c r="CA45" s="58"/>
      <c r="CB45" s="58"/>
      <c r="CC45" s="58"/>
      <c r="CD45" s="58"/>
      <c r="CE45" s="58"/>
      <c r="CF45" s="58"/>
      <c r="CG45" s="58"/>
      <c r="CH45" s="58"/>
      <c r="CI45" s="58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58"/>
      <c r="CU45" s="58"/>
      <c r="CV45" s="58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  <c r="DH45" s="58"/>
      <c r="DI45" s="58"/>
      <c r="DJ45" s="58"/>
      <c r="DK45" s="58"/>
      <c r="DL45" s="58"/>
      <c r="DM45" s="58"/>
      <c r="DN45" s="58"/>
      <c r="DO45" s="58"/>
      <c r="DP45" s="58"/>
      <c r="DQ45" s="58"/>
      <c r="DR45" s="58"/>
      <c r="DS45" s="58"/>
      <c r="DT45" s="58"/>
      <c r="DU45" s="58"/>
      <c r="DV45" s="58"/>
      <c r="DW45" s="58"/>
      <c r="DX45" s="58"/>
      <c r="DY45" s="58"/>
      <c r="DZ45" s="58"/>
      <c r="EA45" s="58"/>
      <c r="EB45" s="58"/>
      <c r="EC45" s="58"/>
      <c r="ED45" s="58"/>
      <c r="EE45" s="58"/>
      <c r="EF45" s="58"/>
      <c r="EG45" s="58"/>
      <c r="EH45" s="58"/>
      <c r="EI45" s="58"/>
      <c r="EJ45" s="58"/>
      <c r="EK45" s="58"/>
      <c r="EL45" s="58"/>
      <c r="EM45" s="58"/>
      <c r="EN45" s="58"/>
      <c r="EO45" s="58"/>
      <c r="EP45" s="58"/>
      <c r="EQ45" s="58"/>
      <c r="ER45" s="58"/>
      <c r="ES45" s="58"/>
      <c r="ET45" s="58"/>
      <c r="EU45" s="58"/>
      <c r="EV45" s="58"/>
      <c r="EW45" s="58"/>
      <c r="EX45" s="58"/>
      <c r="EY45" s="58"/>
      <c r="EZ45" s="58"/>
      <c r="FA45" s="58"/>
      <c r="FB45" s="58"/>
    </row>
    <row r="46" spans="1:158" x14ac:dyDescent="0.3">
      <c r="A46" s="2"/>
      <c r="B46" s="130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L46" s="58"/>
      <c r="BM46" s="58"/>
      <c r="BN46" s="58"/>
      <c r="BO46" s="58"/>
      <c r="BP46" s="58"/>
      <c r="BQ46" s="58"/>
      <c r="BR46" s="58"/>
      <c r="BS46" s="58"/>
      <c r="BT46" s="58"/>
      <c r="BU46" s="58"/>
      <c r="BV46" s="58"/>
      <c r="BW46" s="58"/>
      <c r="BX46" s="58"/>
      <c r="BY46" s="58"/>
      <c r="BZ46" s="58"/>
      <c r="CA46" s="58"/>
      <c r="CB46" s="58"/>
      <c r="CC46" s="58"/>
      <c r="CD46" s="58"/>
      <c r="CE46" s="58"/>
      <c r="CF46" s="58"/>
      <c r="CG46" s="58"/>
      <c r="CH46" s="58"/>
      <c r="CI46" s="58"/>
      <c r="CJ46" s="58"/>
      <c r="CK46" s="58"/>
      <c r="CL46" s="58"/>
      <c r="CM46" s="58"/>
      <c r="CN46" s="58"/>
      <c r="CO46" s="58"/>
      <c r="CP46" s="58"/>
      <c r="CQ46" s="58"/>
      <c r="CR46" s="58"/>
      <c r="CS46" s="58"/>
      <c r="CT46" s="58"/>
      <c r="CU46" s="58"/>
      <c r="CV46" s="58"/>
      <c r="CW46" s="58"/>
      <c r="CX46" s="58"/>
      <c r="CY46" s="58"/>
      <c r="CZ46" s="58"/>
      <c r="DA46" s="58"/>
      <c r="DB46" s="58"/>
      <c r="DC46" s="58"/>
      <c r="DD46" s="58"/>
      <c r="DE46" s="58"/>
      <c r="DF46" s="58"/>
      <c r="DG46" s="58"/>
      <c r="DH46" s="58"/>
      <c r="DI46" s="58"/>
      <c r="DJ46" s="58"/>
      <c r="DK46" s="58"/>
      <c r="DL46" s="58"/>
      <c r="DM46" s="58"/>
      <c r="DN46" s="58"/>
      <c r="DO46" s="58"/>
      <c r="DP46" s="58"/>
      <c r="DQ46" s="58"/>
      <c r="DR46" s="58"/>
      <c r="DS46" s="58"/>
      <c r="DT46" s="58"/>
      <c r="DU46" s="58"/>
      <c r="DV46" s="58"/>
      <c r="DW46" s="58"/>
      <c r="DX46" s="58"/>
      <c r="DY46" s="58"/>
      <c r="DZ46" s="58"/>
      <c r="EA46" s="58"/>
      <c r="EB46" s="58"/>
      <c r="EC46" s="58"/>
      <c r="ED46" s="58"/>
      <c r="EE46" s="58"/>
      <c r="EF46" s="58"/>
      <c r="EG46" s="58"/>
      <c r="EH46" s="58"/>
      <c r="EI46" s="58"/>
      <c r="EJ46" s="58"/>
      <c r="EK46" s="58"/>
      <c r="EL46" s="58"/>
      <c r="EM46" s="58"/>
      <c r="EN46" s="58"/>
      <c r="EO46" s="58"/>
      <c r="EP46" s="58"/>
      <c r="EQ46" s="58"/>
      <c r="ER46" s="58"/>
      <c r="ES46" s="58"/>
      <c r="ET46" s="58"/>
      <c r="EU46" s="58"/>
      <c r="EV46" s="58"/>
      <c r="EW46" s="58"/>
      <c r="EX46" s="58"/>
      <c r="EY46" s="58"/>
      <c r="EZ46" s="58"/>
      <c r="FA46" s="58"/>
      <c r="FB46" s="58"/>
    </row>
    <row r="47" spans="1:158" x14ac:dyDescent="0.3">
      <c r="A47" s="2"/>
      <c r="B47" s="130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  <c r="AF47" s="130"/>
      <c r="AG47" s="130"/>
      <c r="AH47" s="130"/>
      <c r="AI47" s="130"/>
      <c r="AJ47" s="130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58"/>
      <c r="BN47" s="58"/>
      <c r="BO47" s="58"/>
      <c r="BP47" s="58"/>
      <c r="BQ47" s="58"/>
      <c r="BR47" s="58"/>
      <c r="BS47" s="58"/>
      <c r="BT47" s="58"/>
      <c r="BU47" s="58"/>
      <c r="BV47" s="58"/>
      <c r="BW47" s="58"/>
      <c r="BX47" s="58"/>
      <c r="BY47" s="58"/>
      <c r="BZ47" s="58"/>
      <c r="CA47" s="58"/>
      <c r="CB47" s="58"/>
      <c r="CC47" s="58"/>
      <c r="CD47" s="58"/>
      <c r="CE47" s="58"/>
      <c r="CF47" s="58"/>
      <c r="CG47" s="58"/>
      <c r="CH47" s="58"/>
      <c r="CI47" s="58"/>
      <c r="CJ47" s="58"/>
      <c r="CK47" s="58"/>
      <c r="CL47" s="58"/>
      <c r="CM47" s="58"/>
      <c r="CN47" s="58"/>
      <c r="CO47" s="58"/>
      <c r="CP47" s="58"/>
      <c r="CQ47" s="58"/>
      <c r="CR47" s="58"/>
      <c r="CS47" s="58"/>
      <c r="CT47" s="58"/>
      <c r="CU47" s="58"/>
      <c r="CV47" s="58"/>
      <c r="CW47" s="58"/>
      <c r="CX47" s="58"/>
      <c r="CY47" s="58"/>
      <c r="CZ47" s="58"/>
      <c r="DA47" s="58"/>
      <c r="DB47" s="58"/>
      <c r="DC47" s="58"/>
      <c r="DD47" s="58"/>
      <c r="DE47" s="58"/>
      <c r="DF47" s="58"/>
      <c r="DG47" s="58"/>
      <c r="DH47" s="58"/>
      <c r="DI47" s="58"/>
      <c r="DJ47" s="58"/>
      <c r="DK47" s="58"/>
      <c r="DL47" s="58"/>
      <c r="DM47" s="58"/>
      <c r="DN47" s="58"/>
      <c r="DO47" s="58"/>
      <c r="DP47" s="58"/>
      <c r="DQ47" s="58"/>
      <c r="DR47" s="58"/>
      <c r="DS47" s="58"/>
      <c r="DT47" s="58"/>
      <c r="DU47" s="58"/>
      <c r="DV47" s="58"/>
      <c r="DW47" s="58"/>
      <c r="DX47" s="58"/>
      <c r="DY47" s="58"/>
      <c r="DZ47" s="58"/>
      <c r="EA47" s="58"/>
      <c r="EB47" s="58"/>
      <c r="EC47" s="58"/>
      <c r="ED47" s="58"/>
      <c r="EE47" s="58"/>
      <c r="EF47" s="58"/>
      <c r="EG47" s="58"/>
      <c r="EH47" s="58"/>
      <c r="EI47" s="58"/>
      <c r="EJ47" s="58"/>
      <c r="EK47" s="58"/>
      <c r="EL47" s="58"/>
      <c r="EM47" s="58"/>
      <c r="EN47" s="58"/>
      <c r="EO47" s="58"/>
      <c r="EP47" s="58"/>
      <c r="EQ47" s="58"/>
      <c r="ER47" s="58"/>
      <c r="ES47" s="58"/>
      <c r="ET47" s="58"/>
      <c r="EU47" s="58"/>
      <c r="EV47" s="58"/>
      <c r="EW47" s="58"/>
      <c r="EX47" s="58"/>
      <c r="EY47" s="58"/>
      <c r="EZ47" s="58"/>
      <c r="FA47" s="58"/>
      <c r="FB47" s="58"/>
    </row>
    <row r="48" spans="1:158" x14ac:dyDescent="0.3">
      <c r="A48" s="2"/>
      <c r="B48" s="130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30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  <c r="BS48" s="58"/>
      <c r="BT48" s="58"/>
      <c r="BU48" s="58"/>
      <c r="BV48" s="58"/>
      <c r="BW48" s="58"/>
      <c r="BX48" s="58"/>
      <c r="BY48" s="58"/>
      <c r="BZ48" s="58"/>
      <c r="CA48" s="58"/>
      <c r="CB48" s="58"/>
      <c r="CC48" s="58"/>
      <c r="CD48" s="58"/>
      <c r="CE48" s="58"/>
      <c r="CF48" s="58"/>
      <c r="CG48" s="58"/>
      <c r="CH48" s="58"/>
      <c r="CI48" s="58"/>
      <c r="CJ48" s="58"/>
      <c r="CK48" s="58"/>
      <c r="CL48" s="58"/>
      <c r="CM48" s="58"/>
      <c r="CN48" s="58"/>
      <c r="CO48" s="58"/>
      <c r="CP48" s="58"/>
      <c r="CQ48" s="58"/>
      <c r="CR48" s="58"/>
      <c r="CS48" s="58"/>
      <c r="CT48" s="58"/>
      <c r="CU48" s="58"/>
      <c r="CV48" s="58"/>
      <c r="CW48" s="58"/>
      <c r="CX48" s="58"/>
      <c r="CY48" s="58"/>
      <c r="CZ48" s="58"/>
      <c r="DA48" s="58"/>
      <c r="DB48" s="58"/>
      <c r="DC48" s="58"/>
      <c r="DD48" s="58"/>
      <c r="DE48" s="58"/>
      <c r="DF48" s="58"/>
      <c r="DG48" s="58"/>
      <c r="DH48" s="58"/>
      <c r="DI48" s="58"/>
      <c r="DJ48" s="58"/>
      <c r="DK48" s="58"/>
      <c r="DL48" s="58"/>
      <c r="DM48" s="58"/>
      <c r="DN48" s="58"/>
      <c r="DO48" s="58"/>
      <c r="DP48" s="58"/>
      <c r="DQ48" s="58"/>
      <c r="DR48" s="58"/>
      <c r="DS48" s="58"/>
      <c r="DT48" s="58"/>
      <c r="DU48" s="58"/>
      <c r="DV48" s="58"/>
      <c r="DW48" s="58"/>
      <c r="DX48" s="58"/>
      <c r="DY48" s="58"/>
      <c r="DZ48" s="58"/>
      <c r="EA48" s="58"/>
      <c r="EB48" s="58"/>
      <c r="EC48" s="58"/>
      <c r="ED48" s="58"/>
      <c r="EE48" s="58"/>
      <c r="EF48" s="58"/>
      <c r="EG48" s="58"/>
      <c r="EH48" s="58"/>
      <c r="EI48" s="58"/>
      <c r="EJ48" s="58"/>
      <c r="EK48" s="58"/>
      <c r="EL48" s="58"/>
      <c r="EM48" s="58"/>
      <c r="EN48" s="58"/>
      <c r="EO48" s="58"/>
      <c r="EP48" s="58"/>
      <c r="EQ48" s="58"/>
      <c r="ER48" s="58"/>
      <c r="ES48" s="58"/>
      <c r="ET48" s="58"/>
      <c r="EU48" s="58"/>
      <c r="EV48" s="58"/>
      <c r="EW48" s="58"/>
      <c r="EX48" s="58"/>
      <c r="EY48" s="58"/>
      <c r="EZ48" s="58"/>
      <c r="FA48" s="58"/>
      <c r="FB48" s="58"/>
    </row>
    <row r="49" spans="1:158" x14ac:dyDescent="0.3">
      <c r="A49" s="2"/>
      <c r="B49" s="130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  <c r="AC49" s="130"/>
      <c r="AD49" s="130"/>
      <c r="AE49" s="130"/>
      <c r="AF49" s="130"/>
      <c r="AG49" s="130"/>
      <c r="AH49" s="130"/>
      <c r="AI49" s="130"/>
      <c r="AJ49" s="130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L49" s="58"/>
      <c r="BM49" s="58"/>
      <c r="BN49" s="58"/>
      <c r="BO49" s="58"/>
      <c r="BP49" s="58"/>
      <c r="BQ49" s="58"/>
      <c r="BR49" s="58"/>
      <c r="BS49" s="58"/>
      <c r="BT49" s="58"/>
      <c r="BU49" s="58"/>
      <c r="BV49" s="58"/>
      <c r="BW49" s="58"/>
      <c r="BX49" s="58"/>
      <c r="BY49" s="58"/>
      <c r="BZ49" s="58"/>
      <c r="CA49" s="58"/>
      <c r="CB49" s="58"/>
      <c r="CC49" s="58"/>
      <c r="CD49" s="58"/>
      <c r="CE49" s="58"/>
      <c r="CF49" s="58"/>
      <c r="CG49" s="58"/>
      <c r="CH49" s="58"/>
      <c r="CI49" s="58"/>
      <c r="CJ49" s="58"/>
      <c r="CK49" s="58"/>
      <c r="CL49" s="58"/>
      <c r="CM49" s="58"/>
      <c r="CN49" s="58"/>
      <c r="CO49" s="58"/>
      <c r="CP49" s="58"/>
      <c r="CQ49" s="58"/>
      <c r="CR49" s="58"/>
      <c r="CS49" s="58"/>
      <c r="CT49" s="58"/>
      <c r="CU49" s="58"/>
      <c r="CV49" s="58"/>
      <c r="CW49" s="58"/>
      <c r="CX49" s="58"/>
      <c r="CY49" s="58"/>
      <c r="CZ49" s="58"/>
      <c r="DA49" s="58"/>
      <c r="DB49" s="58"/>
      <c r="DC49" s="58"/>
      <c r="DD49" s="58"/>
      <c r="DE49" s="58"/>
      <c r="DF49" s="58"/>
      <c r="DG49" s="58"/>
      <c r="DH49" s="58"/>
      <c r="DI49" s="58"/>
      <c r="DJ49" s="58"/>
      <c r="DK49" s="58"/>
      <c r="DL49" s="58"/>
      <c r="DM49" s="58"/>
      <c r="DN49" s="58"/>
      <c r="DO49" s="58"/>
      <c r="DP49" s="58"/>
      <c r="DQ49" s="58"/>
      <c r="DR49" s="58"/>
      <c r="DS49" s="58"/>
      <c r="DT49" s="58"/>
      <c r="DU49" s="58"/>
      <c r="DV49" s="58"/>
      <c r="DW49" s="58"/>
      <c r="DX49" s="58"/>
      <c r="DY49" s="58"/>
      <c r="DZ49" s="58"/>
      <c r="EA49" s="58"/>
      <c r="EB49" s="58"/>
      <c r="EC49" s="58"/>
      <c r="ED49" s="58"/>
      <c r="EE49" s="58"/>
      <c r="EF49" s="58"/>
      <c r="EG49" s="58"/>
      <c r="EH49" s="58"/>
      <c r="EI49" s="58"/>
      <c r="EJ49" s="58"/>
      <c r="EK49" s="58"/>
      <c r="EL49" s="58"/>
      <c r="EM49" s="58"/>
      <c r="EN49" s="58"/>
      <c r="EO49" s="58"/>
      <c r="EP49" s="58"/>
      <c r="EQ49" s="58"/>
      <c r="ER49" s="58"/>
      <c r="ES49" s="58"/>
      <c r="ET49" s="58"/>
      <c r="EU49" s="58"/>
      <c r="EV49" s="58"/>
      <c r="EW49" s="58"/>
      <c r="EX49" s="58"/>
      <c r="EY49" s="58"/>
      <c r="EZ49" s="58"/>
      <c r="FA49" s="58"/>
      <c r="FB49" s="58"/>
    </row>
    <row r="50" spans="1:158" x14ac:dyDescent="0.3">
      <c r="A50" s="2"/>
      <c r="B50" s="130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58"/>
      <c r="BN50" s="58"/>
      <c r="BO50" s="58"/>
      <c r="BP50" s="58"/>
      <c r="BQ50" s="58"/>
      <c r="BR50" s="58"/>
      <c r="BS50" s="58"/>
      <c r="BT50" s="58"/>
      <c r="BU50" s="58"/>
      <c r="BV50" s="58"/>
      <c r="BW50" s="58"/>
      <c r="BX50" s="58"/>
      <c r="BY50" s="58"/>
      <c r="BZ50" s="58"/>
      <c r="CA50" s="58"/>
      <c r="CB50" s="58"/>
      <c r="CC50" s="58"/>
      <c r="CD50" s="58"/>
      <c r="CE50" s="58"/>
      <c r="CF50" s="58"/>
      <c r="CG50" s="58"/>
      <c r="CH50" s="58"/>
      <c r="CI50" s="58"/>
      <c r="CJ50" s="58"/>
      <c r="CK50" s="58"/>
      <c r="CL50" s="58"/>
      <c r="CM50" s="58"/>
      <c r="CN50" s="58"/>
      <c r="CO50" s="58"/>
      <c r="CP50" s="58"/>
      <c r="CQ50" s="58"/>
      <c r="CR50" s="58"/>
      <c r="CS50" s="58"/>
      <c r="CT50" s="58"/>
      <c r="CU50" s="58"/>
      <c r="CV50" s="58"/>
      <c r="CW50" s="58"/>
      <c r="CX50" s="58"/>
      <c r="CY50" s="58"/>
      <c r="CZ50" s="58"/>
      <c r="DA50" s="58"/>
      <c r="DB50" s="58"/>
      <c r="DC50" s="58"/>
      <c r="DD50" s="58"/>
      <c r="DE50" s="58"/>
      <c r="DF50" s="58"/>
      <c r="DG50" s="58"/>
      <c r="DH50" s="58"/>
      <c r="DI50" s="58"/>
      <c r="DJ50" s="58"/>
      <c r="DK50" s="58"/>
      <c r="DL50" s="58"/>
      <c r="DM50" s="58"/>
      <c r="DN50" s="58"/>
      <c r="DO50" s="58"/>
      <c r="DP50" s="58"/>
      <c r="DQ50" s="58"/>
      <c r="DR50" s="58"/>
      <c r="DS50" s="58"/>
      <c r="DT50" s="58"/>
      <c r="DU50" s="58"/>
      <c r="DV50" s="58"/>
      <c r="DW50" s="58"/>
      <c r="DX50" s="58"/>
      <c r="DY50" s="58"/>
      <c r="DZ50" s="58"/>
      <c r="EA50" s="58"/>
      <c r="EB50" s="58"/>
      <c r="EC50" s="58"/>
      <c r="ED50" s="58"/>
      <c r="EE50" s="58"/>
      <c r="EF50" s="58"/>
      <c r="EG50" s="58"/>
      <c r="EH50" s="58"/>
      <c r="EI50" s="58"/>
      <c r="EJ50" s="58"/>
      <c r="EK50" s="58"/>
      <c r="EL50" s="58"/>
      <c r="EM50" s="58"/>
      <c r="EN50" s="58"/>
      <c r="EO50" s="58"/>
      <c r="EP50" s="58"/>
      <c r="EQ50" s="58"/>
      <c r="ER50" s="58"/>
      <c r="ES50" s="58"/>
      <c r="ET50" s="58"/>
      <c r="EU50" s="58"/>
      <c r="EV50" s="58"/>
      <c r="EW50" s="58"/>
      <c r="EX50" s="58"/>
      <c r="EY50" s="58"/>
      <c r="EZ50" s="58"/>
      <c r="FA50" s="58"/>
      <c r="FB50" s="58"/>
    </row>
    <row r="51" spans="1:158" x14ac:dyDescent="0.3">
      <c r="A51" s="2"/>
      <c r="B51" s="130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  <c r="AJ51" s="130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58"/>
      <c r="BL51" s="58"/>
      <c r="BM51" s="58"/>
      <c r="BN51" s="58"/>
      <c r="BO51" s="58"/>
      <c r="BP51" s="58"/>
      <c r="BQ51" s="58"/>
      <c r="BR51" s="58"/>
      <c r="BS51" s="58"/>
      <c r="BT51" s="58"/>
      <c r="BU51" s="58"/>
      <c r="BV51" s="58"/>
      <c r="BW51" s="58"/>
      <c r="BX51" s="58"/>
      <c r="BY51" s="58"/>
      <c r="BZ51" s="58"/>
      <c r="CA51" s="58"/>
      <c r="CB51" s="58"/>
      <c r="CC51" s="58"/>
      <c r="CD51" s="58"/>
      <c r="CE51" s="58"/>
      <c r="CF51" s="58"/>
      <c r="CG51" s="58"/>
      <c r="CH51" s="58"/>
      <c r="CI51" s="58"/>
      <c r="CJ51" s="58"/>
      <c r="CK51" s="58"/>
      <c r="CL51" s="58"/>
      <c r="CM51" s="58"/>
      <c r="CN51" s="58"/>
      <c r="CO51" s="58"/>
      <c r="CP51" s="58"/>
      <c r="CQ51" s="58"/>
      <c r="CR51" s="58"/>
      <c r="CS51" s="58"/>
      <c r="CT51" s="58"/>
      <c r="CU51" s="58"/>
      <c r="CV51" s="58"/>
      <c r="CW51" s="58"/>
      <c r="CX51" s="58"/>
      <c r="CY51" s="58"/>
      <c r="CZ51" s="58"/>
      <c r="DA51" s="58"/>
      <c r="DB51" s="58"/>
      <c r="DC51" s="58"/>
      <c r="DD51" s="58"/>
      <c r="DE51" s="58"/>
      <c r="DF51" s="58"/>
      <c r="DG51" s="58"/>
      <c r="DH51" s="58"/>
      <c r="DI51" s="58"/>
      <c r="DJ51" s="58"/>
      <c r="DK51" s="58"/>
      <c r="DL51" s="58"/>
      <c r="DM51" s="58"/>
      <c r="DN51" s="58"/>
      <c r="DO51" s="58"/>
      <c r="DP51" s="58"/>
      <c r="DQ51" s="58"/>
      <c r="DR51" s="58"/>
      <c r="DS51" s="58"/>
      <c r="DT51" s="58"/>
      <c r="DU51" s="58"/>
      <c r="DV51" s="58"/>
      <c r="DW51" s="58"/>
      <c r="DX51" s="58"/>
      <c r="DY51" s="58"/>
      <c r="DZ51" s="58"/>
      <c r="EA51" s="58"/>
      <c r="EB51" s="58"/>
      <c r="EC51" s="58"/>
      <c r="ED51" s="58"/>
      <c r="EE51" s="58"/>
      <c r="EF51" s="58"/>
      <c r="EG51" s="58"/>
      <c r="EH51" s="58"/>
      <c r="EI51" s="58"/>
      <c r="EJ51" s="58"/>
      <c r="EK51" s="58"/>
      <c r="EL51" s="58"/>
      <c r="EM51" s="58"/>
      <c r="EN51" s="58"/>
      <c r="EO51" s="58"/>
      <c r="EP51" s="58"/>
      <c r="EQ51" s="58"/>
      <c r="ER51" s="58"/>
      <c r="ES51" s="58"/>
      <c r="ET51" s="58"/>
      <c r="EU51" s="58"/>
      <c r="EV51" s="58"/>
      <c r="EW51" s="58"/>
      <c r="EX51" s="58"/>
      <c r="EY51" s="58"/>
      <c r="EZ51" s="58"/>
      <c r="FA51" s="58"/>
      <c r="FB51" s="58"/>
    </row>
    <row r="52" spans="1:158" x14ac:dyDescent="0.3">
      <c r="A52" s="2"/>
      <c r="B52" s="130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58"/>
      <c r="BM52" s="58"/>
      <c r="BN52" s="58"/>
      <c r="BO52" s="58"/>
      <c r="BP52" s="58"/>
      <c r="BQ52" s="58"/>
      <c r="BR52" s="58"/>
      <c r="BS52" s="58"/>
      <c r="BT52" s="58"/>
      <c r="BU52" s="58"/>
      <c r="BV52" s="58"/>
      <c r="BW52" s="58"/>
      <c r="BX52" s="58"/>
      <c r="BY52" s="58"/>
      <c r="BZ52" s="58"/>
      <c r="CA52" s="58"/>
      <c r="CB52" s="58"/>
      <c r="CC52" s="58"/>
      <c r="CD52" s="58"/>
      <c r="CE52" s="58"/>
      <c r="CF52" s="58"/>
      <c r="CG52" s="58"/>
      <c r="CH52" s="58"/>
      <c r="CI52" s="58"/>
      <c r="CJ52" s="58"/>
      <c r="CK52" s="58"/>
      <c r="CL52" s="58"/>
      <c r="CM52" s="58"/>
      <c r="CN52" s="58"/>
      <c r="CO52" s="58"/>
      <c r="CP52" s="58"/>
      <c r="CQ52" s="58"/>
      <c r="CR52" s="58"/>
      <c r="CS52" s="58"/>
      <c r="CT52" s="58"/>
      <c r="CU52" s="58"/>
      <c r="CV52" s="58"/>
      <c r="CW52" s="58"/>
      <c r="CX52" s="58"/>
      <c r="CY52" s="58"/>
      <c r="CZ52" s="58"/>
      <c r="DA52" s="58"/>
      <c r="DB52" s="58"/>
      <c r="DC52" s="58"/>
      <c r="DD52" s="58"/>
      <c r="DE52" s="58"/>
      <c r="DF52" s="58"/>
      <c r="DG52" s="58"/>
      <c r="DH52" s="58"/>
      <c r="DI52" s="58"/>
      <c r="DJ52" s="58"/>
      <c r="DK52" s="58"/>
      <c r="DL52" s="58"/>
      <c r="DM52" s="58"/>
      <c r="DN52" s="58"/>
      <c r="DO52" s="58"/>
      <c r="DP52" s="58"/>
      <c r="DQ52" s="58"/>
      <c r="DR52" s="58"/>
      <c r="DS52" s="58"/>
      <c r="DT52" s="58"/>
      <c r="DU52" s="58"/>
      <c r="DV52" s="58"/>
      <c r="DW52" s="58"/>
      <c r="DX52" s="58"/>
      <c r="DY52" s="58"/>
      <c r="DZ52" s="58"/>
      <c r="EA52" s="58"/>
      <c r="EB52" s="58"/>
      <c r="EC52" s="58"/>
      <c r="ED52" s="58"/>
      <c r="EE52" s="58"/>
      <c r="EF52" s="58"/>
      <c r="EG52" s="58"/>
      <c r="EH52" s="58"/>
      <c r="EI52" s="58"/>
      <c r="EJ52" s="58"/>
      <c r="EK52" s="58"/>
      <c r="EL52" s="58"/>
      <c r="EM52" s="58"/>
      <c r="EN52" s="58"/>
      <c r="EO52" s="58"/>
      <c r="EP52" s="58"/>
      <c r="EQ52" s="58"/>
      <c r="ER52" s="58"/>
      <c r="ES52" s="58"/>
      <c r="ET52" s="58"/>
      <c r="EU52" s="58"/>
      <c r="EV52" s="58"/>
      <c r="EW52" s="58"/>
      <c r="EX52" s="58"/>
      <c r="EY52" s="58"/>
      <c r="EZ52" s="58"/>
      <c r="FA52" s="58"/>
      <c r="FB52" s="58"/>
    </row>
    <row r="53" spans="1:158" x14ac:dyDescent="0.3">
      <c r="A53" s="2"/>
      <c r="B53" s="130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  <c r="AC53" s="130"/>
      <c r="AD53" s="130"/>
      <c r="AE53" s="130"/>
      <c r="AF53" s="130"/>
      <c r="AG53" s="130"/>
      <c r="AH53" s="130"/>
      <c r="AI53" s="130"/>
      <c r="AJ53" s="130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58"/>
      <c r="BL53" s="58"/>
      <c r="BM53" s="58"/>
      <c r="BN53" s="58"/>
      <c r="BO53" s="58"/>
      <c r="BP53" s="58"/>
      <c r="BQ53" s="58"/>
      <c r="BR53" s="58"/>
      <c r="BS53" s="58"/>
      <c r="BT53" s="58"/>
      <c r="BU53" s="58"/>
      <c r="BV53" s="58"/>
      <c r="BW53" s="58"/>
      <c r="BX53" s="58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  <c r="DG53" s="58"/>
      <c r="DH53" s="58"/>
      <c r="DI53" s="58"/>
      <c r="DJ53" s="58"/>
      <c r="DK53" s="58"/>
      <c r="DL53" s="58"/>
      <c r="DM53" s="58"/>
      <c r="DN53" s="58"/>
      <c r="DO53" s="58"/>
      <c r="DP53" s="58"/>
      <c r="DQ53" s="58"/>
      <c r="DR53" s="58"/>
      <c r="DS53" s="58"/>
      <c r="DT53" s="58"/>
      <c r="DU53" s="58"/>
      <c r="DV53" s="58"/>
      <c r="DW53" s="58"/>
      <c r="DX53" s="58"/>
      <c r="DY53" s="58"/>
      <c r="DZ53" s="58"/>
      <c r="EA53" s="58"/>
      <c r="EB53" s="58"/>
      <c r="EC53" s="58"/>
      <c r="ED53" s="58"/>
      <c r="EE53" s="58"/>
      <c r="EF53" s="58"/>
      <c r="EG53" s="58"/>
      <c r="EH53" s="58"/>
      <c r="EI53" s="58"/>
      <c r="EJ53" s="58"/>
      <c r="EK53" s="58"/>
      <c r="EL53" s="58"/>
      <c r="EM53" s="58"/>
      <c r="EN53" s="58"/>
      <c r="EO53" s="58"/>
      <c r="EP53" s="58"/>
      <c r="EQ53" s="58"/>
      <c r="ER53" s="58"/>
      <c r="ES53" s="58"/>
      <c r="ET53" s="58"/>
      <c r="EU53" s="58"/>
      <c r="EV53" s="58"/>
      <c r="EW53" s="58"/>
      <c r="EX53" s="58"/>
      <c r="EY53" s="58"/>
      <c r="EZ53" s="58"/>
      <c r="FA53" s="58"/>
      <c r="FB53" s="58"/>
    </row>
    <row r="54" spans="1:158" x14ac:dyDescent="0.3">
      <c r="A54" s="2"/>
      <c r="B54" s="130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  <c r="AC54" s="130"/>
      <c r="AD54" s="130"/>
      <c r="AE54" s="130"/>
      <c r="AF54" s="130"/>
      <c r="AG54" s="130"/>
      <c r="AH54" s="130"/>
      <c r="AI54" s="130"/>
      <c r="AJ54" s="130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58"/>
      <c r="BK54" s="58"/>
      <c r="BL54" s="58"/>
      <c r="BM54" s="58"/>
      <c r="BN54" s="58"/>
      <c r="BO54" s="58"/>
      <c r="BP54" s="58"/>
      <c r="BQ54" s="58"/>
      <c r="BR54" s="58"/>
      <c r="BS54" s="58"/>
      <c r="BT54" s="58"/>
      <c r="BU54" s="58"/>
      <c r="BV54" s="58"/>
      <c r="BW54" s="58"/>
      <c r="BX54" s="58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  <c r="DG54" s="58"/>
      <c r="DH54" s="58"/>
      <c r="DI54" s="58"/>
      <c r="DJ54" s="58"/>
      <c r="DK54" s="58"/>
      <c r="DL54" s="58"/>
      <c r="DM54" s="58"/>
      <c r="DN54" s="58"/>
      <c r="DO54" s="58"/>
      <c r="DP54" s="58"/>
      <c r="DQ54" s="58"/>
      <c r="DR54" s="58"/>
      <c r="DS54" s="58"/>
      <c r="DT54" s="58"/>
      <c r="DU54" s="58"/>
      <c r="DV54" s="58"/>
      <c r="DW54" s="58"/>
      <c r="DX54" s="58"/>
      <c r="DY54" s="58"/>
      <c r="DZ54" s="58"/>
      <c r="EA54" s="58"/>
      <c r="EB54" s="58"/>
      <c r="EC54" s="58"/>
      <c r="ED54" s="58"/>
      <c r="EE54" s="58"/>
      <c r="EF54" s="58"/>
      <c r="EG54" s="58"/>
      <c r="EH54" s="58"/>
      <c r="EI54" s="58"/>
      <c r="EJ54" s="58"/>
      <c r="EK54" s="58"/>
      <c r="EL54" s="58"/>
      <c r="EM54" s="58"/>
      <c r="EN54" s="58"/>
      <c r="EO54" s="58"/>
      <c r="EP54" s="58"/>
      <c r="EQ54" s="58"/>
      <c r="ER54" s="58"/>
      <c r="ES54" s="58"/>
      <c r="ET54" s="58"/>
      <c r="EU54" s="58"/>
      <c r="EV54" s="58"/>
      <c r="EW54" s="58"/>
      <c r="EX54" s="58"/>
      <c r="EY54" s="58"/>
      <c r="EZ54" s="58"/>
      <c r="FA54" s="58"/>
      <c r="FB54" s="58"/>
    </row>
    <row r="55" spans="1:158" x14ac:dyDescent="0.3">
      <c r="A55" s="2"/>
      <c r="B55" s="130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  <c r="AB55" s="130"/>
      <c r="AC55" s="130"/>
      <c r="AD55" s="130"/>
      <c r="AE55" s="130"/>
      <c r="AF55" s="130"/>
      <c r="AG55" s="130"/>
      <c r="AH55" s="130"/>
      <c r="AI55" s="130"/>
      <c r="AJ55" s="130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58"/>
      <c r="BK55" s="58"/>
      <c r="BL55" s="58"/>
      <c r="BM55" s="58"/>
      <c r="BN55" s="58"/>
      <c r="BO55" s="58"/>
      <c r="BP55" s="58"/>
      <c r="BQ55" s="58"/>
      <c r="BR55" s="58"/>
      <c r="BS55" s="58"/>
      <c r="BT55" s="58"/>
      <c r="BU55" s="58"/>
      <c r="BV55" s="58"/>
      <c r="BW55" s="58"/>
      <c r="BX55" s="58"/>
      <c r="BY55" s="58"/>
      <c r="BZ55" s="58"/>
      <c r="CA55" s="58"/>
      <c r="CB55" s="58"/>
      <c r="CC55" s="58"/>
      <c r="CD55" s="58"/>
      <c r="CE55" s="58"/>
      <c r="CF55" s="58"/>
      <c r="CG55" s="58"/>
      <c r="CH55" s="58"/>
      <c r="CI55" s="58"/>
      <c r="CJ55" s="58"/>
      <c r="CK55" s="58"/>
      <c r="CL55" s="58"/>
      <c r="CM55" s="58"/>
      <c r="CN55" s="58"/>
      <c r="CO55" s="58"/>
      <c r="CP55" s="58"/>
      <c r="CQ55" s="58"/>
      <c r="CR55" s="58"/>
      <c r="CS55" s="58"/>
      <c r="CT55" s="58"/>
      <c r="CU55" s="58"/>
      <c r="CV55" s="58"/>
      <c r="CW55" s="58"/>
      <c r="CX55" s="58"/>
      <c r="CY55" s="58"/>
      <c r="CZ55" s="58"/>
      <c r="DA55" s="58"/>
      <c r="DB55" s="58"/>
      <c r="DC55" s="58"/>
      <c r="DD55" s="58"/>
      <c r="DE55" s="58"/>
      <c r="DF55" s="58"/>
      <c r="DG55" s="58"/>
      <c r="DH55" s="58"/>
      <c r="DI55" s="58"/>
      <c r="DJ55" s="58"/>
      <c r="DK55" s="58"/>
      <c r="DL55" s="58"/>
      <c r="DM55" s="58"/>
      <c r="DN55" s="58"/>
      <c r="DO55" s="58"/>
      <c r="DP55" s="58"/>
      <c r="DQ55" s="58"/>
      <c r="DR55" s="58"/>
      <c r="DS55" s="58"/>
      <c r="DT55" s="58"/>
      <c r="DU55" s="58"/>
      <c r="DV55" s="58"/>
      <c r="DW55" s="58"/>
      <c r="DX55" s="58"/>
      <c r="DY55" s="58"/>
      <c r="DZ55" s="58"/>
      <c r="EA55" s="58"/>
      <c r="EB55" s="58"/>
      <c r="EC55" s="58"/>
      <c r="ED55" s="58"/>
      <c r="EE55" s="58"/>
      <c r="EF55" s="58"/>
      <c r="EG55" s="58"/>
      <c r="EH55" s="58"/>
      <c r="EI55" s="58"/>
      <c r="EJ55" s="58"/>
      <c r="EK55" s="58"/>
      <c r="EL55" s="58"/>
      <c r="EM55" s="58"/>
      <c r="EN55" s="58"/>
      <c r="EO55" s="58"/>
      <c r="EP55" s="58"/>
      <c r="EQ55" s="58"/>
      <c r="ER55" s="58"/>
      <c r="ES55" s="58"/>
      <c r="ET55" s="58"/>
      <c r="EU55" s="58"/>
      <c r="EV55" s="58"/>
      <c r="EW55" s="58"/>
      <c r="EX55" s="58"/>
      <c r="EY55" s="58"/>
      <c r="EZ55" s="58"/>
      <c r="FA55" s="58"/>
      <c r="FB55" s="58"/>
    </row>
    <row r="56" spans="1:158" x14ac:dyDescent="0.3">
      <c r="A56" s="2"/>
      <c r="B56" s="130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  <c r="AC56" s="130"/>
      <c r="AD56" s="130"/>
      <c r="AE56" s="130"/>
      <c r="AF56" s="130"/>
      <c r="AG56" s="130"/>
      <c r="AH56" s="130"/>
      <c r="AI56" s="130"/>
      <c r="AJ56" s="130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J56" s="58"/>
      <c r="CK56" s="58"/>
      <c r="CL56" s="58"/>
      <c r="CM56" s="58"/>
      <c r="CN56" s="58"/>
      <c r="CO56" s="58"/>
      <c r="CP56" s="58"/>
      <c r="CQ56" s="58"/>
      <c r="CR56" s="58"/>
      <c r="CS56" s="58"/>
      <c r="CT56" s="58"/>
      <c r="CU56" s="58"/>
      <c r="CV56" s="58"/>
      <c r="CW56" s="58"/>
      <c r="CX56" s="58"/>
      <c r="CY56" s="58"/>
      <c r="CZ56" s="58"/>
      <c r="DA56" s="58"/>
      <c r="DB56" s="58"/>
      <c r="DC56" s="58"/>
      <c r="DD56" s="58"/>
      <c r="DE56" s="58"/>
      <c r="DF56" s="58"/>
      <c r="DG56" s="58"/>
      <c r="DH56" s="58"/>
      <c r="DI56" s="58"/>
      <c r="DJ56" s="58"/>
      <c r="DK56" s="58"/>
      <c r="DL56" s="58"/>
      <c r="DM56" s="58"/>
      <c r="DN56" s="58"/>
      <c r="DO56" s="58"/>
      <c r="DP56" s="58"/>
      <c r="DQ56" s="58"/>
      <c r="DR56" s="58"/>
      <c r="DS56" s="58"/>
      <c r="DT56" s="58"/>
      <c r="DU56" s="58"/>
      <c r="DV56" s="58"/>
      <c r="DW56" s="58"/>
      <c r="DX56" s="58"/>
      <c r="DY56" s="58"/>
      <c r="DZ56" s="58"/>
      <c r="EA56" s="58"/>
      <c r="EB56" s="58"/>
      <c r="EC56" s="58"/>
      <c r="ED56" s="58"/>
      <c r="EE56" s="58"/>
      <c r="EF56" s="58"/>
      <c r="EG56" s="58"/>
      <c r="EH56" s="58"/>
      <c r="EI56" s="58"/>
      <c r="EJ56" s="58"/>
      <c r="EK56" s="58"/>
      <c r="EL56" s="58"/>
      <c r="EM56" s="58"/>
      <c r="EN56" s="58"/>
      <c r="EO56" s="58"/>
      <c r="EP56" s="58"/>
      <c r="EQ56" s="58"/>
      <c r="ER56" s="58"/>
      <c r="ES56" s="58"/>
      <c r="ET56" s="58"/>
      <c r="EU56" s="58"/>
      <c r="EV56" s="58"/>
      <c r="EW56" s="58"/>
      <c r="EX56" s="58"/>
      <c r="EY56" s="58"/>
      <c r="EZ56" s="58"/>
      <c r="FA56" s="58"/>
      <c r="FB56" s="58"/>
    </row>
    <row r="57" spans="1:158" x14ac:dyDescent="0.3">
      <c r="A57" s="2"/>
      <c r="B57" s="130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  <c r="AC57" s="130"/>
      <c r="AD57" s="130"/>
      <c r="AE57" s="130"/>
      <c r="AF57" s="130"/>
      <c r="AG57" s="130"/>
      <c r="AH57" s="130"/>
      <c r="AI57" s="130"/>
      <c r="AJ57" s="130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58"/>
      <c r="BK57" s="58"/>
      <c r="BL57" s="58"/>
      <c r="BM57" s="58"/>
      <c r="BN57" s="58"/>
      <c r="BO57" s="58"/>
      <c r="BP57" s="58"/>
      <c r="BQ57" s="58"/>
      <c r="BR57" s="58"/>
      <c r="BS57" s="58"/>
      <c r="BT57" s="58"/>
      <c r="BU57" s="58"/>
      <c r="BV57" s="58"/>
      <c r="BW57" s="58"/>
      <c r="BX57" s="58"/>
      <c r="BY57" s="58"/>
      <c r="BZ57" s="58"/>
      <c r="CA57" s="58"/>
      <c r="CB57" s="58"/>
      <c r="CC57" s="58"/>
      <c r="CD57" s="58"/>
      <c r="CE57" s="58"/>
      <c r="CF57" s="58"/>
      <c r="CG57" s="58"/>
      <c r="CH57" s="58"/>
      <c r="CI57" s="58"/>
      <c r="CJ57" s="58"/>
      <c r="CK57" s="58"/>
      <c r="CL57" s="58"/>
      <c r="CM57" s="58"/>
      <c r="CN57" s="58"/>
      <c r="CO57" s="58"/>
      <c r="CP57" s="58"/>
      <c r="CQ57" s="58"/>
      <c r="CR57" s="58"/>
      <c r="CS57" s="58"/>
      <c r="CT57" s="58"/>
      <c r="CU57" s="58"/>
      <c r="CV57" s="58"/>
      <c r="CW57" s="58"/>
      <c r="CX57" s="58"/>
      <c r="CY57" s="58"/>
      <c r="CZ57" s="58"/>
      <c r="DA57" s="58"/>
      <c r="DB57" s="58"/>
      <c r="DC57" s="58"/>
      <c r="DD57" s="58"/>
      <c r="DE57" s="58"/>
      <c r="DF57" s="58"/>
      <c r="DG57" s="58"/>
      <c r="DH57" s="58"/>
      <c r="DI57" s="58"/>
      <c r="DJ57" s="58"/>
      <c r="DK57" s="58"/>
      <c r="DL57" s="58"/>
      <c r="DM57" s="58"/>
      <c r="DN57" s="58"/>
      <c r="DO57" s="58"/>
      <c r="DP57" s="58"/>
      <c r="DQ57" s="58"/>
      <c r="DR57" s="58"/>
      <c r="DS57" s="58"/>
      <c r="DT57" s="58"/>
      <c r="DU57" s="58"/>
      <c r="DV57" s="58"/>
      <c r="DW57" s="58"/>
      <c r="DX57" s="58"/>
      <c r="DY57" s="58"/>
      <c r="DZ57" s="58"/>
      <c r="EA57" s="58"/>
      <c r="EB57" s="58"/>
      <c r="EC57" s="58"/>
      <c r="ED57" s="58"/>
      <c r="EE57" s="58"/>
      <c r="EF57" s="58"/>
      <c r="EG57" s="58"/>
      <c r="EH57" s="58"/>
      <c r="EI57" s="58"/>
      <c r="EJ57" s="58"/>
      <c r="EK57" s="58"/>
      <c r="EL57" s="58"/>
      <c r="EM57" s="58"/>
      <c r="EN57" s="58"/>
      <c r="EO57" s="58"/>
      <c r="EP57" s="58"/>
      <c r="EQ57" s="58"/>
      <c r="ER57" s="58"/>
      <c r="ES57" s="58"/>
      <c r="ET57" s="58"/>
      <c r="EU57" s="58"/>
      <c r="EV57" s="58"/>
      <c r="EW57" s="58"/>
      <c r="EX57" s="58"/>
      <c r="EY57" s="58"/>
      <c r="EZ57" s="58"/>
      <c r="FA57" s="58"/>
      <c r="FB57" s="58"/>
    </row>
    <row r="58" spans="1:158" x14ac:dyDescent="0.3">
      <c r="A58" s="2"/>
      <c r="B58" s="130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  <c r="AA58" s="130"/>
      <c r="AB58" s="130"/>
      <c r="AC58" s="130"/>
      <c r="AD58" s="130"/>
      <c r="AE58" s="130"/>
      <c r="AF58" s="130"/>
      <c r="AG58" s="130"/>
      <c r="AH58" s="130"/>
      <c r="AI58" s="130"/>
      <c r="AJ58" s="130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J58" s="58"/>
      <c r="BK58" s="58"/>
      <c r="BL58" s="58"/>
      <c r="BM58" s="58"/>
      <c r="BN58" s="58"/>
      <c r="BO58" s="58"/>
      <c r="BP58" s="58"/>
      <c r="BQ58" s="58"/>
      <c r="BR58" s="58"/>
      <c r="BS58" s="58"/>
      <c r="BT58" s="58"/>
      <c r="BU58" s="58"/>
      <c r="BV58" s="58"/>
      <c r="BW58" s="58"/>
      <c r="BX58" s="58"/>
      <c r="BY58" s="58"/>
      <c r="BZ58" s="58"/>
      <c r="CA58" s="58"/>
      <c r="CB58" s="58"/>
      <c r="CC58" s="58"/>
      <c r="CD58" s="58"/>
      <c r="CE58" s="58"/>
      <c r="CF58" s="58"/>
      <c r="CG58" s="58"/>
      <c r="CH58" s="58"/>
      <c r="CI58" s="58"/>
      <c r="CJ58" s="58"/>
      <c r="CK58" s="58"/>
      <c r="CL58" s="58"/>
      <c r="CM58" s="58"/>
      <c r="CN58" s="58"/>
      <c r="CO58" s="58"/>
      <c r="CP58" s="58"/>
      <c r="CQ58" s="58"/>
      <c r="CR58" s="58"/>
      <c r="CS58" s="58"/>
      <c r="CT58" s="58"/>
      <c r="CU58" s="58"/>
      <c r="CV58" s="58"/>
      <c r="CW58" s="58"/>
      <c r="CX58" s="58"/>
      <c r="CY58" s="58"/>
      <c r="CZ58" s="58"/>
      <c r="DA58" s="58"/>
      <c r="DB58" s="58"/>
      <c r="DC58" s="58"/>
      <c r="DD58" s="58"/>
      <c r="DE58" s="58"/>
      <c r="DF58" s="58"/>
      <c r="DG58" s="58"/>
      <c r="DH58" s="58"/>
      <c r="DI58" s="58"/>
      <c r="DJ58" s="58"/>
      <c r="DK58" s="58"/>
      <c r="DL58" s="58"/>
      <c r="DM58" s="58"/>
      <c r="DN58" s="58"/>
      <c r="DO58" s="58"/>
      <c r="DP58" s="58"/>
      <c r="DQ58" s="58"/>
      <c r="DR58" s="58"/>
      <c r="DS58" s="58"/>
      <c r="DT58" s="58"/>
      <c r="DU58" s="58"/>
      <c r="DV58" s="58"/>
      <c r="DW58" s="58"/>
      <c r="DX58" s="58"/>
      <c r="DY58" s="58"/>
      <c r="DZ58" s="58"/>
      <c r="EA58" s="58"/>
      <c r="EB58" s="58"/>
      <c r="EC58" s="58"/>
      <c r="ED58" s="58"/>
      <c r="EE58" s="58"/>
      <c r="EF58" s="58"/>
      <c r="EG58" s="58"/>
      <c r="EH58" s="58"/>
      <c r="EI58" s="58"/>
      <c r="EJ58" s="58"/>
      <c r="EK58" s="58"/>
      <c r="EL58" s="58"/>
      <c r="EM58" s="58"/>
      <c r="EN58" s="58"/>
      <c r="EO58" s="58"/>
      <c r="EP58" s="58"/>
      <c r="EQ58" s="58"/>
      <c r="ER58" s="58"/>
      <c r="ES58" s="58"/>
      <c r="ET58" s="58"/>
      <c r="EU58" s="58"/>
      <c r="EV58" s="58"/>
      <c r="EW58" s="58"/>
      <c r="EX58" s="58"/>
      <c r="EY58" s="58"/>
      <c r="EZ58" s="58"/>
      <c r="FA58" s="58"/>
      <c r="FB58" s="58"/>
    </row>
    <row r="59" spans="1:158" x14ac:dyDescent="0.3">
      <c r="A59" s="2"/>
      <c r="B59" s="130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  <c r="AA59" s="130"/>
      <c r="AB59" s="130"/>
      <c r="AC59" s="130"/>
      <c r="AD59" s="130"/>
      <c r="AE59" s="130"/>
      <c r="AF59" s="130"/>
      <c r="AG59" s="130"/>
      <c r="AH59" s="130"/>
      <c r="AI59" s="130"/>
      <c r="AJ59" s="130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  <c r="BF59" s="58"/>
      <c r="BG59" s="58"/>
      <c r="BH59" s="58"/>
      <c r="BI59" s="58"/>
      <c r="BJ59" s="58"/>
      <c r="BK59" s="58"/>
      <c r="BL59" s="58"/>
      <c r="BM59" s="58"/>
      <c r="BN59" s="58"/>
      <c r="BO59" s="58"/>
      <c r="BP59" s="58"/>
      <c r="BQ59" s="58"/>
      <c r="BR59" s="58"/>
      <c r="BS59" s="58"/>
      <c r="BT59" s="58"/>
      <c r="BU59" s="58"/>
      <c r="BV59" s="58"/>
      <c r="BW59" s="58"/>
      <c r="BX59" s="58"/>
      <c r="BY59" s="58"/>
      <c r="BZ59" s="58"/>
      <c r="CA59" s="58"/>
      <c r="CB59" s="58"/>
      <c r="CC59" s="58"/>
      <c r="CD59" s="58"/>
      <c r="CE59" s="58"/>
      <c r="CF59" s="58"/>
      <c r="CG59" s="58"/>
      <c r="CH59" s="58"/>
      <c r="CI59" s="58"/>
      <c r="CJ59" s="58"/>
      <c r="CK59" s="58"/>
      <c r="CL59" s="58"/>
      <c r="CM59" s="58"/>
      <c r="CN59" s="58"/>
      <c r="CO59" s="58"/>
      <c r="CP59" s="58"/>
      <c r="CQ59" s="58"/>
      <c r="CR59" s="58"/>
      <c r="CS59" s="58"/>
      <c r="CT59" s="58"/>
      <c r="CU59" s="58"/>
      <c r="CV59" s="58"/>
      <c r="CW59" s="58"/>
      <c r="CX59" s="58"/>
      <c r="CY59" s="58"/>
      <c r="CZ59" s="58"/>
      <c r="DA59" s="58"/>
      <c r="DB59" s="58"/>
      <c r="DC59" s="58"/>
      <c r="DD59" s="58"/>
      <c r="DE59" s="58"/>
      <c r="DF59" s="58"/>
      <c r="DG59" s="58"/>
      <c r="DH59" s="58"/>
      <c r="DI59" s="58"/>
      <c r="DJ59" s="58"/>
      <c r="DK59" s="58"/>
      <c r="DL59" s="58"/>
      <c r="DM59" s="58"/>
      <c r="DN59" s="58"/>
      <c r="DO59" s="58"/>
      <c r="DP59" s="58"/>
      <c r="DQ59" s="58"/>
      <c r="DR59" s="58"/>
      <c r="DS59" s="58"/>
      <c r="DT59" s="58"/>
      <c r="DU59" s="58"/>
      <c r="DV59" s="58"/>
      <c r="DW59" s="58"/>
      <c r="DX59" s="58"/>
      <c r="DY59" s="58"/>
      <c r="DZ59" s="58"/>
      <c r="EA59" s="58"/>
      <c r="EB59" s="58"/>
      <c r="EC59" s="58"/>
      <c r="ED59" s="58"/>
      <c r="EE59" s="58"/>
      <c r="EF59" s="58"/>
      <c r="EG59" s="58"/>
      <c r="EH59" s="58"/>
      <c r="EI59" s="58"/>
      <c r="EJ59" s="58"/>
      <c r="EK59" s="58"/>
      <c r="EL59" s="58"/>
      <c r="EM59" s="58"/>
      <c r="EN59" s="58"/>
      <c r="EO59" s="58"/>
      <c r="EP59" s="58"/>
      <c r="EQ59" s="58"/>
      <c r="ER59" s="58"/>
      <c r="ES59" s="58"/>
      <c r="ET59" s="58"/>
      <c r="EU59" s="58"/>
      <c r="EV59" s="58"/>
      <c r="EW59" s="58"/>
      <c r="EX59" s="58"/>
      <c r="EY59" s="58"/>
      <c r="EZ59" s="58"/>
      <c r="FA59" s="58"/>
      <c r="FB59" s="58"/>
    </row>
    <row r="60" spans="1:158" x14ac:dyDescent="0.3">
      <c r="A60" s="2"/>
      <c r="B60" s="130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  <c r="AB60" s="130"/>
      <c r="AC60" s="130"/>
      <c r="AD60" s="130"/>
      <c r="AE60" s="130"/>
      <c r="AF60" s="130"/>
      <c r="AG60" s="130"/>
      <c r="AH60" s="130"/>
      <c r="AI60" s="130"/>
      <c r="AJ60" s="130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58"/>
      <c r="BK60" s="58"/>
      <c r="BL60" s="58"/>
      <c r="BM60" s="58"/>
      <c r="BN60" s="58"/>
      <c r="BO60" s="58"/>
      <c r="BP60" s="58"/>
      <c r="BQ60" s="58"/>
      <c r="BR60" s="58"/>
      <c r="BS60" s="58"/>
      <c r="BT60" s="58"/>
      <c r="BU60" s="58"/>
      <c r="BV60" s="58"/>
      <c r="BW60" s="58"/>
      <c r="BX60" s="58"/>
      <c r="BY60" s="58"/>
      <c r="BZ60" s="58"/>
      <c r="CA60" s="58"/>
      <c r="CB60" s="58"/>
      <c r="CC60" s="58"/>
      <c r="CD60" s="58"/>
      <c r="CE60" s="58"/>
      <c r="CF60" s="58"/>
      <c r="CG60" s="58"/>
      <c r="CH60" s="58"/>
      <c r="CI60" s="58"/>
      <c r="CJ60" s="58"/>
      <c r="CK60" s="58"/>
      <c r="CL60" s="58"/>
      <c r="CM60" s="58"/>
      <c r="CN60" s="58"/>
      <c r="CO60" s="58"/>
      <c r="CP60" s="58"/>
      <c r="CQ60" s="58"/>
      <c r="CR60" s="58"/>
      <c r="CS60" s="58"/>
      <c r="CT60" s="58"/>
      <c r="CU60" s="58"/>
      <c r="CV60" s="58"/>
      <c r="CW60" s="58"/>
      <c r="CX60" s="58"/>
      <c r="CY60" s="58"/>
      <c r="CZ60" s="58"/>
      <c r="DA60" s="58"/>
      <c r="DB60" s="58"/>
      <c r="DC60" s="58"/>
      <c r="DD60" s="58"/>
      <c r="DE60" s="58"/>
      <c r="DF60" s="58"/>
      <c r="DG60" s="58"/>
      <c r="DH60" s="58"/>
      <c r="DI60" s="58"/>
      <c r="DJ60" s="58"/>
      <c r="DK60" s="58"/>
      <c r="DL60" s="58"/>
      <c r="DM60" s="58"/>
      <c r="DN60" s="58"/>
      <c r="DO60" s="58"/>
      <c r="DP60" s="58"/>
      <c r="DQ60" s="58"/>
      <c r="DR60" s="58"/>
      <c r="DS60" s="58"/>
      <c r="DT60" s="58"/>
      <c r="DU60" s="58"/>
      <c r="DV60" s="58"/>
      <c r="DW60" s="58"/>
      <c r="DX60" s="58"/>
      <c r="DY60" s="58"/>
      <c r="DZ60" s="58"/>
      <c r="EA60" s="58"/>
      <c r="EB60" s="58"/>
      <c r="EC60" s="58"/>
      <c r="ED60" s="58"/>
      <c r="EE60" s="58"/>
      <c r="EF60" s="58"/>
      <c r="EG60" s="58"/>
      <c r="EH60" s="58"/>
      <c r="EI60" s="58"/>
      <c r="EJ60" s="58"/>
      <c r="EK60" s="58"/>
      <c r="EL60" s="58"/>
      <c r="EM60" s="58"/>
      <c r="EN60" s="58"/>
      <c r="EO60" s="58"/>
      <c r="EP60" s="58"/>
      <c r="EQ60" s="58"/>
      <c r="ER60" s="58"/>
      <c r="ES60" s="58"/>
      <c r="ET60" s="58"/>
      <c r="EU60" s="58"/>
      <c r="EV60" s="58"/>
      <c r="EW60" s="58"/>
      <c r="EX60" s="58"/>
      <c r="EY60" s="58"/>
      <c r="EZ60" s="58"/>
      <c r="FA60" s="58"/>
      <c r="FB60" s="58"/>
    </row>
    <row r="61" spans="1:158" x14ac:dyDescent="0.3">
      <c r="A61" s="2"/>
      <c r="B61" s="130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  <c r="Y61" s="130"/>
      <c r="Z61" s="130"/>
      <c r="AA61" s="130"/>
      <c r="AB61" s="130"/>
      <c r="AC61" s="130"/>
      <c r="AD61" s="130"/>
      <c r="AE61" s="130"/>
      <c r="AF61" s="130"/>
      <c r="AG61" s="130"/>
      <c r="AH61" s="130"/>
      <c r="AI61" s="130"/>
      <c r="AJ61" s="130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8"/>
      <c r="BF61" s="58"/>
      <c r="BG61" s="58"/>
      <c r="BH61" s="58"/>
      <c r="BI61" s="58"/>
      <c r="BJ61" s="58"/>
      <c r="BK61" s="58"/>
      <c r="BL61" s="58"/>
      <c r="BM61" s="58"/>
      <c r="BN61" s="58"/>
      <c r="BO61" s="58"/>
      <c r="BP61" s="58"/>
      <c r="BQ61" s="58"/>
      <c r="BR61" s="58"/>
      <c r="BS61" s="58"/>
      <c r="BT61" s="58"/>
      <c r="BU61" s="58"/>
      <c r="BV61" s="58"/>
      <c r="BW61" s="58"/>
      <c r="BX61" s="58"/>
      <c r="BY61" s="58"/>
      <c r="BZ61" s="58"/>
      <c r="CA61" s="58"/>
      <c r="CB61" s="58"/>
      <c r="CC61" s="58"/>
      <c r="CD61" s="58"/>
      <c r="CE61" s="58"/>
      <c r="CF61" s="58"/>
      <c r="CG61" s="58"/>
      <c r="CH61" s="58"/>
      <c r="CI61" s="58"/>
      <c r="CJ61" s="58"/>
      <c r="CK61" s="58"/>
      <c r="CL61" s="58"/>
      <c r="CM61" s="58"/>
      <c r="CN61" s="58"/>
      <c r="CO61" s="58"/>
      <c r="CP61" s="58"/>
      <c r="CQ61" s="58"/>
      <c r="CR61" s="58"/>
      <c r="CS61" s="58"/>
      <c r="CT61" s="58"/>
      <c r="CU61" s="58"/>
      <c r="CV61" s="58"/>
      <c r="CW61" s="58"/>
      <c r="CX61" s="58"/>
      <c r="CY61" s="58"/>
      <c r="CZ61" s="58"/>
      <c r="DA61" s="58"/>
      <c r="DB61" s="58"/>
      <c r="DC61" s="58"/>
      <c r="DD61" s="58"/>
      <c r="DE61" s="58"/>
      <c r="DF61" s="58"/>
      <c r="DG61" s="58"/>
      <c r="DH61" s="58"/>
      <c r="DI61" s="58"/>
      <c r="DJ61" s="58"/>
      <c r="DK61" s="58"/>
      <c r="DL61" s="58"/>
      <c r="DM61" s="58"/>
      <c r="DN61" s="58"/>
      <c r="DO61" s="58"/>
      <c r="DP61" s="58"/>
      <c r="DQ61" s="58"/>
      <c r="DR61" s="58"/>
      <c r="DS61" s="58"/>
      <c r="DT61" s="58"/>
      <c r="DU61" s="58"/>
      <c r="DV61" s="58"/>
      <c r="DW61" s="58"/>
      <c r="DX61" s="58"/>
      <c r="DY61" s="58"/>
      <c r="DZ61" s="58"/>
      <c r="EA61" s="58"/>
      <c r="EB61" s="58"/>
      <c r="EC61" s="58"/>
      <c r="ED61" s="58"/>
      <c r="EE61" s="58"/>
      <c r="EF61" s="58"/>
      <c r="EG61" s="58"/>
      <c r="EH61" s="58"/>
      <c r="EI61" s="58"/>
      <c r="EJ61" s="58"/>
      <c r="EK61" s="58"/>
      <c r="EL61" s="58"/>
      <c r="EM61" s="58"/>
      <c r="EN61" s="58"/>
      <c r="EO61" s="58"/>
      <c r="EP61" s="58"/>
      <c r="EQ61" s="58"/>
      <c r="ER61" s="58"/>
      <c r="ES61" s="58"/>
      <c r="ET61" s="58"/>
      <c r="EU61" s="58"/>
      <c r="EV61" s="58"/>
      <c r="EW61" s="58"/>
      <c r="EX61" s="58"/>
      <c r="EY61" s="58"/>
      <c r="EZ61" s="58"/>
      <c r="FA61" s="58"/>
      <c r="FB61" s="58"/>
    </row>
    <row r="62" spans="1:158" x14ac:dyDescent="0.3">
      <c r="A62" s="2"/>
      <c r="B62" s="130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58"/>
      <c r="BK62" s="58"/>
      <c r="BL62" s="58"/>
      <c r="BM62" s="58"/>
      <c r="BN62" s="58"/>
      <c r="BO62" s="58"/>
      <c r="BP62" s="58"/>
      <c r="BQ62" s="58"/>
      <c r="BR62" s="58"/>
      <c r="BS62" s="58"/>
      <c r="BT62" s="58"/>
      <c r="BU62" s="58"/>
      <c r="BV62" s="58"/>
      <c r="BW62" s="58"/>
      <c r="BX62" s="58"/>
      <c r="BY62" s="58"/>
      <c r="BZ62" s="58"/>
      <c r="CA62" s="58"/>
      <c r="CB62" s="58"/>
      <c r="CC62" s="58"/>
      <c r="CD62" s="58"/>
      <c r="CE62" s="58"/>
      <c r="CF62" s="58"/>
      <c r="CG62" s="58"/>
      <c r="CH62" s="58"/>
      <c r="CI62" s="58"/>
      <c r="CJ62" s="58"/>
      <c r="CK62" s="58"/>
      <c r="CL62" s="58"/>
      <c r="CM62" s="58"/>
      <c r="CN62" s="58"/>
      <c r="CO62" s="58"/>
      <c r="CP62" s="58"/>
      <c r="CQ62" s="58"/>
      <c r="CR62" s="58"/>
      <c r="CS62" s="58"/>
      <c r="CT62" s="58"/>
      <c r="CU62" s="58"/>
      <c r="CV62" s="58"/>
      <c r="CW62" s="58"/>
      <c r="CX62" s="58"/>
      <c r="CY62" s="58"/>
      <c r="CZ62" s="58"/>
      <c r="DA62" s="58"/>
      <c r="DB62" s="58"/>
      <c r="DC62" s="58"/>
      <c r="DD62" s="58"/>
      <c r="DE62" s="58"/>
      <c r="DF62" s="58"/>
      <c r="DG62" s="58"/>
      <c r="DH62" s="58"/>
      <c r="DI62" s="58"/>
      <c r="DJ62" s="58"/>
      <c r="DK62" s="58"/>
      <c r="DL62" s="58"/>
      <c r="DM62" s="58"/>
      <c r="DN62" s="58"/>
      <c r="DO62" s="58"/>
      <c r="DP62" s="58"/>
      <c r="DQ62" s="58"/>
      <c r="DR62" s="58"/>
      <c r="DS62" s="58"/>
      <c r="DT62" s="58"/>
      <c r="DU62" s="58"/>
      <c r="DV62" s="58"/>
      <c r="DW62" s="58"/>
      <c r="DX62" s="58"/>
      <c r="DY62" s="58"/>
      <c r="DZ62" s="58"/>
      <c r="EA62" s="58"/>
      <c r="EB62" s="58"/>
      <c r="EC62" s="58"/>
      <c r="ED62" s="58"/>
      <c r="EE62" s="58"/>
      <c r="EF62" s="58"/>
      <c r="EG62" s="58"/>
      <c r="EH62" s="58"/>
      <c r="EI62" s="58"/>
      <c r="EJ62" s="58"/>
      <c r="EK62" s="58"/>
      <c r="EL62" s="58"/>
      <c r="EM62" s="58"/>
      <c r="EN62" s="58"/>
      <c r="EO62" s="58"/>
      <c r="EP62" s="58"/>
      <c r="EQ62" s="58"/>
      <c r="ER62" s="58"/>
      <c r="ES62" s="58"/>
      <c r="ET62" s="58"/>
      <c r="EU62" s="58"/>
      <c r="EV62" s="58"/>
      <c r="EW62" s="58"/>
      <c r="EX62" s="58"/>
      <c r="EY62" s="58"/>
      <c r="EZ62" s="58"/>
      <c r="FA62" s="58"/>
      <c r="FB62" s="58"/>
    </row>
    <row r="63" spans="1:158" x14ac:dyDescent="0.3">
      <c r="A63" s="2"/>
      <c r="B63" s="130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58"/>
      <c r="BD63" s="58"/>
      <c r="BE63" s="58"/>
      <c r="BF63" s="58"/>
      <c r="BG63" s="58"/>
      <c r="BH63" s="58"/>
      <c r="BI63" s="58"/>
      <c r="BJ63" s="58"/>
      <c r="BK63" s="58"/>
      <c r="BL63" s="58"/>
      <c r="BM63" s="58"/>
      <c r="BN63" s="58"/>
      <c r="BO63" s="58"/>
      <c r="BP63" s="58"/>
      <c r="BQ63" s="58"/>
      <c r="BR63" s="58"/>
      <c r="BS63" s="58"/>
      <c r="BT63" s="58"/>
      <c r="BU63" s="58"/>
      <c r="BV63" s="58"/>
      <c r="BW63" s="58"/>
      <c r="BX63" s="58"/>
      <c r="BY63" s="58"/>
      <c r="BZ63" s="58"/>
      <c r="CA63" s="58"/>
      <c r="CB63" s="58"/>
      <c r="CC63" s="58"/>
      <c r="CD63" s="58"/>
      <c r="CE63" s="58"/>
      <c r="CF63" s="58"/>
      <c r="CG63" s="58"/>
      <c r="CH63" s="58"/>
      <c r="CI63" s="58"/>
      <c r="CJ63" s="58"/>
      <c r="CK63" s="58"/>
      <c r="CL63" s="58"/>
      <c r="CM63" s="58"/>
      <c r="CN63" s="58"/>
      <c r="CO63" s="58"/>
      <c r="CP63" s="58"/>
      <c r="CQ63" s="58"/>
      <c r="CR63" s="58"/>
      <c r="CS63" s="58"/>
      <c r="CT63" s="58"/>
      <c r="CU63" s="58"/>
      <c r="CV63" s="58"/>
      <c r="CW63" s="58"/>
      <c r="CX63" s="58"/>
      <c r="CY63" s="58"/>
      <c r="CZ63" s="58"/>
      <c r="DA63" s="58"/>
      <c r="DB63" s="58"/>
      <c r="DC63" s="58"/>
      <c r="DD63" s="58"/>
      <c r="DE63" s="58"/>
      <c r="DF63" s="58"/>
      <c r="DG63" s="58"/>
      <c r="DH63" s="58"/>
      <c r="DI63" s="58"/>
      <c r="DJ63" s="58"/>
      <c r="DK63" s="58"/>
      <c r="DL63" s="58"/>
      <c r="DM63" s="58"/>
      <c r="DN63" s="58"/>
      <c r="DO63" s="58"/>
      <c r="DP63" s="58"/>
      <c r="DQ63" s="58"/>
      <c r="DR63" s="58"/>
      <c r="DS63" s="58"/>
      <c r="DT63" s="58"/>
      <c r="DU63" s="58"/>
      <c r="DV63" s="58"/>
      <c r="DW63" s="58"/>
      <c r="DX63" s="58"/>
      <c r="DY63" s="58"/>
      <c r="DZ63" s="58"/>
      <c r="EA63" s="58"/>
      <c r="EB63" s="58"/>
      <c r="EC63" s="58"/>
      <c r="ED63" s="58"/>
      <c r="EE63" s="58"/>
      <c r="EF63" s="58"/>
      <c r="EG63" s="58"/>
      <c r="EH63" s="58"/>
      <c r="EI63" s="58"/>
      <c r="EJ63" s="58"/>
      <c r="EK63" s="58"/>
      <c r="EL63" s="58"/>
      <c r="EM63" s="58"/>
      <c r="EN63" s="58"/>
      <c r="EO63" s="58"/>
      <c r="EP63" s="58"/>
      <c r="EQ63" s="58"/>
      <c r="ER63" s="58"/>
      <c r="ES63" s="58"/>
      <c r="ET63" s="58"/>
      <c r="EU63" s="58"/>
      <c r="EV63" s="58"/>
      <c r="EW63" s="58"/>
      <c r="EX63" s="58"/>
      <c r="EY63" s="58"/>
      <c r="EZ63" s="58"/>
      <c r="FA63" s="58"/>
      <c r="FB63" s="58"/>
    </row>
    <row r="64" spans="1:158" x14ac:dyDescent="0.3">
      <c r="A64" s="2"/>
      <c r="B64" s="130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  <c r="AA64" s="130"/>
      <c r="AB64" s="130"/>
      <c r="AC64" s="130"/>
      <c r="AD64" s="130"/>
      <c r="AE64" s="130"/>
      <c r="AF64" s="130"/>
      <c r="AG64" s="130"/>
      <c r="AH64" s="130"/>
      <c r="AI64" s="130"/>
      <c r="AJ64" s="130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  <c r="BJ64" s="58"/>
      <c r="BK64" s="58"/>
      <c r="BL64" s="58"/>
      <c r="BM64" s="58"/>
      <c r="BN64" s="58"/>
      <c r="BO64" s="58"/>
      <c r="BP64" s="58"/>
      <c r="BQ64" s="58"/>
      <c r="BR64" s="58"/>
      <c r="BS64" s="58"/>
      <c r="BT64" s="58"/>
      <c r="BU64" s="58"/>
      <c r="BV64" s="58"/>
      <c r="BW64" s="58"/>
      <c r="BX64" s="58"/>
      <c r="BY64" s="58"/>
      <c r="BZ64" s="58"/>
      <c r="CA64" s="58"/>
      <c r="CB64" s="58"/>
      <c r="CC64" s="58"/>
      <c r="CD64" s="58"/>
      <c r="CE64" s="58"/>
      <c r="CF64" s="58"/>
      <c r="CG64" s="58"/>
      <c r="CH64" s="58"/>
      <c r="CI64" s="58"/>
      <c r="CJ64" s="58"/>
      <c r="CK64" s="58"/>
      <c r="CL64" s="58"/>
      <c r="CM64" s="58"/>
      <c r="CN64" s="58"/>
      <c r="CO64" s="58"/>
      <c r="CP64" s="58"/>
      <c r="CQ64" s="58"/>
      <c r="CR64" s="58"/>
      <c r="CS64" s="58"/>
      <c r="CT64" s="58"/>
      <c r="CU64" s="58"/>
      <c r="CV64" s="58"/>
      <c r="CW64" s="58"/>
      <c r="CX64" s="58"/>
      <c r="CY64" s="58"/>
      <c r="CZ64" s="58"/>
      <c r="DA64" s="58"/>
      <c r="DB64" s="58"/>
      <c r="DC64" s="58"/>
      <c r="DD64" s="58"/>
      <c r="DE64" s="58"/>
      <c r="DF64" s="58"/>
      <c r="DG64" s="58"/>
      <c r="DH64" s="58"/>
      <c r="DI64" s="58"/>
      <c r="DJ64" s="58"/>
      <c r="DK64" s="58"/>
      <c r="DL64" s="58"/>
      <c r="DM64" s="58"/>
      <c r="DN64" s="58"/>
      <c r="DO64" s="58"/>
      <c r="DP64" s="58"/>
      <c r="DQ64" s="58"/>
      <c r="DR64" s="58"/>
      <c r="DS64" s="58"/>
      <c r="DT64" s="58"/>
      <c r="DU64" s="58"/>
      <c r="DV64" s="58"/>
      <c r="DW64" s="58"/>
      <c r="DX64" s="58"/>
      <c r="DY64" s="58"/>
      <c r="DZ64" s="58"/>
      <c r="EA64" s="58"/>
      <c r="EB64" s="58"/>
      <c r="EC64" s="58"/>
      <c r="ED64" s="58"/>
      <c r="EE64" s="58"/>
      <c r="EF64" s="58"/>
      <c r="EG64" s="58"/>
      <c r="EH64" s="58"/>
      <c r="EI64" s="58"/>
      <c r="EJ64" s="58"/>
      <c r="EK64" s="58"/>
      <c r="EL64" s="58"/>
      <c r="EM64" s="58"/>
      <c r="EN64" s="58"/>
      <c r="EO64" s="58"/>
      <c r="EP64" s="58"/>
      <c r="EQ64" s="58"/>
      <c r="ER64" s="58"/>
      <c r="ES64" s="58"/>
      <c r="ET64" s="58"/>
      <c r="EU64" s="58"/>
      <c r="EV64" s="58"/>
      <c r="EW64" s="58"/>
      <c r="EX64" s="58"/>
      <c r="EY64" s="58"/>
      <c r="EZ64" s="58"/>
      <c r="FA64" s="58"/>
      <c r="FB64" s="58"/>
    </row>
    <row r="65" spans="1:158" x14ac:dyDescent="0.3">
      <c r="A65" s="2"/>
      <c r="B65" s="130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  <c r="AA65" s="130"/>
      <c r="AB65" s="130"/>
      <c r="AC65" s="130"/>
      <c r="AD65" s="130"/>
      <c r="AE65" s="130"/>
      <c r="AF65" s="130"/>
      <c r="AG65" s="130"/>
      <c r="AH65" s="130"/>
      <c r="AI65" s="130"/>
      <c r="AJ65" s="130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58"/>
      <c r="BK65" s="58"/>
      <c r="BL65" s="58"/>
      <c r="BM65" s="58"/>
      <c r="BN65" s="58"/>
      <c r="BO65" s="58"/>
      <c r="BP65" s="58"/>
      <c r="BQ65" s="58"/>
      <c r="BR65" s="58"/>
      <c r="BS65" s="58"/>
      <c r="BT65" s="58"/>
      <c r="BU65" s="58"/>
      <c r="BV65" s="58"/>
      <c r="BW65" s="58"/>
      <c r="BX65" s="58"/>
      <c r="BY65" s="58"/>
      <c r="BZ65" s="58"/>
      <c r="CA65" s="58"/>
      <c r="CB65" s="58"/>
      <c r="CC65" s="58"/>
      <c r="CD65" s="58"/>
      <c r="CE65" s="58"/>
      <c r="CF65" s="58"/>
      <c r="CG65" s="58"/>
      <c r="CH65" s="58"/>
      <c r="CI65" s="58"/>
      <c r="CJ65" s="58"/>
      <c r="CK65" s="58"/>
      <c r="CL65" s="58"/>
      <c r="CM65" s="58"/>
      <c r="CN65" s="58"/>
      <c r="CO65" s="58"/>
      <c r="CP65" s="58"/>
      <c r="CQ65" s="58"/>
      <c r="CR65" s="58"/>
      <c r="CS65" s="58"/>
      <c r="CT65" s="58"/>
      <c r="CU65" s="58"/>
      <c r="CV65" s="58"/>
      <c r="CW65" s="58"/>
      <c r="CX65" s="58"/>
      <c r="CY65" s="58"/>
      <c r="CZ65" s="58"/>
      <c r="DA65" s="58"/>
      <c r="DB65" s="58"/>
      <c r="DC65" s="58"/>
      <c r="DD65" s="58"/>
      <c r="DE65" s="58"/>
      <c r="DF65" s="58"/>
      <c r="DG65" s="58"/>
      <c r="DH65" s="58"/>
      <c r="DI65" s="58"/>
      <c r="DJ65" s="58"/>
      <c r="DK65" s="58"/>
      <c r="DL65" s="58"/>
      <c r="DM65" s="58"/>
      <c r="DN65" s="58"/>
      <c r="DO65" s="58"/>
      <c r="DP65" s="58"/>
      <c r="DQ65" s="58"/>
      <c r="DR65" s="58"/>
      <c r="DS65" s="58"/>
      <c r="DT65" s="58"/>
      <c r="DU65" s="58"/>
      <c r="DV65" s="58"/>
      <c r="DW65" s="58"/>
      <c r="DX65" s="58"/>
      <c r="DY65" s="58"/>
      <c r="DZ65" s="58"/>
      <c r="EA65" s="58"/>
      <c r="EB65" s="58"/>
      <c r="EC65" s="58"/>
      <c r="ED65" s="58"/>
      <c r="EE65" s="58"/>
      <c r="EF65" s="58"/>
      <c r="EG65" s="58"/>
      <c r="EH65" s="58"/>
      <c r="EI65" s="58"/>
      <c r="EJ65" s="58"/>
      <c r="EK65" s="58"/>
      <c r="EL65" s="58"/>
      <c r="EM65" s="58"/>
      <c r="EN65" s="58"/>
      <c r="EO65" s="58"/>
      <c r="EP65" s="58"/>
      <c r="EQ65" s="58"/>
      <c r="ER65" s="58"/>
      <c r="ES65" s="58"/>
      <c r="ET65" s="58"/>
      <c r="EU65" s="58"/>
      <c r="EV65" s="58"/>
      <c r="EW65" s="58"/>
      <c r="EX65" s="58"/>
      <c r="EY65" s="58"/>
      <c r="EZ65" s="58"/>
      <c r="FA65" s="58"/>
      <c r="FB65" s="58"/>
    </row>
    <row r="66" spans="1:158" x14ac:dyDescent="0.3">
      <c r="A66" s="2"/>
      <c r="B66" s="130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  <c r="AC66" s="130"/>
      <c r="AD66" s="130"/>
      <c r="AE66" s="130"/>
      <c r="AF66" s="130"/>
      <c r="AG66" s="130"/>
      <c r="AH66" s="130"/>
      <c r="AI66" s="130"/>
      <c r="AJ66" s="130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  <c r="BC66" s="58"/>
      <c r="BD66" s="58"/>
      <c r="BE66" s="58"/>
      <c r="BF66" s="58"/>
      <c r="BG66" s="58"/>
      <c r="BH66" s="58"/>
      <c r="BI66" s="58"/>
      <c r="BJ66" s="58"/>
      <c r="BK66" s="58"/>
      <c r="BL66" s="58"/>
      <c r="BM66" s="58"/>
      <c r="BN66" s="58"/>
      <c r="BO66" s="58"/>
      <c r="BP66" s="58"/>
      <c r="BQ66" s="58"/>
      <c r="BR66" s="58"/>
      <c r="BS66" s="58"/>
      <c r="BT66" s="58"/>
      <c r="BU66" s="58"/>
      <c r="BV66" s="58"/>
      <c r="BW66" s="58"/>
      <c r="BX66" s="58"/>
      <c r="BY66" s="58"/>
      <c r="BZ66" s="58"/>
      <c r="CA66" s="58"/>
      <c r="CB66" s="58"/>
      <c r="CC66" s="58"/>
      <c r="CD66" s="58"/>
      <c r="CE66" s="58"/>
      <c r="CF66" s="58"/>
      <c r="CG66" s="58"/>
      <c r="CH66" s="58"/>
      <c r="CI66" s="58"/>
      <c r="CJ66" s="58"/>
      <c r="CK66" s="58"/>
      <c r="CL66" s="58"/>
      <c r="CM66" s="58"/>
      <c r="CN66" s="58"/>
      <c r="CO66" s="58"/>
      <c r="CP66" s="58"/>
      <c r="CQ66" s="58"/>
      <c r="CR66" s="58"/>
      <c r="CS66" s="58"/>
      <c r="CT66" s="58"/>
      <c r="CU66" s="58"/>
      <c r="CV66" s="58"/>
      <c r="CW66" s="58"/>
      <c r="CX66" s="58"/>
      <c r="CY66" s="58"/>
      <c r="CZ66" s="58"/>
      <c r="DA66" s="58"/>
      <c r="DB66" s="58"/>
      <c r="DC66" s="58"/>
      <c r="DD66" s="58"/>
      <c r="DE66" s="58"/>
      <c r="DF66" s="58"/>
      <c r="DG66" s="58"/>
      <c r="DH66" s="58"/>
      <c r="DI66" s="58"/>
      <c r="DJ66" s="58"/>
      <c r="DK66" s="58"/>
      <c r="DL66" s="58"/>
      <c r="DM66" s="58"/>
      <c r="DN66" s="58"/>
      <c r="DO66" s="58"/>
      <c r="DP66" s="58"/>
      <c r="DQ66" s="58"/>
      <c r="DR66" s="58"/>
      <c r="DS66" s="58"/>
      <c r="DT66" s="58"/>
      <c r="DU66" s="58"/>
      <c r="DV66" s="58"/>
      <c r="DW66" s="58"/>
      <c r="DX66" s="58"/>
      <c r="DY66" s="58"/>
      <c r="DZ66" s="58"/>
      <c r="EA66" s="58"/>
      <c r="EB66" s="58"/>
      <c r="EC66" s="58"/>
      <c r="ED66" s="58"/>
      <c r="EE66" s="58"/>
      <c r="EF66" s="58"/>
      <c r="EG66" s="58"/>
      <c r="EH66" s="58"/>
      <c r="EI66" s="58"/>
      <c r="EJ66" s="58"/>
      <c r="EK66" s="58"/>
      <c r="EL66" s="58"/>
      <c r="EM66" s="58"/>
      <c r="EN66" s="58"/>
      <c r="EO66" s="58"/>
      <c r="EP66" s="58"/>
      <c r="EQ66" s="58"/>
      <c r="ER66" s="58"/>
      <c r="ES66" s="58"/>
      <c r="ET66" s="58"/>
      <c r="EU66" s="58"/>
      <c r="EV66" s="58"/>
      <c r="EW66" s="58"/>
      <c r="EX66" s="58"/>
      <c r="EY66" s="58"/>
      <c r="EZ66" s="58"/>
      <c r="FA66" s="58"/>
      <c r="FB66" s="58"/>
    </row>
    <row r="67" spans="1:158" x14ac:dyDescent="0.3">
      <c r="A67" s="2"/>
      <c r="B67" s="130"/>
      <c r="C67" s="58" t="s">
        <v>147</v>
      </c>
      <c r="D67" s="58"/>
      <c r="E67" s="58"/>
      <c r="F67" s="58"/>
      <c r="G67" s="58"/>
      <c r="H67" s="58"/>
      <c r="I67" s="58"/>
      <c r="J67" s="58"/>
      <c r="K67" s="58"/>
      <c r="L67" s="58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  <c r="AC67" s="130"/>
      <c r="AD67" s="130"/>
      <c r="AE67" s="130"/>
      <c r="AF67" s="130"/>
      <c r="AG67" s="130"/>
      <c r="AH67" s="130"/>
      <c r="AI67" s="130"/>
      <c r="AJ67" s="130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58"/>
      <c r="BK67" s="58"/>
      <c r="BL67" s="58"/>
      <c r="BM67" s="58"/>
      <c r="BN67" s="58"/>
      <c r="BO67" s="58"/>
      <c r="BP67" s="58"/>
      <c r="BQ67" s="58"/>
      <c r="BR67" s="58"/>
      <c r="BS67" s="58"/>
      <c r="BT67" s="58"/>
      <c r="BU67" s="58"/>
      <c r="BV67" s="58"/>
      <c r="BW67" s="58"/>
      <c r="BX67" s="58"/>
      <c r="BY67" s="58"/>
      <c r="BZ67" s="58"/>
      <c r="CA67" s="58"/>
      <c r="CB67" s="58"/>
      <c r="CC67" s="58"/>
      <c r="CD67" s="58"/>
      <c r="CE67" s="58"/>
      <c r="CF67" s="58"/>
      <c r="CG67" s="58"/>
      <c r="CH67" s="58"/>
      <c r="CI67" s="58"/>
      <c r="CJ67" s="58"/>
      <c r="CK67" s="58"/>
      <c r="CL67" s="58"/>
      <c r="CM67" s="58"/>
      <c r="CN67" s="58"/>
      <c r="CO67" s="58"/>
      <c r="CP67" s="58"/>
      <c r="CQ67" s="58"/>
      <c r="CR67" s="58"/>
      <c r="CS67" s="58"/>
      <c r="CT67" s="58"/>
      <c r="CU67" s="58"/>
      <c r="CV67" s="58"/>
      <c r="CW67" s="58"/>
      <c r="CX67" s="58"/>
      <c r="CY67" s="58"/>
      <c r="CZ67" s="58"/>
      <c r="DA67" s="58"/>
      <c r="DB67" s="58"/>
      <c r="DC67" s="58"/>
      <c r="DD67" s="58"/>
      <c r="DE67" s="58"/>
      <c r="DF67" s="58"/>
      <c r="DG67" s="58"/>
      <c r="DH67" s="58"/>
      <c r="DI67" s="58"/>
      <c r="DJ67" s="58"/>
      <c r="DK67" s="58"/>
      <c r="DL67" s="58"/>
      <c r="DM67" s="58"/>
      <c r="DN67" s="58"/>
      <c r="DO67" s="58"/>
      <c r="DP67" s="58"/>
      <c r="DQ67" s="58"/>
      <c r="DR67" s="58"/>
      <c r="DS67" s="58"/>
      <c r="DT67" s="58"/>
      <c r="DU67" s="58"/>
      <c r="DV67" s="58"/>
      <c r="DW67" s="58"/>
      <c r="DX67" s="58"/>
      <c r="DY67" s="58"/>
      <c r="DZ67" s="58"/>
      <c r="EA67" s="58"/>
      <c r="EB67" s="58"/>
      <c r="EC67" s="58"/>
      <c r="ED67" s="58"/>
      <c r="EE67" s="58"/>
      <c r="EF67" s="58"/>
      <c r="EG67" s="58"/>
      <c r="EH67" s="58"/>
      <c r="EI67" s="58"/>
      <c r="EJ67" s="58"/>
      <c r="EK67" s="58"/>
      <c r="EL67" s="58"/>
      <c r="EM67" s="58"/>
      <c r="EN67" s="58"/>
      <c r="EO67" s="58"/>
      <c r="EP67" s="58"/>
      <c r="EQ67" s="58"/>
      <c r="ER67" s="58"/>
      <c r="ES67" s="58"/>
      <c r="ET67" s="58"/>
      <c r="EU67" s="58"/>
      <c r="EV67" s="58"/>
      <c r="EW67" s="58"/>
      <c r="EX67" s="58"/>
      <c r="EY67" s="58"/>
      <c r="EZ67" s="58"/>
      <c r="FA67" s="58"/>
      <c r="FB67" s="58"/>
    </row>
    <row r="68" spans="1:158" x14ac:dyDescent="0.3">
      <c r="A68" s="2"/>
      <c r="B68" s="130"/>
      <c r="C68" s="58" t="s">
        <v>149</v>
      </c>
      <c r="D68" s="58"/>
      <c r="E68" s="58"/>
      <c r="F68" s="58"/>
      <c r="G68" s="58"/>
      <c r="H68" s="58"/>
      <c r="I68" s="58"/>
      <c r="J68" s="58"/>
      <c r="K68" s="58"/>
      <c r="L68" s="58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0"/>
      <c r="AE68" s="130"/>
      <c r="AF68" s="130"/>
      <c r="AG68" s="130"/>
      <c r="AH68" s="130"/>
      <c r="AI68" s="130"/>
      <c r="AJ68" s="130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58"/>
      <c r="BK68" s="58"/>
      <c r="BL68" s="58"/>
      <c r="BM68" s="58"/>
      <c r="BN68" s="58"/>
      <c r="BO68" s="58"/>
      <c r="BP68" s="58"/>
      <c r="BQ68" s="58"/>
      <c r="BR68" s="58"/>
      <c r="BS68" s="58"/>
      <c r="BT68" s="58"/>
      <c r="BU68" s="58"/>
      <c r="BV68" s="58"/>
      <c r="BW68" s="58"/>
      <c r="BX68" s="58"/>
      <c r="BY68" s="58"/>
      <c r="BZ68" s="58"/>
      <c r="CA68" s="58"/>
      <c r="CB68" s="58"/>
      <c r="CC68" s="58"/>
      <c r="CD68" s="58"/>
      <c r="CE68" s="58"/>
      <c r="CF68" s="58"/>
      <c r="CG68" s="58"/>
      <c r="CH68" s="58"/>
      <c r="CI68" s="58"/>
      <c r="CJ68" s="58"/>
      <c r="CK68" s="58"/>
      <c r="CL68" s="58"/>
      <c r="CM68" s="58"/>
      <c r="CN68" s="58"/>
      <c r="CO68" s="58"/>
      <c r="CP68" s="58"/>
      <c r="CQ68" s="58"/>
      <c r="CR68" s="58"/>
      <c r="CS68" s="58"/>
      <c r="CT68" s="58"/>
      <c r="CU68" s="58"/>
      <c r="CV68" s="58"/>
      <c r="CW68" s="58"/>
      <c r="CX68" s="58"/>
      <c r="CY68" s="58"/>
      <c r="CZ68" s="58"/>
      <c r="DA68" s="58"/>
      <c r="DB68" s="58"/>
      <c r="DC68" s="58"/>
      <c r="DD68" s="58"/>
      <c r="DE68" s="58"/>
      <c r="DF68" s="58"/>
      <c r="DG68" s="58"/>
      <c r="DH68" s="58"/>
      <c r="DI68" s="58"/>
      <c r="DJ68" s="58"/>
      <c r="DK68" s="58"/>
      <c r="DL68" s="58"/>
      <c r="DM68" s="58"/>
      <c r="DN68" s="58"/>
      <c r="DO68" s="58"/>
      <c r="DP68" s="58"/>
      <c r="DQ68" s="58"/>
      <c r="DR68" s="58"/>
      <c r="DS68" s="58"/>
      <c r="DT68" s="58"/>
      <c r="DU68" s="58"/>
      <c r="DV68" s="58"/>
      <c r="DW68" s="58"/>
      <c r="DX68" s="58"/>
      <c r="DY68" s="58"/>
      <c r="DZ68" s="58"/>
      <c r="EA68" s="58"/>
      <c r="EB68" s="58"/>
      <c r="EC68" s="58"/>
      <c r="ED68" s="58"/>
      <c r="EE68" s="58"/>
      <c r="EF68" s="58"/>
      <c r="EG68" s="58"/>
      <c r="EH68" s="58"/>
      <c r="EI68" s="58"/>
      <c r="EJ68" s="58"/>
      <c r="EK68" s="58"/>
      <c r="EL68" s="58"/>
      <c r="EM68" s="58"/>
      <c r="EN68" s="58"/>
      <c r="EO68" s="58"/>
      <c r="EP68" s="58"/>
      <c r="EQ68" s="58"/>
      <c r="ER68" s="58"/>
      <c r="ES68" s="58"/>
      <c r="ET68" s="58"/>
      <c r="EU68" s="58"/>
      <c r="EV68" s="58"/>
      <c r="EW68" s="58"/>
      <c r="EX68" s="58"/>
      <c r="EY68" s="58"/>
      <c r="EZ68" s="58"/>
      <c r="FA68" s="58"/>
      <c r="FB68" s="58"/>
    </row>
    <row r="69" spans="1:158" x14ac:dyDescent="0.3">
      <c r="A69" s="2"/>
      <c r="B69" s="130"/>
      <c r="C69" s="58" t="s">
        <v>148</v>
      </c>
      <c r="D69" s="58"/>
      <c r="E69" s="58"/>
      <c r="F69" s="58"/>
      <c r="G69" s="58"/>
      <c r="H69" s="58"/>
      <c r="I69" s="58"/>
      <c r="J69" s="58"/>
      <c r="K69" s="58"/>
      <c r="L69" s="58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0"/>
      <c r="AE69" s="130"/>
      <c r="AF69" s="130"/>
      <c r="AG69" s="130"/>
      <c r="AH69" s="130"/>
      <c r="AI69" s="130"/>
      <c r="AJ69" s="130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  <c r="BC69" s="58"/>
      <c r="BD69" s="58"/>
      <c r="BE69" s="58"/>
      <c r="BF69" s="58"/>
      <c r="BG69" s="58"/>
      <c r="BH69" s="58"/>
      <c r="BI69" s="58"/>
      <c r="BJ69" s="58"/>
      <c r="BK69" s="58"/>
      <c r="BL69" s="58"/>
      <c r="BM69" s="58"/>
      <c r="BN69" s="58"/>
      <c r="BO69" s="58"/>
      <c r="BP69" s="58"/>
      <c r="BQ69" s="58"/>
      <c r="BR69" s="58"/>
      <c r="BS69" s="58"/>
      <c r="BT69" s="58"/>
      <c r="BU69" s="58"/>
      <c r="BV69" s="58"/>
      <c r="BW69" s="58"/>
      <c r="BX69" s="58"/>
      <c r="BY69" s="58"/>
      <c r="BZ69" s="58"/>
      <c r="CA69" s="58"/>
      <c r="CB69" s="58"/>
      <c r="CC69" s="58"/>
      <c r="CD69" s="58"/>
      <c r="CE69" s="58"/>
      <c r="CF69" s="58"/>
      <c r="CG69" s="58"/>
      <c r="CH69" s="58"/>
      <c r="CI69" s="58"/>
      <c r="CJ69" s="58"/>
      <c r="CK69" s="58"/>
      <c r="CL69" s="58"/>
      <c r="CM69" s="58"/>
      <c r="CN69" s="58"/>
      <c r="CO69" s="58"/>
      <c r="CP69" s="58"/>
      <c r="CQ69" s="58"/>
      <c r="CR69" s="58"/>
      <c r="CS69" s="58"/>
      <c r="CT69" s="58"/>
      <c r="CU69" s="58"/>
      <c r="CV69" s="58"/>
      <c r="CW69" s="58"/>
      <c r="CX69" s="58"/>
      <c r="CY69" s="58"/>
      <c r="CZ69" s="58"/>
      <c r="DA69" s="58"/>
      <c r="DB69" s="58"/>
      <c r="DC69" s="58"/>
      <c r="DD69" s="58"/>
      <c r="DE69" s="58"/>
      <c r="DF69" s="58"/>
      <c r="DG69" s="58"/>
      <c r="DH69" s="58"/>
      <c r="DI69" s="58"/>
      <c r="DJ69" s="58"/>
      <c r="DK69" s="58"/>
      <c r="DL69" s="58"/>
      <c r="DM69" s="58"/>
      <c r="DN69" s="58"/>
      <c r="DO69" s="58"/>
      <c r="DP69" s="58"/>
      <c r="DQ69" s="58"/>
      <c r="DR69" s="58"/>
      <c r="DS69" s="58"/>
      <c r="DT69" s="58"/>
      <c r="DU69" s="58"/>
      <c r="DV69" s="58"/>
      <c r="DW69" s="58"/>
      <c r="DX69" s="58"/>
      <c r="DY69" s="58"/>
      <c r="DZ69" s="58"/>
      <c r="EA69" s="58"/>
      <c r="EB69" s="58"/>
      <c r="EC69" s="58"/>
      <c r="ED69" s="58"/>
      <c r="EE69" s="58"/>
      <c r="EF69" s="58"/>
      <c r="EG69" s="58"/>
      <c r="EH69" s="58"/>
      <c r="EI69" s="58"/>
      <c r="EJ69" s="58"/>
      <c r="EK69" s="58"/>
      <c r="EL69" s="58"/>
      <c r="EM69" s="58"/>
      <c r="EN69" s="58"/>
      <c r="EO69" s="58"/>
      <c r="EP69" s="58"/>
      <c r="EQ69" s="58"/>
      <c r="ER69" s="58"/>
      <c r="ES69" s="58"/>
      <c r="ET69" s="58"/>
      <c r="EU69" s="58"/>
      <c r="EV69" s="58"/>
      <c r="EW69" s="58"/>
      <c r="EX69" s="58"/>
      <c r="EY69" s="58"/>
      <c r="EZ69" s="58"/>
      <c r="FA69" s="58"/>
      <c r="FB69" s="58"/>
    </row>
    <row r="70" spans="1:158" x14ac:dyDescent="0.3">
      <c r="A70" s="2"/>
      <c r="B70" s="130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0"/>
      <c r="AE70" s="130"/>
      <c r="AF70" s="130"/>
      <c r="AG70" s="130"/>
      <c r="AH70" s="130"/>
      <c r="AI70" s="130"/>
      <c r="AJ70" s="130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58"/>
      <c r="BB70" s="58"/>
      <c r="BC70" s="58"/>
      <c r="BD70" s="58"/>
      <c r="BE70" s="58"/>
      <c r="BF70" s="58"/>
      <c r="BG70" s="58"/>
      <c r="BH70" s="58"/>
      <c r="BI70" s="58"/>
      <c r="BJ70" s="58"/>
      <c r="BK70" s="58"/>
      <c r="BL70" s="58"/>
      <c r="BM70" s="58"/>
      <c r="BN70" s="58"/>
      <c r="BO70" s="58"/>
      <c r="BP70" s="58"/>
      <c r="BQ70" s="58"/>
      <c r="BR70" s="58"/>
      <c r="BS70" s="58"/>
      <c r="BT70" s="58"/>
      <c r="BU70" s="58"/>
      <c r="BV70" s="58"/>
      <c r="BW70" s="58"/>
      <c r="BX70" s="58"/>
      <c r="BY70" s="58"/>
      <c r="BZ70" s="58"/>
      <c r="CA70" s="58"/>
      <c r="CB70" s="58"/>
      <c r="CC70" s="58"/>
      <c r="CD70" s="58"/>
      <c r="CE70" s="58"/>
      <c r="CF70" s="58"/>
      <c r="CG70" s="58"/>
      <c r="CH70" s="58"/>
      <c r="CI70" s="58"/>
      <c r="CJ70" s="58"/>
      <c r="CK70" s="58"/>
      <c r="CL70" s="58"/>
      <c r="CM70" s="58"/>
      <c r="CN70" s="58"/>
      <c r="CO70" s="58"/>
      <c r="CP70" s="58"/>
      <c r="CQ70" s="58"/>
      <c r="CR70" s="58"/>
      <c r="CS70" s="58"/>
      <c r="CT70" s="58"/>
      <c r="CU70" s="58"/>
      <c r="CV70" s="58"/>
      <c r="CW70" s="58"/>
      <c r="CX70" s="58"/>
      <c r="CY70" s="58"/>
      <c r="CZ70" s="58"/>
      <c r="DA70" s="58"/>
      <c r="DB70" s="58"/>
      <c r="DC70" s="58"/>
      <c r="DD70" s="58"/>
      <c r="DE70" s="58"/>
      <c r="DF70" s="58"/>
      <c r="DG70" s="58"/>
      <c r="DH70" s="58"/>
      <c r="DI70" s="58"/>
      <c r="DJ70" s="58"/>
      <c r="DK70" s="58"/>
      <c r="DL70" s="58"/>
      <c r="DM70" s="58"/>
      <c r="DN70" s="58"/>
      <c r="DO70" s="58"/>
      <c r="DP70" s="58"/>
      <c r="DQ70" s="58"/>
      <c r="DR70" s="58"/>
      <c r="DS70" s="58"/>
      <c r="DT70" s="58"/>
      <c r="DU70" s="58"/>
      <c r="DV70" s="58"/>
      <c r="DW70" s="58"/>
      <c r="DX70" s="58"/>
      <c r="DY70" s="58"/>
      <c r="DZ70" s="58"/>
      <c r="EA70" s="58"/>
      <c r="EB70" s="58"/>
      <c r="EC70" s="58"/>
      <c r="ED70" s="58"/>
      <c r="EE70" s="58"/>
      <c r="EF70" s="58"/>
      <c r="EG70" s="58"/>
      <c r="EH70" s="58"/>
      <c r="EI70" s="58"/>
      <c r="EJ70" s="58"/>
      <c r="EK70" s="58"/>
      <c r="EL70" s="58"/>
      <c r="EM70" s="58"/>
      <c r="EN70" s="58"/>
      <c r="EO70" s="58"/>
      <c r="EP70" s="58"/>
      <c r="EQ70" s="58"/>
      <c r="ER70" s="58"/>
      <c r="ES70" s="58"/>
      <c r="ET70" s="58"/>
      <c r="EU70" s="58"/>
      <c r="EV70" s="58"/>
      <c r="EW70" s="58"/>
      <c r="EX70" s="58"/>
      <c r="EY70" s="58"/>
      <c r="EZ70" s="58"/>
      <c r="FA70" s="58"/>
      <c r="FB70" s="58"/>
    </row>
    <row r="71" spans="1:158" x14ac:dyDescent="0.3">
      <c r="A71" s="2"/>
      <c r="B71" s="130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0"/>
      <c r="AE71" s="130"/>
      <c r="AF71" s="130"/>
      <c r="AG71" s="130"/>
      <c r="AH71" s="130"/>
      <c r="AI71" s="130"/>
      <c r="AJ71" s="130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B71" s="58"/>
      <c r="BC71" s="58"/>
      <c r="BD71" s="58"/>
      <c r="BE71" s="58"/>
      <c r="BF71" s="58"/>
      <c r="BG71" s="58"/>
      <c r="BH71" s="58"/>
      <c r="BI71" s="58"/>
      <c r="BJ71" s="58"/>
      <c r="BK71" s="58"/>
      <c r="BL71" s="58"/>
      <c r="BM71" s="58"/>
      <c r="BN71" s="58"/>
      <c r="BO71" s="58"/>
      <c r="BP71" s="58"/>
      <c r="BQ71" s="58"/>
      <c r="BR71" s="58"/>
      <c r="BS71" s="58"/>
      <c r="BT71" s="58"/>
      <c r="BU71" s="58"/>
      <c r="BV71" s="58"/>
      <c r="BW71" s="58"/>
      <c r="BX71" s="58"/>
      <c r="BY71" s="58"/>
      <c r="BZ71" s="58"/>
      <c r="CA71" s="58"/>
      <c r="CB71" s="58"/>
      <c r="CC71" s="58"/>
      <c r="CD71" s="58"/>
      <c r="CE71" s="58"/>
      <c r="CF71" s="58"/>
      <c r="CG71" s="58"/>
      <c r="CH71" s="58"/>
      <c r="CI71" s="58"/>
      <c r="CJ71" s="58"/>
      <c r="CK71" s="58"/>
      <c r="CL71" s="58"/>
      <c r="CM71" s="58"/>
      <c r="CN71" s="58"/>
      <c r="CO71" s="58"/>
      <c r="CP71" s="58"/>
      <c r="CQ71" s="58"/>
      <c r="CR71" s="58"/>
      <c r="CS71" s="58"/>
      <c r="CT71" s="58"/>
      <c r="CU71" s="58"/>
      <c r="CV71" s="58"/>
      <c r="CW71" s="58"/>
      <c r="CX71" s="58"/>
      <c r="CY71" s="58"/>
      <c r="CZ71" s="58"/>
      <c r="DA71" s="58"/>
      <c r="DB71" s="58"/>
      <c r="DC71" s="58"/>
      <c r="DD71" s="58"/>
      <c r="DE71" s="58"/>
      <c r="DF71" s="58"/>
      <c r="DG71" s="58"/>
      <c r="DH71" s="58"/>
      <c r="DI71" s="58"/>
      <c r="DJ71" s="58"/>
      <c r="DK71" s="58"/>
      <c r="DL71" s="58"/>
      <c r="DM71" s="58"/>
      <c r="DN71" s="58"/>
      <c r="DO71" s="58"/>
      <c r="DP71" s="58"/>
      <c r="DQ71" s="58"/>
      <c r="DR71" s="58"/>
      <c r="DS71" s="58"/>
      <c r="DT71" s="58"/>
      <c r="DU71" s="58"/>
      <c r="DV71" s="58"/>
      <c r="DW71" s="58"/>
      <c r="DX71" s="58"/>
      <c r="DY71" s="58"/>
      <c r="DZ71" s="58"/>
      <c r="EA71" s="58"/>
      <c r="EB71" s="58"/>
      <c r="EC71" s="58"/>
      <c r="ED71" s="58"/>
      <c r="EE71" s="58"/>
      <c r="EF71" s="58"/>
      <c r="EG71" s="58"/>
      <c r="EH71" s="58"/>
      <c r="EI71" s="58"/>
      <c r="EJ71" s="58"/>
      <c r="EK71" s="58"/>
      <c r="EL71" s="58"/>
      <c r="EM71" s="58"/>
      <c r="EN71" s="58"/>
      <c r="EO71" s="58"/>
      <c r="EP71" s="58"/>
      <c r="EQ71" s="58"/>
      <c r="ER71" s="58"/>
      <c r="ES71" s="58"/>
      <c r="ET71" s="58"/>
      <c r="EU71" s="58"/>
      <c r="EV71" s="58"/>
      <c r="EW71" s="58"/>
      <c r="EX71" s="58"/>
      <c r="EY71" s="58"/>
      <c r="EZ71" s="58"/>
      <c r="FA71" s="58"/>
      <c r="FB71" s="58"/>
    </row>
    <row r="72" spans="1:158" x14ac:dyDescent="0.3">
      <c r="A72" s="2"/>
      <c r="B72" s="130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0"/>
      <c r="AE72" s="130"/>
      <c r="AF72" s="130"/>
      <c r="AG72" s="130"/>
      <c r="AH72" s="130"/>
      <c r="AI72" s="130"/>
      <c r="AJ72" s="130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8"/>
      <c r="BA72" s="58"/>
      <c r="BB72" s="58"/>
      <c r="BC72" s="58"/>
      <c r="BD72" s="58"/>
      <c r="BE72" s="58"/>
      <c r="BF72" s="58"/>
      <c r="BG72" s="58"/>
      <c r="BH72" s="58"/>
      <c r="BI72" s="58"/>
      <c r="BJ72" s="58"/>
      <c r="BK72" s="58"/>
      <c r="BL72" s="58"/>
      <c r="BM72" s="58"/>
      <c r="BN72" s="58"/>
      <c r="BO72" s="58"/>
      <c r="BP72" s="58"/>
      <c r="BQ72" s="58"/>
      <c r="BR72" s="58"/>
      <c r="BS72" s="58"/>
      <c r="BT72" s="58"/>
      <c r="BU72" s="58"/>
      <c r="BV72" s="58"/>
      <c r="BW72" s="58"/>
      <c r="BX72" s="58"/>
      <c r="BY72" s="58"/>
      <c r="BZ72" s="58"/>
      <c r="CA72" s="58"/>
      <c r="CB72" s="58"/>
      <c r="CC72" s="58"/>
      <c r="CD72" s="58"/>
      <c r="CE72" s="58"/>
      <c r="CF72" s="58"/>
      <c r="CG72" s="58"/>
      <c r="CH72" s="58"/>
      <c r="CI72" s="58"/>
      <c r="CJ72" s="58"/>
      <c r="CK72" s="58"/>
      <c r="CL72" s="58"/>
      <c r="CM72" s="58"/>
      <c r="CN72" s="58"/>
      <c r="CO72" s="58"/>
      <c r="CP72" s="58"/>
      <c r="CQ72" s="58"/>
      <c r="CR72" s="58"/>
      <c r="CS72" s="58"/>
      <c r="CT72" s="58"/>
      <c r="CU72" s="58"/>
      <c r="CV72" s="58"/>
      <c r="CW72" s="58"/>
      <c r="CX72" s="58"/>
      <c r="CY72" s="58"/>
      <c r="CZ72" s="58"/>
      <c r="DA72" s="58"/>
      <c r="DB72" s="58"/>
      <c r="DC72" s="58"/>
      <c r="DD72" s="58"/>
      <c r="DE72" s="58"/>
      <c r="DF72" s="58"/>
      <c r="DG72" s="58"/>
      <c r="DH72" s="58"/>
      <c r="DI72" s="58"/>
      <c r="DJ72" s="58"/>
      <c r="DK72" s="58"/>
      <c r="DL72" s="58"/>
      <c r="DM72" s="58"/>
      <c r="DN72" s="58"/>
      <c r="DO72" s="58"/>
      <c r="DP72" s="58"/>
      <c r="DQ72" s="58"/>
      <c r="DR72" s="58"/>
      <c r="DS72" s="58"/>
      <c r="DT72" s="58"/>
      <c r="DU72" s="58"/>
      <c r="DV72" s="58"/>
      <c r="DW72" s="58"/>
      <c r="DX72" s="58"/>
      <c r="DY72" s="58"/>
      <c r="DZ72" s="58"/>
      <c r="EA72" s="58"/>
      <c r="EB72" s="58"/>
      <c r="EC72" s="58"/>
      <c r="ED72" s="58"/>
      <c r="EE72" s="58"/>
      <c r="EF72" s="58"/>
      <c r="EG72" s="58"/>
      <c r="EH72" s="58"/>
      <c r="EI72" s="58"/>
      <c r="EJ72" s="58"/>
      <c r="EK72" s="58"/>
      <c r="EL72" s="58"/>
      <c r="EM72" s="58"/>
      <c r="EN72" s="58"/>
      <c r="EO72" s="58"/>
      <c r="EP72" s="58"/>
      <c r="EQ72" s="58"/>
      <c r="ER72" s="58"/>
      <c r="ES72" s="58"/>
      <c r="ET72" s="58"/>
      <c r="EU72" s="58"/>
      <c r="EV72" s="58"/>
      <c r="EW72" s="58"/>
      <c r="EX72" s="58"/>
      <c r="EY72" s="58"/>
      <c r="EZ72" s="58"/>
      <c r="FA72" s="58"/>
      <c r="FB72" s="58"/>
    </row>
    <row r="73" spans="1:158" x14ac:dyDescent="0.3">
      <c r="A73" s="2"/>
      <c r="B73" s="130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0"/>
      <c r="AE73" s="130"/>
      <c r="AF73" s="130"/>
      <c r="AG73" s="130"/>
      <c r="AH73" s="130"/>
      <c r="AI73" s="130"/>
      <c r="AJ73" s="130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B73" s="58"/>
      <c r="BC73" s="58"/>
      <c r="BD73" s="58"/>
      <c r="BE73" s="58"/>
      <c r="BF73" s="58"/>
      <c r="BG73" s="58"/>
      <c r="BH73" s="58"/>
      <c r="BI73" s="58"/>
      <c r="BJ73" s="58"/>
      <c r="BK73" s="58"/>
      <c r="BL73" s="58"/>
      <c r="BM73" s="58"/>
      <c r="BN73" s="58"/>
      <c r="BO73" s="58"/>
      <c r="BP73" s="58"/>
      <c r="BQ73" s="58"/>
      <c r="BR73" s="58"/>
      <c r="BS73" s="58"/>
      <c r="BT73" s="58"/>
      <c r="BU73" s="58"/>
      <c r="BV73" s="58"/>
      <c r="BW73" s="58"/>
      <c r="BX73" s="58"/>
      <c r="BY73" s="58"/>
      <c r="BZ73" s="58"/>
      <c r="CA73" s="58"/>
      <c r="CB73" s="58"/>
      <c r="CC73" s="58"/>
      <c r="CD73" s="58"/>
      <c r="CE73" s="58"/>
      <c r="CF73" s="58"/>
      <c r="CG73" s="58"/>
      <c r="CH73" s="58"/>
      <c r="CI73" s="58"/>
      <c r="CJ73" s="58"/>
      <c r="CK73" s="58"/>
      <c r="CL73" s="58"/>
      <c r="CM73" s="58"/>
      <c r="CN73" s="58"/>
      <c r="CO73" s="58"/>
      <c r="CP73" s="58"/>
      <c r="CQ73" s="58"/>
      <c r="CR73" s="58"/>
      <c r="CS73" s="58"/>
      <c r="CT73" s="58"/>
      <c r="CU73" s="58"/>
      <c r="CV73" s="58"/>
      <c r="CW73" s="58"/>
      <c r="CX73" s="58"/>
      <c r="CY73" s="58"/>
      <c r="CZ73" s="58"/>
      <c r="DA73" s="58"/>
      <c r="DB73" s="58"/>
      <c r="DC73" s="58"/>
      <c r="DD73" s="58"/>
      <c r="DE73" s="58"/>
      <c r="DF73" s="58"/>
      <c r="DG73" s="58"/>
      <c r="DH73" s="58"/>
      <c r="DI73" s="58"/>
      <c r="DJ73" s="58"/>
      <c r="DK73" s="58"/>
      <c r="DL73" s="58"/>
      <c r="DM73" s="58"/>
      <c r="DN73" s="58"/>
      <c r="DO73" s="58"/>
      <c r="DP73" s="58"/>
      <c r="DQ73" s="58"/>
      <c r="DR73" s="58"/>
      <c r="DS73" s="58"/>
      <c r="DT73" s="58"/>
      <c r="DU73" s="58"/>
      <c r="DV73" s="58"/>
      <c r="DW73" s="58"/>
      <c r="DX73" s="58"/>
      <c r="DY73" s="58"/>
      <c r="DZ73" s="58"/>
      <c r="EA73" s="58"/>
      <c r="EB73" s="58"/>
      <c r="EC73" s="58"/>
      <c r="ED73" s="58"/>
      <c r="EE73" s="58"/>
      <c r="EF73" s="58"/>
      <c r="EG73" s="58"/>
      <c r="EH73" s="58"/>
      <c r="EI73" s="58"/>
      <c r="EJ73" s="58"/>
      <c r="EK73" s="58"/>
      <c r="EL73" s="58"/>
      <c r="EM73" s="58"/>
      <c r="EN73" s="58"/>
      <c r="EO73" s="58"/>
      <c r="EP73" s="58"/>
      <c r="EQ73" s="58"/>
      <c r="ER73" s="58"/>
      <c r="ES73" s="58"/>
      <c r="ET73" s="58"/>
      <c r="EU73" s="58"/>
      <c r="EV73" s="58"/>
      <c r="EW73" s="58"/>
      <c r="EX73" s="58"/>
      <c r="EY73" s="58"/>
      <c r="EZ73" s="58"/>
      <c r="FA73" s="58"/>
      <c r="FB73" s="58"/>
    </row>
    <row r="74" spans="1:158" x14ac:dyDescent="0.3">
      <c r="A74" s="2"/>
      <c r="B74" s="130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0"/>
      <c r="AE74" s="130"/>
      <c r="AF74" s="130"/>
      <c r="AG74" s="130"/>
      <c r="AH74" s="130"/>
      <c r="AI74" s="130"/>
      <c r="AJ74" s="130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  <c r="BB74" s="58"/>
      <c r="BC74" s="58"/>
      <c r="BD74" s="58"/>
      <c r="BE74" s="58"/>
      <c r="BF74" s="58"/>
      <c r="BG74" s="58"/>
      <c r="BH74" s="58"/>
      <c r="BI74" s="58"/>
      <c r="BJ74" s="58"/>
      <c r="BK74" s="58"/>
      <c r="BL74" s="58"/>
      <c r="BM74" s="58"/>
      <c r="BN74" s="58"/>
      <c r="BO74" s="58"/>
      <c r="BP74" s="58"/>
      <c r="BQ74" s="58"/>
      <c r="BR74" s="58"/>
      <c r="BS74" s="58"/>
      <c r="BT74" s="58"/>
      <c r="BU74" s="58"/>
      <c r="BV74" s="58"/>
      <c r="BW74" s="58"/>
      <c r="BX74" s="58"/>
      <c r="BY74" s="58"/>
      <c r="BZ74" s="58"/>
      <c r="CA74" s="58"/>
      <c r="CB74" s="58"/>
      <c r="CC74" s="58"/>
      <c r="CD74" s="58"/>
      <c r="CE74" s="58"/>
      <c r="CF74" s="58"/>
      <c r="CG74" s="58"/>
      <c r="CH74" s="58"/>
      <c r="CI74" s="58"/>
      <c r="CJ74" s="58"/>
      <c r="CK74" s="58"/>
      <c r="CL74" s="58"/>
      <c r="CM74" s="58"/>
      <c r="CN74" s="58"/>
      <c r="CO74" s="58"/>
      <c r="CP74" s="58"/>
      <c r="CQ74" s="58"/>
      <c r="CR74" s="58"/>
      <c r="CS74" s="58"/>
      <c r="CT74" s="58"/>
      <c r="CU74" s="58"/>
      <c r="CV74" s="58"/>
      <c r="CW74" s="58"/>
      <c r="CX74" s="58"/>
      <c r="CY74" s="58"/>
      <c r="CZ74" s="58"/>
      <c r="DA74" s="58"/>
      <c r="DB74" s="58"/>
      <c r="DC74" s="58"/>
      <c r="DD74" s="58"/>
      <c r="DE74" s="58"/>
      <c r="DF74" s="58"/>
      <c r="DG74" s="58"/>
      <c r="DH74" s="58"/>
      <c r="DI74" s="58"/>
      <c r="DJ74" s="58"/>
      <c r="DK74" s="58"/>
      <c r="DL74" s="58"/>
      <c r="DM74" s="58"/>
      <c r="DN74" s="58"/>
      <c r="DO74" s="58"/>
      <c r="DP74" s="58"/>
      <c r="DQ74" s="58"/>
      <c r="DR74" s="58"/>
      <c r="DS74" s="58"/>
      <c r="DT74" s="58"/>
      <c r="DU74" s="58"/>
      <c r="DV74" s="58"/>
      <c r="DW74" s="58"/>
      <c r="DX74" s="58"/>
      <c r="DY74" s="58"/>
      <c r="DZ74" s="58"/>
      <c r="EA74" s="58"/>
      <c r="EB74" s="58"/>
      <c r="EC74" s="58"/>
      <c r="ED74" s="58"/>
      <c r="EE74" s="58"/>
      <c r="EF74" s="58"/>
      <c r="EG74" s="58"/>
      <c r="EH74" s="58"/>
      <c r="EI74" s="58"/>
      <c r="EJ74" s="58"/>
      <c r="EK74" s="58"/>
      <c r="EL74" s="58"/>
      <c r="EM74" s="58"/>
      <c r="EN74" s="58"/>
      <c r="EO74" s="58"/>
      <c r="EP74" s="58"/>
      <c r="EQ74" s="58"/>
      <c r="ER74" s="58"/>
      <c r="ES74" s="58"/>
      <c r="ET74" s="58"/>
      <c r="EU74" s="58"/>
      <c r="EV74" s="58"/>
      <c r="EW74" s="58"/>
      <c r="EX74" s="58"/>
      <c r="EY74" s="58"/>
      <c r="EZ74" s="58"/>
      <c r="FA74" s="58"/>
      <c r="FB74" s="58"/>
    </row>
    <row r="75" spans="1:158" x14ac:dyDescent="0.3">
      <c r="A75" s="2"/>
      <c r="B75" s="130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0"/>
      <c r="AE75" s="130"/>
      <c r="AF75" s="130"/>
      <c r="AG75" s="130"/>
      <c r="AH75" s="130"/>
      <c r="AI75" s="130"/>
      <c r="AJ75" s="130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58"/>
      <c r="BK75" s="58"/>
      <c r="BL75" s="58"/>
      <c r="BM75" s="58"/>
      <c r="BN75" s="58"/>
      <c r="BO75" s="58"/>
      <c r="BP75" s="58"/>
      <c r="BQ75" s="58"/>
      <c r="BR75" s="58"/>
      <c r="BS75" s="58"/>
      <c r="BT75" s="58"/>
      <c r="BU75" s="58"/>
      <c r="BV75" s="58"/>
      <c r="BW75" s="58"/>
      <c r="BX75" s="58"/>
      <c r="BY75" s="58"/>
      <c r="BZ75" s="58"/>
      <c r="CA75" s="58"/>
      <c r="CB75" s="58"/>
      <c r="CC75" s="58"/>
      <c r="CD75" s="58"/>
      <c r="CE75" s="58"/>
      <c r="CF75" s="58"/>
      <c r="CG75" s="58"/>
      <c r="CH75" s="58"/>
      <c r="CI75" s="58"/>
      <c r="CJ75" s="58"/>
      <c r="CK75" s="58"/>
      <c r="CL75" s="58"/>
      <c r="CM75" s="58"/>
      <c r="CN75" s="58"/>
      <c r="CO75" s="58"/>
      <c r="CP75" s="58"/>
      <c r="CQ75" s="58"/>
      <c r="CR75" s="58"/>
      <c r="CS75" s="58"/>
      <c r="CT75" s="58"/>
      <c r="CU75" s="58"/>
      <c r="CV75" s="58"/>
      <c r="CW75" s="58"/>
      <c r="CX75" s="58"/>
      <c r="CY75" s="58"/>
      <c r="CZ75" s="58"/>
      <c r="DA75" s="58"/>
      <c r="DB75" s="58"/>
      <c r="DC75" s="58"/>
      <c r="DD75" s="58"/>
      <c r="DE75" s="58"/>
      <c r="DF75" s="58"/>
      <c r="DG75" s="58"/>
      <c r="DH75" s="58"/>
      <c r="DI75" s="58"/>
      <c r="DJ75" s="58"/>
      <c r="DK75" s="58"/>
      <c r="DL75" s="58"/>
      <c r="DM75" s="58"/>
      <c r="DN75" s="58"/>
      <c r="DO75" s="58"/>
      <c r="DP75" s="58"/>
      <c r="DQ75" s="58"/>
      <c r="DR75" s="58"/>
      <c r="DS75" s="58"/>
      <c r="DT75" s="58"/>
      <c r="DU75" s="58"/>
      <c r="DV75" s="58"/>
      <c r="DW75" s="58"/>
      <c r="DX75" s="58"/>
      <c r="DY75" s="58"/>
      <c r="DZ75" s="58"/>
      <c r="EA75" s="58"/>
      <c r="EB75" s="58"/>
      <c r="EC75" s="58"/>
      <c r="ED75" s="58"/>
      <c r="EE75" s="58"/>
      <c r="EF75" s="58"/>
      <c r="EG75" s="58"/>
      <c r="EH75" s="58"/>
      <c r="EI75" s="58"/>
      <c r="EJ75" s="58"/>
      <c r="EK75" s="58"/>
      <c r="EL75" s="58"/>
      <c r="EM75" s="58"/>
      <c r="EN75" s="58"/>
      <c r="EO75" s="58"/>
      <c r="EP75" s="58"/>
      <c r="EQ75" s="58"/>
      <c r="ER75" s="58"/>
      <c r="ES75" s="58"/>
      <c r="ET75" s="58"/>
      <c r="EU75" s="58"/>
      <c r="EV75" s="58"/>
      <c r="EW75" s="58"/>
      <c r="EX75" s="58"/>
      <c r="EY75" s="58"/>
      <c r="EZ75" s="58"/>
      <c r="FA75" s="58"/>
      <c r="FB75" s="58"/>
    </row>
    <row r="76" spans="1:158" x14ac:dyDescent="0.3">
      <c r="A76" s="2"/>
      <c r="B76" s="130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0"/>
      <c r="AE76" s="130"/>
      <c r="AF76" s="130"/>
      <c r="AG76" s="130"/>
      <c r="AH76" s="130"/>
      <c r="AI76" s="130"/>
      <c r="AJ76" s="130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58"/>
      <c r="BN76" s="58"/>
      <c r="BO76" s="58"/>
      <c r="BP76" s="58"/>
      <c r="BQ76" s="58"/>
      <c r="BR76" s="58"/>
      <c r="BS76" s="58"/>
      <c r="BT76" s="58"/>
      <c r="BU76" s="58"/>
      <c r="BV76" s="58"/>
      <c r="BW76" s="58"/>
      <c r="BX76" s="58"/>
      <c r="BY76" s="58"/>
      <c r="BZ76" s="58"/>
      <c r="CA76" s="58"/>
      <c r="CB76" s="58"/>
      <c r="CC76" s="58"/>
      <c r="CD76" s="58"/>
      <c r="CE76" s="58"/>
      <c r="CF76" s="58"/>
      <c r="CG76" s="58"/>
      <c r="CH76" s="58"/>
      <c r="CI76" s="58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  <c r="DM76" s="58"/>
      <c r="DN76" s="58"/>
      <c r="DO76" s="58"/>
      <c r="DP76" s="58"/>
      <c r="DQ76" s="58"/>
      <c r="DR76" s="58"/>
      <c r="DS76" s="58"/>
      <c r="DT76" s="58"/>
      <c r="DU76" s="58"/>
      <c r="DV76" s="58"/>
      <c r="DW76" s="58"/>
      <c r="DX76" s="58"/>
      <c r="DY76" s="58"/>
      <c r="DZ76" s="58"/>
      <c r="EA76" s="58"/>
      <c r="EB76" s="58"/>
      <c r="EC76" s="58"/>
      <c r="ED76" s="58"/>
      <c r="EE76" s="58"/>
      <c r="EF76" s="58"/>
      <c r="EG76" s="58"/>
      <c r="EH76" s="58"/>
      <c r="EI76" s="58"/>
      <c r="EJ76" s="58"/>
      <c r="EK76" s="58"/>
      <c r="EL76" s="58"/>
      <c r="EM76" s="58"/>
      <c r="EN76" s="58"/>
      <c r="EO76" s="58"/>
      <c r="EP76" s="58"/>
      <c r="EQ76" s="58"/>
      <c r="ER76" s="58"/>
      <c r="ES76" s="58"/>
      <c r="ET76" s="58"/>
      <c r="EU76" s="58"/>
      <c r="EV76" s="58"/>
      <c r="EW76" s="58"/>
      <c r="EX76" s="58"/>
      <c r="EY76" s="58"/>
      <c r="EZ76" s="58"/>
      <c r="FA76" s="58"/>
      <c r="FB76" s="58"/>
    </row>
    <row r="77" spans="1:158" x14ac:dyDescent="0.3">
      <c r="A77" s="2"/>
      <c r="B77" s="130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0"/>
      <c r="AE77" s="130"/>
      <c r="AF77" s="130"/>
      <c r="AG77" s="130"/>
      <c r="AH77" s="130"/>
      <c r="AI77" s="130"/>
      <c r="AJ77" s="130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58"/>
      <c r="BK77" s="58"/>
      <c r="BL77" s="58"/>
      <c r="BM77" s="58"/>
      <c r="BN77" s="58"/>
      <c r="BO77" s="58"/>
      <c r="BP77" s="58"/>
      <c r="BQ77" s="58"/>
      <c r="BR77" s="58"/>
      <c r="BS77" s="58"/>
      <c r="BT77" s="58"/>
      <c r="BU77" s="58"/>
      <c r="BV77" s="58"/>
      <c r="BW77" s="58"/>
      <c r="BX77" s="58"/>
      <c r="BY77" s="58"/>
      <c r="BZ77" s="58"/>
      <c r="CA77" s="58"/>
      <c r="CB77" s="58"/>
      <c r="CC77" s="58"/>
      <c r="CD77" s="58"/>
      <c r="CE77" s="58"/>
      <c r="CF77" s="58"/>
      <c r="CG77" s="58"/>
      <c r="CH77" s="58"/>
      <c r="CI77" s="58"/>
      <c r="CJ77" s="58"/>
      <c r="CK77" s="58"/>
      <c r="CL77" s="58"/>
      <c r="CM77" s="58"/>
      <c r="CN77" s="58"/>
      <c r="CO77" s="58"/>
      <c r="CP77" s="58"/>
      <c r="CQ77" s="58"/>
      <c r="CR77" s="58"/>
      <c r="CS77" s="58"/>
      <c r="CT77" s="58"/>
      <c r="CU77" s="58"/>
      <c r="CV77" s="58"/>
      <c r="CW77" s="58"/>
      <c r="CX77" s="58"/>
      <c r="CY77" s="58"/>
      <c r="CZ77" s="58"/>
      <c r="DA77" s="58"/>
      <c r="DB77" s="58"/>
      <c r="DC77" s="58"/>
      <c r="DD77" s="58"/>
      <c r="DE77" s="58"/>
      <c r="DF77" s="58"/>
      <c r="DG77" s="58"/>
      <c r="DH77" s="58"/>
      <c r="DI77" s="58"/>
      <c r="DJ77" s="58"/>
      <c r="DK77" s="58"/>
      <c r="DL77" s="58"/>
      <c r="DM77" s="58"/>
      <c r="DN77" s="58"/>
      <c r="DO77" s="58"/>
      <c r="DP77" s="58"/>
      <c r="DQ77" s="58"/>
      <c r="DR77" s="58"/>
      <c r="DS77" s="58"/>
      <c r="DT77" s="58"/>
      <c r="DU77" s="58"/>
      <c r="DV77" s="58"/>
      <c r="DW77" s="58"/>
      <c r="DX77" s="58"/>
      <c r="DY77" s="58"/>
      <c r="DZ77" s="58"/>
      <c r="EA77" s="58"/>
      <c r="EB77" s="58"/>
      <c r="EC77" s="58"/>
      <c r="ED77" s="58"/>
      <c r="EE77" s="58"/>
      <c r="EF77" s="58"/>
      <c r="EG77" s="58"/>
      <c r="EH77" s="58"/>
      <c r="EI77" s="58"/>
      <c r="EJ77" s="58"/>
      <c r="EK77" s="58"/>
      <c r="EL77" s="58"/>
      <c r="EM77" s="58"/>
      <c r="EN77" s="58"/>
      <c r="EO77" s="58"/>
      <c r="EP77" s="58"/>
      <c r="EQ77" s="58"/>
      <c r="ER77" s="58"/>
      <c r="ES77" s="58"/>
      <c r="ET77" s="58"/>
      <c r="EU77" s="58"/>
      <c r="EV77" s="58"/>
      <c r="EW77" s="58"/>
      <c r="EX77" s="58"/>
      <c r="EY77" s="58"/>
      <c r="EZ77" s="58"/>
      <c r="FA77" s="58"/>
      <c r="FB77" s="58"/>
    </row>
    <row r="78" spans="1:158" x14ac:dyDescent="0.3">
      <c r="A78" s="2"/>
      <c r="B78" s="130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0"/>
      <c r="AE78" s="130"/>
      <c r="AF78" s="130"/>
      <c r="AG78" s="130"/>
      <c r="AH78" s="130"/>
      <c r="AI78" s="130"/>
      <c r="AJ78" s="130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  <c r="BF78" s="58"/>
      <c r="BG78" s="58"/>
      <c r="BH78" s="58"/>
      <c r="BI78" s="58"/>
      <c r="BJ78" s="58"/>
      <c r="BK78" s="58"/>
      <c r="BL78" s="58"/>
      <c r="BM78" s="58"/>
      <c r="BN78" s="58"/>
      <c r="BO78" s="58"/>
      <c r="BP78" s="58"/>
      <c r="BQ78" s="58"/>
      <c r="BR78" s="58"/>
      <c r="BS78" s="58"/>
      <c r="BT78" s="58"/>
      <c r="BU78" s="58"/>
      <c r="BV78" s="58"/>
      <c r="BW78" s="58"/>
      <c r="BX78" s="58"/>
      <c r="BY78" s="58"/>
      <c r="BZ78" s="58"/>
      <c r="CA78" s="58"/>
      <c r="CB78" s="58"/>
      <c r="CC78" s="58"/>
      <c r="CD78" s="58"/>
      <c r="CE78" s="58"/>
      <c r="CF78" s="58"/>
      <c r="CG78" s="58"/>
      <c r="CH78" s="58"/>
      <c r="CI78" s="58"/>
      <c r="CJ78" s="58"/>
      <c r="CK78" s="58"/>
      <c r="CL78" s="58"/>
      <c r="CM78" s="58"/>
      <c r="CN78" s="58"/>
      <c r="CO78" s="58"/>
      <c r="CP78" s="58"/>
      <c r="CQ78" s="58"/>
      <c r="CR78" s="58"/>
      <c r="CS78" s="58"/>
      <c r="CT78" s="58"/>
      <c r="CU78" s="58"/>
      <c r="CV78" s="58"/>
      <c r="CW78" s="58"/>
      <c r="CX78" s="58"/>
      <c r="CY78" s="58"/>
      <c r="CZ78" s="58"/>
      <c r="DA78" s="58"/>
      <c r="DB78" s="58"/>
      <c r="DC78" s="58"/>
      <c r="DD78" s="58"/>
      <c r="DE78" s="58"/>
      <c r="DF78" s="58"/>
      <c r="DG78" s="58"/>
      <c r="DH78" s="58"/>
      <c r="DI78" s="58"/>
      <c r="DJ78" s="58"/>
      <c r="DK78" s="58"/>
      <c r="DL78" s="58"/>
      <c r="DM78" s="58"/>
      <c r="DN78" s="58"/>
      <c r="DO78" s="58"/>
      <c r="DP78" s="58"/>
      <c r="DQ78" s="58"/>
      <c r="DR78" s="58"/>
      <c r="DS78" s="58"/>
      <c r="DT78" s="58"/>
      <c r="DU78" s="58"/>
      <c r="DV78" s="58"/>
      <c r="DW78" s="58"/>
      <c r="DX78" s="58"/>
      <c r="DY78" s="58"/>
      <c r="DZ78" s="58"/>
      <c r="EA78" s="58"/>
      <c r="EB78" s="58"/>
      <c r="EC78" s="58"/>
      <c r="ED78" s="58"/>
      <c r="EE78" s="58"/>
      <c r="EF78" s="58"/>
      <c r="EG78" s="58"/>
      <c r="EH78" s="58"/>
      <c r="EI78" s="58"/>
      <c r="EJ78" s="58"/>
      <c r="EK78" s="58"/>
      <c r="EL78" s="58"/>
      <c r="EM78" s="58"/>
      <c r="EN78" s="58"/>
      <c r="EO78" s="58"/>
      <c r="EP78" s="58"/>
      <c r="EQ78" s="58"/>
      <c r="ER78" s="58"/>
      <c r="ES78" s="58"/>
      <c r="ET78" s="58"/>
      <c r="EU78" s="58"/>
      <c r="EV78" s="58"/>
      <c r="EW78" s="58"/>
      <c r="EX78" s="58"/>
      <c r="EY78" s="58"/>
      <c r="EZ78" s="58"/>
      <c r="FA78" s="58"/>
      <c r="FB78" s="58"/>
    </row>
    <row r="79" spans="1:158" x14ac:dyDescent="0.3">
      <c r="A79" s="2"/>
      <c r="B79" s="130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0"/>
      <c r="AE79" s="130"/>
      <c r="AF79" s="130"/>
      <c r="AG79" s="130"/>
      <c r="AH79" s="130"/>
      <c r="AI79" s="130"/>
      <c r="AJ79" s="130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  <c r="BF79" s="58"/>
      <c r="BG79" s="58"/>
      <c r="BH79" s="58"/>
      <c r="BI79" s="58"/>
      <c r="BJ79" s="58"/>
      <c r="BK79" s="58"/>
      <c r="BL79" s="58"/>
      <c r="BM79" s="58"/>
      <c r="BN79" s="58"/>
      <c r="BO79" s="58"/>
      <c r="BP79" s="58"/>
      <c r="BQ79" s="58"/>
      <c r="BR79" s="58"/>
      <c r="BS79" s="58"/>
      <c r="BT79" s="58"/>
      <c r="BU79" s="58"/>
      <c r="BV79" s="58"/>
      <c r="BW79" s="58"/>
      <c r="BX79" s="58"/>
      <c r="BY79" s="58"/>
      <c r="BZ79" s="58"/>
      <c r="CA79" s="58"/>
      <c r="CB79" s="58"/>
      <c r="CC79" s="58"/>
      <c r="CD79" s="58"/>
      <c r="CE79" s="58"/>
      <c r="CF79" s="58"/>
      <c r="CG79" s="58"/>
      <c r="CH79" s="58"/>
      <c r="CI79" s="58"/>
      <c r="CJ79" s="58"/>
      <c r="CK79" s="58"/>
      <c r="CL79" s="58"/>
      <c r="CM79" s="58"/>
      <c r="CN79" s="58"/>
      <c r="CO79" s="58"/>
      <c r="CP79" s="58"/>
      <c r="CQ79" s="58"/>
      <c r="CR79" s="58"/>
      <c r="CS79" s="58"/>
      <c r="CT79" s="58"/>
      <c r="CU79" s="58"/>
      <c r="CV79" s="58"/>
      <c r="CW79" s="58"/>
      <c r="CX79" s="58"/>
      <c r="CY79" s="58"/>
      <c r="CZ79" s="58"/>
      <c r="DA79" s="58"/>
      <c r="DB79" s="58"/>
      <c r="DC79" s="58"/>
      <c r="DD79" s="58"/>
      <c r="DE79" s="58"/>
      <c r="DF79" s="58"/>
      <c r="DG79" s="58"/>
      <c r="DH79" s="58"/>
      <c r="DI79" s="58"/>
      <c r="DJ79" s="58"/>
      <c r="DK79" s="58"/>
      <c r="DL79" s="58"/>
      <c r="DM79" s="58"/>
      <c r="DN79" s="58"/>
      <c r="DO79" s="58"/>
      <c r="DP79" s="58"/>
      <c r="DQ79" s="58"/>
      <c r="DR79" s="58"/>
      <c r="DS79" s="58"/>
      <c r="DT79" s="58"/>
      <c r="DU79" s="58"/>
      <c r="DV79" s="58"/>
      <c r="DW79" s="58"/>
      <c r="DX79" s="58"/>
      <c r="DY79" s="58"/>
      <c r="DZ79" s="58"/>
      <c r="EA79" s="58"/>
      <c r="EB79" s="58"/>
      <c r="EC79" s="58"/>
      <c r="ED79" s="58"/>
      <c r="EE79" s="58"/>
      <c r="EF79" s="58"/>
      <c r="EG79" s="58"/>
      <c r="EH79" s="58"/>
      <c r="EI79" s="58"/>
      <c r="EJ79" s="58"/>
      <c r="EK79" s="58"/>
      <c r="EL79" s="58"/>
      <c r="EM79" s="58"/>
      <c r="EN79" s="58"/>
      <c r="EO79" s="58"/>
      <c r="EP79" s="58"/>
      <c r="EQ79" s="58"/>
      <c r="ER79" s="58"/>
      <c r="ES79" s="58"/>
      <c r="ET79" s="58"/>
      <c r="EU79" s="58"/>
      <c r="EV79" s="58"/>
      <c r="EW79" s="58"/>
      <c r="EX79" s="58"/>
      <c r="EY79" s="58"/>
      <c r="EZ79" s="58"/>
      <c r="FA79" s="58"/>
      <c r="FB79" s="58"/>
    </row>
    <row r="80" spans="1:158" x14ac:dyDescent="0.3">
      <c r="A80" s="2"/>
      <c r="B80" s="130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0"/>
      <c r="AE80" s="130"/>
      <c r="AF80" s="130"/>
      <c r="AG80" s="130"/>
      <c r="AH80" s="130"/>
      <c r="AI80" s="130"/>
      <c r="AJ80" s="130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  <c r="CI80" s="58"/>
      <c r="CJ80" s="58"/>
      <c r="CK80" s="58"/>
      <c r="CL80" s="58"/>
      <c r="CM80" s="58"/>
      <c r="CN80" s="58"/>
      <c r="CO80" s="58"/>
      <c r="CP80" s="58"/>
      <c r="CQ80" s="58"/>
      <c r="CR80" s="58"/>
      <c r="CS80" s="58"/>
      <c r="CT80" s="58"/>
      <c r="CU80" s="58"/>
      <c r="CV80" s="58"/>
      <c r="CW80" s="58"/>
      <c r="CX80" s="58"/>
      <c r="CY80" s="58"/>
      <c r="CZ80" s="58"/>
      <c r="DA80" s="58"/>
      <c r="DB80" s="58"/>
      <c r="DC80" s="58"/>
      <c r="DD80" s="58"/>
      <c r="DE80" s="58"/>
      <c r="DF80" s="58"/>
      <c r="DG80" s="58"/>
      <c r="DH80" s="58"/>
      <c r="DI80" s="58"/>
      <c r="DJ80" s="58"/>
      <c r="DK80" s="58"/>
      <c r="DL80" s="58"/>
      <c r="DM80" s="58"/>
      <c r="DN80" s="58"/>
      <c r="DO80" s="58"/>
      <c r="DP80" s="58"/>
      <c r="DQ80" s="58"/>
      <c r="DR80" s="58"/>
      <c r="DS80" s="58"/>
      <c r="DT80" s="58"/>
      <c r="DU80" s="58"/>
      <c r="DV80" s="58"/>
      <c r="DW80" s="58"/>
      <c r="DX80" s="58"/>
      <c r="DY80" s="58"/>
      <c r="DZ80" s="58"/>
      <c r="EA80" s="58"/>
      <c r="EB80" s="58"/>
      <c r="EC80" s="58"/>
      <c r="ED80" s="58"/>
      <c r="EE80" s="58"/>
      <c r="EF80" s="58"/>
      <c r="EG80" s="58"/>
      <c r="EH80" s="58"/>
      <c r="EI80" s="58"/>
      <c r="EJ80" s="58"/>
      <c r="EK80" s="58"/>
      <c r="EL80" s="58"/>
      <c r="EM80" s="58"/>
      <c r="EN80" s="58"/>
      <c r="EO80" s="58"/>
      <c r="EP80" s="58"/>
      <c r="EQ80" s="58"/>
      <c r="ER80" s="58"/>
      <c r="ES80" s="58"/>
      <c r="ET80" s="58"/>
      <c r="EU80" s="58"/>
      <c r="EV80" s="58"/>
      <c r="EW80" s="58"/>
      <c r="EX80" s="58"/>
      <c r="EY80" s="58"/>
      <c r="EZ80" s="58"/>
      <c r="FA80" s="58"/>
      <c r="FB80" s="58"/>
    </row>
    <row r="81" spans="1:158" x14ac:dyDescent="0.3">
      <c r="A81" s="2"/>
      <c r="B81" s="130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0"/>
      <c r="AE81" s="130"/>
      <c r="AF81" s="130"/>
      <c r="AG81" s="130"/>
      <c r="AH81" s="130"/>
      <c r="AI81" s="130"/>
      <c r="AJ81" s="130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58"/>
      <c r="BK81" s="58"/>
      <c r="BL81" s="58"/>
      <c r="BM81" s="58"/>
      <c r="BN81" s="58"/>
      <c r="BO81" s="58"/>
      <c r="BP81" s="58"/>
      <c r="BQ81" s="58"/>
      <c r="BR81" s="58"/>
      <c r="BS81" s="58"/>
      <c r="BT81" s="58"/>
      <c r="BU81" s="58"/>
      <c r="BV81" s="58"/>
      <c r="BW81" s="58"/>
      <c r="BX81" s="58"/>
      <c r="BY81" s="58"/>
      <c r="BZ81" s="58"/>
      <c r="CA81" s="58"/>
      <c r="CB81" s="58"/>
      <c r="CC81" s="58"/>
      <c r="CD81" s="58"/>
      <c r="CE81" s="58"/>
      <c r="CF81" s="58"/>
      <c r="CG81" s="58"/>
      <c r="CH81" s="58"/>
      <c r="CI81" s="58"/>
      <c r="CJ81" s="58"/>
      <c r="CK81" s="58"/>
      <c r="CL81" s="58"/>
      <c r="CM81" s="58"/>
      <c r="CN81" s="58"/>
      <c r="CO81" s="58"/>
      <c r="CP81" s="58"/>
      <c r="CQ81" s="58"/>
      <c r="CR81" s="58"/>
      <c r="CS81" s="58"/>
      <c r="CT81" s="58"/>
      <c r="CU81" s="58"/>
      <c r="CV81" s="58"/>
      <c r="CW81" s="58"/>
      <c r="CX81" s="58"/>
      <c r="CY81" s="58"/>
      <c r="CZ81" s="58"/>
      <c r="DA81" s="58"/>
      <c r="DB81" s="58"/>
      <c r="DC81" s="58"/>
      <c r="DD81" s="58"/>
      <c r="DE81" s="58"/>
      <c r="DF81" s="58"/>
      <c r="DG81" s="58"/>
      <c r="DH81" s="58"/>
      <c r="DI81" s="58"/>
      <c r="DJ81" s="58"/>
      <c r="DK81" s="58"/>
      <c r="DL81" s="58"/>
      <c r="DM81" s="58"/>
      <c r="DN81" s="58"/>
      <c r="DO81" s="58"/>
      <c r="DP81" s="58"/>
      <c r="DQ81" s="58"/>
      <c r="DR81" s="58"/>
      <c r="DS81" s="58"/>
      <c r="DT81" s="58"/>
      <c r="DU81" s="58"/>
      <c r="DV81" s="58"/>
      <c r="DW81" s="58"/>
      <c r="DX81" s="58"/>
      <c r="DY81" s="58"/>
      <c r="DZ81" s="58"/>
      <c r="EA81" s="58"/>
      <c r="EB81" s="58"/>
      <c r="EC81" s="58"/>
      <c r="ED81" s="58"/>
      <c r="EE81" s="58"/>
      <c r="EF81" s="58"/>
      <c r="EG81" s="58"/>
      <c r="EH81" s="58"/>
      <c r="EI81" s="58"/>
      <c r="EJ81" s="58"/>
      <c r="EK81" s="58"/>
      <c r="EL81" s="58"/>
      <c r="EM81" s="58"/>
      <c r="EN81" s="58"/>
      <c r="EO81" s="58"/>
      <c r="EP81" s="58"/>
      <c r="EQ81" s="58"/>
      <c r="ER81" s="58"/>
      <c r="ES81" s="58"/>
      <c r="ET81" s="58"/>
      <c r="EU81" s="58"/>
      <c r="EV81" s="58"/>
      <c r="EW81" s="58"/>
      <c r="EX81" s="58"/>
      <c r="EY81" s="58"/>
      <c r="EZ81" s="58"/>
      <c r="FA81" s="58"/>
      <c r="FB81" s="58"/>
    </row>
    <row r="82" spans="1:158" x14ac:dyDescent="0.3">
      <c r="A82" s="2"/>
      <c r="B82" s="130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130"/>
      <c r="N82" s="130"/>
      <c r="O82" s="130"/>
      <c r="P82" s="130"/>
      <c r="Q82" s="130"/>
      <c r="R82" s="130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0"/>
      <c r="AE82" s="130"/>
      <c r="AF82" s="130"/>
      <c r="AG82" s="130"/>
      <c r="AH82" s="130"/>
      <c r="AI82" s="130"/>
      <c r="AJ82" s="130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58"/>
      <c r="BD82" s="58"/>
      <c r="BE82" s="58"/>
      <c r="BF82" s="58"/>
      <c r="BG82" s="58"/>
      <c r="BH82" s="58"/>
      <c r="BI82" s="58"/>
      <c r="BJ82" s="58"/>
      <c r="BK82" s="58"/>
      <c r="BL82" s="58"/>
      <c r="BM82" s="58"/>
      <c r="BN82" s="58"/>
      <c r="BO82" s="58"/>
      <c r="BP82" s="58"/>
      <c r="BQ82" s="58"/>
      <c r="BR82" s="58"/>
      <c r="BS82" s="58"/>
      <c r="BT82" s="58"/>
      <c r="BU82" s="58"/>
      <c r="BV82" s="58"/>
      <c r="BW82" s="58"/>
      <c r="BX82" s="58"/>
      <c r="BY82" s="58"/>
      <c r="BZ82" s="58"/>
      <c r="CA82" s="58"/>
      <c r="CB82" s="58"/>
      <c r="CC82" s="58"/>
      <c r="CD82" s="58"/>
      <c r="CE82" s="58"/>
      <c r="CF82" s="58"/>
      <c r="CG82" s="58"/>
      <c r="CH82" s="58"/>
      <c r="CI82" s="58"/>
      <c r="CJ82" s="58"/>
      <c r="CK82" s="58"/>
      <c r="CL82" s="58"/>
      <c r="CM82" s="58"/>
      <c r="CN82" s="58"/>
      <c r="CO82" s="58"/>
      <c r="CP82" s="58"/>
      <c r="CQ82" s="58"/>
      <c r="CR82" s="58"/>
      <c r="CS82" s="58"/>
      <c r="CT82" s="58"/>
      <c r="CU82" s="58"/>
      <c r="CV82" s="58"/>
      <c r="CW82" s="58"/>
      <c r="CX82" s="58"/>
      <c r="CY82" s="58"/>
      <c r="CZ82" s="58"/>
      <c r="DA82" s="58"/>
      <c r="DB82" s="58"/>
      <c r="DC82" s="58"/>
      <c r="DD82" s="58"/>
      <c r="DE82" s="58"/>
      <c r="DF82" s="58"/>
      <c r="DG82" s="58"/>
      <c r="DH82" s="58"/>
      <c r="DI82" s="58"/>
      <c r="DJ82" s="58"/>
      <c r="DK82" s="58"/>
      <c r="DL82" s="58"/>
      <c r="DM82" s="58"/>
      <c r="DN82" s="58"/>
      <c r="DO82" s="58"/>
      <c r="DP82" s="58"/>
      <c r="DQ82" s="58"/>
      <c r="DR82" s="58"/>
      <c r="DS82" s="58"/>
      <c r="DT82" s="58"/>
      <c r="DU82" s="58"/>
      <c r="DV82" s="58"/>
      <c r="DW82" s="58"/>
      <c r="DX82" s="58"/>
      <c r="DY82" s="58"/>
      <c r="DZ82" s="58"/>
      <c r="EA82" s="58"/>
      <c r="EB82" s="58"/>
      <c r="EC82" s="58"/>
      <c r="ED82" s="58"/>
      <c r="EE82" s="58"/>
      <c r="EF82" s="58"/>
      <c r="EG82" s="58"/>
      <c r="EH82" s="58"/>
      <c r="EI82" s="58"/>
      <c r="EJ82" s="58"/>
      <c r="EK82" s="58"/>
      <c r="EL82" s="58"/>
      <c r="EM82" s="58"/>
      <c r="EN82" s="58"/>
      <c r="EO82" s="58"/>
      <c r="EP82" s="58"/>
      <c r="EQ82" s="58"/>
      <c r="ER82" s="58"/>
      <c r="ES82" s="58"/>
      <c r="ET82" s="58"/>
      <c r="EU82" s="58"/>
      <c r="EV82" s="58"/>
      <c r="EW82" s="58"/>
      <c r="EX82" s="58"/>
      <c r="EY82" s="58"/>
      <c r="EZ82" s="58"/>
      <c r="FA82" s="58"/>
      <c r="FB82" s="58"/>
    </row>
    <row r="83" spans="1:158" x14ac:dyDescent="0.3">
      <c r="A83" s="2"/>
      <c r="B83" s="130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  <c r="AA83" s="130"/>
      <c r="AB83" s="130"/>
      <c r="AC83" s="130"/>
      <c r="AD83" s="130"/>
      <c r="AE83" s="130"/>
      <c r="AF83" s="130"/>
      <c r="AG83" s="130"/>
      <c r="AH83" s="130"/>
      <c r="AI83" s="130"/>
      <c r="AJ83" s="130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58"/>
      <c r="BK83" s="58"/>
      <c r="BL83" s="58"/>
      <c r="BM83" s="58"/>
      <c r="BN83" s="58"/>
      <c r="BO83" s="58"/>
      <c r="BP83" s="58"/>
      <c r="BQ83" s="58"/>
      <c r="BR83" s="58"/>
      <c r="BS83" s="58"/>
      <c r="BT83" s="58"/>
      <c r="BU83" s="58"/>
      <c r="BV83" s="58"/>
      <c r="BW83" s="58"/>
      <c r="BX83" s="58"/>
      <c r="BY83" s="58"/>
      <c r="BZ83" s="58"/>
      <c r="CA83" s="58"/>
      <c r="CB83" s="58"/>
      <c r="CC83" s="58"/>
      <c r="CD83" s="58"/>
      <c r="CE83" s="58"/>
      <c r="CF83" s="58"/>
      <c r="CG83" s="58"/>
      <c r="CH83" s="58"/>
      <c r="CI83" s="58"/>
      <c r="CJ83" s="58"/>
      <c r="CK83" s="58"/>
      <c r="CL83" s="58"/>
      <c r="CM83" s="58"/>
      <c r="CN83" s="58"/>
      <c r="CO83" s="58"/>
      <c r="CP83" s="58"/>
      <c r="CQ83" s="58"/>
      <c r="CR83" s="58"/>
      <c r="CS83" s="58"/>
      <c r="CT83" s="58"/>
      <c r="CU83" s="58"/>
      <c r="CV83" s="58"/>
      <c r="CW83" s="58"/>
      <c r="CX83" s="58"/>
      <c r="CY83" s="58"/>
      <c r="CZ83" s="58"/>
      <c r="DA83" s="58"/>
      <c r="DB83" s="58"/>
      <c r="DC83" s="58"/>
      <c r="DD83" s="58"/>
      <c r="DE83" s="58"/>
      <c r="DF83" s="58"/>
      <c r="DG83" s="58"/>
      <c r="DH83" s="58"/>
      <c r="DI83" s="58"/>
      <c r="DJ83" s="58"/>
      <c r="DK83" s="58"/>
      <c r="DL83" s="58"/>
      <c r="DM83" s="58"/>
      <c r="DN83" s="58"/>
      <c r="DO83" s="58"/>
      <c r="DP83" s="58"/>
      <c r="DQ83" s="58"/>
      <c r="DR83" s="58"/>
      <c r="DS83" s="58"/>
      <c r="DT83" s="58"/>
      <c r="DU83" s="58"/>
      <c r="DV83" s="58"/>
      <c r="DW83" s="58"/>
      <c r="DX83" s="58"/>
      <c r="DY83" s="58"/>
      <c r="DZ83" s="58"/>
      <c r="EA83" s="58"/>
      <c r="EB83" s="58"/>
      <c r="EC83" s="58"/>
      <c r="ED83" s="58"/>
      <c r="EE83" s="58"/>
      <c r="EF83" s="58"/>
      <c r="EG83" s="58"/>
      <c r="EH83" s="58"/>
      <c r="EI83" s="58"/>
      <c r="EJ83" s="58"/>
      <c r="EK83" s="58"/>
      <c r="EL83" s="58"/>
      <c r="EM83" s="58"/>
      <c r="EN83" s="58"/>
      <c r="EO83" s="58"/>
      <c r="EP83" s="58"/>
      <c r="EQ83" s="58"/>
      <c r="ER83" s="58"/>
      <c r="ES83" s="58"/>
      <c r="ET83" s="58"/>
      <c r="EU83" s="58"/>
      <c r="EV83" s="58"/>
      <c r="EW83" s="58"/>
      <c r="EX83" s="58"/>
      <c r="EY83" s="58"/>
      <c r="EZ83" s="58"/>
      <c r="FA83" s="58"/>
      <c r="FB83" s="58"/>
    </row>
    <row r="84" spans="1:158" x14ac:dyDescent="0.3">
      <c r="A84" s="2"/>
      <c r="B84" s="130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  <c r="Y84" s="130"/>
      <c r="Z84" s="130"/>
      <c r="AA84" s="130"/>
      <c r="AB84" s="130"/>
      <c r="AC84" s="130"/>
      <c r="AD84" s="130"/>
      <c r="AE84" s="130"/>
      <c r="AF84" s="130"/>
      <c r="AG84" s="130"/>
      <c r="AH84" s="130"/>
      <c r="AI84" s="130"/>
      <c r="AJ84" s="130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8"/>
      <c r="BF84" s="58"/>
      <c r="BG84" s="58"/>
      <c r="BH84" s="58"/>
      <c r="BI84" s="58"/>
      <c r="BJ84" s="58"/>
      <c r="BK84" s="58"/>
      <c r="BL84" s="58"/>
      <c r="BM84" s="58"/>
      <c r="BN84" s="58"/>
      <c r="BO84" s="58"/>
      <c r="BP84" s="58"/>
      <c r="BQ84" s="58"/>
      <c r="BR84" s="58"/>
      <c r="BS84" s="58"/>
      <c r="BT84" s="58"/>
      <c r="BU84" s="58"/>
      <c r="BV84" s="58"/>
      <c r="BW84" s="58"/>
      <c r="BX84" s="58"/>
      <c r="BY84" s="58"/>
      <c r="BZ84" s="58"/>
      <c r="CA84" s="58"/>
      <c r="CB84" s="58"/>
      <c r="CC84" s="58"/>
      <c r="CD84" s="58"/>
      <c r="CE84" s="58"/>
      <c r="CF84" s="58"/>
      <c r="CG84" s="58"/>
      <c r="CH84" s="58"/>
      <c r="CI84" s="58"/>
      <c r="CJ84" s="58"/>
      <c r="CK84" s="58"/>
      <c r="CL84" s="58"/>
      <c r="CM84" s="58"/>
      <c r="CN84" s="58"/>
      <c r="CO84" s="58"/>
      <c r="CP84" s="58"/>
      <c r="CQ84" s="58"/>
      <c r="CR84" s="58"/>
      <c r="CS84" s="58"/>
      <c r="CT84" s="58"/>
      <c r="CU84" s="58"/>
      <c r="CV84" s="58"/>
      <c r="CW84" s="58"/>
      <c r="CX84" s="58"/>
      <c r="CY84" s="58"/>
      <c r="CZ84" s="58"/>
      <c r="DA84" s="58"/>
      <c r="DB84" s="58"/>
      <c r="DC84" s="58"/>
      <c r="DD84" s="58"/>
      <c r="DE84" s="58"/>
      <c r="DF84" s="58"/>
      <c r="DG84" s="58"/>
      <c r="DH84" s="58"/>
      <c r="DI84" s="58"/>
      <c r="DJ84" s="58"/>
      <c r="DK84" s="58"/>
      <c r="DL84" s="58"/>
      <c r="DM84" s="58"/>
      <c r="DN84" s="58"/>
      <c r="DO84" s="58"/>
      <c r="DP84" s="58"/>
      <c r="DQ84" s="58"/>
      <c r="DR84" s="58"/>
      <c r="DS84" s="58"/>
      <c r="DT84" s="58"/>
      <c r="DU84" s="58"/>
      <c r="DV84" s="58"/>
      <c r="DW84" s="58"/>
      <c r="DX84" s="58"/>
      <c r="DY84" s="58"/>
      <c r="DZ84" s="58"/>
      <c r="EA84" s="58"/>
      <c r="EB84" s="58"/>
      <c r="EC84" s="58"/>
      <c r="ED84" s="58"/>
      <c r="EE84" s="58"/>
      <c r="EF84" s="58"/>
      <c r="EG84" s="58"/>
      <c r="EH84" s="58"/>
      <c r="EI84" s="58"/>
      <c r="EJ84" s="58"/>
      <c r="EK84" s="58"/>
      <c r="EL84" s="58"/>
      <c r="EM84" s="58"/>
      <c r="EN84" s="58"/>
      <c r="EO84" s="58"/>
      <c r="EP84" s="58"/>
      <c r="EQ84" s="58"/>
      <c r="ER84" s="58"/>
      <c r="ES84" s="58"/>
      <c r="ET84" s="58"/>
      <c r="EU84" s="58"/>
      <c r="EV84" s="58"/>
      <c r="EW84" s="58"/>
      <c r="EX84" s="58"/>
      <c r="EY84" s="58"/>
      <c r="EZ84" s="58"/>
      <c r="FA84" s="58"/>
      <c r="FB84" s="58"/>
    </row>
    <row r="85" spans="1:158" x14ac:dyDescent="0.3">
      <c r="A85" s="2"/>
      <c r="B85" s="130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  <c r="AA85" s="130"/>
      <c r="AB85" s="130"/>
      <c r="AC85" s="130"/>
      <c r="AD85" s="130"/>
      <c r="AE85" s="130"/>
      <c r="AF85" s="130"/>
      <c r="AG85" s="130"/>
      <c r="AH85" s="130"/>
      <c r="AI85" s="130"/>
      <c r="AJ85" s="130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58"/>
      <c r="BK85" s="58"/>
      <c r="BL85" s="58"/>
      <c r="BM85" s="58"/>
      <c r="BN85" s="58"/>
      <c r="BO85" s="58"/>
      <c r="BP85" s="58"/>
      <c r="BQ85" s="58"/>
      <c r="BR85" s="58"/>
      <c r="BS85" s="58"/>
      <c r="BT85" s="58"/>
      <c r="BU85" s="58"/>
      <c r="BV85" s="58"/>
      <c r="BW85" s="58"/>
      <c r="BX85" s="58"/>
      <c r="BY85" s="58"/>
      <c r="BZ85" s="58"/>
      <c r="CA85" s="58"/>
      <c r="CB85" s="58"/>
      <c r="CC85" s="58"/>
      <c r="CD85" s="58"/>
      <c r="CE85" s="58"/>
      <c r="CF85" s="58"/>
      <c r="CG85" s="58"/>
      <c r="CH85" s="58"/>
      <c r="CI85" s="58"/>
      <c r="CJ85" s="58"/>
      <c r="CK85" s="58"/>
      <c r="CL85" s="58"/>
      <c r="CM85" s="58"/>
      <c r="CN85" s="58"/>
      <c r="CO85" s="58"/>
      <c r="CP85" s="58"/>
      <c r="CQ85" s="58"/>
      <c r="CR85" s="58"/>
      <c r="CS85" s="58"/>
      <c r="CT85" s="58"/>
      <c r="CU85" s="58"/>
      <c r="CV85" s="58"/>
      <c r="CW85" s="58"/>
      <c r="CX85" s="58"/>
      <c r="CY85" s="58"/>
      <c r="CZ85" s="58"/>
      <c r="DA85" s="58"/>
      <c r="DB85" s="58"/>
      <c r="DC85" s="58"/>
      <c r="DD85" s="58"/>
      <c r="DE85" s="58"/>
      <c r="DF85" s="58"/>
      <c r="DG85" s="58"/>
      <c r="DH85" s="58"/>
      <c r="DI85" s="58"/>
      <c r="DJ85" s="58"/>
      <c r="DK85" s="58"/>
      <c r="DL85" s="58"/>
      <c r="DM85" s="58"/>
      <c r="DN85" s="58"/>
      <c r="DO85" s="58"/>
      <c r="DP85" s="58"/>
      <c r="DQ85" s="58"/>
      <c r="DR85" s="58"/>
      <c r="DS85" s="58"/>
      <c r="DT85" s="58"/>
      <c r="DU85" s="58"/>
      <c r="DV85" s="58"/>
      <c r="DW85" s="58"/>
      <c r="DX85" s="58"/>
      <c r="DY85" s="58"/>
      <c r="DZ85" s="58"/>
      <c r="EA85" s="58"/>
      <c r="EB85" s="58"/>
      <c r="EC85" s="58"/>
      <c r="ED85" s="58"/>
      <c r="EE85" s="58"/>
      <c r="EF85" s="58"/>
      <c r="EG85" s="58"/>
      <c r="EH85" s="58"/>
      <c r="EI85" s="58"/>
      <c r="EJ85" s="58"/>
      <c r="EK85" s="58"/>
      <c r="EL85" s="58"/>
      <c r="EM85" s="58"/>
      <c r="EN85" s="58"/>
      <c r="EO85" s="58"/>
      <c r="EP85" s="58"/>
      <c r="EQ85" s="58"/>
      <c r="ER85" s="58"/>
      <c r="ES85" s="58"/>
      <c r="ET85" s="58"/>
      <c r="EU85" s="58"/>
      <c r="EV85" s="58"/>
      <c r="EW85" s="58"/>
      <c r="EX85" s="58"/>
      <c r="EY85" s="58"/>
      <c r="EZ85" s="58"/>
      <c r="FA85" s="58"/>
      <c r="FB85" s="58"/>
    </row>
    <row r="86" spans="1:158" x14ac:dyDescent="0.3">
      <c r="A86" s="2"/>
      <c r="B86" s="130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  <c r="AA86" s="130"/>
      <c r="AB86" s="130"/>
      <c r="AC86" s="130"/>
      <c r="AD86" s="130"/>
      <c r="AE86" s="130"/>
      <c r="AF86" s="130"/>
      <c r="AG86" s="130"/>
      <c r="AH86" s="130"/>
      <c r="AI86" s="130"/>
      <c r="AJ86" s="130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58"/>
      <c r="BK86" s="58"/>
      <c r="BL86" s="58"/>
      <c r="BM86" s="58"/>
      <c r="BN86" s="58"/>
      <c r="BO86" s="58"/>
      <c r="BP86" s="58"/>
      <c r="BQ86" s="58"/>
      <c r="BR86" s="58"/>
      <c r="BS86" s="58"/>
      <c r="BT86" s="58"/>
      <c r="BU86" s="58"/>
      <c r="BV86" s="58"/>
      <c r="BW86" s="58"/>
      <c r="BX86" s="58"/>
      <c r="BY86" s="58"/>
      <c r="BZ86" s="58"/>
      <c r="CA86" s="58"/>
      <c r="CB86" s="58"/>
      <c r="CC86" s="58"/>
      <c r="CD86" s="58"/>
      <c r="CE86" s="58"/>
      <c r="CF86" s="58"/>
      <c r="CG86" s="58"/>
      <c r="CH86" s="58"/>
      <c r="CI86" s="58"/>
      <c r="CJ86" s="58"/>
      <c r="CK86" s="58"/>
      <c r="CL86" s="58"/>
      <c r="CM86" s="58"/>
      <c r="CN86" s="58"/>
      <c r="CO86" s="58"/>
      <c r="CP86" s="58"/>
      <c r="CQ86" s="58"/>
      <c r="CR86" s="58"/>
      <c r="CS86" s="58"/>
      <c r="CT86" s="58"/>
      <c r="CU86" s="58"/>
      <c r="CV86" s="58"/>
      <c r="CW86" s="58"/>
      <c r="CX86" s="58"/>
      <c r="CY86" s="58"/>
      <c r="CZ86" s="58"/>
      <c r="DA86" s="58"/>
      <c r="DB86" s="58"/>
      <c r="DC86" s="58"/>
      <c r="DD86" s="58"/>
      <c r="DE86" s="58"/>
      <c r="DF86" s="58"/>
      <c r="DG86" s="58"/>
      <c r="DH86" s="58"/>
      <c r="DI86" s="58"/>
      <c r="DJ86" s="58"/>
      <c r="DK86" s="58"/>
      <c r="DL86" s="58"/>
      <c r="DM86" s="58"/>
      <c r="DN86" s="58"/>
      <c r="DO86" s="58"/>
      <c r="DP86" s="58"/>
      <c r="DQ86" s="58"/>
      <c r="DR86" s="58"/>
      <c r="DS86" s="58"/>
      <c r="DT86" s="58"/>
      <c r="DU86" s="58"/>
      <c r="DV86" s="58"/>
      <c r="DW86" s="58"/>
      <c r="DX86" s="58"/>
      <c r="DY86" s="58"/>
      <c r="DZ86" s="58"/>
      <c r="EA86" s="58"/>
      <c r="EB86" s="58"/>
      <c r="EC86" s="58"/>
      <c r="ED86" s="58"/>
      <c r="EE86" s="58"/>
      <c r="EF86" s="58"/>
      <c r="EG86" s="58"/>
      <c r="EH86" s="58"/>
      <c r="EI86" s="58"/>
      <c r="EJ86" s="58"/>
      <c r="EK86" s="58"/>
      <c r="EL86" s="58"/>
      <c r="EM86" s="58"/>
      <c r="EN86" s="58"/>
      <c r="EO86" s="58"/>
      <c r="EP86" s="58"/>
      <c r="EQ86" s="58"/>
      <c r="ER86" s="58"/>
      <c r="ES86" s="58"/>
      <c r="ET86" s="58"/>
      <c r="EU86" s="58"/>
      <c r="EV86" s="58"/>
      <c r="EW86" s="58"/>
      <c r="EX86" s="58"/>
      <c r="EY86" s="58"/>
      <c r="EZ86" s="58"/>
      <c r="FA86" s="58"/>
      <c r="FB86" s="58"/>
    </row>
    <row r="87" spans="1:158" x14ac:dyDescent="0.3">
      <c r="A87" s="2"/>
      <c r="B87" s="130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  <c r="AA87" s="130"/>
      <c r="AB87" s="130"/>
      <c r="AC87" s="130"/>
      <c r="AD87" s="130"/>
      <c r="AE87" s="130"/>
      <c r="AF87" s="130"/>
      <c r="AG87" s="130"/>
      <c r="AH87" s="130"/>
      <c r="AI87" s="130"/>
      <c r="AJ87" s="130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B87" s="58"/>
      <c r="BC87" s="58"/>
      <c r="BD87" s="58"/>
      <c r="BE87" s="58"/>
      <c r="BF87" s="58"/>
      <c r="BG87" s="58"/>
      <c r="BH87" s="58"/>
      <c r="BI87" s="58"/>
      <c r="BJ87" s="58"/>
      <c r="BK87" s="58"/>
      <c r="BL87" s="58"/>
      <c r="BM87" s="58"/>
      <c r="BN87" s="58"/>
      <c r="BO87" s="58"/>
      <c r="BP87" s="58"/>
      <c r="BQ87" s="58"/>
      <c r="BR87" s="58"/>
      <c r="BS87" s="58"/>
      <c r="BT87" s="58"/>
      <c r="BU87" s="58"/>
      <c r="BV87" s="58"/>
      <c r="BW87" s="58"/>
      <c r="BX87" s="58"/>
      <c r="BY87" s="58"/>
      <c r="BZ87" s="58"/>
      <c r="CA87" s="58"/>
      <c r="CB87" s="58"/>
      <c r="CC87" s="58"/>
      <c r="CD87" s="58"/>
      <c r="CE87" s="58"/>
      <c r="CF87" s="58"/>
      <c r="CG87" s="58"/>
      <c r="CH87" s="58"/>
      <c r="CI87" s="58"/>
      <c r="CJ87" s="58"/>
      <c r="CK87" s="58"/>
      <c r="CL87" s="58"/>
      <c r="CM87" s="58"/>
      <c r="CN87" s="58"/>
      <c r="CO87" s="58"/>
      <c r="CP87" s="58"/>
      <c r="CQ87" s="58"/>
      <c r="CR87" s="58"/>
      <c r="CS87" s="58"/>
      <c r="CT87" s="58"/>
      <c r="CU87" s="58"/>
      <c r="CV87" s="58"/>
      <c r="CW87" s="58"/>
      <c r="CX87" s="58"/>
      <c r="CY87" s="58"/>
      <c r="CZ87" s="58"/>
      <c r="DA87" s="58"/>
      <c r="DB87" s="58"/>
      <c r="DC87" s="58"/>
      <c r="DD87" s="58"/>
      <c r="DE87" s="58"/>
      <c r="DF87" s="58"/>
      <c r="DG87" s="58"/>
      <c r="DH87" s="58"/>
      <c r="DI87" s="58"/>
      <c r="DJ87" s="58"/>
      <c r="DK87" s="58"/>
      <c r="DL87" s="58"/>
      <c r="DM87" s="58"/>
      <c r="DN87" s="58"/>
      <c r="DO87" s="58"/>
      <c r="DP87" s="58"/>
      <c r="DQ87" s="58"/>
      <c r="DR87" s="58"/>
      <c r="DS87" s="58"/>
      <c r="DT87" s="58"/>
      <c r="DU87" s="58"/>
      <c r="DV87" s="58"/>
      <c r="DW87" s="58"/>
      <c r="DX87" s="58"/>
      <c r="DY87" s="58"/>
      <c r="DZ87" s="58"/>
      <c r="EA87" s="58"/>
      <c r="EB87" s="58"/>
      <c r="EC87" s="58"/>
      <c r="ED87" s="58"/>
      <c r="EE87" s="58"/>
      <c r="EF87" s="58"/>
      <c r="EG87" s="58"/>
      <c r="EH87" s="58"/>
      <c r="EI87" s="58"/>
      <c r="EJ87" s="58"/>
      <c r="EK87" s="58"/>
      <c r="EL87" s="58"/>
      <c r="EM87" s="58"/>
      <c r="EN87" s="58"/>
      <c r="EO87" s="58"/>
      <c r="EP87" s="58"/>
      <c r="EQ87" s="58"/>
      <c r="ER87" s="58"/>
      <c r="ES87" s="58"/>
      <c r="ET87" s="58"/>
      <c r="EU87" s="58"/>
      <c r="EV87" s="58"/>
      <c r="EW87" s="58"/>
      <c r="EX87" s="58"/>
      <c r="EY87" s="58"/>
      <c r="EZ87" s="58"/>
      <c r="FA87" s="58"/>
      <c r="FB87" s="58"/>
    </row>
    <row r="88" spans="1:158" x14ac:dyDescent="0.3">
      <c r="A88" s="2"/>
      <c r="B88" s="130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  <c r="AA88" s="130"/>
      <c r="AB88" s="130"/>
      <c r="AC88" s="130"/>
      <c r="AD88" s="130"/>
      <c r="AE88" s="130"/>
      <c r="AF88" s="130"/>
      <c r="AG88" s="130"/>
      <c r="AH88" s="130"/>
      <c r="AI88" s="130"/>
      <c r="AJ88" s="130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58"/>
      <c r="BK88" s="58"/>
      <c r="BL88" s="58"/>
      <c r="BM88" s="58"/>
      <c r="BN88" s="58"/>
      <c r="BO88" s="58"/>
      <c r="BP88" s="58"/>
      <c r="BQ88" s="58"/>
      <c r="BR88" s="58"/>
      <c r="BS88" s="58"/>
      <c r="BT88" s="58"/>
      <c r="BU88" s="58"/>
      <c r="BV88" s="58"/>
      <c r="BW88" s="58"/>
      <c r="BX88" s="58"/>
      <c r="BY88" s="58"/>
      <c r="BZ88" s="58"/>
      <c r="CA88" s="58"/>
      <c r="CB88" s="58"/>
      <c r="CC88" s="58"/>
      <c r="CD88" s="58"/>
      <c r="CE88" s="58"/>
      <c r="CF88" s="58"/>
      <c r="CG88" s="58"/>
      <c r="CH88" s="58"/>
      <c r="CI88" s="58"/>
      <c r="CJ88" s="58"/>
      <c r="CK88" s="58"/>
      <c r="CL88" s="58"/>
      <c r="CM88" s="58"/>
      <c r="CN88" s="58"/>
      <c r="CO88" s="58"/>
      <c r="CP88" s="58"/>
      <c r="CQ88" s="58"/>
      <c r="CR88" s="58"/>
      <c r="CS88" s="58"/>
      <c r="CT88" s="58"/>
      <c r="CU88" s="58"/>
      <c r="CV88" s="58"/>
      <c r="CW88" s="58"/>
      <c r="CX88" s="58"/>
      <c r="CY88" s="58"/>
      <c r="CZ88" s="58"/>
      <c r="DA88" s="58"/>
      <c r="DB88" s="58"/>
      <c r="DC88" s="58"/>
      <c r="DD88" s="58"/>
      <c r="DE88" s="58"/>
      <c r="DF88" s="58"/>
      <c r="DG88" s="58"/>
      <c r="DH88" s="58"/>
      <c r="DI88" s="58"/>
      <c r="DJ88" s="58"/>
      <c r="DK88" s="58"/>
      <c r="DL88" s="58"/>
      <c r="DM88" s="58"/>
      <c r="DN88" s="58"/>
      <c r="DO88" s="58"/>
      <c r="DP88" s="58"/>
      <c r="DQ88" s="58"/>
      <c r="DR88" s="58"/>
      <c r="DS88" s="58"/>
      <c r="DT88" s="58"/>
      <c r="DU88" s="58"/>
      <c r="DV88" s="58"/>
      <c r="DW88" s="58"/>
      <c r="DX88" s="58"/>
      <c r="DY88" s="58"/>
      <c r="DZ88" s="58"/>
      <c r="EA88" s="58"/>
      <c r="EB88" s="58"/>
      <c r="EC88" s="58"/>
      <c r="ED88" s="58"/>
      <c r="EE88" s="58"/>
      <c r="EF88" s="58"/>
      <c r="EG88" s="58"/>
      <c r="EH88" s="58"/>
      <c r="EI88" s="58"/>
      <c r="EJ88" s="58"/>
      <c r="EK88" s="58"/>
      <c r="EL88" s="58"/>
      <c r="EM88" s="58"/>
      <c r="EN88" s="58"/>
      <c r="EO88" s="58"/>
      <c r="EP88" s="58"/>
      <c r="EQ88" s="58"/>
      <c r="ER88" s="58"/>
      <c r="ES88" s="58"/>
      <c r="ET88" s="58"/>
      <c r="EU88" s="58"/>
      <c r="EV88" s="58"/>
      <c r="EW88" s="58"/>
      <c r="EX88" s="58"/>
      <c r="EY88" s="58"/>
      <c r="EZ88" s="58"/>
      <c r="FA88" s="58"/>
      <c r="FB88" s="58"/>
    </row>
    <row r="89" spans="1:158" x14ac:dyDescent="0.3">
      <c r="A89" s="2"/>
      <c r="B89" s="130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  <c r="AA89" s="130"/>
      <c r="AB89" s="130"/>
      <c r="AC89" s="130"/>
      <c r="AD89" s="130"/>
      <c r="AE89" s="130"/>
      <c r="AF89" s="130"/>
      <c r="AG89" s="130"/>
      <c r="AH89" s="130"/>
      <c r="AI89" s="130"/>
      <c r="AJ89" s="130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58"/>
      <c r="BK89" s="58"/>
      <c r="BL89" s="58"/>
      <c r="BM89" s="58"/>
      <c r="BN89" s="58"/>
      <c r="BO89" s="58"/>
      <c r="BP89" s="58"/>
      <c r="BQ89" s="58"/>
      <c r="BR89" s="58"/>
      <c r="BS89" s="58"/>
      <c r="BT89" s="58"/>
      <c r="BU89" s="58"/>
      <c r="BV89" s="58"/>
      <c r="BW89" s="58"/>
      <c r="BX89" s="58"/>
      <c r="BY89" s="58"/>
      <c r="BZ89" s="58"/>
      <c r="CA89" s="58"/>
      <c r="CB89" s="58"/>
      <c r="CC89" s="58"/>
      <c r="CD89" s="58"/>
      <c r="CE89" s="58"/>
      <c r="CF89" s="58"/>
      <c r="CG89" s="58"/>
      <c r="CH89" s="58"/>
      <c r="CI89" s="58"/>
      <c r="CJ89" s="58"/>
      <c r="CK89" s="58"/>
      <c r="CL89" s="58"/>
      <c r="CM89" s="58"/>
      <c r="CN89" s="58"/>
      <c r="CO89" s="58"/>
      <c r="CP89" s="58"/>
      <c r="CQ89" s="58"/>
      <c r="CR89" s="58"/>
      <c r="CS89" s="58"/>
      <c r="CT89" s="58"/>
      <c r="CU89" s="58"/>
      <c r="CV89" s="58"/>
      <c r="CW89" s="58"/>
      <c r="CX89" s="58"/>
      <c r="CY89" s="58"/>
      <c r="CZ89" s="58"/>
      <c r="DA89" s="58"/>
      <c r="DB89" s="58"/>
      <c r="DC89" s="58"/>
      <c r="DD89" s="58"/>
      <c r="DE89" s="58"/>
      <c r="DF89" s="58"/>
      <c r="DG89" s="58"/>
      <c r="DH89" s="58"/>
      <c r="DI89" s="58"/>
      <c r="DJ89" s="58"/>
      <c r="DK89" s="58"/>
      <c r="DL89" s="58"/>
      <c r="DM89" s="58"/>
      <c r="DN89" s="58"/>
      <c r="DO89" s="58"/>
      <c r="DP89" s="58"/>
      <c r="DQ89" s="58"/>
      <c r="DR89" s="58"/>
      <c r="DS89" s="58"/>
      <c r="DT89" s="58"/>
      <c r="DU89" s="58"/>
      <c r="DV89" s="58"/>
      <c r="DW89" s="58"/>
      <c r="DX89" s="58"/>
      <c r="DY89" s="58"/>
      <c r="DZ89" s="58"/>
      <c r="EA89" s="58"/>
      <c r="EB89" s="58"/>
      <c r="EC89" s="58"/>
      <c r="ED89" s="58"/>
      <c r="EE89" s="58"/>
      <c r="EF89" s="58"/>
      <c r="EG89" s="58"/>
      <c r="EH89" s="58"/>
      <c r="EI89" s="58"/>
      <c r="EJ89" s="58"/>
      <c r="EK89" s="58"/>
      <c r="EL89" s="58"/>
      <c r="EM89" s="58"/>
      <c r="EN89" s="58"/>
      <c r="EO89" s="58"/>
      <c r="EP89" s="58"/>
      <c r="EQ89" s="58"/>
      <c r="ER89" s="58"/>
      <c r="ES89" s="58"/>
      <c r="ET89" s="58"/>
      <c r="EU89" s="58"/>
      <c r="EV89" s="58"/>
      <c r="EW89" s="58"/>
      <c r="EX89" s="58"/>
      <c r="EY89" s="58"/>
      <c r="EZ89" s="58"/>
      <c r="FA89" s="58"/>
      <c r="FB89" s="58"/>
    </row>
    <row r="90" spans="1:158" x14ac:dyDescent="0.3">
      <c r="A90" s="2"/>
      <c r="B90" s="130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  <c r="AA90" s="130"/>
      <c r="AB90" s="130"/>
      <c r="AC90" s="130"/>
      <c r="AD90" s="130"/>
      <c r="AE90" s="130"/>
      <c r="AF90" s="130"/>
      <c r="AG90" s="130"/>
      <c r="AH90" s="130"/>
      <c r="AI90" s="130"/>
      <c r="AJ90" s="130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58"/>
      <c r="BD90" s="58"/>
      <c r="BE90" s="58"/>
      <c r="BF90" s="58"/>
      <c r="BG90" s="58"/>
      <c r="BH90" s="58"/>
      <c r="BI90" s="58"/>
      <c r="BJ90" s="58"/>
      <c r="BK90" s="58"/>
      <c r="BL90" s="58"/>
      <c r="BM90" s="58"/>
      <c r="BN90" s="58"/>
      <c r="BO90" s="58"/>
      <c r="BP90" s="58"/>
      <c r="BQ90" s="58"/>
      <c r="BR90" s="58"/>
      <c r="BS90" s="58"/>
      <c r="BT90" s="58"/>
      <c r="BU90" s="58"/>
      <c r="BV90" s="58"/>
      <c r="BW90" s="58"/>
      <c r="BX90" s="58"/>
      <c r="BY90" s="58"/>
      <c r="BZ90" s="58"/>
      <c r="CA90" s="58"/>
      <c r="CB90" s="58"/>
      <c r="CC90" s="58"/>
      <c r="CD90" s="58"/>
      <c r="CE90" s="58"/>
      <c r="CF90" s="58"/>
      <c r="CG90" s="58"/>
      <c r="CH90" s="58"/>
      <c r="CI90" s="58"/>
      <c r="CJ90" s="58"/>
      <c r="CK90" s="58"/>
      <c r="CL90" s="58"/>
      <c r="CM90" s="58"/>
      <c r="CN90" s="58"/>
      <c r="CO90" s="58"/>
      <c r="CP90" s="58"/>
      <c r="CQ90" s="58"/>
      <c r="CR90" s="58"/>
      <c r="CS90" s="58"/>
      <c r="CT90" s="58"/>
      <c r="CU90" s="58"/>
      <c r="CV90" s="58"/>
      <c r="CW90" s="58"/>
      <c r="CX90" s="58"/>
      <c r="CY90" s="58"/>
      <c r="CZ90" s="58"/>
      <c r="DA90" s="58"/>
      <c r="DB90" s="58"/>
      <c r="DC90" s="58"/>
      <c r="DD90" s="58"/>
      <c r="DE90" s="58"/>
      <c r="DF90" s="58"/>
      <c r="DG90" s="58"/>
      <c r="DH90" s="58"/>
      <c r="DI90" s="58"/>
      <c r="DJ90" s="58"/>
      <c r="DK90" s="58"/>
      <c r="DL90" s="58"/>
      <c r="DM90" s="58"/>
      <c r="DN90" s="58"/>
      <c r="DO90" s="58"/>
      <c r="DP90" s="58"/>
      <c r="DQ90" s="58"/>
      <c r="DR90" s="58"/>
      <c r="DS90" s="58"/>
      <c r="DT90" s="58"/>
      <c r="DU90" s="58"/>
      <c r="DV90" s="58"/>
      <c r="DW90" s="58"/>
      <c r="DX90" s="58"/>
      <c r="DY90" s="58"/>
      <c r="DZ90" s="58"/>
      <c r="EA90" s="58"/>
      <c r="EB90" s="58"/>
      <c r="EC90" s="58"/>
      <c r="ED90" s="58"/>
      <c r="EE90" s="58"/>
      <c r="EF90" s="58"/>
      <c r="EG90" s="58"/>
      <c r="EH90" s="58"/>
      <c r="EI90" s="58"/>
      <c r="EJ90" s="58"/>
      <c r="EK90" s="58"/>
      <c r="EL90" s="58"/>
      <c r="EM90" s="58"/>
      <c r="EN90" s="58"/>
      <c r="EO90" s="58"/>
      <c r="EP90" s="58"/>
      <c r="EQ90" s="58"/>
      <c r="ER90" s="58"/>
      <c r="ES90" s="58"/>
      <c r="ET90" s="58"/>
      <c r="EU90" s="58"/>
      <c r="EV90" s="58"/>
      <c r="EW90" s="58"/>
      <c r="EX90" s="58"/>
      <c r="EY90" s="58"/>
      <c r="EZ90" s="58"/>
      <c r="FA90" s="58"/>
      <c r="FB90" s="58"/>
    </row>
    <row r="91" spans="1:158" x14ac:dyDescent="0.3">
      <c r="A91" s="2"/>
      <c r="B91" s="130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30"/>
      <c r="AB91" s="130"/>
      <c r="AC91" s="130"/>
      <c r="AD91" s="130"/>
      <c r="AE91" s="130"/>
      <c r="AF91" s="130"/>
      <c r="AG91" s="130"/>
      <c r="AH91" s="130"/>
      <c r="AI91" s="130"/>
      <c r="AJ91" s="130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58"/>
      <c r="BK91" s="58"/>
      <c r="BL91" s="58"/>
      <c r="BM91" s="58"/>
      <c r="BN91" s="58"/>
      <c r="BO91" s="58"/>
      <c r="BP91" s="58"/>
      <c r="BQ91" s="58"/>
      <c r="BR91" s="58"/>
      <c r="BS91" s="58"/>
      <c r="BT91" s="58"/>
      <c r="BU91" s="58"/>
      <c r="BV91" s="58"/>
      <c r="BW91" s="58"/>
      <c r="BX91" s="58"/>
      <c r="BY91" s="58"/>
      <c r="BZ91" s="58"/>
      <c r="CA91" s="58"/>
      <c r="CB91" s="58"/>
      <c r="CC91" s="58"/>
      <c r="CD91" s="58"/>
      <c r="CE91" s="58"/>
      <c r="CF91" s="58"/>
      <c r="CG91" s="58"/>
      <c r="CH91" s="58"/>
      <c r="CI91" s="58"/>
      <c r="CJ91" s="58"/>
      <c r="CK91" s="58"/>
      <c r="CL91" s="58"/>
      <c r="CM91" s="58"/>
      <c r="CN91" s="58"/>
      <c r="CO91" s="58"/>
      <c r="CP91" s="58"/>
      <c r="CQ91" s="58"/>
      <c r="CR91" s="58"/>
      <c r="CS91" s="58"/>
      <c r="CT91" s="58"/>
      <c r="CU91" s="58"/>
      <c r="CV91" s="58"/>
      <c r="CW91" s="58"/>
      <c r="CX91" s="58"/>
      <c r="CY91" s="58"/>
      <c r="CZ91" s="58"/>
      <c r="DA91" s="58"/>
      <c r="DB91" s="58"/>
      <c r="DC91" s="58"/>
      <c r="DD91" s="58"/>
      <c r="DE91" s="58"/>
      <c r="DF91" s="58"/>
      <c r="DG91" s="58"/>
      <c r="DH91" s="58"/>
      <c r="DI91" s="58"/>
      <c r="DJ91" s="58"/>
      <c r="DK91" s="58"/>
      <c r="DL91" s="58"/>
      <c r="DM91" s="58"/>
      <c r="DN91" s="58"/>
      <c r="DO91" s="58"/>
      <c r="DP91" s="58"/>
      <c r="DQ91" s="58"/>
      <c r="DR91" s="58"/>
      <c r="DS91" s="58"/>
      <c r="DT91" s="58"/>
      <c r="DU91" s="58"/>
      <c r="DV91" s="58"/>
      <c r="DW91" s="58"/>
      <c r="DX91" s="58"/>
      <c r="DY91" s="58"/>
      <c r="DZ91" s="58"/>
      <c r="EA91" s="58"/>
      <c r="EB91" s="58"/>
      <c r="EC91" s="58"/>
      <c r="ED91" s="58"/>
      <c r="EE91" s="58"/>
      <c r="EF91" s="58"/>
      <c r="EG91" s="58"/>
      <c r="EH91" s="58"/>
      <c r="EI91" s="58"/>
      <c r="EJ91" s="58"/>
      <c r="EK91" s="58"/>
      <c r="EL91" s="58"/>
      <c r="EM91" s="58"/>
      <c r="EN91" s="58"/>
      <c r="EO91" s="58"/>
      <c r="EP91" s="58"/>
      <c r="EQ91" s="58"/>
      <c r="ER91" s="58"/>
      <c r="ES91" s="58"/>
      <c r="ET91" s="58"/>
      <c r="EU91" s="58"/>
      <c r="EV91" s="58"/>
      <c r="EW91" s="58"/>
      <c r="EX91" s="58"/>
      <c r="EY91" s="58"/>
      <c r="EZ91" s="58"/>
      <c r="FA91" s="58"/>
      <c r="FB91" s="58"/>
    </row>
    <row r="92" spans="1:158" x14ac:dyDescent="0.3">
      <c r="A92" s="2"/>
      <c r="B92" s="130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  <c r="AA92" s="130"/>
      <c r="AB92" s="130"/>
      <c r="AC92" s="130"/>
      <c r="AD92" s="130"/>
      <c r="AE92" s="130"/>
      <c r="AF92" s="130"/>
      <c r="AG92" s="130"/>
      <c r="AH92" s="130"/>
      <c r="AI92" s="130"/>
      <c r="AJ92" s="130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58"/>
      <c r="BK92" s="58"/>
      <c r="BL92" s="58"/>
      <c r="BM92" s="58"/>
      <c r="BN92" s="58"/>
      <c r="BO92" s="58"/>
      <c r="BP92" s="58"/>
      <c r="BQ92" s="58"/>
      <c r="BR92" s="58"/>
      <c r="BS92" s="58"/>
      <c r="BT92" s="58"/>
      <c r="BU92" s="58"/>
      <c r="BV92" s="58"/>
      <c r="BW92" s="58"/>
      <c r="BX92" s="58"/>
      <c r="BY92" s="58"/>
      <c r="BZ92" s="58"/>
      <c r="CA92" s="58"/>
      <c r="CB92" s="58"/>
      <c r="CC92" s="58"/>
      <c r="CD92" s="58"/>
      <c r="CE92" s="58"/>
      <c r="CF92" s="58"/>
      <c r="CG92" s="58"/>
      <c r="CH92" s="58"/>
      <c r="CI92" s="58"/>
      <c r="CJ92" s="58"/>
      <c r="CK92" s="58"/>
      <c r="CL92" s="58"/>
      <c r="CM92" s="58"/>
      <c r="CN92" s="58"/>
      <c r="CO92" s="58"/>
      <c r="CP92" s="58"/>
      <c r="CQ92" s="58"/>
      <c r="CR92" s="58"/>
      <c r="CS92" s="58"/>
      <c r="CT92" s="58"/>
      <c r="CU92" s="58"/>
      <c r="CV92" s="58"/>
      <c r="CW92" s="58"/>
      <c r="CX92" s="58"/>
      <c r="CY92" s="58"/>
      <c r="CZ92" s="58"/>
      <c r="DA92" s="58"/>
      <c r="DB92" s="58"/>
      <c r="DC92" s="58"/>
      <c r="DD92" s="58"/>
      <c r="DE92" s="58"/>
      <c r="DF92" s="58"/>
      <c r="DG92" s="58"/>
      <c r="DH92" s="58"/>
      <c r="DI92" s="58"/>
      <c r="DJ92" s="58"/>
      <c r="DK92" s="58"/>
      <c r="DL92" s="58"/>
      <c r="DM92" s="58"/>
      <c r="DN92" s="58"/>
      <c r="DO92" s="58"/>
      <c r="DP92" s="58"/>
      <c r="DQ92" s="58"/>
      <c r="DR92" s="58"/>
      <c r="DS92" s="58"/>
      <c r="DT92" s="58"/>
      <c r="DU92" s="58"/>
      <c r="DV92" s="58"/>
      <c r="DW92" s="58"/>
      <c r="DX92" s="58"/>
      <c r="DY92" s="58"/>
      <c r="DZ92" s="58"/>
      <c r="EA92" s="58"/>
      <c r="EB92" s="58"/>
      <c r="EC92" s="58"/>
      <c r="ED92" s="58"/>
      <c r="EE92" s="58"/>
      <c r="EF92" s="58"/>
      <c r="EG92" s="58"/>
      <c r="EH92" s="58"/>
      <c r="EI92" s="58"/>
      <c r="EJ92" s="58"/>
      <c r="EK92" s="58"/>
      <c r="EL92" s="58"/>
      <c r="EM92" s="58"/>
      <c r="EN92" s="58"/>
      <c r="EO92" s="58"/>
      <c r="EP92" s="58"/>
      <c r="EQ92" s="58"/>
      <c r="ER92" s="58"/>
      <c r="ES92" s="58"/>
      <c r="ET92" s="58"/>
      <c r="EU92" s="58"/>
      <c r="EV92" s="58"/>
      <c r="EW92" s="58"/>
      <c r="EX92" s="58"/>
      <c r="EY92" s="58"/>
      <c r="EZ92" s="58"/>
      <c r="FA92" s="58"/>
      <c r="FB92" s="58"/>
    </row>
    <row r="93" spans="1:158" x14ac:dyDescent="0.3">
      <c r="A93" s="2"/>
      <c r="B93" s="130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  <c r="AA93" s="130"/>
      <c r="AB93" s="130"/>
      <c r="AC93" s="130"/>
      <c r="AD93" s="130"/>
      <c r="AE93" s="130"/>
      <c r="AF93" s="130"/>
      <c r="AG93" s="130"/>
      <c r="AH93" s="130"/>
      <c r="AI93" s="130"/>
      <c r="AJ93" s="130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58"/>
      <c r="BD93" s="58"/>
      <c r="BE93" s="58"/>
      <c r="BF93" s="58"/>
      <c r="BG93" s="58"/>
      <c r="BH93" s="58"/>
      <c r="BI93" s="58"/>
      <c r="BJ93" s="58"/>
      <c r="BK93" s="58"/>
      <c r="BL93" s="58"/>
      <c r="BM93" s="58"/>
      <c r="BN93" s="58"/>
      <c r="BO93" s="58"/>
      <c r="BP93" s="58"/>
      <c r="BQ93" s="58"/>
      <c r="BR93" s="58"/>
      <c r="BS93" s="58"/>
      <c r="BT93" s="58"/>
      <c r="BU93" s="58"/>
      <c r="BV93" s="58"/>
      <c r="BW93" s="58"/>
      <c r="BX93" s="58"/>
      <c r="BY93" s="58"/>
      <c r="BZ93" s="58"/>
      <c r="CA93" s="58"/>
      <c r="CB93" s="58"/>
      <c r="CC93" s="58"/>
      <c r="CD93" s="58"/>
      <c r="CE93" s="58"/>
      <c r="CF93" s="58"/>
      <c r="CG93" s="58"/>
      <c r="CH93" s="58"/>
      <c r="CI93" s="58"/>
      <c r="CJ93" s="58"/>
      <c r="CK93" s="58"/>
      <c r="CL93" s="58"/>
      <c r="CM93" s="58"/>
      <c r="CN93" s="58"/>
      <c r="CO93" s="58"/>
      <c r="CP93" s="58"/>
      <c r="CQ93" s="58"/>
      <c r="CR93" s="58"/>
      <c r="CS93" s="58"/>
      <c r="CT93" s="58"/>
      <c r="CU93" s="58"/>
      <c r="CV93" s="58"/>
      <c r="CW93" s="58"/>
      <c r="CX93" s="58"/>
      <c r="CY93" s="58"/>
      <c r="CZ93" s="58"/>
      <c r="DA93" s="58"/>
      <c r="DB93" s="58"/>
      <c r="DC93" s="58"/>
      <c r="DD93" s="58"/>
      <c r="DE93" s="58"/>
      <c r="DF93" s="58"/>
      <c r="DG93" s="58"/>
      <c r="DH93" s="58"/>
      <c r="DI93" s="58"/>
      <c r="DJ93" s="58"/>
      <c r="DK93" s="58"/>
      <c r="DL93" s="58"/>
      <c r="DM93" s="58"/>
      <c r="DN93" s="58"/>
      <c r="DO93" s="58"/>
      <c r="DP93" s="58"/>
      <c r="DQ93" s="58"/>
      <c r="DR93" s="58"/>
      <c r="DS93" s="58"/>
      <c r="DT93" s="58"/>
      <c r="DU93" s="58"/>
      <c r="DV93" s="58"/>
      <c r="DW93" s="58"/>
      <c r="DX93" s="58"/>
      <c r="DY93" s="58"/>
      <c r="DZ93" s="58"/>
      <c r="EA93" s="58"/>
      <c r="EB93" s="58"/>
      <c r="EC93" s="58"/>
      <c r="ED93" s="58"/>
      <c r="EE93" s="58"/>
      <c r="EF93" s="58"/>
      <c r="EG93" s="58"/>
      <c r="EH93" s="58"/>
      <c r="EI93" s="58"/>
      <c r="EJ93" s="58"/>
      <c r="EK93" s="58"/>
      <c r="EL93" s="58"/>
      <c r="EM93" s="58"/>
      <c r="EN93" s="58"/>
      <c r="EO93" s="58"/>
      <c r="EP93" s="58"/>
      <c r="EQ93" s="58"/>
      <c r="ER93" s="58"/>
      <c r="ES93" s="58"/>
      <c r="ET93" s="58"/>
      <c r="EU93" s="58"/>
      <c r="EV93" s="58"/>
      <c r="EW93" s="58"/>
      <c r="EX93" s="58"/>
      <c r="EY93" s="58"/>
      <c r="EZ93" s="58"/>
      <c r="FA93" s="58"/>
      <c r="FB93" s="58"/>
    </row>
    <row r="94" spans="1:158" x14ac:dyDescent="0.3">
      <c r="A94" s="2"/>
      <c r="B94" s="130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30"/>
      <c r="AB94" s="130"/>
      <c r="AC94" s="130"/>
      <c r="AD94" s="130"/>
      <c r="AE94" s="130"/>
      <c r="AF94" s="130"/>
      <c r="AG94" s="130"/>
      <c r="AH94" s="130"/>
      <c r="AI94" s="130"/>
      <c r="AJ94" s="130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  <c r="BF94" s="58"/>
      <c r="BG94" s="58"/>
      <c r="BH94" s="58"/>
      <c r="BI94" s="58"/>
      <c r="BJ94" s="58"/>
      <c r="BK94" s="58"/>
      <c r="BL94" s="58"/>
      <c r="BM94" s="58"/>
      <c r="BN94" s="58"/>
      <c r="BO94" s="58"/>
      <c r="BP94" s="58"/>
      <c r="BQ94" s="58"/>
      <c r="BR94" s="58"/>
      <c r="BS94" s="58"/>
      <c r="BT94" s="58"/>
      <c r="BU94" s="58"/>
      <c r="BV94" s="58"/>
      <c r="BW94" s="58"/>
      <c r="BX94" s="58"/>
      <c r="BY94" s="58"/>
      <c r="BZ94" s="58"/>
      <c r="CA94" s="58"/>
      <c r="CB94" s="58"/>
      <c r="CC94" s="58"/>
      <c r="CD94" s="58"/>
      <c r="CE94" s="58"/>
      <c r="CF94" s="58"/>
      <c r="CG94" s="58"/>
      <c r="CH94" s="58"/>
      <c r="CI94" s="58"/>
      <c r="CJ94" s="58"/>
      <c r="CK94" s="58"/>
      <c r="CL94" s="58"/>
      <c r="CM94" s="58"/>
      <c r="CN94" s="58"/>
      <c r="CO94" s="58"/>
      <c r="CP94" s="58"/>
      <c r="CQ94" s="58"/>
      <c r="CR94" s="58"/>
      <c r="CS94" s="58"/>
      <c r="CT94" s="58"/>
      <c r="CU94" s="58"/>
      <c r="CV94" s="58"/>
      <c r="CW94" s="58"/>
      <c r="CX94" s="58"/>
      <c r="CY94" s="58"/>
      <c r="CZ94" s="58"/>
      <c r="DA94" s="58"/>
      <c r="DB94" s="58"/>
      <c r="DC94" s="58"/>
      <c r="DD94" s="58"/>
      <c r="DE94" s="58"/>
      <c r="DF94" s="58"/>
      <c r="DG94" s="58"/>
      <c r="DH94" s="58"/>
      <c r="DI94" s="58"/>
      <c r="DJ94" s="58"/>
      <c r="DK94" s="58"/>
      <c r="DL94" s="58"/>
      <c r="DM94" s="58"/>
      <c r="DN94" s="58"/>
      <c r="DO94" s="58"/>
      <c r="DP94" s="58"/>
      <c r="DQ94" s="58"/>
      <c r="DR94" s="58"/>
      <c r="DS94" s="58"/>
      <c r="DT94" s="58"/>
      <c r="DU94" s="58"/>
      <c r="DV94" s="58"/>
      <c r="DW94" s="58"/>
      <c r="DX94" s="58"/>
      <c r="DY94" s="58"/>
      <c r="DZ94" s="58"/>
      <c r="EA94" s="58"/>
      <c r="EB94" s="58"/>
      <c r="EC94" s="58"/>
      <c r="ED94" s="58"/>
      <c r="EE94" s="58"/>
      <c r="EF94" s="58"/>
      <c r="EG94" s="58"/>
      <c r="EH94" s="58"/>
      <c r="EI94" s="58"/>
      <c r="EJ94" s="58"/>
      <c r="EK94" s="58"/>
      <c r="EL94" s="58"/>
      <c r="EM94" s="58"/>
      <c r="EN94" s="58"/>
      <c r="EO94" s="58"/>
      <c r="EP94" s="58"/>
      <c r="EQ94" s="58"/>
      <c r="ER94" s="58"/>
      <c r="ES94" s="58"/>
      <c r="ET94" s="58"/>
      <c r="EU94" s="58"/>
      <c r="EV94" s="58"/>
      <c r="EW94" s="58"/>
      <c r="EX94" s="58"/>
      <c r="EY94" s="58"/>
      <c r="EZ94" s="58"/>
      <c r="FA94" s="58"/>
      <c r="FB94" s="58"/>
    </row>
    <row r="95" spans="1:158" x14ac:dyDescent="0.3">
      <c r="A95" s="2"/>
      <c r="B95" s="130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  <c r="AB95" s="130"/>
      <c r="AC95" s="130"/>
      <c r="AD95" s="130"/>
      <c r="AE95" s="130"/>
      <c r="AF95" s="130"/>
      <c r="AG95" s="130"/>
      <c r="AH95" s="130"/>
      <c r="AI95" s="130"/>
      <c r="AJ95" s="130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58"/>
      <c r="BF95" s="58"/>
      <c r="BG95" s="58"/>
      <c r="BH95" s="58"/>
      <c r="BI95" s="58"/>
      <c r="BJ95" s="58"/>
      <c r="BK95" s="58"/>
      <c r="BL95" s="58"/>
      <c r="BM95" s="58"/>
      <c r="BN95" s="58"/>
      <c r="BO95" s="58"/>
      <c r="BP95" s="58"/>
      <c r="BQ95" s="58"/>
      <c r="BR95" s="58"/>
      <c r="BS95" s="58"/>
      <c r="BT95" s="58"/>
      <c r="BU95" s="58"/>
      <c r="BV95" s="58"/>
      <c r="BW95" s="58"/>
      <c r="BX95" s="58"/>
      <c r="BY95" s="58"/>
      <c r="BZ95" s="58"/>
      <c r="CA95" s="58"/>
      <c r="CB95" s="58"/>
      <c r="CC95" s="58"/>
      <c r="CD95" s="58"/>
      <c r="CE95" s="58"/>
      <c r="CF95" s="58"/>
      <c r="CG95" s="58"/>
      <c r="CH95" s="58"/>
      <c r="CI95" s="58"/>
      <c r="CJ95" s="58"/>
      <c r="CK95" s="58"/>
      <c r="CL95" s="58"/>
      <c r="CM95" s="58"/>
      <c r="CN95" s="58"/>
      <c r="CO95" s="58"/>
      <c r="CP95" s="58"/>
      <c r="CQ95" s="58"/>
      <c r="CR95" s="58"/>
      <c r="CS95" s="58"/>
      <c r="CT95" s="58"/>
      <c r="CU95" s="58"/>
      <c r="CV95" s="58"/>
      <c r="CW95" s="58"/>
      <c r="CX95" s="58"/>
      <c r="CY95" s="58"/>
      <c r="CZ95" s="58"/>
      <c r="DA95" s="58"/>
      <c r="DB95" s="58"/>
      <c r="DC95" s="58"/>
      <c r="DD95" s="58"/>
      <c r="DE95" s="58"/>
      <c r="DF95" s="58"/>
      <c r="DG95" s="58"/>
      <c r="DH95" s="58"/>
      <c r="DI95" s="58"/>
      <c r="DJ95" s="58"/>
      <c r="DK95" s="58"/>
      <c r="DL95" s="58"/>
      <c r="DM95" s="58"/>
      <c r="DN95" s="58"/>
      <c r="DO95" s="58"/>
      <c r="DP95" s="58"/>
      <c r="DQ95" s="58"/>
      <c r="DR95" s="58"/>
      <c r="DS95" s="58"/>
      <c r="DT95" s="58"/>
      <c r="DU95" s="58"/>
      <c r="DV95" s="58"/>
      <c r="DW95" s="58"/>
      <c r="DX95" s="58"/>
      <c r="DY95" s="58"/>
      <c r="DZ95" s="58"/>
      <c r="EA95" s="58"/>
      <c r="EB95" s="58"/>
      <c r="EC95" s="58"/>
      <c r="ED95" s="58"/>
      <c r="EE95" s="58"/>
      <c r="EF95" s="58"/>
      <c r="EG95" s="58"/>
      <c r="EH95" s="58"/>
      <c r="EI95" s="58"/>
      <c r="EJ95" s="58"/>
      <c r="EK95" s="58"/>
      <c r="EL95" s="58"/>
      <c r="EM95" s="58"/>
      <c r="EN95" s="58"/>
      <c r="EO95" s="58"/>
      <c r="EP95" s="58"/>
      <c r="EQ95" s="58"/>
      <c r="ER95" s="58"/>
      <c r="ES95" s="58"/>
      <c r="ET95" s="58"/>
      <c r="EU95" s="58"/>
      <c r="EV95" s="58"/>
      <c r="EW95" s="58"/>
      <c r="EX95" s="58"/>
      <c r="EY95" s="58"/>
      <c r="EZ95" s="58"/>
      <c r="FA95" s="58"/>
      <c r="FB95" s="58"/>
    </row>
    <row r="96" spans="1:158" x14ac:dyDescent="0.3">
      <c r="A96" s="2"/>
      <c r="B96" s="130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30"/>
      <c r="AB96" s="130"/>
      <c r="AC96" s="130"/>
      <c r="AD96" s="130"/>
      <c r="AE96" s="130"/>
      <c r="AF96" s="130"/>
      <c r="AG96" s="130"/>
      <c r="AH96" s="130"/>
      <c r="AI96" s="130"/>
      <c r="AJ96" s="130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8"/>
      <c r="BD96" s="58"/>
      <c r="BE96" s="58"/>
      <c r="BF96" s="58"/>
      <c r="BG96" s="58"/>
      <c r="BH96" s="58"/>
      <c r="BI96" s="58"/>
      <c r="BJ96" s="58"/>
      <c r="BK96" s="58"/>
      <c r="BL96" s="58"/>
      <c r="BM96" s="58"/>
      <c r="BN96" s="58"/>
      <c r="BO96" s="58"/>
      <c r="BP96" s="58"/>
      <c r="BQ96" s="58"/>
      <c r="BR96" s="58"/>
      <c r="BS96" s="58"/>
      <c r="BT96" s="58"/>
      <c r="BU96" s="58"/>
      <c r="BV96" s="58"/>
      <c r="BW96" s="58"/>
      <c r="BX96" s="58"/>
      <c r="BY96" s="58"/>
      <c r="BZ96" s="58"/>
      <c r="CA96" s="58"/>
      <c r="CB96" s="58"/>
      <c r="CC96" s="58"/>
      <c r="CD96" s="58"/>
      <c r="CE96" s="58"/>
      <c r="CF96" s="58"/>
      <c r="CG96" s="58"/>
      <c r="CH96" s="58"/>
      <c r="CI96" s="58"/>
      <c r="CJ96" s="58"/>
      <c r="CK96" s="58"/>
      <c r="CL96" s="58"/>
      <c r="CM96" s="58"/>
      <c r="CN96" s="58"/>
      <c r="CO96" s="58"/>
      <c r="CP96" s="58"/>
      <c r="CQ96" s="58"/>
      <c r="CR96" s="58"/>
      <c r="CS96" s="58"/>
      <c r="CT96" s="58"/>
      <c r="CU96" s="58"/>
      <c r="CV96" s="58"/>
      <c r="CW96" s="58"/>
      <c r="CX96" s="58"/>
      <c r="CY96" s="58"/>
      <c r="CZ96" s="58"/>
      <c r="DA96" s="58"/>
      <c r="DB96" s="58"/>
      <c r="DC96" s="58"/>
      <c r="DD96" s="58"/>
      <c r="DE96" s="58"/>
      <c r="DF96" s="58"/>
      <c r="DG96" s="58"/>
      <c r="DH96" s="58"/>
      <c r="DI96" s="58"/>
      <c r="DJ96" s="58"/>
      <c r="DK96" s="58"/>
      <c r="DL96" s="58"/>
      <c r="DM96" s="58"/>
      <c r="DN96" s="58"/>
      <c r="DO96" s="58"/>
      <c r="DP96" s="58"/>
      <c r="DQ96" s="58"/>
      <c r="DR96" s="58"/>
      <c r="DS96" s="58"/>
      <c r="DT96" s="58"/>
      <c r="DU96" s="58"/>
      <c r="DV96" s="58"/>
      <c r="DW96" s="58"/>
      <c r="DX96" s="58"/>
      <c r="DY96" s="58"/>
      <c r="DZ96" s="58"/>
      <c r="EA96" s="58"/>
      <c r="EB96" s="58"/>
      <c r="EC96" s="58"/>
      <c r="ED96" s="58"/>
      <c r="EE96" s="58"/>
      <c r="EF96" s="58"/>
      <c r="EG96" s="58"/>
      <c r="EH96" s="58"/>
      <c r="EI96" s="58"/>
      <c r="EJ96" s="58"/>
      <c r="EK96" s="58"/>
      <c r="EL96" s="58"/>
      <c r="EM96" s="58"/>
      <c r="EN96" s="58"/>
      <c r="EO96" s="58"/>
      <c r="EP96" s="58"/>
      <c r="EQ96" s="58"/>
      <c r="ER96" s="58"/>
      <c r="ES96" s="58"/>
      <c r="ET96" s="58"/>
      <c r="EU96" s="58"/>
      <c r="EV96" s="58"/>
      <c r="EW96" s="58"/>
      <c r="EX96" s="58"/>
      <c r="EY96" s="58"/>
      <c r="EZ96" s="58"/>
      <c r="FA96" s="58"/>
      <c r="FB96" s="58"/>
    </row>
    <row r="97" spans="1:158" x14ac:dyDescent="0.3">
      <c r="A97" s="2"/>
      <c r="B97" s="130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  <c r="AA97" s="130"/>
      <c r="AB97" s="130"/>
      <c r="AC97" s="130"/>
      <c r="AD97" s="130"/>
      <c r="AE97" s="130"/>
      <c r="AF97" s="130"/>
      <c r="AG97" s="130"/>
      <c r="AH97" s="130"/>
      <c r="AI97" s="130"/>
      <c r="AJ97" s="130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8"/>
      <c r="BA97" s="58"/>
      <c r="BB97" s="58"/>
      <c r="BC97" s="58"/>
      <c r="BD97" s="58"/>
      <c r="BE97" s="58"/>
      <c r="BF97" s="58"/>
      <c r="BG97" s="58"/>
      <c r="BH97" s="58"/>
      <c r="BI97" s="58"/>
      <c r="BJ97" s="58"/>
      <c r="BK97" s="58"/>
      <c r="BL97" s="58"/>
      <c r="BM97" s="58"/>
      <c r="BN97" s="58"/>
      <c r="BO97" s="58"/>
      <c r="BP97" s="58"/>
      <c r="BQ97" s="58"/>
      <c r="BR97" s="58"/>
      <c r="BS97" s="58"/>
      <c r="BT97" s="58"/>
      <c r="BU97" s="58"/>
      <c r="BV97" s="58"/>
      <c r="BW97" s="58"/>
      <c r="BX97" s="58"/>
      <c r="BY97" s="58"/>
      <c r="BZ97" s="58"/>
      <c r="CA97" s="58"/>
      <c r="CB97" s="58"/>
      <c r="CC97" s="58"/>
      <c r="CD97" s="58"/>
      <c r="CE97" s="58"/>
      <c r="CF97" s="58"/>
      <c r="CG97" s="58"/>
      <c r="CH97" s="58"/>
      <c r="CI97" s="58"/>
      <c r="CJ97" s="58"/>
      <c r="CK97" s="58"/>
      <c r="CL97" s="58"/>
      <c r="CM97" s="58"/>
      <c r="CN97" s="58"/>
      <c r="CO97" s="58"/>
      <c r="CP97" s="58"/>
      <c r="CQ97" s="58"/>
      <c r="CR97" s="58"/>
      <c r="CS97" s="58"/>
      <c r="CT97" s="58"/>
      <c r="CU97" s="58"/>
      <c r="CV97" s="58"/>
      <c r="CW97" s="58"/>
      <c r="CX97" s="58"/>
      <c r="CY97" s="58"/>
      <c r="CZ97" s="58"/>
      <c r="DA97" s="58"/>
      <c r="DB97" s="58"/>
      <c r="DC97" s="58"/>
      <c r="DD97" s="58"/>
      <c r="DE97" s="58"/>
      <c r="DF97" s="58"/>
      <c r="DG97" s="58"/>
      <c r="DH97" s="58"/>
      <c r="DI97" s="58"/>
      <c r="DJ97" s="58"/>
      <c r="DK97" s="58"/>
      <c r="DL97" s="58"/>
      <c r="DM97" s="58"/>
      <c r="DN97" s="58"/>
      <c r="DO97" s="58"/>
      <c r="DP97" s="58"/>
      <c r="DQ97" s="58"/>
      <c r="DR97" s="58"/>
      <c r="DS97" s="58"/>
      <c r="DT97" s="58"/>
      <c r="DU97" s="58"/>
      <c r="DV97" s="58"/>
      <c r="DW97" s="58"/>
      <c r="DX97" s="58"/>
      <c r="DY97" s="58"/>
      <c r="DZ97" s="58"/>
      <c r="EA97" s="58"/>
      <c r="EB97" s="58"/>
      <c r="EC97" s="58"/>
      <c r="ED97" s="58"/>
      <c r="EE97" s="58"/>
      <c r="EF97" s="58"/>
      <c r="EG97" s="58"/>
      <c r="EH97" s="58"/>
      <c r="EI97" s="58"/>
      <c r="EJ97" s="58"/>
      <c r="EK97" s="58"/>
      <c r="EL97" s="58"/>
      <c r="EM97" s="58"/>
      <c r="EN97" s="58"/>
      <c r="EO97" s="58"/>
      <c r="EP97" s="58"/>
      <c r="EQ97" s="58"/>
      <c r="ER97" s="58"/>
      <c r="ES97" s="58"/>
      <c r="ET97" s="58"/>
      <c r="EU97" s="58"/>
      <c r="EV97" s="58"/>
      <c r="EW97" s="58"/>
      <c r="EX97" s="58"/>
      <c r="EY97" s="58"/>
      <c r="EZ97" s="58"/>
      <c r="FA97" s="58"/>
      <c r="FB97" s="58"/>
    </row>
    <row r="98" spans="1:158" x14ac:dyDescent="0.3">
      <c r="A98" s="2"/>
      <c r="B98" s="130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  <c r="AA98" s="130"/>
      <c r="AB98" s="130"/>
      <c r="AC98" s="130"/>
      <c r="AD98" s="130"/>
      <c r="AE98" s="130"/>
      <c r="AF98" s="130"/>
      <c r="AG98" s="130"/>
      <c r="AH98" s="130"/>
      <c r="AI98" s="130"/>
      <c r="AJ98" s="130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58"/>
      <c r="BK98" s="58"/>
      <c r="BL98" s="58"/>
      <c r="BM98" s="58"/>
      <c r="BN98" s="58"/>
      <c r="BO98" s="58"/>
      <c r="BP98" s="58"/>
      <c r="BQ98" s="58"/>
      <c r="BR98" s="58"/>
      <c r="BS98" s="58"/>
      <c r="BT98" s="58"/>
      <c r="BU98" s="58"/>
      <c r="BV98" s="58"/>
      <c r="BW98" s="58"/>
      <c r="BX98" s="58"/>
      <c r="BY98" s="58"/>
      <c r="BZ98" s="58"/>
      <c r="CA98" s="58"/>
      <c r="CB98" s="58"/>
      <c r="CC98" s="58"/>
      <c r="CD98" s="58"/>
      <c r="CE98" s="58"/>
      <c r="CF98" s="58"/>
      <c r="CG98" s="58"/>
      <c r="CH98" s="58"/>
      <c r="CI98" s="58"/>
      <c r="CJ98" s="58"/>
      <c r="CK98" s="58"/>
      <c r="CL98" s="58"/>
      <c r="CM98" s="58"/>
      <c r="CN98" s="58"/>
      <c r="CO98" s="58"/>
      <c r="CP98" s="58"/>
      <c r="CQ98" s="58"/>
      <c r="CR98" s="58"/>
      <c r="CS98" s="58"/>
      <c r="CT98" s="58"/>
      <c r="CU98" s="58"/>
      <c r="CV98" s="58"/>
      <c r="CW98" s="58"/>
      <c r="CX98" s="58"/>
      <c r="CY98" s="58"/>
      <c r="CZ98" s="58"/>
      <c r="DA98" s="58"/>
      <c r="DB98" s="58"/>
      <c r="DC98" s="58"/>
      <c r="DD98" s="58"/>
      <c r="DE98" s="58"/>
      <c r="DF98" s="58"/>
      <c r="DG98" s="58"/>
      <c r="DH98" s="58"/>
      <c r="DI98" s="58"/>
      <c r="DJ98" s="58"/>
      <c r="DK98" s="58"/>
      <c r="DL98" s="58"/>
      <c r="DM98" s="58"/>
      <c r="DN98" s="58"/>
      <c r="DO98" s="58"/>
      <c r="DP98" s="58"/>
      <c r="DQ98" s="58"/>
      <c r="DR98" s="58"/>
      <c r="DS98" s="58"/>
      <c r="DT98" s="58"/>
      <c r="DU98" s="58"/>
      <c r="DV98" s="58"/>
      <c r="DW98" s="58"/>
      <c r="DX98" s="58"/>
      <c r="DY98" s="58"/>
      <c r="DZ98" s="58"/>
      <c r="EA98" s="58"/>
      <c r="EB98" s="58"/>
      <c r="EC98" s="58"/>
      <c r="ED98" s="58"/>
      <c r="EE98" s="58"/>
      <c r="EF98" s="58"/>
      <c r="EG98" s="58"/>
      <c r="EH98" s="58"/>
      <c r="EI98" s="58"/>
      <c r="EJ98" s="58"/>
      <c r="EK98" s="58"/>
      <c r="EL98" s="58"/>
      <c r="EM98" s="58"/>
      <c r="EN98" s="58"/>
      <c r="EO98" s="58"/>
      <c r="EP98" s="58"/>
      <c r="EQ98" s="58"/>
      <c r="ER98" s="58"/>
      <c r="ES98" s="58"/>
      <c r="ET98" s="58"/>
      <c r="EU98" s="58"/>
      <c r="EV98" s="58"/>
      <c r="EW98" s="58"/>
      <c r="EX98" s="58"/>
      <c r="EY98" s="58"/>
      <c r="EZ98" s="58"/>
      <c r="FA98" s="58"/>
      <c r="FB98" s="58"/>
    </row>
    <row r="99" spans="1:158" x14ac:dyDescent="0.3">
      <c r="A99" s="2"/>
      <c r="B99" s="130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  <c r="AA99" s="130"/>
      <c r="AB99" s="130"/>
      <c r="AC99" s="130"/>
      <c r="AD99" s="130"/>
      <c r="AE99" s="130"/>
      <c r="AF99" s="130"/>
      <c r="AG99" s="130"/>
      <c r="AH99" s="130"/>
      <c r="AI99" s="130"/>
      <c r="AJ99" s="130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58"/>
      <c r="BK99" s="58"/>
      <c r="BL99" s="58"/>
      <c r="BM99" s="58"/>
      <c r="BN99" s="58"/>
      <c r="BO99" s="58"/>
      <c r="BP99" s="58"/>
      <c r="BQ99" s="58"/>
      <c r="BR99" s="58"/>
      <c r="BS99" s="58"/>
      <c r="BT99" s="58"/>
      <c r="BU99" s="58"/>
      <c r="BV99" s="58"/>
      <c r="BW99" s="58"/>
      <c r="BX99" s="58"/>
      <c r="BY99" s="58"/>
      <c r="BZ99" s="58"/>
      <c r="CA99" s="58"/>
      <c r="CB99" s="58"/>
      <c r="CC99" s="58"/>
      <c r="CD99" s="58"/>
      <c r="CE99" s="58"/>
      <c r="CF99" s="58"/>
      <c r="CG99" s="58"/>
      <c r="CH99" s="58"/>
      <c r="CI99" s="58"/>
      <c r="CJ99" s="58"/>
      <c r="CK99" s="58"/>
      <c r="CL99" s="58"/>
      <c r="CM99" s="58"/>
      <c r="CN99" s="58"/>
      <c r="CO99" s="58"/>
      <c r="CP99" s="58"/>
      <c r="CQ99" s="58"/>
      <c r="CR99" s="58"/>
      <c r="CS99" s="58"/>
      <c r="CT99" s="58"/>
      <c r="CU99" s="58"/>
      <c r="CV99" s="58"/>
      <c r="CW99" s="58"/>
      <c r="CX99" s="58"/>
      <c r="CY99" s="58"/>
      <c r="CZ99" s="58"/>
      <c r="DA99" s="58"/>
      <c r="DB99" s="58"/>
      <c r="DC99" s="58"/>
      <c r="DD99" s="58"/>
      <c r="DE99" s="58"/>
      <c r="DF99" s="58"/>
      <c r="DG99" s="58"/>
      <c r="DH99" s="58"/>
      <c r="DI99" s="58"/>
      <c r="DJ99" s="58"/>
      <c r="DK99" s="58"/>
      <c r="DL99" s="58"/>
      <c r="DM99" s="58"/>
      <c r="DN99" s="58"/>
      <c r="DO99" s="58"/>
      <c r="DP99" s="58"/>
      <c r="DQ99" s="58"/>
      <c r="DR99" s="58"/>
      <c r="DS99" s="58"/>
      <c r="DT99" s="58"/>
      <c r="DU99" s="58"/>
      <c r="DV99" s="58"/>
      <c r="DW99" s="58"/>
      <c r="DX99" s="58"/>
      <c r="DY99" s="58"/>
      <c r="DZ99" s="58"/>
      <c r="EA99" s="58"/>
      <c r="EB99" s="58"/>
      <c r="EC99" s="58"/>
      <c r="ED99" s="58"/>
      <c r="EE99" s="58"/>
      <c r="EF99" s="58"/>
      <c r="EG99" s="58"/>
      <c r="EH99" s="58"/>
      <c r="EI99" s="58"/>
      <c r="EJ99" s="58"/>
      <c r="EK99" s="58"/>
      <c r="EL99" s="58"/>
      <c r="EM99" s="58"/>
      <c r="EN99" s="58"/>
      <c r="EO99" s="58"/>
      <c r="EP99" s="58"/>
      <c r="EQ99" s="58"/>
      <c r="ER99" s="58"/>
      <c r="ES99" s="58"/>
      <c r="ET99" s="58"/>
      <c r="EU99" s="58"/>
      <c r="EV99" s="58"/>
      <c r="EW99" s="58"/>
      <c r="EX99" s="58"/>
      <c r="EY99" s="58"/>
      <c r="EZ99" s="58"/>
      <c r="FA99" s="58"/>
      <c r="FB99" s="58"/>
    </row>
    <row r="100" spans="1:158" x14ac:dyDescent="0.3">
      <c r="A100" s="2"/>
      <c r="B100" s="130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  <c r="AA100" s="130"/>
      <c r="AB100" s="130"/>
      <c r="AC100" s="130"/>
      <c r="AD100" s="130"/>
      <c r="AE100" s="130"/>
      <c r="AF100" s="130"/>
      <c r="AG100" s="130"/>
      <c r="AH100" s="130"/>
      <c r="AI100" s="130"/>
      <c r="AJ100" s="130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58"/>
      <c r="BD100" s="58"/>
      <c r="BE100" s="58"/>
      <c r="BF100" s="58"/>
      <c r="BG100" s="58"/>
      <c r="BH100" s="58"/>
      <c r="BI100" s="58"/>
      <c r="BJ100" s="58"/>
      <c r="BK100" s="58"/>
      <c r="BL100" s="58"/>
      <c r="BM100" s="58"/>
      <c r="BN100" s="58"/>
      <c r="BO100" s="58"/>
      <c r="BP100" s="58"/>
      <c r="BQ100" s="58"/>
      <c r="BR100" s="58"/>
      <c r="BS100" s="58"/>
      <c r="BT100" s="58"/>
      <c r="BU100" s="58"/>
      <c r="BV100" s="58"/>
      <c r="BW100" s="58"/>
      <c r="BX100" s="58"/>
      <c r="BY100" s="58"/>
      <c r="BZ100" s="58"/>
      <c r="CA100" s="58"/>
      <c r="CB100" s="58"/>
      <c r="CC100" s="58"/>
      <c r="CD100" s="58"/>
      <c r="CE100" s="58"/>
      <c r="CF100" s="58"/>
      <c r="CG100" s="58"/>
      <c r="CH100" s="58"/>
      <c r="CI100" s="58"/>
      <c r="CJ100" s="58"/>
      <c r="CK100" s="58"/>
      <c r="CL100" s="58"/>
      <c r="CM100" s="58"/>
      <c r="CN100" s="58"/>
      <c r="CO100" s="58"/>
      <c r="CP100" s="58"/>
      <c r="CQ100" s="58"/>
      <c r="CR100" s="58"/>
      <c r="CS100" s="58"/>
      <c r="CT100" s="58"/>
      <c r="CU100" s="58"/>
      <c r="CV100" s="58"/>
      <c r="CW100" s="58"/>
      <c r="CX100" s="58"/>
      <c r="CY100" s="58"/>
      <c r="CZ100" s="58"/>
      <c r="DA100" s="58"/>
      <c r="DB100" s="58"/>
      <c r="DC100" s="58"/>
      <c r="DD100" s="58"/>
      <c r="DE100" s="58"/>
      <c r="DF100" s="58"/>
      <c r="DG100" s="58"/>
      <c r="DH100" s="58"/>
      <c r="DI100" s="58"/>
      <c r="DJ100" s="58"/>
      <c r="DK100" s="58"/>
      <c r="DL100" s="58"/>
      <c r="DM100" s="58"/>
      <c r="DN100" s="58"/>
      <c r="DO100" s="58"/>
      <c r="DP100" s="58"/>
      <c r="DQ100" s="58"/>
      <c r="DR100" s="58"/>
      <c r="DS100" s="58"/>
      <c r="DT100" s="58"/>
      <c r="DU100" s="58"/>
      <c r="DV100" s="58"/>
      <c r="DW100" s="58"/>
      <c r="DX100" s="58"/>
      <c r="DY100" s="58"/>
      <c r="DZ100" s="58"/>
      <c r="EA100" s="58"/>
      <c r="EB100" s="58"/>
      <c r="EC100" s="58"/>
      <c r="ED100" s="58"/>
      <c r="EE100" s="58"/>
      <c r="EF100" s="58"/>
      <c r="EG100" s="58"/>
      <c r="EH100" s="58"/>
      <c r="EI100" s="58"/>
      <c r="EJ100" s="58"/>
      <c r="EK100" s="58"/>
      <c r="EL100" s="58"/>
      <c r="EM100" s="58"/>
      <c r="EN100" s="58"/>
      <c r="EO100" s="58"/>
      <c r="EP100" s="58"/>
      <c r="EQ100" s="58"/>
      <c r="ER100" s="58"/>
      <c r="ES100" s="58"/>
      <c r="ET100" s="58"/>
      <c r="EU100" s="58"/>
      <c r="EV100" s="58"/>
      <c r="EW100" s="58"/>
      <c r="EX100" s="58"/>
      <c r="EY100" s="58"/>
      <c r="EZ100" s="58"/>
      <c r="FA100" s="58"/>
      <c r="FB100" s="58"/>
    </row>
    <row r="101" spans="1:158" x14ac:dyDescent="0.3">
      <c r="A101" s="2"/>
      <c r="B101" s="130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130"/>
      <c r="Y101" s="130"/>
      <c r="Z101" s="130"/>
      <c r="AA101" s="130"/>
      <c r="AB101" s="130"/>
      <c r="AC101" s="130"/>
      <c r="AD101" s="130"/>
      <c r="AE101" s="130"/>
      <c r="AF101" s="130"/>
      <c r="AG101" s="130"/>
      <c r="AH101" s="130"/>
      <c r="AI101" s="130"/>
      <c r="AJ101" s="130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58"/>
      <c r="BK101" s="58"/>
      <c r="BL101" s="58"/>
      <c r="BM101" s="58"/>
      <c r="BN101" s="58"/>
      <c r="BO101" s="58"/>
      <c r="BP101" s="58"/>
      <c r="BQ101" s="58"/>
      <c r="BR101" s="58"/>
      <c r="BS101" s="58"/>
      <c r="BT101" s="58"/>
      <c r="BU101" s="58"/>
      <c r="BV101" s="58"/>
      <c r="BW101" s="58"/>
      <c r="BX101" s="58"/>
      <c r="BY101" s="58"/>
      <c r="BZ101" s="58"/>
      <c r="CA101" s="58"/>
      <c r="CB101" s="58"/>
      <c r="CC101" s="58"/>
      <c r="CD101" s="58"/>
      <c r="CE101" s="58"/>
      <c r="CF101" s="58"/>
      <c r="CG101" s="58"/>
      <c r="CH101" s="58"/>
      <c r="CI101" s="58"/>
      <c r="CJ101" s="58"/>
      <c r="CK101" s="58"/>
      <c r="CL101" s="58"/>
      <c r="CM101" s="58"/>
      <c r="CN101" s="58"/>
      <c r="CO101" s="58"/>
      <c r="CP101" s="58"/>
      <c r="CQ101" s="58"/>
      <c r="CR101" s="58"/>
      <c r="CS101" s="58"/>
      <c r="CT101" s="58"/>
      <c r="CU101" s="58"/>
      <c r="CV101" s="58"/>
      <c r="CW101" s="58"/>
      <c r="CX101" s="58"/>
      <c r="CY101" s="58"/>
      <c r="CZ101" s="58"/>
      <c r="DA101" s="58"/>
      <c r="DB101" s="58"/>
      <c r="DC101" s="58"/>
      <c r="DD101" s="58"/>
      <c r="DE101" s="58"/>
      <c r="DF101" s="58"/>
      <c r="DG101" s="58"/>
      <c r="DH101" s="58"/>
      <c r="DI101" s="58"/>
      <c r="DJ101" s="58"/>
      <c r="DK101" s="58"/>
      <c r="DL101" s="58"/>
      <c r="DM101" s="58"/>
      <c r="DN101" s="58"/>
      <c r="DO101" s="58"/>
      <c r="DP101" s="58"/>
      <c r="DQ101" s="58"/>
      <c r="DR101" s="58"/>
      <c r="DS101" s="58"/>
      <c r="DT101" s="58"/>
      <c r="DU101" s="58"/>
      <c r="DV101" s="58"/>
      <c r="DW101" s="58"/>
      <c r="DX101" s="58"/>
      <c r="DY101" s="58"/>
      <c r="DZ101" s="58"/>
      <c r="EA101" s="58"/>
      <c r="EB101" s="58"/>
      <c r="EC101" s="58"/>
      <c r="ED101" s="58"/>
      <c r="EE101" s="58"/>
      <c r="EF101" s="58"/>
      <c r="EG101" s="58"/>
      <c r="EH101" s="58"/>
      <c r="EI101" s="58"/>
      <c r="EJ101" s="58"/>
      <c r="EK101" s="58"/>
      <c r="EL101" s="58"/>
      <c r="EM101" s="58"/>
      <c r="EN101" s="58"/>
      <c r="EO101" s="58"/>
      <c r="EP101" s="58"/>
      <c r="EQ101" s="58"/>
      <c r="ER101" s="58"/>
      <c r="ES101" s="58"/>
      <c r="ET101" s="58"/>
      <c r="EU101" s="58"/>
      <c r="EV101" s="58"/>
      <c r="EW101" s="58"/>
      <c r="EX101" s="58"/>
      <c r="EY101" s="58"/>
      <c r="EZ101" s="58"/>
      <c r="FA101" s="58"/>
      <c r="FB101" s="58"/>
    </row>
    <row r="102" spans="1:158" x14ac:dyDescent="0.3">
      <c r="A102" s="2"/>
      <c r="B102" s="130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  <c r="AA102" s="130"/>
      <c r="AB102" s="130"/>
      <c r="AC102" s="130"/>
      <c r="AD102" s="130"/>
      <c r="AE102" s="130"/>
      <c r="AF102" s="130"/>
      <c r="AG102" s="130"/>
      <c r="AH102" s="130"/>
      <c r="AI102" s="130"/>
      <c r="AJ102" s="130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58"/>
      <c r="BD102" s="58"/>
      <c r="BE102" s="58"/>
      <c r="BF102" s="58"/>
      <c r="BG102" s="58"/>
      <c r="BH102" s="58"/>
      <c r="BI102" s="58"/>
      <c r="BJ102" s="58"/>
      <c r="BK102" s="58"/>
      <c r="BL102" s="58"/>
      <c r="BM102" s="58"/>
      <c r="BN102" s="58"/>
      <c r="BO102" s="58"/>
      <c r="BP102" s="58"/>
      <c r="BQ102" s="58"/>
      <c r="BR102" s="58"/>
      <c r="BS102" s="58"/>
      <c r="BT102" s="58"/>
      <c r="BU102" s="58"/>
      <c r="BV102" s="58"/>
      <c r="BW102" s="58"/>
      <c r="BX102" s="58"/>
      <c r="BY102" s="58"/>
      <c r="BZ102" s="58"/>
      <c r="CA102" s="58"/>
      <c r="CB102" s="58"/>
      <c r="CC102" s="58"/>
      <c r="CD102" s="58"/>
      <c r="CE102" s="58"/>
      <c r="CF102" s="58"/>
      <c r="CG102" s="58"/>
      <c r="CH102" s="58"/>
      <c r="CI102" s="58"/>
      <c r="CJ102" s="58"/>
      <c r="CK102" s="58"/>
      <c r="CL102" s="58"/>
      <c r="CM102" s="58"/>
      <c r="CN102" s="58"/>
      <c r="CO102" s="58"/>
      <c r="CP102" s="58"/>
      <c r="CQ102" s="58"/>
      <c r="CR102" s="58"/>
      <c r="CS102" s="58"/>
      <c r="CT102" s="58"/>
      <c r="CU102" s="58"/>
      <c r="CV102" s="58"/>
      <c r="CW102" s="58"/>
      <c r="CX102" s="58"/>
      <c r="CY102" s="58"/>
      <c r="CZ102" s="58"/>
      <c r="DA102" s="58"/>
      <c r="DB102" s="58"/>
      <c r="DC102" s="58"/>
      <c r="DD102" s="58"/>
      <c r="DE102" s="58"/>
      <c r="DF102" s="58"/>
      <c r="DG102" s="58"/>
      <c r="DH102" s="58"/>
      <c r="DI102" s="58"/>
      <c r="DJ102" s="58"/>
      <c r="DK102" s="58"/>
      <c r="DL102" s="58"/>
      <c r="DM102" s="58"/>
      <c r="DN102" s="58"/>
      <c r="DO102" s="58"/>
      <c r="DP102" s="58"/>
      <c r="DQ102" s="58"/>
      <c r="DR102" s="58"/>
      <c r="DS102" s="58"/>
      <c r="DT102" s="58"/>
      <c r="DU102" s="58"/>
      <c r="DV102" s="58"/>
      <c r="DW102" s="58"/>
      <c r="DX102" s="58"/>
      <c r="DY102" s="58"/>
      <c r="DZ102" s="58"/>
      <c r="EA102" s="58"/>
      <c r="EB102" s="58"/>
      <c r="EC102" s="58"/>
      <c r="ED102" s="58"/>
      <c r="EE102" s="58"/>
      <c r="EF102" s="58"/>
      <c r="EG102" s="58"/>
      <c r="EH102" s="58"/>
      <c r="EI102" s="58"/>
      <c r="EJ102" s="58"/>
      <c r="EK102" s="58"/>
      <c r="EL102" s="58"/>
      <c r="EM102" s="58"/>
      <c r="EN102" s="58"/>
      <c r="EO102" s="58"/>
      <c r="EP102" s="58"/>
      <c r="EQ102" s="58"/>
      <c r="ER102" s="58"/>
      <c r="ES102" s="58"/>
      <c r="ET102" s="58"/>
      <c r="EU102" s="58"/>
      <c r="EV102" s="58"/>
      <c r="EW102" s="58"/>
      <c r="EX102" s="58"/>
      <c r="EY102" s="58"/>
      <c r="EZ102" s="58"/>
      <c r="FA102" s="58"/>
      <c r="FB102" s="58"/>
    </row>
    <row r="103" spans="1:158" x14ac:dyDescent="0.3">
      <c r="A103" s="2"/>
      <c r="B103" s="130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130"/>
      <c r="N103" s="130"/>
      <c r="O103" s="130"/>
      <c r="P103" s="130"/>
      <c r="Q103" s="130"/>
      <c r="R103" s="130"/>
      <c r="S103" s="130"/>
      <c r="T103" s="130"/>
      <c r="U103" s="130"/>
      <c r="V103" s="130"/>
      <c r="W103" s="130"/>
      <c r="X103" s="130"/>
      <c r="Y103" s="130"/>
      <c r="Z103" s="130"/>
      <c r="AA103" s="130"/>
      <c r="AB103" s="130"/>
      <c r="AC103" s="130"/>
      <c r="AD103" s="130"/>
      <c r="AE103" s="130"/>
      <c r="AF103" s="130"/>
      <c r="AG103" s="130"/>
      <c r="AH103" s="130"/>
      <c r="AI103" s="130"/>
      <c r="AJ103" s="130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58"/>
      <c r="BK103" s="58"/>
      <c r="BL103" s="58"/>
      <c r="BM103" s="58"/>
      <c r="BN103" s="58"/>
      <c r="BO103" s="58"/>
      <c r="BP103" s="58"/>
      <c r="BQ103" s="58"/>
      <c r="BR103" s="58"/>
      <c r="BS103" s="58"/>
      <c r="BT103" s="58"/>
      <c r="BU103" s="58"/>
      <c r="BV103" s="58"/>
      <c r="BW103" s="58"/>
      <c r="BX103" s="58"/>
      <c r="BY103" s="58"/>
      <c r="BZ103" s="58"/>
      <c r="CA103" s="58"/>
      <c r="CB103" s="58"/>
      <c r="CC103" s="58"/>
      <c r="CD103" s="58"/>
      <c r="CE103" s="58"/>
      <c r="CF103" s="58"/>
      <c r="CG103" s="58"/>
      <c r="CH103" s="58"/>
      <c r="CI103" s="58"/>
      <c r="CJ103" s="58"/>
      <c r="CK103" s="58"/>
      <c r="CL103" s="58"/>
      <c r="CM103" s="58"/>
      <c r="CN103" s="58"/>
      <c r="CO103" s="58"/>
      <c r="CP103" s="58"/>
      <c r="CQ103" s="58"/>
      <c r="CR103" s="58"/>
      <c r="CS103" s="58"/>
      <c r="CT103" s="58"/>
      <c r="CU103" s="58"/>
      <c r="CV103" s="58"/>
      <c r="CW103" s="58"/>
      <c r="CX103" s="58"/>
      <c r="CY103" s="58"/>
      <c r="CZ103" s="58"/>
      <c r="DA103" s="58"/>
      <c r="DB103" s="58"/>
      <c r="DC103" s="58"/>
      <c r="DD103" s="58"/>
      <c r="DE103" s="58"/>
      <c r="DF103" s="58"/>
      <c r="DG103" s="58"/>
      <c r="DH103" s="58"/>
      <c r="DI103" s="58"/>
      <c r="DJ103" s="58"/>
      <c r="DK103" s="58"/>
      <c r="DL103" s="58"/>
      <c r="DM103" s="58"/>
      <c r="DN103" s="58"/>
      <c r="DO103" s="58"/>
      <c r="DP103" s="58"/>
      <c r="DQ103" s="58"/>
      <c r="DR103" s="58"/>
      <c r="DS103" s="58"/>
      <c r="DT103" s="58"/>
      <c r="DU103" s="58"/>
      <c r="DV103" s="58"/>
      <c r="DW103" s="58"/>
      <c r="DX103" s="58"/>
      <c r="DY103" s="58"/>
      <c r="DZ103" s="58"/>
      <c r="EA103" s="58"/>
      <c r="EB103" s="58"/>
      <c r="EC103" s="58"/>
      <c r="ED103" s="58"/>
      <c r="EE103" s="58"/>
      <c r="EF103" s="58"/>
      <c r="EG103" s="58"/>
      <c r="EH103" s="58"/>
      <c r="EI103" s="58"/>
      <c r="EJ103" s="58"/>
      <c r="EK103" s="58"/>
      <c r="EL103" s="58"/>
      <c r="EM103" s="58"/>
      <c r="EN103" s="58"/>
      <c r="EO103" s="58"/>
      <c r="EP103" s="58"/>
      <c r="EQ103" s="58"/>
      <c r="ER103" s="58"/>
      <c r="ES103" s="58"/>
      <c r="ET103" s="58"/>
      <c r="EU103" s="58"/>
      <c r="EV103" s="58"/>
      <c r="EW103" s="58"/>
      <c r="EX103" s="58"/>
      <c r="EY103" s="58"/>
      <c r="EZ103" s="58"/>
      <c r="FA103" s="58"/>
      <c r="FB103" s="58"/>
    </row>
    <row r="104" spans="1:158" x14ac:dyDescent="0.3">
      <c r="A104" s="2"/>
      <c r="B104" s="130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130"/>
      <c r="N104" s="130"/>
      <c r="O104" s="130"/>
      <c r="P104" s="130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  <c r="AA104" s="130"/>
      <c r="AB104" s="130"/>
      <c r="AC104" s="130"/>
      <c r="AD104" s="130"/>
      <c r="AE104" s="130"/>
      <c r="AF104" s="130"/>
      <c r="AG104" s="130"/>
      <c r="AH104" s="130"/>
      <c r="AI104" s="130"/>
      <c r="AJ104" s="130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58"/>
      <c r="BD104" s="58"/>
      <c r="BE104" s="58"/>
      <c r="BF104" s="58"/>
      <c r="BG104" s="58"/>
      <c r="BH104" s="58"/>
      <c r="BI104" s="58"/>
      <c r="BJ104" s="58"/>
      <c r="BK104" s="58"/>
      <c r="BL104" s="58"/>
      <c r="BM104" s="58"/>
      <c r="BN104" s="58"/>
      <c r="BO104" s="58"/>
      <c r="BP104" s="58"/>
      <c r="BQ104" s="58"/>
      <c r="BR104" s="58"/>
      <c r="BS104" s="58"/>
      <c r="BT104" s="58"/>
      <c r="BU104" s="58"/>
      <c r="BV104" s="58"/>
      <c r="BW104" s="58"/>
      <c r="BX104" s="58"/>
      <c r="BY104" s="58"/>
      <c r="BZ104" s="58"/>
      <c r="CA104" s="58"/>
      <c r="CB104" s="58"/>
      <c r="CC104" s="58"/>
      <c r="CD104" s="58"/>
      <c r="CE104" s="58"/>
      <c r="CF104" s="58"/>
      <c r="CG104" s="58"/>
      <c r="CH104" s="58"/>
      <c r="CI104" s="58"/>
      <c r="CJ104" s="58"/>
      <c r="CK104" s="58"/>
      <c r="CL104" s="58"/>
      <c r="CM104" s="58"/>
      <c r="CN104" s="58"/>
      <c r="CO104" s="58"/>
      <c r="CP104" s="58"/>
      <c r="CQ104" s="58"/>
      <c r="CR104" s="58"/>
      <c r="CS104" s="58"/>
      <c r="CT104" s="58"/>
      <c r="CU104" s="58"/>
      <c r="CV104" s="58"/>
      <c r="CW104" s="58"/>
      <c r="CX104" s="58"/>
      <c r="CY104" s="58"/>
      <c r="CZ104" s="58"/>
      <c r="DA104" s="58"/>
      <c r="DB104" s="58"/>
      <c r="DC104" s="58"/>
      <c r="DD104" s="58"/>
      <c r="DE104" s="58"/>
      <c r="DF104" s="58"/>
      <c r="DG104" s="58"/>
      <c r="DH104" s="58"/>
      <c r="DI104" s="58"/>
      <c r="DJ104" s="58"/>
      <c r="DK104" s="58"/>
      <c r="DL104" s="58"/>
      <c r="DM104" s="58"/>
      <c r="DN104" s="58"/>
      <c r="DO104" s="58"/>
      <c r="DP104" s="58"/>
      <c r="DQ104" s="58"/>
      <c r="DR104" s="58"/>
      <c r="DS104" s="58"/>
      <c r="DT104" s="58"/>
      <c r="DU104" s="58"/>
      <c r="DV104" s="58"/>
      <c r="DW104" s="58"/>
      <c r="DX104" s="58"/>
      <c r="DY104" s="58"/>
      <c r="DZ104" s="58"/>
      <c r="EA104" s="58"/>
      <c r="EB104" s="58"/>
      <c r="EC104" s="58"/>
      <c r="ED104" s="58"/>
      <c r="EE104" s="58"/>
      <c r="EF104" s="58"/>
      <c r="EG104" s="58"/>
      <c r="EH104" s="58"/>
      <c r="EI104" s="58"/>
      <c r="EJ104" s="58"/>
      <c r="EK104" s="58"/>
      <c r="EL104" s="58"/>
      <c r="EM104" s="58"/>
      <c r="EN104" s="58"/>
      <c r="EO104" s="58"/>
      <c r="EP104" s="58"/>
      <c r="EQ104" s="58"/>
      <c r="ER104" s="58"/>
      <c r="ES104" s="58"/>
      <c r="ET104" s="58"/>
      <c r="EU104" s="58"/>
      <c r="EV104" s="58"/>
      <c r="EW104" s="58"/>
      <c r="EX104" s="58"/>
      <c r="EY104" s="58"/>
      <c r="EZ104" s="58"/>
      <c r="FA104" s="58"/>
      <c r="FB104" s="58"/>
    </row>
    <row r="105" spans="1:158" x14ac:dyDescent="0.3">
      <c r="A105" s="2"/>
      <c r="B105" s="130"/>
    </row>
  </sheetData>
  <mergeCells count="68">
    <mergeCell ref="BD27:BD28"/>
    <mergeCell ref="BE27:BE28"/>
    <mergeCell ref="BD25:BD26"/>
    <mergeCell ref="BE25:BE26"/>
    <mergeCell ref="I26:J26"/>
    <mergeCell ref="AW26:AX26"/>
    <mergeCell ref="AY26:BA26"/>
    <mergeCell ref="BB26:BC26"/>
    <mergeCell ref="AY25:BC25"/>
    <mergeCell ref="I28:J28"/>
    <mergeCell ref="I22:J22"/>
    <mergeCell ref="I23:J23"/>
    <mergeCell ref="I24:J24"/>
    <mergeCell ref="I25:J25"/>
    <mergeCell ref="I27:J27"/>
    <mergeCell ref="A21:B21"/>
    <mergeCell ref="I21:J21"/>
    <mergeCell ref="A13:A15"/>
    <mergeCell ref="I13:J13"/>
    <mergeCell ref="I14:J14"/>
    <mergeCell ref="I15:J15"/>
    <mergeCell ref="A16:B16"/>
    <mergeCell ref="I16:J16"/>
    <mergeCell ref="A17:A20"/>
    <mergeCell ref="I17:J17"/>
    <mergeCell ref="I18:J18"/>
    <mergeCell ref="I19:J19"/>
    <mergeCell ref="I20:J20"/>
    <mergeCell ref="I12:J12"/>
    <mergeCell ref="U7:V7"/>
    <mergeCell ref="W7:X7"/>
    <mergeCell ref="Y7:Z7"/>
    <mergeCell ref="AA7:AB7"/>
    <mergeCell ref="S7:T7"/>
    <mergeCell ref="AI7:AJ7"/>
    <mergeCell ref="A9:B9"/>
    <mergeCell ref="I9:J9"/>
    <mergeCell ref="A10:A11"/>
    <mergeCell ref="I10:J10"/>
    <mergeCell ref="I11:J11"/>
    <mergeCell ref="AC7:AD7"/>
    <mergeCell ref="AE7:AF7"/>
    <mergeCell ref="L7:L8"/>
    <mergeCell ref="M7:N7"/>
    <mergeCell ref="O7:P7"/>
    <mergeCell ref="Q7:R7"/>
    <mergeCell ref="AG7:AH7"/>
    <mergeCell ref="AH3:AJ3"/>
    <mergeCell ref="D4:K5"/>
    <mergeCell ref="L4:AG5"/>
    <mergeCell ref="AH4:AJ4"/>
    <mergeCell ref="AH5:AJ5"/>
    <mergeCell ref="A22:A28"/>
    <mergeCell ref="L9:L28"/>
    <mergeCell ref="A2:C5"/>
    <mergeCell ref="D2:AG3"/>
    <mergeCell ref="A6:AJ6"/>
    <mergeCell ref="A7:A8"/>
    <mergeCell ref="B7:B8"/>
    <mergeCell ref="C7:C8"/>
    <mergeCell ref="D7:D8"/>
    <mergeCell ref="E7:E8"/>
    <mergeCell ref="F7:F8"/>
    <mergeCell ref="G7:G8"/>
    <mergeCell ref="H7:H8"/>
    <mergeCell ref="I7:J8"/>
    <mergeCell ref="K7:K8"/>
    <mergeCell ref="AH2:AJ2"/>
  </mergeCells>
  <phoneticPr fontId="40" type="noConversion"/>
  <pageMargins left="0.7" right="0.7" top="0.75" bottom="0.75" header="0.3" footer="0.3"/>
  <pageSetup paperSize="9" scale="31" orientation="portrait" r:id="rId1"/>
  <rowBreaks count="1" manualBreakCount="1">
    <brk id="27" max="16383" man="1"/>
  </rowBreaks>
  <colBreaks count="2" manualBreakCount="2">
    <brk id="12" max="1048575" man="1"/>
    <brk id="24" max="104857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  <outlinePr summaryBelow="0"/>
  </sheetPr>
  <dimension ref="A1:I66"/>
  <sheetViews>
    <sheetView topLeftCell="B7" zoomScale="80" zoomScaleNormal="80" workbookViewId="0">
      <selection activeCell="F55" sqref="F55"/>
    </sheetView>
  </sheetViews>
  <sheetFormatPr baseColWidth="10" defaultRowHeight="16.5" outlineLevelRow="1" x14ac:dyDescent="0.25"/>
  <cols>
    <col min="1" max="1" width="11.42578125" style="2" hidden="1" customWidth="1"/>
    <col min="2" max="2" width="5.28515625" style="4" customWidth="1"/>
    <col min="3" max="3" width="46.85546875" style="2" customWidth="1"/>
    <col min="4" max="4" width="6.5703125" style="2" customWidth="1"/>
    <col min="5" max="5" width="12" style="2" customWidth="1"/>
    <col min="6" max="6" width="4.7109375" style="2" customWidth="1"/>
    <col min="7" max="7" width="49.5703125" style="2" customWidth="1"/>
    <col min="8" max="8" width="6.42578125" style="2" customWidth="1"/>
    <col min="9" max="9" width="3.85546875" style="2" customWidth="1"/>
    <col min="10" max="10" width="6.85546875" style="2" customWidth="1"/>
    <col min="11" max="11" width="22.28515625" style="2" customWidth="1"/>
    <col min="12" max="12" width="15.140625" style="2" customWidth="1"/>
    <col min="13" max="16384" width="11.42578125" style="2"/>
  </cols>
  <sheetData>
    <row r="1" spans="1:9" ht="17.25" thickBot="1" x14ac:dyDescent="0.3">
      <c r="A1" s="299"/>
      <c r="B1" s="300"/>
      <c r="C1" s="301"/>
      <c r="D1" s="308" t="s">
        <v>54</v>
      </c>
      <c r="E1" s="308"/>
      <c r="F1" s="308"/>
      <c r="G1" s="308"/>
      <c r="H1" s="299" t="s">
        <v>55</v>
      </c>
      <c r="I1" s="301"/>
    </row>
    <row r="2" spans="1:9" ht="17.25" thickBot="1" x14ac:dyDescent="0.3">
      <c r="A2" s="302"/>
      <c r="B2" s="303"/>
      <c r="C2" s="304"/>
      <c r="D2" s="308"/>
      <c r="E2" s="308"/>
      <c r="F2" s="308"/>
      <c r="G2" s="308"/>
      <c r="H2" s="305" t="s">
        <v>56</v>
      </c>
      <c r="I2" s="307"/>
    </row>
    <row r="3" spans="1:9" x14ac:dyDescent="0.25">
      <c r="A3" s="302"/>
      <c r="B3" s="303"/>
      <c r="C3" s="304"/>
      <c r="D3" s="299" t="s">
        <v>57</v>
      </c>
      <c r="E3" s="300"/>
      <c r="F3" s="301"/>
      <c r="G3" s="309" t="s">
        <v>58</v>
      </c>
      <c r="H3" s="299" t="s">
        <v>59</v>
      </c>
      <c r="I3" s="301"/>
    </row>
    <row r="4" spans="1:9" ht="17.25" thickBot="1" x14ac:dyDescent="0.3">
      <c r="A4" s="305"/>
      <c r="B4" s="306"/>
      <c r="C4" s="307"/>
      <c r="D4" s="305"/>
      <c r="E4" s="306"/>
      <c r="F4" s="307"/>
      <c r="G4" s="310"/>
      <c r="H4" s="305" t="s">
        <v>60</v>
      </c>
      <c r="I4" s="307"/>
    </row>
    <row r="5" spans="1:9" ht="17.25" customHeight="1" thickBot="1" x14ac:dyDescent="0.3">
      <c r="B5" s="311" t="s">
        <v>12</v>
      </c>
      <c r="C5" s="312"/>
      <c r="D5" s="312"/>
      <c r="E5" s="312"/>
      <c r="F5" s="312"/>
      <c r="G5" s="312"/>
      <c r="H5" s="312"/>
      <c r="I5" s="313"/>
    </row>
    <row r="6" spans="1:9" ht="34.5" customHeight="1" thickBot="1" x14ac:dyDescent="0.3">
      <c r="B6" s="314" t="s">
        <v>47</v>
      </c>
      <c r="C6" s="315"/>
      <c r="D6" s="315"/>
      <c r="E6" s="315"/>
      <c r="F6" s="315"/>
      <c r="G6" s="315"/>
      <c r="H6" s="315"/>
      <c r="I6" s="316"/>
    </row>
    <row r="7" spans="1:9" ht="15.75" customHeight="1" thickBot="1" x14ac:dyDescent="0.3">
      <c r="B7" s="14"/>
      <c r="C7" s="12"/>
      <c r="D7" s="12"/>
      <c r="E7" s="12"/>
      <c r="F7" s="12"/>
      <c r="G7" s="12"/>
      <c r="H7" s="12"/>
      <c r="I7" s="13"/>
    </row>
    <row r="8" spans="1:9" ht="33.75" thickBot="1" x14ac:dyDescent="0.3">
      <c r="B8" s="9">
        <v>1</v>
      </c>
      <c r="C8" s="17" t="s">
        <v>46</v>
      </c>
      <c r="D8" s="5">
        <f>D10+D15+D20</f>
        <v>0</v>
      </c>
      <c r="E8" s="3"/>
      <c r="F8" s="15">
        <v>2</v>
      </c>
      <c r="G8" s="17" t="s">
        <v>32</v>
      </c>
      <c r="H8" s="5">
        <f>H10+H14+H18+H22</f>
        <v>0</v>
      </c>
      <c r="I8" s="8"/>
    </row>
    <row r="9" spans="1:9" ht="15.75" customHeight="1" thickBot="1" x14ac:dyDescent="0.3">
      <c r="B9" s="7"/>
      <c r="I9" s="8"/>
    </row>
    <row r="10" spans="1:9" ht="16.5" customHeight="1" thickBot="1" x14ac:dyDescent="0.3">
      <c r="B10" s="34" t="s">
        <v>2</v>
      </c>
      <c r="C10" s="21" t="s">
        <v>29</v>
      </c>
      <c r="D10" s="5">
        <f>D12*2%+D13*3%</f>
        <v>0</v>
      </c>
      <c r="F10" s="32" t="s">
        <v>1</v>
      </c>
      <c r="G10" s="21" t="s">
        <v>34</v>
      </c>
      <c r="H10" s="5">
        <f>H12*5%</f>
        <v>0</v>
      </c>
      <c r="I10" s="8"/>
    </row>
    <row r="11" spans="1:9" ht="17.25" outlineLevel="1" thickBot="1" x14ac:dyDescent="0.3">
      <c r="B11" s="7"/>
      <c r="F11" s="4"/>
      <c r="I11" s="8"/>
    </row>
    <row r="12" spans="1:9" ht="16.5" customHeight="1" outlineLevel="1" thickBot="1" x14ac:dyDescent="0.3">
      <c r="B12" s="40" t="s">
        <v>0</v>
      </c>
      <c r="C12" s="6" t="s">
        <v>52</v>
      </c>
      <c r="D12" s="28"/>
      <c r="F12" s="38" t="s">
        <v>3</v>
      </c>
      <c r="G12" s="16" t="s">
        <v>13</v>
      </c>
      <c r="H12" s="31"/>
      <c r="I12" s="8"/>
    </row>
    <row r="13" spans="1:9" ht="16.5" customHeight="1" outlineLevel="1" thickBot="1" x14ac:dyDescent="0.3">
      <c r="B13" s="40" t="s">
        <v>51</v>
      </c>
      <c r="C13" s="6" t="s">
        <v>53</v>
      </c>
      <c r="D13" s="28"/>
      <c r="F13" s="317"/>
      <c r="G13" s="317"/>
      <c r="H13" s="317"/>
      <c r="I13" s="8"/>
    </row>
    <row r="14" spans="1:9" ht="16.5" customHeight="1" outlineLevel="1" thickBot="1" x14ac:dyDescent="0.3">
      <c r="F14" s="32" t="s">
        <v>17</v>
      </c>
      <c r="G14" s="21" t="s">
        <v>35</v>
      </c>
      <c r="H14" s="5">
        <f>H16*5%</f>
        <v>0</v>
      </c>
      <c r="I14" s="8"/>
    </row>
    <row r="15" spans="1:9" ht="16.5" customHeight="1" outlineLevel="1" thickBot="1" x14ac:dyDescent="0.3">
      <c r="B15" s="34" t="s">
        <v>6</v>
      </c>
      <c r="C15" s="21" t="s">
        <v>30</v>
      </c>
      <c r="D15" s="5">
        <f>D17*20%</f>
        <v>0</v>
      </c>
      <c r="F15" s="4"/>
      <c r="I15" s="8"/>
    </row>
    <row r="16" spans="1:9" ht="16.5" customHeight="1" outlineLevel="1" thickBot="1" x14ac:dyDescent="0.3">
      <c r="F16" s="38" t="s">
        <v>4</v>
      </c>
      <c r="G16" s="16" t="s">
        <v>14</v>
      </c>
      <c r="H16" s="30"/>
      <c r="I16" s="8"/>
    </row>
    <row r="17" spans="2:9" ht="16.5" customHeight="1" outlineLevel="1" thickBot="1" x14ac:dyDescent="0.3">
      <c r="B17" s="42" t="s">
        <v>8</v>
      </c>
      <c r="C17" s="43" t="s">
        <v>48</v>
      </c>
      <c r="D17" s="29"/>
      <c r="F17" s="1"/>
      <c r="G17" s="1"/>
      <c r="H17" s="1"/>
      <c r="I17" s="8"/>
    </row>
    <row r="18" spans="2:9" ht="16.5" customHeight="1" outlineLevel="1" thickBot="1" x14ac:dyDescent="0.3">
      <c r="B18" s="49"/>
      <c r="C18" s="49"/>
      <c r="D18" s="49"/>
      <c r="F18" s="33" t="s">
        <v>18</v>
      </c>
      <c r="G18" s="21" t="s">
        <v>36</v>
      </c>
      <c r="H18" s="5">
        <f>H20*5%</f>
        <v>0</v>
      </c>
      <c r="I18" s="8"/>
    </row>
    <row r="19" spans="2:9" ht="15" customHeight="1" thickBot="1" x14ac:dyDescent="0.3">
      <c r="D19" s="18"/>
      <c r="F19" s="4"/>
      <c r="I19" s="8"/>
    </row>
    <row r="20" spans="2:9" ht="15" customHeight="1" thickBot="1" x14ac:dyDescent="0.3">
      <c r="B20" s="34" t="s">
        <v>7</v>
      </c>
      <c r="C20" s="21" t="s">
        <v>31</v>
      </c>
      <c r="D20" s="5">
        <f>D22*5%+D23*5%+D24*5%</f>
        <v>0</v>
      </c>
      <c r="F20" s="40" t="s">
        <v>19</v>
      </c>
      <c r="G20" s="6" t="s">
        <v>15</v>
      </c>
      <c r="H20" s="31"/>
      <c r="I20" s="8"/>
    </row>
    <row r="21" spans="2:9" ht="15" customHeight="1" outlineLevel="1" thickBot="1" x14ac:dyDescent="0.3">
      <c r="B21" s="7"/>
      <c r="F21" s="4"/>
      <c r="I21" s="8"/>
    </row>
    <row r="22" spans="2:9" ht="15" customHeight="1" outlineLevel="1" thickBot="1" x14ac:dyDescent="0.3">
      <c r="B22" s="40" t="s">
        <v>9</v>
      </c>
      <c r="C22" s="16" t="s">
        <v>38</v>
      </c>
      <c r="D22" s="29"/>
      <c r="F22" s="33" t="s">
        <v>20</v>
      </c>
      <c r="G22" s="21" t="s">
        <v>37</v>
      </c>
      <c r="H22" s="5">
        <f>H24*5%</f>
        <v>0</v>
      </c>
      <c r="I22" s="8"/>
    </row>
    <row r="23" spans="2:9" ht="15" customHeight="1" outlineLevel="1" thickBot="1" x14ac:dyDescent="0.3">
      <c r="B23" s="41" t="s">
        <v>10</v>
      </c>
      <c r="C23" s="22" t="s">
        <v>39</v>
      </c>
      <c r="D23" s="29"/>
      <c r="F23" s="4"/>
      <c r="I23" s="8"/>
    </row>
    <row r="24" spans="2:9" ht="15" customHeight="1" outlineLevel="1" thickBot="1" x14ac:dyDescent="0.3">
      <c r="B24" s="40" t="s">
        <v>11</v>
      </c>
      <c r="C24" s="16" t="s">
        <v>40</v>
      </c>
      <c r="D24" s="29"/>
      <c r="F24" s="40" t="s">
        <v>21</v>
      </c>
      <c r="G24" s="6" t="s">
        <v>50</v>
      </c>
      <c r="H24" s="31"/>
      <c r="I24" s="8"/>
    </row>
    <row r="25" spans="2:9" ht="15" customHeight="1" outlineLevel="1" x14ac:dyDescent="0.25">
      <c r="F25" s="23"/>
      <c r="G25" s="23"/>
      <c r="H25" s="23"/>
      <c r="I25" s="8"/>
    </row>
    <row r="26" spans="2:9" ht="15" customHeight="1" x14ac:dyDescent="0.25">
      <c r="F26" s="23"/>
      <c r="G26" s="23"/>
      <c r="H26" s="23"/>
      <c r="I26" s="8"/>
    </row>
    <row r="27" spans="2:9" ht="15.75" customHeight="1" x14ac:dyDescent="0.25">
      <c r="F27" s="4"/>
      <c r="G27" s="39"/>
      <c r="H27" s="18"/>
      <c r="I27" s="8"/>
    </row>
    <row r="28" spans="2:9" ht="17.25" customHeight="1" outlineLevel="1" thickBot="1" x14ac:dyDescent="0.3">
      <c r="F28" s="4"/>
      <c r="I28" s="8"/>
    </row>
    <row r="29" spans="2:9" ht="34.5" customHeight="1" outlineLevel="1" thickBot="1" x14ac:dyDescent="0.3">
      <c r="B29" s="49"/>
      <c r="D29" s="45"/>
      <c r="F29" s="27">
        <v>3</v>
      </c>
      <c r="G29" s="17" t="s">
        <v>33</v>
      </c>
      <c r="H29" s="5">
        <f>H33*15%+H34*5%+H35*5%+H36*5%+H37*5%+H38*5%</f>
        <v>0</v>
      </c>
      <c r="I29" s="8"/>
    </row>
    <row r="30" spans="2:9" ht="15" customHeight="1" outlineLevel="1" thickBot="1" x14ac:dyDescent="0.3">
      <c r="F30" s="4"/>
      <c r="G30" s="20"/>
      <c r="H30" s="19"/>
      <c r="I30" s="8"/>
    </row>
    <row r="31" spans="2:9" ht="15" customHeight="1" outlineLevel="1" thickBot="1" x14ac:dyDescent="0.3">
      <c r="F31" s="35" t="s">
        <v>22</v>
      </c>
      <c r="G31" s="21" t="s">
        <v>16</v>
      </c>
      <c r="H31" s="5"/>
      <c r="I31" s="8"/>
    </row>
    <row r="32" spans="2:9" ht="15" customHeight="1" outlineLevel="1" thickBot="1" x14ac:dyDescent="0.3">
      <c r="C32" s="20"/>
      <c r="D32" s="19"/>
      <c r="F32" s="4"/>
      <c r="I32" s="8"/>
    </row>
    <row r="33" spans="2:9" ht="15" customHeight="1" outlineLevel="1" thickBot="1" x14ac:dyDescent="0.3">
      <c r="C33" s="20"/>
      <c r="D33" s="19"/>
      <c r="F33" s="38" t="s">
        <v>23</v>
      </c>
      <c r="G33" s="24" t="s">
        <v>41</v>
      </c>
      <c r="H33" s="36"/>
      <c r="I33" s="8"/>
    </row>
    <row r="34" spans="2:9" ht="15" customHeight="1" outlineLevel="1" thickBot="1" x14ac:dyDescent="0.3">
      <c r="C34" s="20"/>
      <c r="D34" s="19"/>
      <c r="F34" s="38" t="s">
        <v>24</v>
      </c>
      <c r="G34" s="25" t="s">
        <v>42</v>
      </c>
      <c r="H34" s="36"/>
      <c r="I34" s="8"/>
    </row>
    <row r="35" spans="2:9" ht="15" customHeight="1" outlineLevel="1" thickBot="1" x14ac:dyDescent="0.3">
      <c r="B35" s="23"/>
      <c r="C35" s="23"/>
      <c r="D35" s="23"/>
      <c r="F35" s="38" t="s">
        <v>25</v>
      </c>
      <c r="G35" s="26" t="s">
        <v>43</v>
      </c>
      <c r="H35" s="37"/>
      <c r="I35" s="8"/>
    </row>
    <row r="36" spans="2:9" ht="33" customHeight="1" outlineLevel="1" thickBot="1" x14ac:dyDescent="0.3">
      <c r="B36" s="23"/>
      <c r="C36" s="23"/>
      <c r="D36" s="23"/>
      <c r="F36" s="38" t="s">
        <v>26</v>
      </c>
      <c r="G36" s="24" t="s">
        <v>44</v>
      </c>
      <c r="H36" s="36"/>
      <c r="I36" s="8"/>
    </row>
    <row r="37" spans="2:9" ht="35.25" customHeight="1" thickBot="1" x14ac:dyDescent="0.3">
      <c r="B37" s="23"/>
      <c r="C37" s="23"/>
      <c r="D37" s="23"/>
      <c r="F37" s="38" t="s">
        <v>27</v>
      </c>
      <c r="G37" s="24" t="s">
        <v>44</v>
      </c>
      <c r="H37" s="36"/>
      <c r="I37" s="8"/>
    </row>
    <row r="38" spans="2:9" ht="14.25" customHeight="1" collapsed="1" thickBot="1" x14ac:dyDescent="0.3">
      <c r="B38" s="23"/>
      <c r="C38" s="23"/>
      <c r="D38" s="23"/>
      <c r="F38" s="38" t="s">
        <v>28</v>
      </c>
      <c r="G38" s="24" t="s">
        <v>45</v>
      </c>
      <c r="H38" s="36"/>
      <c r="I38" s="8"/>
    </row>
    <row r="39" spans="2:9" ht="15.75" hidden="1" customHeight="1" outlineLevel="1" x14ac:dyDescent="0.25">
      <c r="B39" s="23"/>
      <c r="C39" s="23"/>
      <c r="D39" s="23"/>
      <c r="I39" s="8"/>
    </row>
    <row r="40" spans="2:9" ht="15" hidden="1" customHeight="1" outlineLevel="1" x14ac:dyDescent="0.25">
      <c r="B40" s="23"/>
      <c r="C40" s="23"/>
      <c r="D40" s="23"/>
      <c r="I40" s="8"/>
    </row>
    <row r="41" spans="2:9" ht="15" hidden="1" customHeight="1" outlineLevel="1" x14ac:dyDescent="0.25">
      <c r="B41" s="23"/>
      <c r="C41" s="23"/>
      <c r="D41" s="23"/>
      <c r="I41" s="8"/>
    </row>
    <row r="42" spans="2:9" ht="15" hidden="1" customHeight="1" outlineLevel="1" x14ac:dyDescent="0.25">
      <c r="B42" s="23"/>
      <c r="C42" s="23"/>
      <c r="D42" s="23"/>
      <c r="I42" s="8"/>
    </row>
    <row r="43" spans="2:9" ht="15" hidden="1" customHeight="1" outlineLevel="1" x14ac:dyDescent="0.25">
      <c r="B43" s="23"/>
      <c r="C43" s="23"/>
      <c r="D43" s="23"/>
      <c r="I43" s="8"/>
    </row>
    <row r="44" spans="2:9" ht="17.25" thickBot="1" x14ac:dyDescent="0.3">
      <c r="B44" s="44"/>
      <c r="C44" s="44"/>
      <c r="D44" s="44"/>
      <c r="E44" s="10"/>
      <c r="F44" s="10"/>
      <c r="G44" s="10"/>
      <c r="H44" s="10"/>
      <c r="I44" s="11"/>
    </row>
    <row r="45" spans="2:9" ht="17.25" thickBot="1" x14ac:dyDescent="0.3"/>
    <row r="46" spans="2:9" ht="27.75" customHeight="1" thickBot="1" x14ac:dyDescent="0.3">
      <c r="B46" s="314" t="s">
        <v>5</v>
      </c>
      <c r="C46" s="315"/>
      <c r="D46" s="315"/>
      <c r="E46" s="315"/>
      <c r="F46" s="315"/>
      <c r="G46" s="315"/>
      <c r="H46" s="315"/>
      <c r="I46" s="316"/>
    </row>
    <row r="47" spans="2:9" ht="16.5" customHeight="1" thickBot="1" x14ac:dyDescent="0.3">
      <c r="B47" s="318"/>
      <c r="C47" s="319"/>
      <c r="D47" s="320"/>
      <c r="I47" s="8"/>
    </row>
    <row r="48" spans="2:9" ht="16.5" customHeight="1" thickBot="1" x14ac:dyDescent="0.3">
      <c r="B48" s="321"/>
      <c r="C48" s="322"/>
      <c r="D48" s="323"/>
      <c r="F48" s="1"/>
      <c r="I48" s="8"/>
    </row>
    <row r="49" spans="2:9" ht="17.25" thickBot="1" x14ac:dyDescent="0.3">
      <c r="B49" s="324"/>
      <c r="C49" s="325"/>
      <c r="D49" s="326"/>
      <c r="F49" s="46">
        <v>4</v>
      </c>
      <c r="G49" s="47" t="s">
        <v>49</v>
      </c>
      <c r="H49" s="158">
        <f>D8+H8+H29</f>
        <v>0</v>
      </c>
      <c r="I49" s="8"/>
    </row>
    <row r="50" spans="2:9" ht="17.25" thickBot="1" x14ac:dyDescent="0.3">
      <c r="B50" s="324"/>
      <c r="C50" s="325"/>
      <c r="D50" s="326"/>
      <c r="G50" s="48" t="s">
        <v>155</v>
      </c>
      <c r="I50" s="8"/>
    </row>
    <row r="51" spans="2:9" x14ac:dyDescent="0.25">
      <c r="B51" s="324"/>
      <c r="C51" s="325"/>
      <c r="D51" s="326"/>
      <c r="I51" s="8"/>
    </row>
    <row r="52" spans="2:9" ht="17.25" thickBot="1" x14ac:dyDescent="0.3">
      <c r="B52" s="327"/>
      <c r="C52" s="328"/>
      <c r="D52" s="329"/>
      <c r="E52" s="10"/>
      <c r="F52" s="10"/>
      <c r="G52" s="10"/>
      <c r="H52" s="10"/>
      <c r="I52" s="11"/>
    </row>
    <row r="53" spans="2:9" ht="17.25" thickBot="1" x14ac:dyDescent="0.3">
      <c r="B53" s="50"/>
      <c r="C53" s="52"/>
      <c r="D53" s="52"/>
      <c r="E53" s="52"/>
      <c r="F53" s="52"/>
      <c r="G53" s="52"/>
      <c r="H53" s="52"/>
      <c r="I53" s="53"/>
    </row>
    <row r="54" spans="2:9" ht="17.25" customHeight="1" thickBot="1" x14ac:dyDescent="0.3">
      <c r="B54" s="311" t="s">
        <v>61</v>
      </c>
      <c r="C54" s="313"/>
      <c r="D54" s="51" t="s">
        <v>143</v>
      </c>
      <c r="E54" s="204" t="s">
        <v>62</v>
      </c>
      <c r="F54" s="51" t="s">
        <v>144</v>
      </c>
      <c r="G54" s="311" t="s">
        <v>63</v>
      </c>
      <c r="H54" s="312"/>
      <c r="I54" s="313"/>
    </row>
    <row r="55" spans="2:9" ht="106.5" customHeight="1" thickBot="1" x14ac:dyDescent="0.3">
      <c r="B55" s="336"/>
      <c r="C55" s="337"/>
      <c r="D55" s="132"/>
      <c r="E55" s="330"/>
      <c r="F55" s="132"/>
      <c r="G55" s="333"/>
      <c r="H55" s="333"/>
      <c r="I55" s="334"/>
    </row>
    <row r="56" spans="2:9" x14ac:dyDescent="0.25">
      <c r="B56" s="54"/>
      <c r="D56" s="303"/>
      <c r="E56" s="303"/>
      <c r="F56" s="303"/>
      <c r="G56" s="303"/>
      <c r="H56" s="303"/>
      <c r="I56" s="303"/>
    </row>
    <row r="57" spans="2:9" x14ac:dyDescent="0.25">
      <c r="B57" s="54"/>
      <c r="D57" s="303"/>
      <c r="E57" s="303"/>
      <c r="F57" s="303"/>
      <c r="G57" s="303"/>
      <c r="H57" s="303"/>
      <c r="I57" s="303"/>
    </row>
    <row r="58" spans="2:9" x14ac:dyDescent="0.25">
      <c r="B58" s="54"/>
      <c r="D58" s="303"/>
      <c r="E58" s="303"/>
      <c r="F58" s="303"/>
      <c r="G58" s="303"/>
      <c r="H58" s="303"/>
      <c r="I58" s="303"/>
    </row>
    <row r="59" spans="2:9" x14ac:dyDescent="0.25">
      <c r="B59" s="54"/>
      <c r="D59" s="303"/>
      <c r="E59" s="303"/>
      <c r="F59" s="303"/>
      <c r="G59" s="303"/>
      <c r="H59" s="303"/>
      <c r="I59" s="303"/>
    </row>
    <row r="60" spans="2:9" x14ac:dyDescent="0.25">
      <c r="B60" s="54"/>
      <c r="D60" s="303"/>
      <c r="E60" s="303"/>
      <c r="F60" s="303"/>
      <c r="G60" s="303"/>
      <c r="H60" s="303"/>
      <c r="I60" s="303"/>
    </row>
    <row r="61" spans="2:9" x14ac:dyDescent="0.25">
      <c r="B61" s="54"/>
      <c r="D61" s="303"/>
      <c r="E61" s="303"/>
      <c r="F61" s="303"/>
      <c r="G61" s="303"/>
      <c r="H61" s="303"/>
      <c r="I61" s="303"/>
    </row>
    <row r="62" spans="2:9" x14ac:dyDescent="0.25">
      <c r="B62" s="54"/>
      <c r="C62" s="1"/>
      <c r="D62" s="335"/>
      <c r="E62" s="335"/>
      <c r="F62" s="335"/>
      <c r="G62" s="335"/>
      <c r="H62" s="335"/>
      <c r="I62" s="335"/>
    </row>
    <row r="63" spans="2:9" x14ac:dyDescent="0.25">
      <c r="B63" s="54"/>
      <c r="C63" s="1"/>
      <c r="D63" s="335"/>
      <c r="E63" s="335"/>
      <c r="F63" s="335"/>
      <c r="G63" s="335"/>
      <c r="H63" s="335"/>
      <c r="I63" s="335"/>
    </row>
    <row r="64" spans="2:9" x14ac:dyDescent="0.25">
      <c r="B64" s="54"/>
      <c r="C64" s="1"/>
      <c r="D64" s="335"/>
      <c r="E64" s="335"/>
      <c r="F64" s="335"/>
      <c r="G64" s="335"/>
      <c r="H64" s="335"/>
      <c r="I64" s="335"/>
    </row>
    <row r="65" spans="2:9" x14ac:dyDescent="0.25">
      <c r="B65" s="54"/>
      <c r="C65" s="1"/>
      <c r="D65" s="335"/>
      <c r="E65" s="335"/>
      <c r="F65" s="335"/>
      <c r="G65" s="335"/>
      <c r="H65" s="335"/>
      <c r="I65" s="335"/>
    </row>
    <row r="66" spans="2:9" x14ac:dyDescent="0.25">
      <c r="B66" s="54"/>
      <c r="D66" s="303"/>
      <c r="E66" s="303"/>
      <c r="F66" s="303"/>
      <c r="G66" s="303"/>
      <c r="H66" s="303"/>
      <c r="I66" s="303"/>
    </row>
  </sheetData>
  <dataConsolidate/>
  <mergeCells count="41">
    <mergeCell ref="D66:F66"/>
    <mergeCell ref="G66:I66"/>
    <mergeCell ref="D63:F63"/>
    <mergeCell ref="G63:I63"/>
    <mergeCell ref="D64:F64"/>
    <mergeCell ref="G64:I64"/>
    <mergeCell ref="D65:F65"/>
    <mergeCell ref="G65:I65"/>
    <mergeCell ref="D60:F60"/>
    <mergeCell ref="G60:I60"/>
    <mergeCell ref="D61:F61"/>
    <mergeCell ref="G61:I61"/>
    <mergeCell ref="D62:F62"/>
    <mergeCell ref="G62:I62"/>
    <mergeCell ref="D57:F57"/>
    <mergeCell ref="G57:I57"/>
    <mergeCell ref="D58:F58"/>
    <mergeCell ref="G58:I58"/>
    <mergeCell ref="D59:F59"/>
    <mergeCell ref="G59:I59"/>
    <mergeCell ref="D56:F56"/>
    <mergeCell ref="G56:I56"/>
    <mergeCell ref="B5:I5"/>
    <mergeCell ref="B6:I6"/>
    <mergeCell ref="F13:H13"/>
    <mergeCell ref="B46:I46"/>
    <mergeCell ref="B47:D47"/>
    <mergeCell ref="B48:D52"/>
    <mergeCell ref="B54:C54"/>
    <mergeCell ref="E54:E55"/>
    <mergeCell ref="G54:I54"/>
    <mergeCell ref="B55:C55"/>
    <mergeCell ref="G55:I55"/>
    <mergeCell ref="A1:C4"/>
    <mergeCell ref="D1:G2"/>
    <mergeCell ref="H1:I1"/>
    <mergeCell ref="H2:I2"/>
    <mergeCell ref="D3:F4"/>
    <mergeCell ref="G3:G4"/>
    <mergeCell ref="H3:I3"/>
    <mergeCell ref="H4:I4"/>
  </mergeCells>
  <pageMargins left="0.7" right="0.7" top="0.75" bottom="0.75" header="0.3" footer="0.3"/>
  <pageSetup orientation="portrait" horizontalDpi="4294967294" verticalDpi="4294967294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  <outlinePr summaryBelow="0"/>
  </sheetPr>
  <dimension ref="A1:I66"/>
  <sheetViews>
    <sheetView topLeftCell="B1" zoomScale="80" zoomScaleNormal="80" workbookViewId="0">
      <selection activeCell="F55" sqref="F55"/>
    </sheetView>
  </sheetViews>
  <sheetFormatPr baseColWidth="10" defaultRowHeight="16.5" outlineLevelRow="1" x14ac:dyDescent="0.25"/>
  <cols>
    <col min="1" max="1" width="11.42578125" style="2" hidden="1" customWidth="1"/>
    <col min="2" max="2" width="5.28515625" style="4" customWidth="1"/>
    <col min="3" max="3" width="46.85546875" style="2" customWidth="1"/>
    <col min="4" max="4" width="6.5703125" style="2" customWidth="1"/>
    <col min="5" max="5" width="12" style="2" customWidth="1"/>
    <col min="6" max="6" width="4.7109375" style="2" customWidth="1"/>
    <col min="7" max="7" width="49.5703125" style="2" customWidth="1"/>
    <col min="8" max="8" width="6.42578125" style="2" customWidth="1"/>
    <col min="9" max="9" width="3.85546875" style="2" customWidth="1"/>
    <col min="10" max="10" width="6.85546875" style="2" customWidth="1"/>
    <col min="11" max="11" width="22.28515625" style="2" customWidth="1"/>
    <col min="12" max="12" width="15.140625" style="2" customWidth="1"/>
    <col min="13" max="16384" width="11.42578125" style="2"/>
  </cols>
  <sheetData>
    <row r="1" spans="1:9" ht="17.25" thickBot="1" x14ac:dyDescent="0.3">
      <c r="A1" s="299"/>
      <c r="B1" s="300"/>
      <c r="C1" s="301"/>
      <c r="D1" s="308" t="s">
        <v>54</v>
      </c>
      <c r="E1" s="308"/>
      <c r="F1" s="308"/>
      <c r="G1" s="308"/>
      <c r="H1" s="299" t="s">
        <v>55</v>
      </c>
      <c r="I1" s="301"/>
    </row>
    <row r="2" spans="1:9" ht="17.25" thickBot="1" x14ac:dyDescent="0.3">
      <c r="A2" s="302"/>
      <c r="B2" s="303"/>
      <c r="C2" s="304"/>
      <c r="D2" s="308"/>
      <c r="E2" s="308"/>
      <c r="F2" s="308"/>
      <c r="G2" s="308"/>
      <c r="H2" s="305" t="s">
        <v>56</v>
      </c>
      <c r="I2" s="307"/>
    </row>
    <row r="3" spans="1:9" x14ac:dyDescent="0.25">
      <c r="A3" s="302"/>
      <c r="B3" s="303"/>
      <c r="C3" s="304"/>
      <c r="D3" s="299" t="s">
        <v>57</v>
      </c>
      <c r="E3" s="300"/>
      <c r="F3" s="301"/>
      <c r="G3" s="309" t="s">
        <v>58</v>
      </c>
      <c r="H3" s="299" t="s">
        <v>59</v>
      </c>
      <c r="I3" s="301"/>
    </row>
    <row r="4" spans="1:9" ht="17.25" thickBot="1" x14ac:dyDescent="0.3">
      <c r="A4" s="305"/>
      <c r="B4" s="306"/>
      <c r="C4" s="307"/>
      <c r="D4" s="305"/>
      <c r="E4" s="306"/>
      <c r="F4" s="307"/>
      <c r="G4" s="310"/>
      <c r="H4" s="305" t="s">
        <v>60</v>
      </c>
      <c r="I4" s="307"/>
    </row>
    <row r="5" spans="1:9" ht="17.25" customHeight="1" thickBot="1" x14ac:dyDescent="0.3">
      <c r="B5" s="311" t="s">
        <v>12</v>
      </c>
      <c r="C5" s="312"/>
      <c r="D5" s="312"/>
      <c r="E5" s="312"/>
      <c r="F5" s="312"/>
      <c r="G5" s="312"/>
      <c r="H5" s="312"/>
      <c r="I5" s="313"/>
    </row>
    <row r="6" spans="1:9" ht="34.5" customHeight="1" thickBot="1" x14ac:dyDescent="0.3">
      <c r="B6" s="314" t="s">
        <v>47</v>
      </c>
      <c r="C6" s="315"/>
      <c r="D6" s="315"/>
      <c r="E6" s="315"/>
      <c r="F6" s="315"/>
      <c r="G6" s="315"/>
      <c r="H6" s="315"/>
      <c r="I6" s="316"/>
    </row>
    <row r="7" spans="1:9" ht="15.75" customHeight="1" thickBot="1" x14ac:dyDescent="0.3">
      <c r="B7" s="14"/>
      <c r="C7" s="12"/>
      <c r="D7" s="12"/>
      <c r="E7" s="12"/>
      <c r="F7" s="12"/>
      <c r="G7" s="12"/>
      <c r="H7" s="12"/>
      <c r="I7" s="13"/>
    </row>
    <row r="8" spans="1:9" ht="33.75" thickBot="1" x14ac:dyDescent="0.3">
      <c r="B8" s="9">
        <v>1</v>
      </c>
      <c r="C8" s="17" t="s">
        <v>46</v>
      </c>
      <c r="D8" s="5">
        <f>D10+D15+D20</f>
        <v>0</v>
      </c>
      <c r="E8" s="3"/>
      <c r="F8" s="15">
        <v>2</v>
      </c>
      <c r="G8" s="17" t="s">
        <v>32</v>
      </c>
      <c r="H8" s="5">
        <f>H10+H14+H18+H22</f>
        <v>0</v>
      </c>
      <c r="I8" s="8"/>
    </row>
    <row r="9" spans="1:9" ht="15.75" customHeight="1" thickBot="1" x14ac:dyDescent="0.3">
      <c r="B9" s="7"/>
      <c r="I9" s="8"/>
    </row>
    <row r="10" spans="1:9" ht="16.5" customHeight="1" thickBot="1" x14ac:dyDescent="0.3">
      <c r="B10" s="34" t="s">
        <v>2</v>
      </c>
      <c r="C10" s="21" t="s">
        <v>29</v>
      </c>
      <c r="D10" s="5">
        <f>D12*2%+D13*3%</f>
        <v>0</v>
      </c>
      <c r="F10" s="32" t="s">
        <v>1</v>
      </c>
      <c r="G10" s="21" t="s">
        <v>34</v>
      </c>
      <c r="H10" s="5">
        <f>H12*5%</f>
        <v>0</v>
      </c>
      <c r="I10" s="8"/>
    </row>
    <row r="11" spans="1:9" ht="17.25" outlineLevel="1" thickBot="1" x14ac:dyDescent="0.3">
      <c r="B11" s="7"/>
      <c r="F11" s="4"/>
      <c r="I11" s="8"/>
    </row>
    <row r="12" spans="1:9" ht="16.5" customHeight="1" outlineLevel="1" thickBot="1" x14ac:dyDescent="0.3">
      <c r="B12" s="40" t="s">
        <v>0</v>
      </c>
      <c r="C12" s="6" t="s">
        <v>52</v>
      </c>
      <c r="D12" s="28"/>
      <c r="F12" s="38" t="s">
        <v>3</v>
      </c>
      <c r="G12" s="16" t="s">
        <v>13</v>
      </c>
      <c r="H12" s="31"/>
      <c r="I12" s="8"/>
    </row>
    <row r="13" spans="1:9" ht="16.5" customHeight="1" outlineLevel="1" thickBot="1" x14ac:dyDescent="0.3">
      <c r="B13" s="40" t="s">
        <v>51</v>
      </c>
      <c r="C13" s="6" t="s">
        <v>53</v>
      </c>
      <c r="D13" s="28"/>
      <c r="F13" s="317"/>
      <c r="G13" s="317"/>
      <c r="H13" s="317"/>
      <c r="I13" s="8"/>
    </row>
    <row r="14" spans="1:9" ht="16.5" customHeight="1" outlineLevel="1" thickBot="1" x14ac:dyDescent="0.3">
      <c r="F14" s="32" t="s">
        <v>17</v>
      </c>
      <c r="G14" s="21" t="s">
        <v>35</v>
      </c>
      <c r="H14" s="5">
        <f>H16*5%</f>
        <v>0</v>
      </c>
      <c r="I14" s="8"/>
    </row>
    <row r="15" spans="1:9" ht="16.5" customHeight="1" outlineLevel="1" thickBot="1" x14ac:dyDescent="0.3">
      <c r="B15" s="34" t="s">
        <v>6</v>
      </c>
      <c r="C15" s="21" t="s">
        <v>30</v>
      </c>
      <c r="D15" s="5">
        <f>D17*20%</f>
        <v>0</v>
      </c>
      <c r="F15" s="4"/>
      <c r="I15" s="8"/>
    </row>
    <row r="16" spans="1:9" ht="16.5" customHeight="1" outlineLevel="1" thickBot="1" x14ac:dyDescent="0.3">
      <c r="F16" s="38" t="s">
        <v>4</v>
      </c>
      <c r="G16" s="16" t="s">
        <v>14</v>
      </c>
      <c r="H16" s="30"/>
      <c r="I16" s="8"/>
    </row>
    <row r="17" spans="2:9" ht="16.5" customHeight="1" outlineLevel="1" thickBot="1" x14ac:dyDescent="0.3">
      <c r="B17" s="42" t="s">
        <v>8</v>
      </c>
      <c r="C17" s="43" t="s">
        <v>48</v>
      </c>
      <c r="D17" s="29"/>
      <c r="F17" s="1"/>
      <c r="G17" s="1"/>
      <c r="H17" s="1"/>
      <c r="I17" s="8"/>
    </row>
    <row r="18" spans="2:9" ht="16.5" customHeight="1" outlineLevel="1" thickBot="1" x14ac:dyDescent="0.3">
      <c r="B18" s="49"/>
      <c r="C18" s="49"/>
      <c r="D18" s="49"/>
      <c r="F18" s="33" t="s">
        <v>18</v>
      </c>
      <c r="G18" s="21" t="s">
        <v>36</v>
      </c>
      <c r="H18" s="5">
        <f>H20*5%</f>
        <v>0</v>
      </c>
      <c r="I18" s="8"/>
    </row>
    <row r="19" spans="2:9" ht="15" customHeight="1" thickBot="1" x14ac:dyDescent="0.3">
      <c r="D19" s="18"/>
      <c r="F19" s="4"/>
      <c r="I19" s="8"/>
    </row>
    <row r="20" spans="2:9" ht="15" customHeight="1" thickBot="1" x14ac:dyDescent="0.3">
      <c r="B20" s="34" t="s">
        <v>7</v>
      </c>
      <c r="C20" s="21" t="s">
        <v>31</v>
      </c>
      <c r="D20" s="5">
        <f>D22*5%+D23*5%+D24*5%</f>
        <v>0</v>
      </c>
      <c r="F20" s="40" t="s">
        <v>19</v>
      </c>
      <c r="G20" s="6" t="s">
        <v>15</v>
      </c>
      <c r="H20" s="31"/>
      <c r="I20" s="8"/>
    </row>
    <row r="21" spans="2:9" ht="15" customHeight="1" outlineLevel="1" thickBot="1" x14ac:dyDescent="0.3">
      <c r="B21" s="7"/>
      <c r="F21" s="4"/>
      <c r="I21" s="8"/>
    </row>
    <row r="22" spans="2:9" ht="15" customHeight="1" outlineLevel="1" thickBot="1" x14ac:dyDescent="0.3">
      <c r="B22" s="40" t="s">
        <v>9</v>
      </c>
      <c r="C22" s="16" t="s">
        <v>38</v>
      </c>
      <c r="D22" s="29"/>
      <c r="F22" s="33" t="s">
        <v>20</v>
      </c>
      <c r="G22" s="21" t="s">
        <v>37</v>
      </c>
      <c r="H22" s="5">
        <f>H24*5%</f>
        <v>0</v>
      </c>
      <c r="I22" s="8"/>
    </row>
    <row r="23" spans="2:9" ht="15" customHeight="1" outlineLevel="1" thickBot="1" x14ac:dyDescent="0.3">
      <c r="B23" s="41" t="s">
        <v>10</v>
      </c>
      <c r="C23" s="22" t="s">
        <v>39</v>
      </c>
      <c r="D23" s="29"/>
      <c r="F23" s="4"/>
      <c r="I23" s="8"/>
    </row>
    <row r="24" spans="2:9" ht="15" customHeight="1" outlineLevel="1" thickBot="1" x14ac:dyDescent="0.3">
      <c r="B24" s="40" t="s">
        <v>11</v>
      </c>
      <c r="C24" s="16" t="s">
        <v>40</v>
      </c>
      <c r="D24" s="29"/>
      <c r="F24" s="40" t="s">
        <v>21</v>
      </c>
      <c r="G24" s="6" t="s">
        <v>50</v>
      </c>
      <c r="H24" s="31"/>
      <c r="I24" s="8"/>
    </row>
    <row r="25" spans="2:9" ht="15" customHeight="1" outlineLevel="1" x14ac:dyDescent="0.25">
      <c r="F25" s="23"/>
      <c r="G25" s="23"/>
      <c r="H25" s="23"/>
      <c r="I25" s="8"/>
    </row>
    <row r="26" spans="2:9" ht="15" customHeight="1" x14ac:dyDescent="0.25">
      <c r="F26" s="23"/>
      <c r="G26" s="23"/>
      <c r="H26" s="23"/>
      <c r="I26" s="8"/>
    </row>
    <row r="27" spans="2:9" ht="15.75" customHeight="1" x14ac:dyDescent="0.25">
      <c r="F27" s="4"/>
      <c r="G27" s="39"/>
      <c r="H27" s="18"/>
      <c r="I27" s="8"/>
    </row>
    <row r="28" spans="2:9" ht="17.25" customHeight="1" outlineLevel="1" thickBot="1" x14ac:dyDescent="0.3">
      <c r="F28" s="4"/>
      <c r="I28" s="8"/>
    </row>
    <row r="29" spans="2:9" ht="34.5" customHeight="1" outlineLevel="1" thickBot="1" x14ac:dyDescent="0.3">
      <c r="B29" s="49"/>
      <c r="D29" s="45"/>
      <c r="F29" s="27">
        <v>3</v>
      </c>
      <c r="G29" s="17" t="s">
        <v>33</v>
      </c>
      <c r="H29" s="5">
        <f>H33*15%+H34*5%+H35*5%+H36*5%+H37*5%+H38*5%</f>
        <v>0</v>
      </c>
      <c r="I29" s="8"/>
    </row>
    <row r="30" spans="2:9" ht="15" customHeight="1" outlineLevel="1" thickBot="1" x14ac:dyDescent="0.3">
      <c r="F30" s="4"/>
      <c r="G30" s="20"/>
      <c r="H30" s="19"/>
      <c r="I30" s="8"/>
    </row>
    <row r="31" spans="2:9" ht="15" customHeight="1" outlineLevel="1" thickBot="1" x14ac:dyDescent="0.3">
      <c r="F31" s="35" t="s">
        <v>22</v>
      </c>
      <c r="G31" s="21" t="s">
        <v>16</v>
      </c>
      <c r="H31" s="5"/>
      <c r="I31" s="8"/>
    </row>
    <row r="32" spans="2:9" ht="15" customHeight="1" outlineLevel="1" thickBot="1" x14ac:dyDescent="0.3">
      <c r="C32" s="20"/>
      <c r="D32" s="19"/>
      <c r="F32" s="4"/>
      <c r="I32" s="8"/>
    </row>
    <row r="33" spans="2:9" ht="15" customHeight="1" outlineLevel="1" thickBot="1" x14ac:dyDescent="0.3">
      <c r="C33" s="20"/>
      <c r="D33" s="19"/>
      <c r="F33" s="38" t="s">
        <v>23</v>
      </c>
      <c r="G33" s="24" t="s">
        <v>41</v>
      </c>
      <c r="H33" s="36"/>
      <c r="I33" s="8"/>
    </row>
    <row r="34" spans="2:9" ht="15" customHeight="1" outlineLevel="1" thickBot="1" x14ac:dyDescent="0.3">
      <c r="C34" s="20"/>
      <c r="D34" s="19"/>
      <c r="F34" s="38" t="s">
        <v>24</v>
      </c>
      <c r="G34" s="25" t="s">
        <v>42</v>
      </c>
      <c r="H34" s="36"/>
      <c r="I34" s="8"/>
    </row>
    <row r="35" spans="2:9" ht="15" customHeight="1" outlineLevel="1" thickBot="1" x14ac:dyDescent="0.3">
      <c r="B35" s="23"/>
      <c r="C35" s="23"/>
      <c r="D35" s="23"/>
      <c r="F35" s="38" t="s">
        <v>25</v>
      </c>
      <c r="G35" s="26" t="s">
        <v>43</v>
      </c>
      <c r="H35" s="37"/>
      <c r="I35" s="8"/>
    </row>
    <row r="36" spans="2:9" ht="33" customHeight="1" outlineLevel="1" thickBot="1" x14ac:dyDescent="0.3">
      <c r="B36" s="23"/>
      <c r="C36" s="23"/>
      <c r="D36" s="23"/>
      <c r="F36" s="38" t="s">
        <v>26</v>
      </c>
      <c r="G36" s="24" t="s">
        <v>44</v>
      </c>
      <c r="H36" s="36"/>
      <c r="I36" s="8"/>
    </row>
    <row r="37" spans="2:9" ht="35.25" customHeight="1" thickBot="1" x14ac:dyDescent="0.3">
      <c r="B37" s="23"/>
      <c r="C37" s="23"/>
      <c r="D37" s="23"/>
      <c r="F37" s="38" t="s">
        <v>27</v>
      </c>
      <c r="G37" s="24" t="s">
        <v>44</v>
      </c>
      <c r="H37" s="36"/>
      <c r="I37" s="8"/>
    </row>
    <row r="38" spans="2:9" ht="14.25" customHeight="1" collapsed="1" thickBot="1" x14ac:dyDescent="0.3">
      <c r="B38" s="23"/>
      <c r="C38" s="23"/>
      <c r="D38" s="23"/>
      <c r="F38" s="38" t="s">
        <v>28</v>
      </c>
      <c r="G38" s="24" t="s">
        <v>45</v>
      </c>
      <c r="H38" s="36"/>
      <c r="I38" s="8"/>
    </row>
    <row r="39" spans="2:9" ht="15.75" hidden="1" customHeight="1" outlineLevel="1" x14ac:dyDescent="0.25">
      <c r="B39" s="23"/>
      <c r="C39" s="23"/>
      <c r="D39" s="23"/>
      <c r="I39" s="8"/>
    </row>
    <row r="40" spans="2:9" ht="15" hidden="1" customHeight="1" outlineLevel="1" x14ac:dyDescent="0.25">
      <c r="B40" s="23"/>
      <c r="C40" s="23"/>
      <c r="D40" s="23"/>
      <c r="I40" s="8"/>
    </row>
    <row r="41" spans="2:9" ht="15" hidden="1" customHeight="1" outlineLevel="1" x14ac:dyDescent="0.25">
      <c r="B41" s="23"/>
      <c r="C41" s="23"/>
      <c r="D41" s="23"/>
      <c r="I41" s="8"/>
    </row>
    <row r="42" spans="2:9" ht="15" hidden="1" customHeight="1" outlineLevel="1" x14ac:dyDescent="0.25">
      <c r="B42" s="23"/>
      <c r="C42" s="23"/>
      <c r="D42" s="23"/>
      <c r="I42" s="8"/>
    </row>
    <row r="43" spans="2:9" ht="15" hidden="1" customHeight="1" outlineLevel="1" x14ac:dyDescent="0.25">
      <c r="B43" s="23"/>
      <c r="C43" s="23"/>
      <c r="D43" s="23"/>
      <c r="I43" s="8"/>
    </row>
    <row r="44" spans="2:9" ht="17.25" thickBot="1" x14ac:dyDescent="0.3">
      <c r="B44" s="44"/>
      <c r="C44" s="44"/>
      <c r="D44" s="44"/>
      <c r="E44" s="10"/>
      <c r="F44" s="10"/>
      <c r="G44" s="10"/>
      <c r="H44" s="10"/>
      <c r="I44" s="11"/>
    </row>
    <row r="45" spans="2:9" ht="17.25" thickBot="1" x14ac:dyDescent="0.3"/>
    <row r="46" spans="2:9" ht="27.75" customHeight="1" thickBot="1" x14ac:dyDescent="0.3">
      <c r="B46" s="314" t="s">
        <v>5</v>
      </c>
      <c r="C46" s="315"/>
      <c r="D46" s="315"/>
      <c r="E46" s="315"/>
      <c r="F46" s="315"/>
      <c r="G46" s="315"/>
      <c r="H46" s="315"/>
      <c r="I46" s="316"/>
    </row>
    <row r="47" spans="2:9" ht="16.5" customHeight="1" thickBot="1" x14ac:dyDescent="0.3">
      <c r="B47" s="318"/>
      <c r="C47" s="319"/>
      <c r="D47" s="320"/>
      <c r="I47" s="8"/>
    </row>
    <row r="48" spans="2:9" ht="16.5" customHeight="1" thickBot="1" x14ac:dyDescent="0.3">
      <c r="B48" s="321"/>
      <c r="C48" s="322"/>
      <c r="D48" s="323"/>
      <c r="F48" s="1"/>
      <c r="I48" s="8"/>
    </row>
    <row r="49" spans="2:9" ht="17.25" thickBot="1" x14ac:dyDescent="0.3">
      <c r="B49" s="324"/>
      <c r="C49" s="325"/>
      <c r="D49" s="326"/>
      <c r="F49" s="46">
        <v>4</v>
      </c>
      <c r="G49" s="47" t="s">
        <v>49</v>
      </c>
      <c r="H49" s="158">
        <f>D8+H8+H29</f>
        <v>0</v>
      </c>
      <c r="I49" s="8"/>
    </row>
    <row r="50" spans="2:9" ht="17.25" thickBot="1" x14ac:dyDescent="0.3">
      <c r="B50" s="324"/>
      <c r="C50" s="325"/>
      <c r="D50" s="326"/>
      <c r="G50" s="48" t="s">
        <v>155</v>
      </c>
      <c r="I50" s="8"/>
    </row>
    <row r="51" spans="2:9" x14ac:dyDescent="0.25">
      <c r="B51" s="324"/>
      <c r="C51" s="325"/>
      <c r="D51" s="326"/>
      <c r="I51" s="8"/>
    </row>
    <row r="52" spans="2:9" ht="17.25" thickBot="1" x14ac:dyDescent="0.3">
      <c r="B52" s="327"/>
      <c r="C52" s="328"/>
      <c r="D52" s="329"/>
      <c r="E52" s="10"/>
      <c r="F52" s="10"/>
      <c r="G52" s="10"/>
      <c r="H52" s="10"/>
      <c r="I52" s="11"/>
    </row>
    <row r="53" spans="2:9" ht="17.25" thickBot="1" x14ac:dyDescent="0.3">
      <c r="B53" s="50"/>
      <c r="C53" s="52"/>
      <c r="D53" s="52"/>
      <c r="E53" s="52"/>
      <c r="F53" s="52"/>
      <c r="G53" s="52"/>
      <c r="H53" s="52"/>
      <c r="I53" s="53"/>
    </row>
    <row r="54" spans="2:9" ht="17.25" customHeight="1" thickBot="1" x14ac:dyDescent="0.3">
      <c r="B54" s="311" t="s">
        <v>61</v>
      </c>
      <c r="C54" s="313"/>
      <c r="D54" s="51" t="s">
        <v>143</v>
      </c>
      <c r="E54" s="204" t="s">
        <v>62</v>
      </c>
      <c r="F54" s="51" t="s">
        <v>144</v>
      </c>
      <c r="G54" s="311" t="s">
        <v>63</v>
      </c>
      <c r="H54" s="312"/>
      <c r="I54" s="313"/>
    </row>
    <row r="55" spans="2:9" ht="106.5" customHeight="1" thickBot="1" x14ac:dyDescent="0.3">
      <c r="B55" s="336"/>
      <c r="C55" s="337"/>
      <c r="D55" s="132"/>
      <c r="E55" s="330"/>
      <c r="F55" s="132"/>
      <c r="G55" s="333"/>
      <c r="H55" s="333"/>
      <c r="I55" s="334"/>
    </row>
    <row r="56" spans="2:9" x14ac:dyDescent="0.25">
      <c r="B56" s="54"/>
      <c r="D56" s="303"/>
      <c r="E56" s="303"/>
      <c r="F56" s="303"/>
      <c r="G56" s="303"/>
      <c r="H56" s="303"/>
      <c r="I56" s="303"/>
    </row>
    <row r="57" spans="2:9" x14ac:dyDescent="0.25">
      <c r="B57" s="54"/>
      <c r="D57" s="303"/>
      <c r="E57" s="303"/>
      <c r="F57" s="303"/>
      <c r="G57" s="303"/>
      <c r="H57" s="303"/>
      <c r="I57" s="303"/>
    </row>
    <row r="58" spans="2:9" x14ac:dyDescent="0.25">
      <c r="B58" s="54"/>
      <c r="D58" s="303"/>
      <c r="E58" s="303"/>
      <c r="F58" s="303"/>
      <c r="G58" s="303"/>
      <c r="H58" s="303"/>
      <c r="I58" s="303"/>
    </row>
    <row r="59" spans="2:9" x14ac:dyDescent="0.25">
      <c r="B59" s="54"/>
      <c r="D59" s="303"/>
      <c r="E59" s="303"/>
      <c r="F59" s="303"/>
      <c r="G59" s="303"/>
      <c r="H59" s="303"/>
      <c r="I59" s="303"/>
    </row>
    <row r="60" spans="2:9" x14ac:dyDescent="0.25">
      <c r="B60" s="54"/>
      <c r="D60" s="303"/>
      <c r="E60" s="303"/>
      <c r="F60" s="303"/>
      <c r="G60" s="303"/>
      <c r="H60" s="303"/>
      <c r="I60" s="303"/>
    </row>
    <row r="61" spans="2:9" x14ac:dyDescent="0.25">
      <c r="B61" s="54"/>
      <c r="D61" s="303"/>
      <c r="E61" s="303"/>
      <c r="F61" s="303"/>
      <c r="G61" s="303"/>
      <c r="H61" s="303"/>
      <c r="I61" s="303"/>
    </row>
    <row r="62" spans="2:9" x14ac:dyDescent="0.25">
      <c r="B62" s="54"/>
      <c r="C62" s="1"/>
      <c r="D62" s="335"/>
      <c r="E62" s="335"/>
      <c r="F62" s="335"/>
      <c r="G62" s="335"/>
      <c r="H62" s="335"/>
      <c r="I62" s="335"/>
    </row>
    <row r="63" spans="2:9" x14ac:dyDescent="0.25">
      <c r="B63" s="54"/>
      <c r="C63" s="1"/>
      <c r="D63" s="335"/>
      <c r="E63" s="335"/>
      <c r="F63" s="335"/>
      <c r="G63" s="335"/>
      <c r="H63" s="335"/>
      <c r="I63" s="335"/>
    </row>
    <row r="64" spans="2:9" x14ac:dyDescent="0.25">
      <c r="B64" s="54"/>
      <c r="C64" s="1"/>
      <c r="D64" s="335"/>
      <c r="E64" s="335"/>
      <c r="F64" s="335"/>
      <c r="G64" s="335"/>
      <c r="H64" s="335"/>
      <c r="I64" s="335"/>
    </row>
    <row r="65" spans="2:9" x14ac:dyDescent="0.25">
      <c r="B65" s="54"/>
      <c r="C65" s="1"/>
      <c r="D65" s="335"/>
      <c r="E65" s="335"/>
      <c r="F65" s="335"/>
      <c r="G65" s="335"/>
      <c r="H65" s="335"/>
      <c r="I65" s="335"/>
    </row>
    <row r="66" spans="2:9" x14ac:dyDescent="0.25">
      <c r="B66" s="54"/>
      <c r="D66" s="303"/>
      <c r="E66" s="303"/>
      <c r="F66" s="303"/>
      <c r="G66" s="303"/>
      <c r="H66" s="303"/>
      <c r="I66" s="303"/>
    </row>
  </sheetData>
  <dataConsolidate/>
  <mergeCells count="41">
    <mergeCell ref="A1:C4"/>
    <mergeCell ref="D1:G2"/>
    <mergeCell ref="H1:I1"/>
    <mergeCell ref="H2:I2"/>
    <mergeCell ref="D3:F4"/>
    <mergeCell ref="G3:G4"/>
    <mergeCell ref="H3:I3"/>
    <mergeCell ref="H4:I4"/>
    <mergeCell ref="D56:F56"/>
    <mergeCell ref="G56:I56"/>
    <mergeCell ref="B5:I5"/>
    <mergeCell ref="B6:I6"/>
    <mergeCell ref="F13:H13"/>
    <mergeCell ref="B46:I46"/>
    <mergeCell ref="B47:D47"/>
    <mergeCell ref="B48:D52"/>
    <mergeCell ref="B54:C54"/>
    <mergeCell ref="E54:E55"/>
    <mergeCell ref="G54:I54"/>
    <mergeCell ref="B55:C55"/>
    <mergeCell ref="G55:I55"/>
    <mergeCell ref="D57:F57"/>
    <mergeCell ref="G57:I57"/>
    <mergeCell ref="D58:F58"/>
    <mergeCell ref="G58:I58"/>
    <mergeCell ref="D59:F59"/>
    <mergeCell ref="G59:I59"/>
    <mergeCell ref="D60:F60"/>
    <mergeCell ref="G60:I60"/>
    <mergeCell ref="D61:F61"/>
    <mergeCell ref="G61:I61"/>
    <mergeCell ref="D62:F62"/>
    <mergeCell ref="G62:I62"/>
    <mergeCell ref="D66:F66"/>
    <mergeCell ref="G66:I66"/>
    <mergeCell ref="D63:F63"/>
    <mergeCell ref="G63:I63"/>
    <mergeCell ref="D64:F64"/>
    <mergeCell ref="G64:I64"/>
    <mergeCell ref="D65:F65"/>
    <mergeCell ref="G65:I65"/>
  </mergeCells>
  <pageMargins left="0.7" right="0.7" top="0.75" bottom="0.75" header="0.3" footer="0.3"/>
  <pageSetup orientation="portrait" horizontalDpi="4294967294" verticalDpi="4294967294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  <outlinePr summaryBelow="0"/>
  </sheetPr>
  <dimension ref="A1:I66"/>
  <sheetViews>
    <sheetView topLeftCell="B1" zoomScale="80" zoomScaleNormal="80" workbookViewId="0">
      <selection activeCell="G50" sqref="G50"/>
    </sheetView>
  </sheetViews>
  <sheetFormatPr baseColWidth="10" defaultRowHeight="16.5" outlineLevelRow="1" x14ac:dyDescent="0.25"/>
  <cols>
    <col min="1" max="1" width="11.42578125" style="2" hidden="1" customWidth="1"/>
    <col min="2" max="2" width="5.28515625" style="4" customWidth="1"/>
    <col min="3" max="3" width="46.85546875" style="2" customWidth="1"/>
    <col min="4" max="4" width="6.5703125" style="2" customWidth="1"/>
    <col min="5" max="5" width="12" style="2" customWidth="1"/>
    <col min="6" max="6" width="4.7109375" style="2" customWidth="1"/>
    <col min="7" max="7" width="49.5703125" style="2" customWidth="1"/>
    <col min="8" max="8" width="6.42578125" style="2" customWidth="1"/>
    <col min="9" max="9" width="3.85546875" style="2" customWidth="1"/>
    <col min="10" max="10" width="6.85546875" style="2" customWidth="1"/>
    <col min="11" max="11" width="7.140625" style="2" customWidth="1"/>
    <col min="12" max="12" width="15.140625" style="2" customWidth="1"/>
    <col min="13" max="16384" width="11.42578125" style="2"/>
  </cols>
  <sheetData>
    <row r="1" spans="1:9" ht="17.25" thickBot="1" x14ac:dyDescent="0.3">
      <c r="A1" s="299"/>
      <c r="B1" s="300"/>
      <c r="C1" s="301"/>
      <c r="D1" s="308" t="s">
        <v>54</v>
      </c>
      <c r="E1" s="308"/>
      <c r="F1" s="308"/>
      <c r="G1" s="308"/>
      <c r="H1" s="299" t="s">
        <v>55</v>
      </c>
      <c r="I1" s="301"/>
    </row>
    <row r="2" spans="1:9" ht="17.25" thickBot="1" x14ac:dyDescent="0.3">
      <c r="A2" s="302"/>
      <c r="B2" s="303"/>
      <c r="C2" s="304"/>
      <c r="D2" s="308"/>
      <c r="E2" s="308"/>
      <c r="F2" s="308"/>
      <c r="G2" s="308"/>
      <c r="H2" s="305" t="s">
        <v>56</v>
      </c>
      <c r="I2" s="307"/>
    </row>
    <row r="3" spans="1:9" x14ac:dyDescent="0.25">
      <c r="A3" s="302"/>
      <c r="B3" s="303"/>
      <c r="C3" s="304"/>
      <c r="D3" s="299" t="s">
        <v>57</v>
      </c>
      <c r="E3" s="300"/>
      <c r="F3" s="301"/>
      <c r="G3" s="309" t="s">
        <v>58</v>
      </c>
      <c r="H3" s="299" t="s">
        <v>59</v>
      </c>
      <c r="I3" s="301"/>
    </row>
    <row r="4" spans="1:9" ht="17.25" thickBot="1" x14ac:dyDescent="0.3">
      <c r="A4" s="305"/>
      <c r="B4" s="306"/>
      <c r="C4" s="307"/>
      <c r="D4" s="305"/>
      <c r="E4" s="306"/>
      <c r="F4" s="307"/>
      <c r="G4" s="310"/>
      <c r="H4" s="305" t="s">
        <v>60</v>
      </c>
      <c r="I4" s="307"/>
    </row>
    <row r="5" spans="1:9" ht="17.25" customHeight="1" thickBot="1" x14ac:dyDescent="0.3">
      <c r="B5" s="311" t="s">
        <v>12</v>
      </c>
      <c r="C5" s="312"/>
      <c r="D5" s="312"/>
      <c r="E5" s="312"/>
      <c r="F5" s="312"/>
      <c r="G5" s="312"/>
      <c r="H5" s="312"/>
      <c r="I5" s="313"/>
    </row>
    <row r="6" spans="1:9" ht="34.5" customHeight="1" thickBot="1" x14ac:dyDescent="0.3">
      <c r="B6" s="314" t="s">
        <v>47</v>
      </c>
      <c r="C6" s="315"/>
      <c r="D6" s="315"/>
      <c r="E6" s="315"/>
      <c r="F6" s="315"/>
      <c r="G6" s="315"/>
      <c r="H6" s="315"/>
      <c r="I6" s="316"/>
    </row>
    <row r="7" spans="1:9" ht="15.75" customHeight="1" thickBot="1" x14ac:dyDescent="0.3">
      <c r="B7" s="14"/>
      <c r="C7" s="12"/>
      <c r="D7" s="12"/>
      <c r="E7" s="12"/>
      <c r="F7" s="12"/>
      <c r="G7" s="12"/>
      <c r="H7" s="12"/>
      <c r="I7" s="13"/>
    </row>
    <row r="8" spans="1:9" ht="33.75" thickBot="1" x14ac:dyDescent="0.3">
      <c r="B8" s="9">
        <v>1</v>
      </c>
      <c r="C8" s="17" t="s">
        <v>46</v>
      </c>
      <c r="D8" s="5">
        <f>D10+D15+D20</f>
        <v>0</v>
      </c>
      <c r="E8" s="3"/>
      <c r="F8" s="15">
        <v>2</v>
      </c>
      <c r="G8" s="17" t="s">
        <v>32</v>
      </c>
      <c r="H8" s="5">
        <f>H10+H14+H18+H22</f>
        <v>0</v>
      </c>
      <c r="I8" s="8"/>
    </row>
    <row r="9" spans="1:9" ht="15.75" customHeight="1" thickBot="1" x14ac:dyDescent="0.3">
      <c r="B9" s="7"/>
      <c r="I9" s="8"/>
    </row>
    <row r="10" spans="1:9" ht="16.5" customHeight="1" thickBot="1" x14ac:dyDescent="0.3">
      <c r="B10" s="34" t="s">
        <v>2</v>
      </c>
      <c r="C10" s="21" t="s">
        <v>29</v>
      </c>
      <c r="D10" s="5">
        <f>D12*2%+D13*3%</f>
        <v>0</v>
      </c>
      <c r="F10" s="32" t="s">
        <v>1</v>
      </c>
      <c r="G10" s="21" t="s">
        <v>34</v>
      </c>
      <c r="H10" s="5">
        <f>H12*5%</f>
        <v>0</v>
      </c>
      <c r="I10" s="8"/>
    </row>
    <row r="11" spans="1:9" ht="17.25" outlineLevel="1" thickBot="1" x14ac:dyDescent="0.3">
      <c r="B11" s="7"/>
      <c r="F11" s="4"/>
      <c r="I11" s="8"/>
    </row>
    <row r="12" spans="1:9" ht="16.5" customHeight="1" outlineLevel="1" thickBot="1" x14ac:dyDescent="0.3">
      <c r="B12" s="40" t="s">
        <v>0</v>
      </c>
      <c r="C12" s="6" t="s">
        <v>52</v>
      </c>
      <c r="D12" s="28"/>
      <c r="F12" s="38" t="s">
        <v>3</v>
      </c>
      <c r="G12" s="16" t="s">
        <v>13</v>
      </c>
      <c r="H12" s="31"/>
      <c r="I12" s="8"/>
    </row>
    <row r="13" spans="1:9" ht="16.5" customHeight="1" outlineLevel="1" thickBot="1" x14ac:dyDescent="0.3">
      <c r="B13" s="40" t="s">
        <v>51</v>
      </c>
      <c r="C13" s="6" t="s">
        <v>53</v>
      </c>
      <c r="D13" s="28"/>
      <c r="F13" s="317"/>
      <c r="G13" s="317"/>
      <c r="H13" s="317"/>
      <c r="I13" s="8"/>
    </row>
    <row r="14" spans="1:9" ht="16.5" customHeight="1" outlineLevel="1" thickBot="1" x14ac:dyDescent="0.3">
      <c r="F14" s="32" t="s">
        <v>17</v>
      </c>
      <c r="G14" s="21" t="s">
        <v>35</v>
      </c>
      <c r="H14" s="5">
        <f>H16*5%</f>
        <v>0</v>
      </c>
      <c r="I14" s="8"/>
    </row>
    <row r="15" spans="1:9" ht="16.5" customHeight="1" outlineLevel="1" thickBot="1" x14ac:dyDescent="0.3">
      <c r="B15" s="34" t="s">
        <v>6</v>
      </c>
      <c r="C15" s="21" t="s">
        <v>30</v>
      </c>
      <c r="D15" s="5">
        <f>D17*20%</f>
        <v>0</v>
      </c>
      <c r="F15" s="4"/>
      <c r="I15" s="8"/>
    </row>
    <row r="16" spans="1:9" ht="16.5" customHeight="1" outlineLevel="1" thickBot="1" x14ac:dyDescent="0.3">
      <c r="F16" s="38" t="s">
        <v>4</v>
      </c>
      <c r="G16" s="16" t="s">
        <v>14</v>
      </c>
      <c r="H16" s="30"/>
      <c r="I16" s="8"/>
    </row>
    <row r="17" spans="2:9" ht="16.5" customHeight="1" outlineLevel="1" thickBot="1" x14ac:dyDescent="0.3">
      <c r="B17" s="42" t="s">
        <v>8</v>
      </c>
      <c r="C17" s="43" t="s">
        <v>48</v>
      </c>
      <c r="D17" s="29"/>
      <c r="F17" s="1"/>
      <c r="G17" s="1"/>
      <c r="H17" s="1"/>
      <c r="I17" s="8"/>
    </row>
    <row r="18" spans="2:9" ht="16.5" customHeight="1" outlineLevel="1" thickBot="1" x14ac:dyDescent="0.3">
      <c r="B18" s="49"/>
      <c r="C18" s="49"/>
      <c r="D18" s="49"/>
      <c r="F18" s="33" t="s">
        <v>18</v>
      </c>
      <c r="G18" s="21" t="s">
        <v>36</v>
      </c>
      <c r="H18" s="5">
        <f>H20*5%</f>
        <v>0</v>
      </c>
      <c r="I18" s="8"/>
    </row>
    <row r="19" spans="2:9" ht="15" customHeight="1" thickBot="1" x14ac:dyDescent="0.3">
      <c r="D19" s="18"/>
      <c r="F19" s="4"/>
      <c r="I19" s="8"/>
    </row>
    <row r="20" spans="2:9" ht="15" customHeight="1" thickBot="1" x14ac:dyDescent="0.3">
      <c r="B20" s="34" t="s">
        <v>7</v>
      </c>
      <c r="C20" s="21" t="s">
        <v>31</v>
      </c>
      <c r="D20" s="5">
        <f>D22*5%+D23*5%+D24*5%</f>
        <v>0</v>
      </c>
      <c r="F20" s="40" t="s">
        <v>19</v>
      </c>
      <c r="G20" s="6" t="s">
        <v>15</v>
      </c>
      <c r="H20" s="31"/>
      <c r="I20" s="8"/>
    </row>
    <row r="21" spans="2:9" ht="15" customHeight="1" outlineLevel="1" thickBot="1" x14ac:dyDescent="0.3">
      <c r="B21" s="7"/>
      <c r="F21" s="4"/>
      <c r="I21" s="8"/>
    </row>
    <row r="22" spans="2:9" ht="15" customHeight="1" outlineLevel="1" thickBot="1" x14ac:dyDescent="0.3">
      <c r="B22" s="40" t="s">
        <v>9</v>
      </c>
      <c r="C22" s="16" t="s">
        <v>38</v>
      </c>
      <c r="D22" s="29"/>
      <c r="F22" s="33" t="s">
        <v>20</v>
      </c>
      <c r="G22" s="21" t="s">
        <v>37</v>
      </c>
      <c r="H22" s="5">
        <f>H24*5%</f>
        <v>0</v>
      </c>
      <c r="I22" s="8"/>
    </row>
    <row r="23" spans="2:9" ht="15" customHeight="1" outlineLevel="1" thickBot="1" x14ac:dyDescent="0.3">
      <c r="B23" s="41" t="s">
        <v>10</v>
      </c>
      <c r="C23" s="22" t="s">
        <v>39</v>
      </c>
      <c r="D23" s="29"/>
      <c r="F23" s="4"/>
      <c r="I23" s="8"/>
    </row>
    <row r="24" spans="2:9" ht="15" customHeight="1" outlineLevel="1" thickBot="1" x14ac:dyDescent="0.3">
      <c r="B24" s="40" t="s">
        <v>11</v>
      </c>
      <c r="C24" s="16" t="s">
        <v>40</v>
      </c>
      <c r="D24" s="29"/>
      <c r="F24" s="40" t="s">
        <v>21</v>
      </c>
      <c r="G24" s="6" t="s">
        <v>50</v>
      </c>
      <c r="H24" s="31"/>
      <c r="I24" s="8"/>
    </row>
    <row r="25" spans="2:9" ht="15" customHeight="1" outlineLevel="1" x14ac:dyDescent="0.25">
      <c r="F25" s="23"/>
      <c r="G25" s="23"/>
      <c r="H25" s="23"/>
      <c r="I25" s="8"/>
    </row>
    <row r="26" spans="2:9" ht="15" customHeight="1" x14ac:dyDescent="0.25">
      <c r="F26" s="23"/>
      <c r="G26" s="23"/>
      <c r="H26" s="23"/>
      <c r="I26" s="8"/>
    </row>
    <row r="27" spans="2:9" ht="15.75" customHeight="1" x14ac:dyDescent="0.25">
      <c r="F27" s="4"/>
      <c r="G27" s="39"/>
      <c r="H27" s="18"/>
      <c r="I27" s="8"/>
    </row>
    <row r="28" spans="2:9" ht="17.25" customHeight="1" outlineLevel="1" thickBot="1" x14ac:dyDescent="0.3">
      <c r="F28" s="4"/>
      <c r="I28" s="8"/>
    </row>
    <row r="29" spans="2:9" ht="34.5" customHeight="1" outlineLevel="1" thickBot="1" x14ac:dyDescent="0.3">
      <c r="B29" s="49"/>
      <c r="D29" s="45"/>
      <c r="F29" s="27">
        <v>3</v>
      </c>
      <c r="G29" s="17" t="s">
        <v>33</v>
      </c>
      <c r="H29" s="5">
        <f>H33*15%+H34*5%+H35*5%+H36*5%+H37*5%+H38*5%</f>
        <v>0</v>
      </c>
      <c r="I29" s="8"/>
    </row>
    <row r="30" spans="2:9" ht="15" customHeight="1" outlineLevel="1" thickBot="1" x14ac:dyDescent="0.3">
      <c r="F30" s="4"/>
      <c r="G30" s="20"/>
      <c r="H30" s="19"/>
      <c r="I30" s="8"/>
    </row>
    <row r="31" spans="2:9" ht="15" customHeight="1" outlineLevel="1" thickBot="1" x14ac:dyDescent="0.3">
      <c r="F31" s="35" t="s">
        <v>22</v>
      </c>
      <c r="G31" s="21" t="s">
        <v>16</v>
      </c>
      <c r="H31" s="5"/>
      <c r="I31" s="8"/>
    </row>
    <row r="32" spans="2:9" ht="15" customHeight="1" outlineLevel="1" thickBot="1" x14ac:dyDescent="0.3">
      <c r="C32" s="20"/>
      <c r="D32" s="19"/>
      <c r="F32" s="4"/>
      <c r="I32" s="8"/>
    </row>
    <row r="33" spans="2:9" ht="15" customHeight="1" outlineLevel="1" thickBot="1" x14ac:dyDescent="0.3">
      <c r="C33" s="20"/>
      <c r="D33" s="19"/>
      <c r="F33" s="38" t="s">
        <v>23</v>
      </c>
      <c r="G33" s="24" t="s">
        <v>41</v>
      </c>
      <c r="H33" s="36"/>
      <c r="I33" s="8"/>
    </row>
    <row r="34" spans="2:9" ht="15" customHeight="1" outlineLevel="1" thickBot="1" x14ac:dyDescent="0.3">
      <c r="C34" s="20"/>
      <c r="D34" s="19"/>
      <c r="F34" s="38" t="s">
        <v>24</v>
      </c>
      <c r="G34" s="25" t="s">
        <v>42</v>
      </c>
      <c r="H34" s="36"/>
      <c r="I34" s="8"/>
    </row>
    <row r="35" spans="2:9" ht="15" customHeight="1" outlineLevel="1" thickBot="1" x14ac:dyDescent="0.3">
      <c r="B35" s="23"/>
      <c r="C35" s="23"/>
      <c r="D35" s="23"/>
      <c r="F35" s="38" t="s">
        <v>25</v>
      </c>
      <c r="G35" s="26" t="s">
        <v>43</v>
      </c>
      <c r="H35" s="37"/>
      <c r="I35" s="8"/>
    </row>
    <row r="36" spans="2:9" ht="33" customHeight="1" outlineLevel="1" thickBot="1" x14ac:dyDescent="0.3">
      <c r="B36" s="23"/>
      <c r="C36" s="23"/>
      <c r="D36" s="23"/>
      <c r="F36" s="38" t="s">
        <v>26</v>
      </c>
      <c r="G36" s="24" t="s">
        <v>44</v>
      </c>
      <c r="H36" s="36"/>
      <c r="I36" s="8"/>
    </row>
    <row r="37" spans="2:9" ht="35.25" customHeight="1" thickBot="1" x14ac:dyDescent="0.3">
      <c r="B37" s="23"/>
      <c r="C37" s="23"/>
      <c r="D37" s="23"/>
      <c r="F37" s="38" t="s">
        <v>27</v>
      </c>
      <c r="G37" s="24" t="s">
        <v>44</v>
      </c>
      <c r="H37" s="36"/>
      <c r="I37" s="8"/>
    </row>
    <row r="38" spans="2:9" ht="14.25" customHeight="1" collapsed="1" thickBot="1" x14ac:dyDescent="0.3">
      <c r="B38" s="23"/>
      <c r="C38" s="23"/>
      <c r="D38" s="23"/>
      <c r="F38" s="38" t="s">
        <v>28</v>
      </c>
      <c r="G38" s="24" t="s">
        <v>45</v>
      </c>
      <c r="H38" s="36"/>
      <c r="I38" s="8"/>
    </row>
    <row r="39" spans="2:9" ht="15.75" hidden="1" customHeight="1" outlineLevel="1" x14ac:dyDescent="0.25">
      <c r="B39" s="23"/>
      <c r="C39" s="23"/>
      <c r="D39" s="23"/>
      <c r="I39" s="8"/>
    </row>
    <row r="40" spans="2:9" ht="15" hidden="1" customHeight="1" outlineLevel="1" x14ac:dyDescent="0.25">
      <c r="B40" s="23"/>
      <c r="C40" s="23"/>
      <c r="D40" s="23"/>
      <c r="I40" s="8"/>
    </row>
    <row r="41" spans="2:9" ht="15" hidden="1" customHeight="1" outlineLevel="1" x14ac:dyDescent="0.25">
      <c r="B41" s="23"/>
      <c r="C41" s="23"/>
      <c r="D41" s="23"/>
      <c r="I41" s="8"/>
    </row>
    <row r="42" spans="2:9" ht="15" hidden="1" customHeight="1" outlineLevel="1" x14ac:dyDescent="0.25">
      <c r="B42" s="23"/>
      <c r="C42" s="23"/>
      <c r="D42" s="23"/>
      <c r="I42" s="8"/>
    </row>
    <row r="43" spans="2:9" ht="15" hidden="1" customHeight="1" outlineLevel="1" x14ac:dyDescent="0.25">
      <c r="B43" s="23"/>
      <c r="C43" s="23"/>
      <c r="D43" s="23"/>
      <c r="I43" s="8"/>
    </row>
    <row r="44" spans="2:9" ht="17.25" thickBot="1" x14ac:dyDescent="0.3">
      <c r="B44" s="44"/>
      <c r="C44" s="44"/>
      <c r="D44" s="44"/>
      <c r="E44" s="10"/>
      <c r="F44" s="10"/>
      <c r="G44" s="10"/>
      <c r="H44" s="10"/>
      <c r="I44" s="11"/>
    </row>
    <row r="45" spans="2:9" ht="17.25" thickBot="1" x14ac:dyDescent="0.3"/>
    <row r="46" spans="2:9" ht="27.75" customHeight="1" thickBot="1" x14ac:dyDescent="0.3">
      <c r="B46" s="314" t="s">
        <v>5</v>
      </c>
      <c r="C46" s="315"/>
      <c r="D46" s="315"/>
      <c r="E46" s="315"/>
      <c r="F46" s="315"/>
      <c r="G46" s="315"/>
      <c r="H46" s="315"/>
      <c r="I46" s="316"/>
    </row>
    <row r="47" spans="2:9" ht="16.5" customHeight="1" thickBot="1" x14ac:dyDescent="0.3">
      <c r="B47" s="318"/>
      <c r="C47" s="319"/>
      <c r="D47" s="320"/>
      <c r="I47" s="8"/>
    </row>
    <row r="48" spans="2:9" ht="16.5" customHeight="1" thickBot="1" x14ac:dyDescent="0.3">
      <c r="B48" s="321"/>
      <c r="C48" s="322"/>
      <c r="D48" s="323"/>
      <c r="F48" s="1"/>
      <c r="I48" s="8"/>
    </row>
    <row r="49" spans="2:9" ht="17.25" thickBot="1" x14ac:dyDescent="0.3">
      <c r="B49" s="324"/>
      <c r="C49" s="325"/>
      <c r="D49" s="326"/>
      <c r="F49" s="46">
        <v>4</v>
      </c>
      <c r="G49" s="47" t="s">
        <v>49</v>
      </c>
      <c r="H49" s="158">
        <f>D8+H8+H29</f>
        <v>0</v>
      </c>
      <c r="I49" s="8"/>
    </row>
    <row r="50" spans="2:9" ht="17.25" thickBot="1" x14ac:dyDescent="0.3">
      <c r="B50" s="324"/>
      <c r="C50" s="325"/>
      <c r="D50" s="326"/>
      <c r="G50" s="48" t="s">
        <v>155</v>
      </c>
      <c r="I50" s="8"/>
    </row>
    <row r="51" spans="2:9" x14ac:dyDescent="0.25">
      <c r="B51" s="324"/>
      <c r="C51" s="325"/>
      <c r="D51" s="326"/>
      <c r="I51" s="8"/>
    </row>
    <row r="52" spans="2:9" ht="17.25" thickBot="1" x14ac:dyDescent="0.3">
      <c r="B52" s="327"/>
      <c r="C52" s="328"/>
      <c r="D52" s="329"/>
      <c r="E52" s="10"/>
      <c r="F52" s="10"/>
      <c r="G52" s="10"/>
      <c r="H52" s="10"/>
      <c r="I52" s="11"/>
    </row>
    <row r="53" spans="2:9" ht="17.25" thickBot="1" x14ac:dyDescent="0.3">
      <c r="B53" s="50"/>
      <c r="C53" s="52"/>
      <c r="D53" s="52"/>
      <c r="E53" s="52"/>
      <c r="F53" s="52"/>
      <c r="G53" s="52"/>
      <c r="H53" s="52"/>
      <c r="I53" s="53"/>
    </row>
    <row r="54" spans="2:9" ht="17.25" customHeight="1" thickBot="1" x14ac:dyDescent="0.3">
      <c r="B54" s="311" t="s">
        <v>61</v>
      </c>
      <c r="C54" s="313"/>
      <c r="D54" s="51" t="s">
        <v>143</v>
      </c>
      <c r="E54" s="204" t="s">
        <v>62</v>
      </c>
      <c r="F54" s="51" t="s">
        <v>144</v>
      </c>
      <c r="G54" s="311" t="s">
        <v>63</v>
      </c>
      <c r="H54" s="312"/>
      <c r="I54" s="313"/>
    </row>
    <row r="55" spans="2:9" ht="106.5" customHeight="1" thickBot="1" x14ac:dyDescent="0.3">
      <c r="B55" s="336"/>
      <c r="C55" s="337"/>
      <c r="D55" s="132"/>
      <c r="E55" s="330"/>
      <c r="F55" s="132"/>
      <c r="G55" s="333"/>
      <c r="H55" s="333"/>
      <c r="I55" s="334"/>
    </row>
    <row r="56" spans="2:9" x14ac:dyDescent="0.25">
      <c r="B56" s="54"/>
      <c r="D56" s="303"/>
      <c r="E56" s="303"/>
      <c r="F56" s="303"/>
      <c r="G56" s="303"/>
      <c r="H56" s="303"/>
      <c r="I56" s="303"/>
    </row>
    <row r="57" spans="2:9" x14ac:dyDescent="0.25">
      <c r="B57" s="54"/>
      <c r="D57" s="303"/>
      <c r="E57" s="303"/>
      <c r="F57" s="303"/>
      <c r="G57" s="303"/>
      <c r="H57" s="303"/>
      <c r="I57" s="303"/>
    </row>
    <row r="58" spans="2:9" x14ac:dyDescent="0.25">
      <c r="B58" s="54"/>
      <c r="D58" s="303"/>
      <c r="E58" s="303"/>
      <c r="F58" s="303"/>
      <c r="G58" s="303"/>
      <c r="H58" s="303"/>
      <c r="I58" s="303"/>
    </row>
    <row r="59" spans="2:9" x14ac:dyDescent="0.25">
      <c r="B59" s="54"/>
      <c r="D59" s="303"/>
      <c r="E59" s="303"/>
      <c r="F59" s="303"/>
      <c r="G59" s="303"/>
      <c r="H59" s="303"/>
      <c r="I59" s="303"/>
    </row>
    <row r="60" spans="2:9" x14ac:dyDescent="0.25">
      <c r="B60" s="54"/>
      <c r="D60" s="303"/>
      <c r="E60" s="303"/>
      <c r="F60" s="303"/>
      <c r="G60" s="303"/>
      <c r="H60" s="303"/>
      <c r="I60" s="303"/>
    </row>
    <row r="61" spans="2:9" x14ac:dyDescent="0.25">
      <c r="B61" s="54"/>
      <c r="D61" s="303"/>
      <c r="E61" s="303"/>
      <c r="F61" s="303"/>
      <c r="G61" s="303"/>
      <c r="H61" s="303"/>
      <c r="I61" s="303"/>
    </row>
    <row r="62" spans="2:9" x14ac:dyDescent="0.25">
      <c r="B62" s="54"/>
      <c r="C62" s="1"/>
      <c r="D62" s="335"/>
      <c r="E62" s="335"/>
      <c r="F62" s="335"/>
      <c r="G62" s="335"/>
      <c r="H62" s="335"/>
      <c r="I62" s="335"/>
    </row>
    <row r="63" spans="2:9" x14ac:dyDescent="0.25">
      <c r="B63" s="54"/>
      <c r="C63" s="1"/>
      <c r="D63" s="335"/>
      <c r="E63" s="335"/>
      <c r="F63" s="335"/>
      <c r="G63" s="335"/>
      <c r="H63" s="335"/>
      <c r="I63" s="335"/>
    </row>
    <row r="64" spans="2:9" x14ac:dyDescent="0.25">
      <c r="B64" s="54"/>
      <c r="C64" s="1"/>
      <c r="D64" s="335"/>
      <c r="E64" s="335"/>
      <c r="F64" s="335"/>
      <c r="G64" s="335"/>
      <c r="H64" s="335"/>
      <c r="I64" s="335"/>
    </row>
    <row r="65" spans="2:9" x14ac:dyDescent="0.25">
      <c r="B65" s="54"/>
      <c r="C65" s="1"/>
      <c r="D65" s="335"/>
      <c r="E65" s="335"/>
      <c r="F65" s="335"/>
      <c r="G65" s="335"/>
      <c r="H65" s="335"/>
      <c r="I65" s="335"/>
    </row>
    <row r="66" spans="2:9" x14ac:dyDescent="0.25">
      <c r="B66" s="54"/>
      <c r="D66" s="303"/>
      <c r="E66" s="303"/>
      <c r="F66" s="303"/>
      <c r="G66" s="303"/>
      <c r="H66" s="303"/>
      <c r="I66" s="303"/>
    </row>
  </sheetData>
  <dataConsolidate/>
  <mergeCells count="41">
    <mergeCell ref="A1:C4"/>
    <mergeCell ref="D1:G2"/>
    <mergeCell ref="H1:I1"/>
    <mergeCell ref="H2:I2"/>
    <mergeCell ref="D3:F4"/>
    <mergeCell ref="G3:G4"/>
    <mergeCell ref="H3:I3"/>
    <mergeCell ref="H4:I4"/>
    <mergeCell ref="D56:F56"/>
    <mergeCell ref="G56:I56"/>
    <mergeCell ref="B5:I5"/>
    <mergeCell ref="B6:I6"/>
    <mergeCell ref="F13:H13"/>
    <mergeCell ref="B46:I46"/>
    <mergeCell ref="B47:D47"/>
    <mergeCell ref="B48:D52"/>
    <mergeCell ref="B54:C54"/>
    <mergeCell ref="E54:E55"/>
    <mergeCell ref="G54:I54"/>
    <mergeCell ref="B55:C55"/>
    <mergeCell ref="G55:I55"/>
    <mergeCell ref="D57:F57"/>
    <mergeCell ref="G57:I57"/>
    <mergeCell ref="D58:F58"/>
    <mergeCell ref="G58:I58"/>
    <mergeCell ref="D59:F59"/>
    <mergeCell ref="G59:I59"/>
    <mergeCell ref="D60:F60"/>
    <mergeCell ref="G60:I60"/>
    <mergeCell ref="D61:F61"/>
    <mergeCell ref="G61:I61"/>
    <mergeCell ref="D62:F62"/>
    <mergeCell ref="G62:I62"/>
    <mergeCell ref="D66:F66"/>
    <mergeCell ref="G66:I66"/>
    <mergeCell ref="D63:F63"/>
    <mergeCell ref="G63:I63"/>
    <mergeCell ref="D64:F64"/>
    <mergeCell ref="G64:I64"/>
    <mergeCell ref="D65:F65"/>
    <mergeCell ref="G65:I65"/>
  </mergeCells>
  <pageMargins left="0.7" right="0.7" top="0.75" bottom="0.75" header="0.3" footer="0.3"/>
  <pageSetup orientation="portrait" horizontalDpi="4294967294" verticalDpi="4294967294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  <outlinePr summaryBelow="0"/>
  </sheetPr>
  <dimension ref="A1:I66"/>
  <sheetViews>
    <sheetView topLeftCell="B1" zoomScale="80" zoomScaleNormal="80" workbookViewId="0">
      <selection activeCell="L49" sqref="L49"/>
    </sheetView>
  </sheetViews>
  <sheetFormatPr baseColWidth="10" defaultRowHeight="16.5" outlineLevelRow="1" x14ac:dyDescent="0.25"/>
  <cols>
    <col min="1" max="1" width="11.42578125" style="2" hidden="1" customWidth="1"/>
    <col min="2" max="2" width="5.28515625" style="4" customWidth="1"/>
    <col min="3" max="3" width="46.85546875" style="2" customWidth="1"/>
    <col min="4" max="4" width="6.5703125" style="2" customWidth="1"/>
    <col min="5" max="5" width="12" style="2" customWidth="1"/>
    <col min="6" max="6" width="4.7109375" style="2" customWidth="1"/>
    <col min="7" max="7" width="49.5703125" style="2" customWidth="1"/>
    <col min="8" max="8" width="6.42578125" style="2" customWidth="1"/>
    <col min="9" max="9" width="3.85546875" style="2" customWidth="1"/>
    <col min="10" max="10" width="6.85546875" style="2" customWidth="1"/>
    <col min="11" max="11" width="7.140625" style="2" customWidth="1"/>
    <col min="12" max="12" width="15.140625" style="2" customWidth="1"/>
    <col min="13" max="16384" width="11.42578125" style="2"/>
  </cols>
  <sheetData>
    <row r="1" spans="1:9" ht="17.25" thickBot="1" x14ac:dyDescent="0.3">
      <c r="A1" s="299"/>
      <c r="B1" s="300"/>
      <c r="C1" s="301"/>
      <c r="D1" s="308" t="s">
        <v>54</v>
      </c>
      <c r="E1" s="308"/>
      <c r="F1" s="308"/>
      <c r="G1" s="308"/>
      <c r="H1" s="299" t="s">
        <v>55</v>
      </c>
      <c r="I1" s="301"/>
    </row>
    <row r="2" spans="1:9" ht="17.25" thickBot="1" x14ac:dyDescent="0.3">
      <c r="A2" s="302"/>
      <c r="B2" s="303"/>
      <c r="C2" s="304"/>
      <c r="D2" s="308"/>
      <c r="E2" s="308"/>
      <c r="F2" s="308"/>
      <c r="G2" s="308"/>
      <c r="H2" s="305" t="s">
        <v>56</v>
      </c>
      <c r="I2" s="307"/>
    </row>
    <row r="3" spans="1:9" x14ac:dyDescent="0.25">
      <c r="A3" s="302"/>
      <c r="B3" s="303"/>
      <c r="C3" s="304"/>
      <c r="D3" s="299" t="s">
        <v>57</v>
      </c>
      <c r="E3" s="300"/>
      <c r="F3" s="301"/>
      <c r="G3" s="309" t="s">
        <v>58</v>
      </c>
      <c r="H3" s="299" t="s">
        <v>59</v>
      </c>
      <c r="I3" s="301"/>
    </row>
    <row r="4" spans="1:9" ht="17.25" thickBot="1" x14ac:dyDescent="0.3">
      <c r="A4" s="305"/>
      <c r="B4" s="306"/>
      <c r="C4" s="307"/>
      <c r="D4" s="305"/>
      <c r="E4" s="306"/>
      <c r="F4" s="307"/>
      <c r="G4" s="310"/>
      <c r="H4" s="305" t="s">
        <v>60</v>
      </c>
      <c r="I4" s="307"/>
    </row>
    <row r="5" spans="1:9" ht="17.25" customHeight="1" thickBot="1" x14ac:dyDescent="0.3">
      <c r="B5" s="311" t="s">
        <v>12</v>
      </c>
      <c r="C5" s="312"/>
      <c r="D5" s="312"/>
      <c r="E5" s="312"/>
      <c r="F5" s="312"/>
      <c r="G5" s="312"/>
      <c r="H5" s="312"/>
      <c r="I5" s="313"/>
    </row>
    <row r="6" spans="1:9" ht="34.5" customHeight="1" thickBot="1" x14ac:dyDescent="0.3">
      <c r="B6" s="314" t="s">
        <v>47</v>
      </c>
      <c r="C6" s="315"/>
      <c r="D6" s="315"/>
      <c r="E6" s="315"/>
      <c r="F6" s="315"/>
      <c r="G6" s="315"/>
      <c r="H6" s="315"/>
      <c r="I6" s="316"/>
    </row>
    <row r="7" spans="1:9" ht="15.75" customHeight="1" thickBot="1" x14ac:dyDescent="0.3">
      <c r="B7" s="14"/>
      <c r="C7" s="12"/>
      <c r="D7" s="12"/>
      <c r="E7" s="12"/>
      <c r="F7" s="12"/>
      <c r="G7" s="12"/>
      <c r="H7" s="12"/>
      <c r="I7" s="13"/>
    </row>
    <row r="8" spans="1:9" ht="33.75" thickBot="1" x14ac:dyDescent="0.3">
      <c r="B8" s="9">
        <v>1</v>
      </c>
      <c r="C8" s="17" t="s">
        <v>46</v>
      </c>
      <c r="D8" s="5">
        <f>D10+D15+D20</f>
        <v>0</v>
      </c>
      <c r="E8" s="3"/>
      <c r="F8" s="15">
        <v>2</v>
      </c>
      <c r="G8" s="17" t="s">
        <v>32</v>
      </c>
      <c r="H8" s="5">
        <f>H10+H14+H18+H22</f>
        <v>0</v>
      </c>
      <c r="I8" s="8"/>
    </row>
    <row r="9" spans="1:9" ht="15.75" customHeight="1" thickBot="1" x14ac:dyDescent="0.3">
      <c r="B9" s="7"/>
      <c r="I9" s="8"/>
    </row>
    <row r="10" spans="1:9" ht="16.5" customHeight="1" thickBot="1" x14ac:dyDescent="0.3">
      <c r="B10" s="34" t="s">
        <v>2</v>
      </c>
      <c r="C10" s="21" t="s">
        <v>29</v>
      </c>
      <c r="D10" s="5">
        <f>D12*2%+D13*3%</f>
        <v>0</v>
      </c>
      <c r="F10" s="32" t="s">
        <v>1</v>
      </c>
      <c r="G10" s="21" t="s">
        <v>34</v>
      </c>
      <c r="H10" s="5">
        <f>H12*5%</f>
        <v>0</v>
      </c>
      <c r="I10" s="8"/>
    </row>
    <row r="11" spans="1:9" ht="17.25" outlineLevel="1" thickBot="1" x14ac:dyDescent="0.3">
      <c r="B11" s="7"/>
      <c r="F11" s="4"/>
      <c r="I11" s="8"/>
    </row>
    <row r="12" spans="1:9" ht="16.5" customHeight="1" outlineLevel="1" thickBot="1" x14ac:dyDescent="0.3">
      <c r="B12" s="40" t="s">
        <v>0</v>
      </c>
      <c r="C12" s="6" t="s">
        <v>52</v>
      </c>
      <c r="D12" s="28"/>
      <c r="F12" s="38" t="s">
        <v>3</v>
      </c>
      <c r="G12" s="16" t="s">
        <v>13</v>
      </c>
      <c r="H12" s="31"/>
      <c r="I12" s="8"/>
    </row>
    <row r="13" spans="1:9" ht="16.5" customHeight="1" outlineLevel="1" thickBot="1" x14ac:dyDescent="0.3">
      <c r="B13" s="40" t="s">
        <v>51</v>
      </c>
      <c r="C13" s="6" t="s">
        <v>53</v>
      </c>
      <c r="D13" s="28"/>
      <c r="F13" s="317"/>
      <c r="G13" s="317"/>
      <c r="H13" s="317"/>
      <c r="I13" s="8"/>
    </row>
    <row r="14" spans="1:9" ht="16.5" customHeight="1" outlineLevel="1" thickBot="1" x14ac:dyDescent="0.3">
      <c r="F14" s="32" t="s">
        <v>17</v>
      </c>
      <c r="G14" s="21" t="s">
        <v>35</v>
      </c>
      <c r="H14" s="5">
        <f>H16*5%</f>
        <v>0</v>
      </c>
      <c r="I14" s="8"/>
    </row>
    <row r="15" spans="1:9" ht="16.5" customHeight="1" outlineLevel="1" thickBot="1" x14ac:dyDescent="0.3">
      <c r="B15" s="34" t="s">
        <v>6</v>
      </c>
      <c r="C15" s="21" t="s">
        <v>30</v>
      </c>
      <c r="D15" s="5">
        <f>D17*20%</f>
        <v>0</v>
      </c>
      <c r="F15" s="4"/>
      <c r="I15" s="8"/>
    </row>
    <row r="16" spans="1:9" ht="16.5" customHeight="1" outlineLevel="1" thickBot="1" x14ac:dyDescent="0.3">
      <c r="F16" s="38" t="s">
        <v>4</v>
      </c>
      <c r="G16" s="16" t="s">
        <v>14</v>
      </c>
      <c r="H16" s="30"/>
      <c r="I16" s="8"/>
    </row>
    <row r="17" spans="2:9" ht="16.5" customHeight="1" outlineLevel="1" thickBot="1" x14ac:dyDescent="0.3">
      <c r="B17" s="42" t="s">
        <v>8</v>
      </c>
      <c r="C17" s="43" t="s">
        <v>48</v>
      </c>
      <c r="D17" s="29"/>
      <c r="F17" s="1"/>
      <c r="G17" s="1"/>
      <c r="H17" s="1"/>
      <c r="I17" s="8"/>
    </row>
    <row r="18" spans="2:9" ht="16.5" customHeight="1" outlineLevel="1" thickBot="1" x14ac:dyDescent="0.3">
      <c r="B18" s="49"/>
      <c r="C18" s="49"/>
      <c r="D18" s="49"/>
      <c r="F18" s="33" t="s">
        <v>18</v>
      </c>
      <c r="G18" s="21" t="s">
        <v>36</v>
      </c>
      <c r="H18" s="5">
        <f>H20*5%</f>
        <v>0</v>
      </c>
      <c r="I18" s="8"/>
    </row>
    <row r="19" spans="2:9" ht="15" customHeight="1" thickBot="1" x14ac:dyDescent="0.3">
      <c r="D19" s="18"/>
      <c r="F19" s="4"/>
      <c r="I19" s="8"/>
    </row>
    <row r="20" spans="2:9" ht="15" customHeight="1" thickBot="1" x14ac:dyDescent="0.3">
      <c r="B20" s="34" t="s">
        <v>7</v>
      </c>
      <c r="C20" s="21" t="s">
        <v>31</v>
      </c>
      <c r="D20" s="5">
        <f>D22*5%+D23*5%+D24*5%</f>
        <v>0</v>
      </c>
      <c r="F20" s="40" t="s">
        <v>19</v>
      </c>
      <c r="G20" s="6" t="s">
        <v>15</v>
      </c>
      <c r="H20" s="31"/>
      <c r="I20" s="8"/>
    </row>
    <row r="21" spans="2:9" ht="15" customHeight="1" outlineLevel="1" thickBot="1" x14ac:dyDescent="0.3">
      <c r="B21" s="7"/>
      <c r="F21" s="4"/>
      <c r="I21" s="8"/>
    </row>
    <row r="22" spans="2:9" ht="15" customHeight="1" outlineLevel="1" thickBot="1" x14ac:dyDescent="0.3">
      <c r="B22" s="40" t="s">
        <v>9</v>
      </c>
      <c r="C22" s="16" t="s">
        <v>38</v>
      </c>
      <c r="D22" s="29">
        <v>0</v>
      </c>
      <c r="F22" s="33" t="s">
        <v>20</v>
      </c>
      <c r="G22" s="21" t="s">
        <v>37</v>
      </c>
      <c r="H22" s="5">
        <f>H24*5%</f>
        <v>0</v>
      </c>
      <c r="I22" s="8"/>
    </row>
    <row r="23" spans="2:9" ht="15" customHeight="1" outlineLevel="1" thickBot="1" x14ac:dyDescent="0.3">
      <c r="B23" s="41" t="s">
        <v>10</v>
      </c>
      <c r="C23" s="22" t="s">
        <v>39</v>
      </c>
      <c r="D23" s="29">
        <v>0</v>
      </c>
      <c r="F23" s="4"/>
      <c r="I23" s="8"/>
    </row>
    <row r="24" spans="2:9" ht="15" customHeight="1" outlineLevel="1" thickBot="1" x14ac:dyDescent="0.3">
      <c r="B24" s="40" t="s">
        <v>11</v>
      </c>
      <c r="C24" s="16" t="s">
        <v>40</v>
      </c>
      <c r="D24" s="29">
        <v>0</v>
      </c>
      <c r="F24" s="40" t="s">
        <v>21</v>
      </c>
      <c r="G24" s="6" t="s">
        <v>50</v>
      </c>
      <c r="H24" s="31"/>
      <c r="I24" s="8"/>
    </row>
    <row r="25" spans="2:9" ht="15" customHeight="1" outlineLevel="1" x14ac:dyDescent="0.25">
      <c r="F25" s="23"/>
      <c r="G25" s="23"/>
      <c r="H25" s="23"/>
      <c r="I25" s="8"/>
    </row>
    <row r="26" spans="2:9" ht="15" customHeight="1" x14ac:dyDescent="0.25">
      <c r="F26" s="23"/>
      <c r="G26" s="23"/>
      <c r="H26" s="23"/>
      <c r="I26" s="8"/>
    </row>
    <row r="27" spans="2:9" ht="15.75" customHeight="1" x14ac:dyDescent="0.25">
      <c r="F27" s="4"/>
      <c r="G27" s="39"/>
      <c r="H27" s="18"/>
      <c r="I27" s="8"/>
    </row>
    <row r="28" spans="2:9" ht="17.25" customHeight="1" outlineLevel="1" thickBot="1" x14ac:dyDescent="0.3">
      <c r="F28" s="4"/>
      <c r="I28" s="8"/>
    </row>
    <row r="29" spans="2:9" ht="34.5" customHeight="1" outlineLevel="1" thickBot="1" x14ac:dyDescent="0.3">
      <c r="B29" s="49"/>
      <c r="D29" s="45"/>
      <c r="F29" s="27">
        <v>3</v>
      </c>
      <c r="G29" s="17" t="s">
        <v>33</v>
      </c>
      <c r="H29" s="5">
        <f>H33*15%+H34*5%+H35*5%+H36*5%+H37*5%+H38*5%</f>
        <v>0</v>
      </c>
      <c r="I29" s="8"/>
    </row>
    <row r="30" spans="2:9" ht="15" customHeight="1" outlineLevel="1" thickBot="1" x14ac:dyDescent="0.3">
      <c r="F30" s="4"/>
      <c r="G30" s="20"/>
      <c r="H30" s="19"/>
      <c r="I30" s="8"/>
    </row>
    <row r="31" spans="2:9" ht="15" customHeight="1" outlineLevel="1" thickBot="1" x14ac:dyDescent="0.3">
      <c r="F31" s="35" t="s">
        <v>22</v>
      </c>
      <c r="G31" s="21" t="s">
        <v>16</v>
      </c>
      <c r="H31" s="5"/>
      <c r="I31" s="8"/>
    </row>
    <row r="32" spans="2:9" ht="15" customHeight="1" outlineLevel="1" thickBot="1" x14ac:dyDescent="0.3">
      <c r="C32" s="20"/>
      <c r="D32" s="19"/>
      <c r="F32" s="4"/>
      <c r="I32" s="8"/>
    </row>
    <row r="33" spans="2:9" ht="15" customHeight="1" outlineLevel="1" thickBot="1" x14ac:dyDescent="0.3">
      <c r="C33" s="20"/>
      <c r="D33" s="19"/>
      <c r="F33" s="38" t="s">
        <v>23</v>
      </c>
      <c r="G33" s="24" t="s">
        <v>41</v>
      </c>
      <c r="H33" s="36"/>
      <c r="I33" s="8"/>
    </row>
    <row r="34" spans="2:9" ht="15" customHeight="1" outlineLevel="1" thickBot="1" x14ac:dyDescent="0.3">
      <c r="C34" s="20"/>
      <c r="D34" s="19"/>
      <c r="F34" s="38" t="s">
        <v>24</v>
      </c>
      <c r="G34" s="25" t="s">
        <v>42</v>
      </c>
      <c r="H34" s="36"/>
      <c r="I34" s="8"/>
    </row>
    <row r="35" spans="2:9" ht="15" customHeight="1" outlineLevel="1" thickBot="1" x14ac:dyDescent="0.3">
      <c r="B35" s="23"/>
      <c r="C35" s="23"/>
      <c r="D35" s="23"/>
      <c r="F35" s="38" t="s">
        <v>25</v>
      </c>
      <c r="G35" s="26" t="s">
        <v>43</v>
      </c>
      <c r="H35" s="37"/>
      <c r="I35" s="8"/>
    </row>
    <row r="36" spans="2:9" ht="33" customHeight="1" outlineLevel="1" thickBot="1" x14ac:dyDescent="0.3">
      <c r="B36" s="23"/>
      <c r="C36" s="23"/>
      <c r="D36" s="23"/>
      <c r="F36" s="38" t="s">
        <v>26</v>
      </c>
      <c r="G36" s="24" t="s">
        <v>44</v>
      </c>
      <c r="H36" s="36"/>
      <c r="I36" s="8"/>
    </row>
    <row r="37" spans="2:9" ht="35.25" customHeight="1" thickBot="1" x14ac:dyDescent="0.3">
      <c r="B37" s="23"/>
      <c r="C37" s="23"/>
      <c r="D37" s="23"/>
      <c r="F37" s="38" t="s">
        <v>27</v>
      </c>
      <c r="G37" s="24" t="s">
        <v>44</v>
      </c>
      <c r="H37" s="36"/>
      <c r="I37" s="8"/>
    </row>
    <row r="38" spans="2:9" ht="14.25" customHeight="1" collapsed="1" thickBot="1" x14ac:dyDescent="0.3">
      <c r="B38" s="23"/>
      <c r="C38" s="23"/>
      <c r="D38" s="23"/>
      <c r="F38" s="38" t="s">
        <v>28</v>
      </c>
      <c r="G38" s="24" t="s">
        <v>45</v>
      </c>
      <c r="H38" s="36"/>
      <c r="I38" s="8"/>
    </row>
    <row r="39" spans="2:9" ht="15.75" hidden="1" customHeight="1" outlineLevel="1" x14ac:dyDescent="0.25">
      <c r="B39" s="23"/>
      <c r="C39" s="23"/>
      <c r="D39" s="23"/>
      <c r="I39" s="8"/>
    </row>
    <row r="40" spans="2:9" ht="15" hidden="1" customHeight="1" outlineLevel="1" x14ac:dyDescent="0.25">
      <c r="B40" s="23"/>
      <c r="C40" s="23"/>
      <c r="D40" s="23"/>
      <c r="I40" s="8"/>
    </row>
    <row r="41" spans="2:9" ht="15" hidden="1" customHeight="1" outlineLevel="1" x14ac:dyDescent="0.25">
      <c r="B41" s="23"/>
      <c r="C41" s="23"/>
      <c r="D41" s="23"/>
      <c r="I41" s="8"/>
    </row>
    <row r="42" spans="2:9" ht="15" hidden="1" customHeight="1" outlineLevel="1" x14ac:dyDescent="0.25">
      <c r="B42" s="23"/>
      <c r="C42" s="23"/>
      <c r="D42" s="23"/>
      <c r="I42" s="8"/>
    </row>
    <row r="43" spans="2:9" ht="15" hidden="1" customHeight="1" outlineLevel="1" x14ac:dyDescent="0.25">
      <c r="B43" s="23"/>
      <c r="C43" s="23"/>
      <c r="D43" s="23"/>
      <c r="I43" s="8"/>
    </row>
    <row r="44" spans="2:9" ht="17.25" thickBot="1" x14ac:dyDescent="0.3">
      <c r="B44" s="44"/>
      <c r="C44" s="44"/>
      <c r="D44" s="44"/>
      <c r="E44" s="10"/>
      <c r="F44" s="10"/>
      <c r="G44" s="10"/>
      <c r="H44" s="10"/>
      <c r="I44" s="11"/>
    </row>
    <row r="45" spans="2:9" ht="17.25" thickBot="1" x14ac:dyDescent="0.3"/>
    <row r="46" spans="2:9" ht="27.75" customHeight="1" thickBot="1" x14ac:dyDescent="0.3">
      <c r="B46" s="314" t="s">
        <v>5</v>
      </c>
      <c r="C46" s="315"/>
      <c r="D46" s="315"/>
      <c r="E46" s="315"/>
      <c r="F46" s="315"/>
      <c r="G46" s="315"/>
      <c r="H46" s="315"/>
      <c r="I46" s="316"/>
    </row>
    <row r="47" spans="2:9" ht="16.5" customHeight="1" thickBot="1" x14ac:dyDescent="0.3">
      <c r="B47" s="318"/>
      <c r="C47" s="319"/>
      <c r="D47" s="320"/>
      <c r="I47" s="8"/>
    </row>
    <row r="48" spans="2:9" ht="16.5" customHeight="1" thickBot="1" x14ac:dyDescent="0.3">
      <c r="B48" s="321"/>
      <c r="C48" s="322"/>
      <c r="D48" s="323"/>
      <c r="F48" s="1"/>
      <c r="I48" s="8"/>
    </row>
    <row r="49" spans="2:9" ht="17.25" thickBot="1" x14ac:dyDescent="0.3">
      <c r="B49" s="324"/>
      <c r="C49" s="325"/>
      <c r="D49" s="326"/>
      <c r="F49" s="46">
        <v>4</v>
      </c>
      <c r="G49" s="47" t="s">
        <v>49</v>
      </c>
      <c r="H49" s="158">
        <f>D8+H8+H29</f>
        <v>0</v>
      </c>
      <c r="I49" s="8"/>
    </row>
    <row r="50" spans="2:9" ht="17.25" thickBot="1" x14ac:dyDescent="0.3">
      <c r="B50" s="324"/>
      <c r="C50" s="325"/>
      <c r="D50" s="326"/>
      <c r="G50" s="48" t="s">
        <v>155</v>
      </c>
      <c r="I50" s="8"/>
    </row>
    <row r="51" spans="2:9" x14ac:dyDescent="0.25">
      <c r="B51" s="324"/>
      <c r="C51" s="325"/>
      <c r="D51" s="326"/>
      <c r="I51" s="8"/>
    </row>
    <row r="52" spans="2:9" ht="17.25" thickBot="1" x14ac:dyDescent="0.3">
      <c r="B52" s="327"/>
      <c r="C52" s="328"/>
      <c r="D52" s="329"/>
      <c r="E52" s="10"/>
      <c r="F52" s="10"/>
      <c r="G52" s="10"/>
      <c r="H52" s="10"/>
      <c r="I52" s="11"/>
    </row>
    <row r="53" spans="2:9" ht="17.25" thickBot="1" x14ac:dyDescent="0.3">
      <c r="B53" s="50"/>
      <c r="C53" s="52"/>
      <c r="D53" s="52"/>
      <c r="E53" s="52"/>
      <c r="F53" s="52"/>
      <c r="G53" s="52"/>
      <c r="H53" s="52"/>
      <c r="I53" s="53"/>
    </row>
    <row r="54" spans="2:9" ht="17.25" customHeight="1" thickBot="1" x14ac:dyDescent="0.3">
      <c r="B54" s="311" t="s">
        <v>61</v>
      </c>
      <c r="C54" s="313"/>
      <c r="D54" s="51" t="s">
        <v>143</v>
      </c>
      <c r="E54" s="204" t="s">
        <v>62</v>
      </c>
      <c r="F54" s="51" t="s">
        <v>144</v>
      </c>
      <c r="G54" s="311" t="s">
        <v>63</v>
      </c>
      <c r="H54" s="312"/>
      <c r="I54" s="313"/>
    </row>
    <row r="55" spans="2:9" ht="106.5" customHeight="1" thickBot="1" x14ac:dyDescent="0.3">
      <c r="B55" s="336"/>
      <c r="C55" s="337"/>
      <c r="D55" s="132"/>
      <c r="E55" s="330"/>
      <c r="F55" s="132"/>
      <c r="G55" s="333"/>
      <c r="H55" s="333"/>
      <c r="I55" s="334"/>
    </row>
    <row r="56" spans="2:9" x14ac:dyDescent="0.25">
      <c r="B56" s="54"/>
      <c r="D56" s="303"/>
      <c r="E56" s="303"/>
      <c r="F56" s="303"/>
      <c r="G56" s="303"/>
      <c r="H56" s="303"/>
      <c r="I56" s="303"/>
    </row>
    <row r="57" spans="2:9" x14ac:dyDescent="0.25">
      <c r="B57" s="54"/>
      <c r="D57" s="303"/>
      <c r="E57" s="303"/>
      <c r="F57" s="303"/>
      <c r="G57" s="303"/>
      <c r="H57" s="303"/>
      <c r="I57" s="303"/>
    </row>
    <row r="58" spans="2:9" x14ac:dyDescent="0.25">
      <c r="B58" s="54"/>
      <c r="D58" s="303"/>
      <c r="E58" s="303"/>
      <c r="F58" s="303"/>
      <c r="G58" s="303"/>
      <c r="H58" s="303"/>
      <c r="I58" s="303"/>
    </row>
    <row r="59" spans="2:9" x14ac:dyDescent="0.25">
      <c r="B59" s="54"/>
      <c r="D59" s="303"/>
      <c r="E59" s="303"/>
      <c r="F59" s="303"/>
      <c r="G59" s="303"/>
      <c r="H59" s="303"/>
      <c r="I59" s="303"/>
    </row>
    <row r="60" spans="2:9" x14ac:dyDescent="0.25">
      <c r="B60" s="54"/>
      <c r="D60" s="303"/>
      <c r="E60" s="303"/>
      <c r="F60" s="303"/>
      <c r="G60" s="303"/>
      <c r="H60" s="303"/>
      <c r="I60" s="303"/>
    </row>
    <row r="61" spans="2:9" x14ac:dyDescent="0.25">
      <c r="B61" s="54"/>
      <c r="D61" s="303"/>
      <c r="E61" s="303"/>
      <c r="F61" s="303"/>
      <c r="G61" s="303"/>
      <c r="H61" s="303"/>
      <c r="I61" s="303"/>
    </row>
    <row r="62" spans="2:9" x14ac:dyDescent="0.25">
      <c r="B62" s="54"/>
      <c r="C62" s="1"/>
      <c r="D62" s="335"/>
      <c r="E62" s="335"/>
      <c r="F62" s="335"/>
      <c r="G62" s="335"/>
      <c r="H62" s="335"/>
      <c r="I62" s="335"/>
    </row>
    <row r="63" spans="2:9" x14ac:dyDescent="0.25">
      <c r="B63" s="54"/>
      <c r="C63" s="1"/>
      <c r="D63" s="335"/>
      <c r="E63" s="335"/>
      <c r="F63" s="335"/>
      <c r="G63" s="335"/>
      <c r="H63" s="335"/>
      <c r="I63" s="335"/>
    </row>
    <row r="64" spans="2:9" x14ac:dyDescent="0.25">
      <c r="B64" s="54"/>
      <c r="C64" s="1"/>
      <c r="D64" s="335"/>
      <c r="E64" s="335"/>
      <c r="F64" s="335"/>
      <c r="G64" s="335"/>
      <c r="H64" s="335"/>
      <c r="I64" s="335"/>
    </row>
    <row r="65" spans="2:9" x14ac:dyDescent="0.25">
      <c r="B65" s="54"/>
      <c r="C65" s="1"/>
      <c r="D65" s="335"/>
      <c r="E65" s="335"/>
      <c r="F65" s="335"/>
      <c r="G65" s="335"/>
      <c r="H65" s="335"/>
      <c r="I65" s="335"/>
    </row>
    <row r="66" spans="2:9" x14ac:dyDescent="0.25">
      <c r="B66" s="54"/>
      <c r="D66" s="303"/>
      <c r="E66" s="303"/>
      <c r="F66" s="303"/>
      <c r="G66" s="303"/>
      <c r="H66" s="303"/>
      <c r="I66" s="303"/>
    </row>
  </sheetData>
  <dataConsolidate/>
  <mergeCells count="41">
    <mergeCell ref="A1:C4"/>
    <mergeCell ref="D1:G2"/>
    <mergeCell ref="H1:I1"/>
    <mergeCell ref="H2:I2"/>
    <mergeCell ref="D3:F4"/>
    <mergeCell ref="G3:G4"/>
    <mergeCell ref="H3:I3"/>
    <mergeCell ref="H4:I4"/>
    <mergeCell ref="D56:F56"/>
    <mergeCell ref="G56:I56"/>
    <mergeCell ref="B5:I5"/>
    <mergeCell ref="B6:I6"/>
    <mergeCell ref="F13:H13"/>
    <mergeCell ref="B46:I46"/>
    <mergeCell ref="B47:D47"/>
    <mergeCell ref="B48:D52"/>
    <mergeCell ref="B54:C54"/>
    <mergeCell ref="E54:E55"/>
    <mergeCell ref="G54:I54"/>
    <mergeCell ref="B55:C55"/>
    <mergeCell ref="G55:I55"/>
    <mergeCell ref="D57:F57"/>
    <mergeCell ref="G57:I57"/>
    <mergeCell ref="D58:F58"/>
    <mergeCell ref="G58:I58"/>
    <mergeCell ref="D59:F59"/>
    <mergeCell ref="G59:I59"/>
    <mergeCell ref="D60:F60"/>
    <mergeCell ref="G60:I60"/>
    <mergeCell ref="D61:F61"/>
    <mergeCell ref="G61:I61"/>
    <mergeCell ref="D62:F62"/>
    <mergeCell ref="G62:I62"/>
    <mergeCell ref="D66:F66"/>
    <mergeCell ref="G66:I66"/>
    <mergeCell ref="D63:F63"/>
    <mergeCell ref="G63:I63"/>
    <mergeCell ref="D64:F64"/>
    <mergeCell ref="G64:I64"/>
    <mergeCell ref="D65:F65"/>
    <mergeCell ref="G65:I65"/>
  </mergeCells>
  <pageMargins left="0.7" right="0.7" top="0.75" bottom="0.75" header="0.3" footer="0.3"/>
  <pageSetup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  <outlinePr summaryBelow="0"/>
  </sheetPr>
  <dimension ref="A1:I66"/>
  <sheetViews>
    <sheetView tabSelected="1" topLeftCell="B34" zoomScale="80" zoomScaleNormal="80" workbookViewId="0">
      <selection activeCell="B55" sqref="B55:C55"/>
    </sheetView>
  </sheetViews>
  <sheetFormatPr baseColWidth="10" defaultRowHeight="16.5" outlineLevelRow="1" x14ac:dyDescent="0.25"/>
  <cols>
    <col min="1" max="1" width="11.42578125" style="2" hidden="1" customWidth="1"/>
    <col min="2" max="2" width="5.28515625" style="172" customWidth="1"/>
    <col min="3" max="3" width="46.85546875" style="2" customWidth="1"/>
    <col min="4" max="4" width="6.5703125" style="2" customWidth="1"/>
    <col min="5" max="5" width="12" style="2" customWidth="1"/>
    <col min="6" max="6" width="4.7109375" style="2" customWidth="1"/>
    <col min="7" max="7" width="49.5703125" style="2" customWidth="1"/>
    <col min="8" max="8" width="6.42578125" style="2" customWidth="1"/>
    <col min="9" max="9" width="3.85546875" style="2" customWidth="1"/>
    <col min="10" max="10" width="6.85546875" style="2" customWidth="1"/>
    <col min="11" max="11" width="22.28515625" style="2" customWidth="1"/>
    <col min="12" max="12" width="15.140625" style="2" customWidth="1"/>
    <col min="13" max="16384" width="11.42578125" style="2"/>
  </cols>
  <sheetData>
    <row r="1" spans="1:9" ht="17.25" thickBot="1" x14ac:dyDescent="0.3">
      <c r="A1" s="299"/>
      <c r="B1" s="300"/>
      <c r="C1" s="301"/>
      <c r="D1" s="308" t="s">
        <v>54</v>
      </c>
      <c r="E1" s="308"/>
      <c r="F1" s="308"/>
      <c r="G1" s="308"/>
      <c r="H1" s="299" t="s">
        <v>55</v>
      </c>
      <c r="I1" s="301"/>
    </row>
    <row r="2" spans="1:9" ht="17.25" thickBot="1" x14ac:dyDescent="0.3">
      <c r="A2" s="302"/>
      <c r="B2" s="303"/>
      <c r="C2" s="304"/>
      <c r="D2" s="308"/>
      <c r="E2" s="308"/>
      <c r="F2" s="308"/>
      <c r="G2" s="308"/>
      <c r="H2" s="305" t="s">
        <v>56</v>
      </c>
      <c r="I2" s="307"/>
    </row>
    <row r="3" spans="1:9" x14ac:dyDescent="0.25">
      <c r="A3" s="302"/>
      <c r="B3" s="303"/>
      <c r="C3" s="304"/>
      <c r="D3" s="299" t="s">
        <v>57</v>
      </c>
      <c r="E3" s="300"/>
      <c r="F3" s="301"/>
      <c r="G3" s="309" t="s">
        <v>58</v>
      </c>
      <c r="H3" s="299" t="s">
        <v>59</v>
      </c>
      <c r="I3" s="301"/>
    </row>
    <row r="4" spans="1:9" ht="17.25" thickBot="1" x14ac:dyDescent="0.3">
      <c r="A4" s="305"/>
      <c r="B4" s="306"/>
      <c r="C4" s="307"/>
      <c r="D4" s="305"/>
      <c r="E4" s="306"/>
      <c r="F4" s="307"/>
      <c r="G4" s="310"/>
      <c r="H4" s="305" t="s">
        <v>60</v>
      </c>
      <c r="I4" s="307"/>
    </row>
    <row r="5" spans="1:9" ht="17.25" customHeight="1" thickBot="1" x14ac:dyDescent="0.3">
      <c r="B5" s="311" t="s">
        <v>12</v>
      </c>
      <c r="C5" s="312"/>
      <c r="D5" s="312"/>
      <c r="E5" s="312"/>
      <c r="F5" s="312"/>
      <c r="G5" s="312"/>
      <c r="H5" s="312"/>
      <c r="I5" s="313"/>
    </row>
    <row r="6" spans="1:9" ht="34.5" customHeight="1" thickBot="1" x14ac:dyDescent="0.3">
      <c r="B6" s="314" t="s">
        <v>47</v>
      </c>
      <c r="C6" s="315"/>
      <c r="D6" s="315"/>
      <c r="E6" s="315"/>
      <c r="F6" s="315"/>
      <c r="G6" s="315"/>
      <c r="H6" s="315"/>
      <c r="I6" s="316"/>
    </row>
    <row r="7" spans="1:9" ht="15.75" customHeight="1" thickBot="1" x14ac:dyDescent="0.3">
      <c r="B7" s="14"/>
      <c r="C7" s="12"/>
      <c r="D7" s="12"/>
      <c r="E7" s="12"/>
      <c r="F7" s="12"/>
      <c r="G7" s="12"/>
      <c r="H7" s="12"/>
      <c r="I7" s="13"/>
    </row>
    <row r="8" spans="1:9" ht="33.75" thickBot="1" x14ac:dyDescent="0.3">
      <c r="B8" s="9">
        <v>1</v>
      </c>
      <c r="C8" s="17" t="s">
        <v>46</v>
      </c>
      <c r="D8" s="5">
        <f>D10+D15+D20</f>
        <v>0.27</v>
      </c>
      <c r="E8" s="173"/>
      <c r="F8" s="15">
        <v>2</v>
      </c>
      <c r="G8" s="17" t="s">
        <v>32</v>
      </c>
      <c r="H8" s="5">
        <f>H10+H14+H18+H22</f>
        <v>0.2</v>
      </c>
      <c r="I8" s="8"/>
    </row>
    <row r="9" spans="1:9" ht="15.75" customHeight="1" thickBot="1" x14ac:dyDescent="0.3">
      <c r="B9" s="7"/>
      <c r="I9" s="8"/>
    </row>
    <row r="10" spans="1:9" ht="16.5" customHeight="1" thickBot="1" x14ac:dyDescent="0.3">
      <c r="B10" s="34" t="s">
        <v>2</v>
      </c>
      <c r="C10" s="21" t="s">
        <v>29</v>
      </c>
      <c r="D10" s="5">
        <f>D12*2%+D13*3%</f>
        <v>0.05</v>
      </c>
      <c r="F10" s="32" t="s">
        <v>1</v>
      </c>
      <c r="G10" s="21" t="s">
        <v>34</v>
      </c>
      <c r="H10" s="5">
        <f>H12*5%</f>
        <v>0.05</v>
      </c>
      <c r="I10" s="8"/>
    </row>
    <row r="11" spans="1:9" ht="17.25" outlineLevel="1" thickBot="1" x14ac:dyDescent="0.3">
      <c r="B11" s="7"/>
      <c r="F11" s="172"/>
      <c r="I11" s="8"/>
    </row>
    <row r="12" spans="1:9" ht="16.5" customHeight="1" outlineLevel="1" thickBot="1" x14ac:dyDescent="0.3">
      <c r="B12" s="40" t="s">
        <v>0</v>
      </c>
      <c r="C12" s="6" t="s">
        <v>52</v>
      </c>
      <c r="D12" s="28">
        <v>1</v>
      </c>
      <c r="F12" s="38" t="s">
        <v>3</v>
      </c>
      <c r="G12" s="16" t="s">
        <v>13</v>
      </c>
      <c r="H12" s="31">
        <v>1</v>
      </c>
      <c r="I12" s="8"/>
    </row>
    <row r="13" spans="1:9" ht="16.5" customHeight="1" outlineLevel="1" thickBot="1" x14ac:dyDescent="0.3">
      <c r="B13" s="40" t="s">
        <v>51</v>
      </c>
      <c r="C13" s="6" t="s">
        <v>53</v>
      </c>
      <c r="D13" s="28">
        <v>1</v>
      </c>
      <c r="F13" s="317"/>
      <c r="G13" s="317"/>
      <c r="H13" s="317"/>
      <c r="I13" s="8"/>
    </row>
    <row r="14" spans="1:9" ht="16.5" customHeight="1" outlineLevel="1" thickBot="1" x14ac:dyDescent="0.3">
      <c r="F14" s="32" t="s">
        <v>17</v>
      </c>
      <c r="G14" s="21" t="s">
        <v>35</v>
      </c>
      <c r="H14" s="5">
        <f>H16*5%</f>
        <v>0.05</v>
      </c>
      <c r="I14" s="8"/>
    </row>
    <row r="15" spans="1:9" ht="16.5" customHeight="1" outlineLevel="1" thickBot="1" x14ac:dyDescent="0.3">
      <c r="B15" s="34" t="s">
        <v>6</v>
      </c>
      <c r="C15" s="21" t="s">
        <v>30</v>
      </c>
      <c r="D15" s="5">
        <f>D17*20%</f>
        <v>0.12</v>
      </c>
      <c r="F15" s="172"/>
      <c r="I15" s="8"/>
    </row>
    <row r="16" spans="1:9" ht="16.5" customHeight="1" outlineLevel="1" thickBot="1" x14ac:dyDescent="0.3">
      <c r="F16" s="38" t="s">
        <v>4</v>
      </c>
      <c r="G16" s="16" t="s">
        <v>14</v>
      </c>
      <c r="H16" s="30">
        <v>1</v>
      </c>
      <c r="I16" s="8"/>
    </row>
    <row r="17" spans="2:9" ht="16.5" customHeight="1" outlineLevel="1" thickBot="1" x14ac:dyDescent="0.3">
      <c r="B17" s="42" t="s">
        <v>8</v>
      </c>
      <c r="C17" s="43" t="s">
        <v>48</v>
      </c>
      <c r="D17" s="29">
        <v>0.6</v>
      </c>
      <c r="F17" s="1"/>
      <c r="G17" s="1"/>
      <c r="H17" s="1"/>
      <c r="I17" s="8"/>
    </row>
    <row r="18" spans="2:9" ht="16.5" customHeight="1" outlineLevel="1" thickBot="1" x14ac:dyDescent="0.3">
      <c r="B18" s="177"/>
      <c r="C18" s="177"/>
      <c r="D18" s="177"/>
      <c r="F18" s="33" t="s">
        <v>18</v>
      </c>
      <c r="G18" s="21" t="s">
        <v>36</v>
      </c>
      <c r="H18" s="5">
        <f>H20*5%</f>
        <v>0.05</v>
      </c>
      <c r="I18" s="8"/>
    </row>
    <row r="19" spans="2:9" ht="15" customHeight="1" thickBot="1" x14ac:dyDescent="0.3">
      <c r="D19" s="18"/>
      <c r="F19" s="172"/>
      <c r="I19" s="8"/>
    </row>
    <row r="20" spans="2:9" ht="15" customHeight="1" thickBot="1" x14ac:dyDescent="0.3">
      <c r="B20" s="34" t="s">
        <v>7</v>
      </c>
      <c r="C20" s="21" t="s">
        <v>31</v>
      </c>
      <c r="D20" s="5">
        <f>D22*5%+D23*5%+D24*5%</f>
        <v>0.1</v>
      </c>
      <c r="F20" s="40" t="s">
        <v>19</v>
      </c>
      <c r="G20" s="6" t="s">
        <v>15</v>
      </c>
      <c r="H20" s="31">
        <v>1</v>
      </c>
      <c r="I20" s="8"/>
    </row>
    <row r="21" spans="2:9" ht="15" customHeight="1" outlineLevel="1" thickBot="1" x14ac:dyDescent="0.3">
      <c r="B21" s="7"/>
      <c r="F21" s="172"/>
      <c r="I21" s="8"/>
    </row>
    <row r="22" spans="2:9" ht="15" customHeight="1" outlineLevel="1" thickBot="1" x14ac:dyDescent="0.3">
      <c r="B22" s="40" t="s">
        <v>9</v>
      </c>
      <c r="C22" s="16" t="s">
        <v>38</v>
      </c>
      <c r="D22" s="29">
        <v>1</v>
      </c>
      <c r="F22" s="33" t="s">
        <v>20</v>
      </c>
      <c r="G22" s="21" t="s">
        <v>37</v>
      </c>
      <c r="H22" s="5">
        <f>H24*5%</f>
        <v>0.05</v>
      </c>
      <c r="I22" s="8"/>
    </row>
    <row r="23" spans="2:9" ht="15" customHeight="1" outlineLevel="1" thickBot="1" x14ac:dyDescent="0.3">
      <c r="B23" s="41" t="s">
        <v>10</v>
      </c>
      <c r="C23" s="22" t="s">
        <v>39</v>
      </c>
      <c r="D23" s="29">
        <v>0</v>
      </c>
      <c r="F23" s="172"/>
      <c r="I23" s="8"/>
    </row>
    <row r="24" spans="2:9" ht="15" customHeight="1" outlineLevel="1" thickBot="1" x14ac:dyDescent="0.3">
      <c r="B24" s="40" t="s">
        <v>11</v>
      </c>
      <c r="C24" s="16" t="s">
        <v>40</v>
      </c>
      <c r="D24" s="29">
        <v>1</v>
      </c>
      <c r="F24" s="40" t="s">
        <v>21</v>
      </c>
      <c r="G24" s="6" t="s">
        <v>50</v>
      </c>
      <c r="H24" s="31">
        <v>1</v>
      </c>
      <c r="I24" s="8"/>
    </row>
    <row r="25" spans="2:9" ht="15" customHeight="1" outlineLevel="1" x14ac:dyDescent="0.25">
      <c r="F25" s="23"/>
      <c r="G25" s="23"/>
      <c r="H25" s="23"/>
      <c r="I25" s="8"/>
    </row>
    <row r="26" spans="2:9" ht="15" customHeight="1" x14ac:dyDescent="0.25">
      <c r="F26" s="23"/>
      <c r="G26" s="23"/>
      <c r="H26" s="23"/>
      <c r="I26" s="8"/>
    </row>
    <row r="27" spans="2:9" ht="15.75" customHeight="1" x14ac:dyDescent="0.25">
      <c r="F27" s="172"/>
      <c r="G27" s="169"/>
      <c r="H27" s="18"/>
      <c r="I27" s="8"/>
    </row>
    <row r="28" spans="2:9" ht="17.25" customHeight="1" outlineLevel="1" thickBot="1" x14ac:dyDescent="0.3">
      <c r="F28" s="172"/>
      <c r="I28" s="8"/>
    </row>
    <row r="29" spans="2:9" ht="34.5" customHeight="1" outlineLevel="1" thickBot="1" x14ac:dyDescent="0.3">
      <c r="B29" s="177"/>
      <c r="D29" s="45"/>
      <c r="F29" s="27">
        <v>3</v>
      </c>
      <c r="G29" s="17" t="s">
        <v>33</v>
      </c>
      <c r="H29" s="5">
        <f>H33*15%+H34*5%+H35*5%+H36*5%+H37*5%+H38*5%</f>
        <v>0.38499999999999995</v>
      </c>
      <c r="I29" s="8"/>
    </row>
    <row r="30" spans="2:9" ht="15" customHeight="1" outlineLevel="1" thickBot="1" x14ac:dyDescent="0.3">
      <c r="F30" s="172"/>
      <c r="G30" s="20"/>
      <c r="H30" s="19"/>
      <c r="I30" s="8"/>
    </row>
    <row r="31" spans="2:9" ht="15" customHeight="1" outlineLevel="1" thickBot="1" x14ac:dyDescent="0.3">
      <c r="F31" s="35" t="s">
        <v>22</v>
      </c>
      <c r="G31" s="21" t="s">
        <v>16</v>
      </c>
      <c r="H31" s="5"/>
      <c r="I31" s="8"/>
    </row>
    <row r="32" spans="2:9" ht="15" customHeight="1" outlineLevel="1" thickBot="1" x14ac:dyDescent="0.3">
      <c r="C32" s="20"/>
      <c r="D32" s="19"/>
      <c r="F32" s="172"/>
      <c r="I32" s="8"/>
    </row>
    <row r="33" spans="2:9" ht="15" customHeight="1" outlineLevel="1" thickBot="1" x14ac:dyDescent="0.3">
      <c r="C33" s="20"/>
      <c r="D33" s="19"/>
      <c r="F33" s="38" t="s">
        <v>23</v>
      </c>
      <c r="G33" s="24" t="s">
        <v>41</v>
      </c>
      <c r="H33" s="36">
        <v>1</v>
      </c>
      <c r="I33" s="8"/>
    </row>
    <row r="34" spans="2:9" ht="15" customHeight="1" outlineLevel="1" thickBot="1" x14ac:dyDescent="0.3">
      <c r="C34" s="20"/>
      <c r="D34" s="19"/>
      <c r="F34" s="38" t="s">
        <v>24</v>
      </c>
      <c r="G34" s="25" t="s">
        <v>42</v>
      </c>
      <c r="H34" s="36">
        <v>0.7</v>
      </c>
      <c r="I34" s="8"/>
    </row>
    <row r="35" spans="2:9" ht="15" customHeight="1" outlineLevel="1" thickBot="1" x14ac:dyDescent="0.3">
      <c r="B35" s="23"/>
      <c r="C35" s="23"/>
      <c r="D35" s="23"/>
      <c r="F35" s="38" t="s">
        <v>25</v>
      </c>
      <c r="G35" s="26" t="s">
        <v>43</v>
      </c>
      <c r="H35" s="37">
        <v>1</v>
      </c>
      <c r="I35" s="8"/>
    </row>
    <row r="36" spans="2:9" ht="33" customHeight="1" outlineLevel="1" thickBot="1" x14ac:dyDescent="0.3">
      <c r="B36" s="23"/>
      <c r="C36" s="23"/>
      <c r="D36" s="23"/>
      <c r="F36" s="38" t="s">
        <v>26</v>
      </c>
      <c r="G36" s="24" t="s">
        <v>44</v>
      </c>
      <c r="H36" s="36">
        <v>1</v>
      </c>
      <c r="I36" s="8"/>
    </row>
    <row r="37" spans="2:9" ht="35.25" customHeight="1" thickBot="1" x14ac:dyDescent="0.3">
      <c r="B37" s="23"/>
      <c r="C37" s="23"/>
      <c r="D37" s="23"/>
      <c r="F37" s="38" t="s">
        <v>27</v>
      </c>
      <c r="G37" s="24" t="s">
        <v>44</v>
      </c>
      <c r="H37" s="36">
        <v>1</v>
      </c>
      <c r="I37" s="8"/>
    </row>
    <row r="38" spans="2:9" ht="14.25" customHeight="1" collapsed="1" thickBot="1" x14ac:dyDescent="0.3">
      <c r="B38" s="23"/>
      <c r="C38" s="23"/>
      <c r="D38" s="23"/>
      <c r="F38" s="38" t="s">
        <v>28</v>
      </c>
      <c r="G38" s="24" t="s">
        <v>45</v>
      </c>
      <c r="H38" s="36">
        <v>1</v>
      </c>
      <c r="I38" s="8"/>
    </row>
    <row r="39" spans="2:9" ht="15.75" hidden="1" customHeight="1" outlineLevel="1" x14ac:dyDescent="0.25">
      <c r="B39" s="23"/>
      <c r="C39" s="23"/>
      <c r="D39" s="23"/>
      <c r="I39" s="8"/>
    </row>
    <row r="40" spans="2:9" ht="15" hidden="1" customHeight="1" outlineLevel="1" x14ac:dyDescent="0.25">
      <c r="B40" s="23"/>
      <c r="C40" s="23"/>
      <c r="D40" s="23"/>
      <c r="I40" s="8"/>
    </row>
    <row r="41" spans="2:9" ht="15" hidden="1" customHeight="1" outlineLevel="1" x14ac:dyDescent="0.25">
      <c r="B41" s="23"/>
      <c r="C41" s="23"/>
      <c r="D41" s="23"/>
      <c r="I41" s="8"/>
    </row>
    <row r="42" spans="2:9" ht="15" hidden="1" customHeight="1" outlineLevel="1" x14ac:dyDescent="0.25">
      <c r="B42" s="23"/>
      <c r="C42" s="23"/>
      <c r="D42" s="23"/>
      <c r="I42" s="8"/>
    </row>
    <row r="43" spans="2:9" ht="15" hidden="1" customHeight="1" outlineLevel="1" x14ac:dyDescent="0.25">
      <c r="B43" s="23"/>
      <c r="C43" s="23"/>
      <c r="D43" s="23"/>
      <c r="I43" s="8"/>
    </row>
    <row r="44" spans="2:9" ht="17.25" thickBot="1" x14ac:dyDescent="0.3">
      <c r="B44" s="44"/>
      <c r="C44" s="44"/>
      <c r="D44" s="44"/>
      <c r="E44" s="10"/>
      <c r="F44" s="10"/>
      <c r="G44" s="10"/>
      <c r="H44" s="10"/>
      <c r="I44" s="11"/>
    </row>
    <row r="45" spans="2:9" ht="17.25" thickBot="1" x14ac:dyDescent="0.3"/>
    <row r="46" spans="2:9" ht="27.75" customHeight="1" thickBot="1" x14ac:dyDescent="0.3">
      <c r="B46" s="314" t="s">
        <v>5</v>
      </c>
      <c r="C46" s="315"/>
      <c r="D46" s="315"/>
      <c r="E46" s="315"/>
      <c r="F46" s="315"/>
      <c r="G46" s="315"/>
      <c r="H46" s="315"/>
      <c r="I46" s="316"/>
    </row>
    <row r="47" spans="2:9" ht="16.5" customHeight="1" thickBot="1" x14ac:dyDescent="0.3">
      <c r="B47" s="318"/>
      <c r="C47" s="319"/>
      <c r="D47" s="320"/>
      <c r="I47" s="8"/>
    </row>
    <row r="48" spans="2:9" ht="16.5" customHeight="1" thickBot="1" x14ac:dyDescent="0.3">
      <c r="B48" s="321"/>
      <c r="C48" s="322"/>
      <c r="D48" s="323"/>
      <c r="F48" s="1"/>
      <c r="I48" s="8"/>
    </row>
    <row r="49" spans="2:9" ht="17.25" thickBot="1" x14ac:dyDescent="0.3">
      <c r="B49" s="324"/>
      <c r="C49" s="325"/>
      <c r="D49" s="326"/>
      <c r="F49" s="46">
        <v>4</v>
      </c>
      <c r="G49" s="47" t="s">
        <v>49</v>
      </c>
      <c r="H49" s="158">
        <f>D8+H8+H29</f>
        <v>0.85499999999999998</v>
      </c>
      <c r="I49" s="8"/>
    </row>
    <row r="50" spans="2:9" ht="17.25" thickBot="1" x14ac:dyDescent="0.3">
      <c r="B50" s="324"/>
      <c r="C50" s="325"/>
      <c r="D50" s="326"/>
      <c r="G50" s="175" t="s">
        <v>160</v>
      </c>
      <c r="I50" s="8"/>
    </row>
    <row r="51" spans="2:9" x14ac:dyDescent="0.25">
      <c r="B51" s="324"/>
      <c r="C51" s="325"/>
      <c r="D51" s="326"/>
      <c r="I51" s="8"/>
    </row>
    <row r="52" spans="2:9" ht="17.25" thickBot="1" x14ac:dyDescent="0.3">
      <c r="B52" s="327"/>
      <c r="C52" s="328"/>
      <c r="D52" s="329"/>
      <c r="E52" s="10"/>
      <c r="F52" s="10"/>
      <c r="G52" s="10"/>
      <c r="H52" s="10"/>
      <c r="I52" s="11"/>
    </row>
    <row r="53" spans="2:9" ht="17.25" thickBot="1" x14ac:dyDescent="0.3">
      <c r="B53" s="176"/>
      <c r="C53" s="52"/>
      <c r="D53" s="52"/>
      <c r="E53" s="52"/>
      <c r="F53" s="52"/>
      <c r="G53" s="52"/>
      <c r="H53" s="52"/>
      <c r="I53" s="53"/>
    </row>
    <row r="54" spans="2:9" ht="17.25" customHeight="1" thickBot="1" x14ac:dyDescent="0.3">
      <c r="B54" s="311" t="s">
        <v>61</v>
      </c>
      <c r="C54" s="313"/>
      <c r="D54" s="174" t="s">
        <v>143</v>
      </c>
      <c r="E54" s="204" t="s">
        <v>62</v>
      </c>
      <c r="F54" s="174" t="s">
        <v>144</v>
      </c>
      <c r="G54" s="311" t="s">
        <v>63</v>
      </c>
      <c r="H54" s="312"/>
      <c r="I54" s="313"/>
    </row>
    <row r="55" spans="2:9" ht="106.5" customHeight="1" thickBot="1" x14ac:dyDescent="0.3">
      <c r="B55" s="331" t="s">
        <v>161</v>
      </c>
      <c r="C55" s="332"/>
      <c r="D55" s="132"/>
      <c r="E55" s="330"/>
      <c r="F55" s="132" t="s">
        <v>162</v>
      </c>
      <c r="G55" s="333"/>
      <c r="H55" s="333"/>
      <c r="I55" s="334"/>
    </row>
    <row r="56" spans="2:9" x14ac:dyDescent="0.25">
      <c r="B56" s="54"/>
      <c r="D56" s="303"/>
      <c r="E56" s="303"/>
      <c r="F56" s="303"/>
      <c r="G56" s="303"/>
      <c r="H56" s="303"/>
      <c r="I56" s="303"/>
    </row>
    <row r="57" spans="2:9" x14ac:dyDescent="0.25">
      <c r="B57" s="54"/>
      <c r="D57" s="303"/>
      <c r="E57" s="303"/>
      <c r="F57" s="303"/>
      <c r="G57" s="303"/>
      <c r="H57" s="303"/>
      <c r="I57" s="303"/>
    </row>
    <row r="58" spans="2:9" x14ac:dyDescent="0.25">
      <c r="B58" s="54"/>
      <c r="D58" s="303"/>
      <c r="E58" s="303"/>
      <c r="F58" s="303"/>
      <c r="G58" s="303"/>
      <c r="H58" s="303"/>
      <c r="I58" s="303"/>
    </row>
    <row r="59" spans="2:9" x14ac:dyDescent="0.25">
      <c r="B59" s="54"/>
      <c r="D59" s="303"/>
      <c r="E59" s="303"/>
      <c r="F59" s="303"/>
      <c r="G59" s="303"/>
      <c r="H59" s="303"/>
      <c r="I59" s="303"/>
    </row>
    <row r="60" spans="2:9" x14ac:dyDescent="0.25">
      <c r="B60" s="54"/>
      <c r="D60" s="303"/>
      <c r="E60" s="303"/>
      <c r="F60" s="303"/>
      <c r="G60" s="303"/>
      <c r="H60" s="303"/>
      <c r="I60" s="303"/>
    </row>
    <row r="61" spans="2:9" x14ac:dyDescent="0.25">
      <c r="B61" s="54"/>
      <c r="D61" s="303"/>
      <c r="E61" s="303"/>
      <c r="F61" s="303"/>
      <c r="G61" s="303"/>
      <c r="H61" s="303"/>
      <c r="I61" s="303"/>
    </row>
    <row r="62" spans="2:9" x14ac:dyDescent="0.25">
      <c r="B62" s="54"/>
      <c r="C62" s="1"/>
      <c r="D62" s="335"/>
      <c r="E62" s="335"/>
      <c r="F62" s="335"/>
      <c r="G62" s="335"/>
      <c r="H62" s="335"/>
      <c r="I62" s="335"/>
    </row>
    <row r="63" spans="2:9" x14ac:dyDescent="0.25">
      <c r="B63" s="54"/>
      <c r="C63" s="1"/>
      <c r="D63" s="335"/>
      <c r="E63" s="335"/>
      <c r="F63" s="335"/>
      <c r="G63" s="335"/>
      <c r="H63" s="335"/>
      <c r="I63" s="335"/>
    </row>
    <row r="64" spans="2:9" x14ac:dyDescent="0.25">
      <c r="B64" s="54"/>
      <c r="C64" s="1"/>
      <c r="D64" s="335"/>
      <c r="E64" s="335"/>
      <c r="F64" s="335"/>
      <c r="G64" s="335"/>
      <c r="H64" s="335"/>
      <c r="I64" s="335"/>
    </row>
    <row r="65" spans="2:9" x14ac:dyDescent="0.25">
      <c r="B65" s="54"/>
      <c r="C65" s="1"/>
      <c r="D65" s="335"/>
      <c r="E65" s="335"/>
      <c r="F65" s="335"/>
      <c r="G65" s="335"/>
      <c r="H65" s="335"/>
      <c r="I65" s="335"/>
    </row>
    <row r="66" spans="2:9" x14ac:dyDescent="0.25">
      <c r="B66" s="54"/>
      <c r="D66" s="303"/>
      <c r="E66" s="303"/>
      <c r="F66" s="303"/>
      <c r="G66" s="303"/>
      <c r="H66" s="303"/>
      <c r="I66" s="303"/>
    </row>
  </sheetData>
  <dataConsolidate/>
  <mergeCells count="41">
    <mergeCell ref="D66:F66"/>
    <mergeCell ref="G66:I66"/>
    <mergeCell ref="D63:F63"/>
    <mergeCell ref="G63:I63"/>
    <mergeCell ref="D64:F64"/>
    <mergeCell ref="G64:I64"/>
    <mergeCell ref="D65:F65"/>
    <mergeCell ref="G65:I65"/>
    <mergeCell ref="D60:F60"/>
    <mergeCell ref="G60:I60"/>
    <mergeCell ref="D61:F61"/>
    <mergeCell ref="G61:I61"/>
    <mergeCell ref="D62:F62"/>
    <mergeCell ref="G62:I62"/>
    <mergeCell ref="D57:F57"/>
    <mergeCell ref="G57:I57"/>
    <mergeCell ref="D58:F58"/>
    <mergeCell ref="G58:I58"/>
    <mergeCell ref="D59:F59"/>
    <mergeCell ref="G59:I59"/>
    <mergeCell ref="D56:F56"/>
    <mergeCell ref="G56:I56"/>
    <mergeCell ref="B5:I5"/>
    <mergeCell ref="B6:I6"/>
    <mergeCell ref="F13:H13"/>
    <mergeCell ref="B46:I46"/>
    <mergeCell ref="B47:D47"/>
    <mergeCell ref="B48:D52"/>
    <mergeCell ref="B54:C54"/>
    <mergeCell ref="E54:E55"/>
    <mergeCell ref="G54:I54"/>
    <mergeCell ref="B55:C55"/>
    <mergeCell ref="G55:I55"/>
    <mergeCell ref="A1:C4"/>
    <mergeCell ref="D1:G2"/>
    <mergeCell ref="H1:I1"/>
    <mergeCell ref="H2:I2"/>
    <mergeCell ref="D3:F4"/>
    <mergeCell ref="G3:G4"/>
    <mergeCell ref="H3:I3"/>
    <mergeCell ref="H4:I4"/>
  </mergeCells>
  <pageMargins left="0.7" right="0.7" top="0.75" bottom="0.75" header="0.3" footer="0.3"/>
  <pageSetup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  <outlinePr summaryBelow="0"/>
  </sheetPr>
  <dimension ref="A1:I66"/>
  <sheetViews>
    <sheetView topLeftCell="B47" zoomScale="80" zoomScaleNormal="80" workbookViewId="0">
      <selection activeCell="D24" sqref="D24"/>
    </sheetView>
  </sheetViews>
  <sheetFormatPr baseColWidth="10" defaultRowHeight="16.5" outlineLevelRow="1" x14ac:dyDescent="0.25"/>
  <cols>
    <col min="1" max="1" width="11.42578125" style="2" hidden="1" customWidth="1"/>
    <col min="2" max="2" width="5.28515625" style="178" customWidth="1"/>
    <col min="3" max="3" width="46.85546875" style="2" customWidth="1"/>
    <col min="4" max="4" width="6.5703125" style="2" customWidth="1"/>
    <col min="5" max="5" width="12" style="2" customWidth="1"/>
    <col min="6" max="6" width="4.7109375" style="2" customWidth="1"/>
    <col min="7" max="7" width="49.5703125" style="2" customWidth="1"/>
    <col min="8" max="8" width="6.42578125" style="2" customWidth="1"/>
    <col min="9" max="9" width="3.85546875" style="2" customWidth="1"/>
    <col min="10" max="10" width="6.85546875" style="2" customWidth="1"/>
    <col min="11" max="11" width="22.28515625" style="2" customWidth="1"/>
    <col min="12" max="12" width="15.140625" style="2" customWidth="1"/>
    <col min="13" max="16384" width="11.42578125" style="2"/>
  </cols>
  <sheetData>
    <row r="1" spans="1:9" ht="17.25" thickBot="1" x14ac:dyDescent="0.3">
      <c r="A1" s="299"/>
      <c r="B1" s="300"/>
      <c r="C1" s="301"/>
      <c r="D1" s="308" t="s">
        <v>54</v>
      </c>
      <c r="E1" s="308"/>
      <c r="F1" s="308"/>
      <c r="G1" s="308"/>
      <c r="H1" s="299" t="s">
        <v>55</v>
      </c>
      <c r="I1" s="301"/>
    </row>
    <row r="2" spans="1:9" ht="17.25" thickBot="1" x14ac:dyDescent="0.3">
      <c r="A2" s="302"/>
      <c r="B2" s="303"/>
      <c r="C2" s="304"/>
      <c r="D2" s="308"/>
      <c r="E2" s="308"/>
      <c r="F2" s="308"/>
      <c r="G2" s="308"/>
      <c r="H2" s="305" t="s">
        <v>56</v>
      </c>
      <c r="I2" s="307"/>
    </row>
    <row r="3" spans="1:9" x14ac:dyDescent="0.25">
      <c r="A3" s="302"/>
      <c r="B3" s="303"/>
      <c r="C3" s="304"/>
      <c r="D3" s="299" t="s">
        <v>57</v>
      </c>
      <c r="E3" s="300"/>
      <c r="F3" s="301"/>
      <c r="G3" s="309" t="s">
        <v>58</v>
      </c>
      <c r="H3" s="299" t="s">
        <v>59</v>
      </c>
      <c r="I3" s="301"/>
    </row>
    <row r="4" spans="1:9" ht="17.25" thickBot="1" x14ac:dyDescent="0.3">
      <c r="A4" s="305"/>
      <c r="B4" s="306"/>
      <c r="C4" s="307"/>
      <c r="D4" s="305"/>
      <c r="E4" s="306"/>
      <c r="F4" s="307"/>
      <c r="G4" s="310"/>
      <c r="H4" s="305" t="s">
        <v>60</v>
      </c>
      <c r="I4" s="307"/>
    </row>
    <row r="5" spans="1:9" ht="17.25" customHeight="1" thickBot="1" x14ac:dyDescent="0.3">
      <c r="B5" s="311" t="s">
        <v>12</v>
      </c>
      <c r="C5" s="312"/>
      <c r="D5" s="312"/>
      <c r="E5" s="312"/>
      <c r="F5" s="312"/>
      <c r="G5" s="312"/>
      <c r="H5" s="312"/>
      <c r="I5" s="313"/>
    </row>
    <row r="6" spans="1:9" ht="34.5" customHeight="1" thickBot="1" x14ac:dyDescent="0.3">
      <c r="B6" s="314" t="s">
        <v>47</v>
      </c>
      <c r="C6" s="315"/>
      <c r="D6" s="315"/>
      <c r="E6" s="315"/>
      <c r="F6" s="315"/>
      <c r="G6" s="315"/>
      <c r="H6" s="315"/>
      <c r="I6" s="316"/>
    </row>
    <row r="7" spans="1:9" ht="15.75" customHeight="1" thickBot="1" x14ac:dyDescent="0.3">
      <c r="B7" s="14"/>
      <c r="C7" s="12"/>
      <c r="D7" s="12"/>
      <c r="E7" s="12"/>
      <c r="F7" s="12"/>
      <c r="G7" s="12"/>
      <c r="H7" s="12"/>
      <c r="I7" s="13"/>
    </row>
    <row r="8" spans="1:9" ht="33.75" thickBot="1" x14ac:dyDescent="0.3">
      <c r="B8" s="9">
        <v>1</v>
      </c>
      <c r="C8" s="17" t="s">
        <v>46</v>
      </c>
      <c r="D8" s="5">
        <f>D10+D15+D20</f>
        <v>0.3</v>
      </c>
      <c r="E8" s="179"/>
      <c r="F8" s="15">
        <v>2</v>
      </c>
      <c r="G8" s="17" t="s">
        <v>32</v>
      </c>
      <c r="H8" s="5">
        <f>H10+H14+H18+H22</f>
        <v>0.2</v>
      </c>
      <c r="I8" s="8"/>
    </row>
    <row r="9" spans="1:9" ht="15.75" customHeight="1" thickBot="1" x14ac:dyDescent="0.3">
      <c r="B9" s="7"/>
      <c r="I9" s="8"/>
    </row>
    <row r="10" spans="1:9" ht="16.5" customHeight="1" thickBot="1" x14ac:dyDescent="0.3">
      <c r="B10" s="34" t="s">
        <v>2</v>
      </c>
      <c r="C10" s="21" t="s">
        <v>29</v>
      </c>
      <c r="D10" s="5">
        <f>D12*2%+D13*3%</f>
        <v>0.05</v>
      </c>
      <c r="F10" s="32" t="s">
        <v>1</v>
      </c>
      <c r="G10" s="21" t="s">
        <v>34</v>
      </c>
      <c r="H10" s="5">
        <f>H12*5%</f>
        <v>0.05</v>
      </c>
      <c r="I10" s="8"/>
    </row>
    <row r="11" spans="1:9" ht="17.25" outlineLevel="1" thickBot="1" x14ac:dyDescent="0.3">
      <c r="B11" s="7"/>
      <c r="F11" s="178"/>
      <c r="I11" s="8"/>
    </row>
    <row r="12" spans="1:9" ht="16.5" customHeight="1" outlineLevel="1" thickBot="1" x14ac:dyDescent="0.3">
      <c r="B12" s="40" t="s">
        <v>0</v>
      </c>
      <c r="C12" s="6" t="s">
        <v>52</v>
      </c>
      <c r="D12" s="28">
        <v>1</v>
      </c>
      <c r="F12" s="38" t="s">
        <v>3</v>
      </c>
      <c r="G12" s="16" t="s">
        <v>13</v>
      </c>
      <c r="H12" s="31">
        <v>1</v>
      </c>
      <c r="I12" s="8"/>
    </row>
    <row r="13" spans="1:9" ht="16.5" customHeight="1" outlineLevel="1" thickBot="1" x14ac:dyDescent="0.3">
      <c r="B13" s="40" t="s">
        <v>51</v>
      </c>
      <c r="C13" s="6" t="s">
        <v>53</v>
      </c>
      <c r="D13" s="28">
        <v>1</v>
      </c>
      <c r="F13" s="317"/>
      <c r="G13" s="317"/>
      <c r="H13" s="317"/>
      <c r="I13" s="8"/>
    </row>
    <row r="14" spans="1:9" ht="16.5" customHeight="1" outlineLevel="1" thickBot="1" x14ac:dyDescent="0.3">
      <c r="F14" s="32" t="s">
        <v>17</v>
      </c>
      <c r="G14" s="21" t="s">
        <v>35</v>
      </c>
      <c r="H14" s="5">
        <f>H16*5%</f>
        <v>0.05</v>
      </c>
      <c r="I14" s="8"/>
    </row>
    <row r="15" spans="1:9" ht="16.5" customHeight="1" outlineLevel="1" thickBot="1" x14ac:dyDescent="0.3">
      <c r="B15" s="34" t="s">
        <v>6</v>
      </c>
      <c r="C15" s="21" t="s">
        <v>30</v>
      </c>
      <c r="D15" s="5">
        <f>D17*20%</f>
        <v>0.12</v>
      </c>
      <c r="F15" s="178"/>
      <c r="I15" s="8"/>
    </row>
    <row r="16" spans="1:9" ht="16.5" customHeight="1" outlineLevel="1" thickBot="1" x14ac:dyDescent="0.3">
      <c r="F16" s="38" t="s">
        <v>4</v>
      </c>
      <c r="G16" s="16" t="s">
        <v>14</v>
      </c>
      <c r="H16" s="30">
        <v>1</v>
      </c>
      <c r="I16" s="8"/>
    </row>
    <row r="17" spans="2:9" ht="16.5" customHeight="1" outlineLevel="1" thickBot="1" x14ac:dyDescent="0.3">
      <c r="B17" s="42" t="s">
        <v>8</v>
      </c>
      <c r="C17" s="43" t="s">
        <v>48</v>
      </c>
      <c r="D17" s="29">
        <v>0.6</v>
      </c>
      <c r="F17" s="1"/>
      <c r="G17" s="1"/>
      <c r="H17" s="1"/>
      <c r="I17" s="8"/>
    </row>
    <row r="18" spans="2:9" ht="16.5" customHeight="1" outlineLevel="1" thickBot="1" x14ac:dyDescent="0.3">
      <c r="B18" s="181"/>
      <c r="C18" s="181"/>
      <c r="D18" s="181"/>
      <c r="F18" s="33" t="s">
        <v>18</v>
      </c>
      <c r="G18" s="21" t="s">
        <v>36</v>
      </c>
      <c r="H18" s="5">
        <f>H20*5%</f>
        <v>0.05</v>
      </c>
      <c r="I18" s="8"/>
    </row>
    <row r="19" spans="2:9" ht="15" customHeight="1" thickBot="1" x14ac:dyDescent="0.3">
      <c r="D19" s="18"/>
      <c r="F19" s="178"/>
      <c r="I19" s="8"/>
    </row>
    <row r="20" spans="2:9" ht="15" customHeight="1" thickBot="1" x14ac:dyDescent="0.3">
      <c r="B20" s="34" t="s">
        <v>7</v>
      </c>
      <c r="C20" s="21" t="s">
        <v>31</v>
      </c>
      <c r="D20" s="5">
        <f>D22*5%+D23*5%+D24*5%</f>
        <v>0.13</v>
      </c>
      <c r="F20" s="40" t="s">
        <v>19</v>
      </c>
      <c r="G20" s="6" t="s">
        <v>15</v>
      </c>
      <c r="H20" s="31">
        <v>1</v>
      </c>
      <c r="I20" s="8"/>
    </row>
    <row r="21" spans="2:9" ht="15" customHeight="1" outlineLevel="1" thickBot="1" x14ac:dyDescent="0.3">
      <c r="B21" s="7"/>
      <c r="F21" s="178"/>
      <c r="I21" s="8"/>
    </row>
    <row r="22" spans="2:9" ht="15" customHeight="1" outlineLevel="1" thickBot="1" x14ac:dyDescent="0.3">
      <c r="B22" s="40" t="s">
        <v>9</v>
      </c>
      <c r="C22" s="16" t="s">
        <v>38</v>
      </c>
      <c r="D22" s="29">
        <v>1</v>
      </c>
      <c r="F22" s="33" t="s">
        <v>20</v>
      </c>
      <c r="G22" s="21" t="s">
        <v>37</v>
      </c>
      <c r="H22" s="5">
        <f>H24*5%</f>
        <v>0.05</v>
      </c>
      <c r="I22" s="8"/>
    </row>
    <row r="23" spans="2:9" ht="15" customHeight="1" outlineLevel="1" thickBot="1" x14ac:dyDescent="0.3">
      <c r="B23" s="41" t="s">
        <v>10</v>
      </c>
      <c r="C23" s="22" t="s">
        <v>39</v>
      </c>
      <c r="D23" s="29">
        <v>0.6</v>
      </c>
      <c r="F23" s="178"/>
      <c r="I23" s="8"/>
    </row>
    <row r="24" spans="2:9" ht="15" customHeight="1" outlineLevel="1" thickBot="1" x14ac:dyDescent="0.3">
      <c r="B24" s="40" t="s">
        <v>11</v>
      </c>
      <c r="C24" s="16" t="s">
        <v>40</v>
      </c>
      <c r="D24" s="29">
        <v>1</v>
      </c>
      <c r="F24" s="40" t="s">
        <v>21</v>
      </c>
      <c r="G24" s="6" t="s">
        <v>50</v>
      </c>
      <c r="H24" s="31">
        <v>1</v>
      </c>
      <c r="I24" s="8"/>
    </row>
    <row r="25" spans="2:9" ht="15" customHeight="1" outlineLevel="1" x14ac:dyDescent="0.25">
      <c r="F25" s="23"/>
      <c r="G25" s="23"/>
      <c r="H25" s="23"/>
      <c r="I25" s="8"/>
    </row>
    <row r="26" spans="2:9" ht="15" customHeight="1" x14ac:dyDescent="0.25">
      <c r="F26" s="23"/>
      <c r="G26" s="23"/>
      <c r="H26" s="23"/>
      <c r="I26" s="8"/>
    </row>
    <row r="27" spans="2:9" ht="15.75" customHeight="1" x14ac:dyDescent="0.25">
      <c r="F27" s="178"/>
      <c r="G27" s="169"/>
      <c r="H27" s="18"/>
      <c r="I27" s="8"/>
    </row>
    <row r="28" spans="2:9" ht="17.25" customHeight="1" outlineLevel="1" thickBot="1" x14ac:dyDescent="0.3">
      <c r="F28" s="178"/>
      <c r="I28" s="8"/>
    </row>
    <row r="29" spans="2:9" ht="34.5" customHeight="1" outlineLevel="1" thickBot="1" x14ac:dyDescent="0.3">
      <c r="B29" s="181"/>
      <c r="D29" s="45"/>
      <c r="F29" s="27">
        <v>3</v>
      </c>
      <c r="G29" s="17" t="s">
        <v>33</v>
      </c>
      <c r="H29" s="5">
        <f>H33*15%+H34*5%+H35*5%+H36*5%+H37*5%+H38*5%</f>
        <v>0.38499999999999995</v>
      </c>
      <c r="I29" s="8"/>
    </row>
    <row r="30" spans="2:9" ht="15" customHeight="1" outlineLevel="1" thickBot="1" x14ac:dyDescent="0.3">
      <c r="F30" s="178"/>
      <c r="G30" s="20"/>
      <c r="H30" s="19"/>
      <c r="I30" s="8"/>
    </row>
    <row r="31" spans="2:9" ht="15" customHeight="1" outlineLevel="1" thickBot="1" x14ac:dyDescent="0.3">
      <c r="F31" s="35" t="s">
        <v>22</v>
      </c>
      <c r="G31" s="21" t="s">
        <v>16</v>
      </c>
      <c r="H31" s="5"/>
      <c r="I31" s="8"/>
    </row>
    <row r="32" spans="2:9" ht="15" customHeight="1" outlineLevel="1" thickBot="1" x14ac:dyDescent="0.3">
      <c r="C32" s="20"/>
      <c r="D32" s="19"/>
      <c r="F32" s="178"/>
      <c r="I32" s="8"/>
    </row>
    <row r="33" spans="2:9" ht="15" customHeight="1" outlineLevel="1" thickBot="1" x14ac:dyDescent="0.3">
      <c r="C33" s="20"/>
      <c r="D33" s="19"/>
      <c r="F33" s="38" t="s">
        <v>23</v>
      </c>
      <c r="G33" s="24" t="s">
        <v>41</v>
      </c>
      <c r="H33" s="36">
        <v>1</v>
      </c>
      <c r="I33" s="8"/>
    </row>
    <row r="34" spans="2:9" ht="15" customHeight="1" outlineLevel="1" thickBot="1" x14ac:dyDescent="0.3">
      <c r="C34" s="20"/>
      <c r="D34" s="19"/>
      <c r="F34" s="38" t="s">
        <v>24</v>
      </c>
      <c r="G34" s="25" t="s">
        <v>42</v>
      </c>
      <c r="H34" s="36">
        <v>0.7</v>
      </c>
      <c r="I34" s="8"/>
    </row>
    <row r="35" spans="2:9" ht="15" customHeight="1" outlineLevel="1" thickBot="1" x14ac:dyDescent="0.3">
      <c r="B35" s="23"/>
      <c r="C35" s="23"/>
      <c r="D35" s="23"/>
      <c r="F35" s="38" t="s">
        <v>25</v>
      </c>
      <c r="G35" s="26" t="s">
        <v>43</v>
      </c>
      <c r="H35" s="37">
        <v>1</v>
      </c>
      <c r="I35" s="8"/>
    </row>
    <row r="36" spans="2:9" ht="33" customHeight="1" outlineLevel="1" thickBot="1" x14ac:dyDescent="0.3">
      <c r="B36" s="23"/>
      <c r="C36" s="23"/>
      <c r="D36" s="23"/>
      <c r="F36" s="38" t="s">
        <v>26</v>
      </c>
      <c r="G36" s="24" t="s">
        <v>44</v>
      </c>
      <c r="H36" s="36">
        <v>1</v>
      </c>
      <c r="I36" s="8"/>
    </row>
    <row r="37" spans="2:9" ht="35.25" customHeight="1" thickBot="1" x14ac:dyDescent="0.3">
      <c r="B37" s="23"/>
      <c r="C37" s="23"/>
      <c r="D37" s="23"/>
      <c r="F37" s="38" t="s">
        <v>27</v>
      </c>
      <c r="G37" s="24" t="s">
        <v>44</v>
      </c>
      <c r="H37" s="36">
        <v>1</v>
      </c>
      <c r="I37" s="8"/>
    </row>
    <row r="38" spans="2:9" ht="14.25" customHeight="1" collapsed="1" thickBot="1" x14ac:dyDescent="0.3">
      <c r="B38" s="23"/>
      <c r="C38" s="23"/>
      <c r="D38" s="23"/>
      <c r="F38" s="38" t="s">
        <v>28</v>
      </c>
      <c r="G38" s="24" t="s">
        <v>45</v>
      </c>
      <c r="H38" s="36">
        <v>1</v>
      </c>
      <c r="I38" s="8"/>
    </row>
    <row r="39" spans="2:9" ht="15.75" hidden="1" customHeight="1" outlineLevel="1" x14ac:dyDescent="0.25">
      <c r="B39" s="23"/>
      <c r="C39" s="23"/>
      <c r="D39" s="23"/>
      <c r="I39" s="8"/>
    </row>
    <row r="40" spans="2:9" ht="15" hidden="1" customHeight="1" outlineLevel="1" x14ac:dyDescent="0.25">
      <c r="B40" s="23"/>
      <c r="C40" s="23"/>
      <c r="D40" s="23"/>
      <c r="I40" s="8"/>
    </row>
    <row r="41" spans="2:9" ht="15" hidden="1" customHeight="1" outlineLevel="1" x14ac:dyDescent="0.25">
      <c r="B41" s="23"/>
      <c r="C41" s="23"/>
      <c r="D41" s="23"/>
      <c r="I41" s="8"/>
    </row>
    <row r="42" spans="2:9" ht="15" hidden="1" customHeight="1" outlineLevel="1" x14ac:dyDescent="0.25">
      <c r="B42" s="23"/>
      <c r="C42" s="23"/>
      <c r="D42" s="23"/>
      <c r="I42" s="8"/>
    </row>
    <row r="43" spans="2:9" ht="15" hidden="1" customHeight="1" outlineLevel="1" x14ac:dyDescent="0.25">
      <c r="B43" s="23"/>
      <c r="C43" s="23"/>
      <c r="D43" s="23"/>
      <c r="I43" s="8"/>
    </row>
    <row r="44" spans="2:9" ht="17.25" thickBot="1" x14ac:dyDescent="0.3">
      <c r="B44" s="44"/>
      <c r="C44" s="44"/>
      <c r="D44" s="44"/>
      <c r="E44" s="10"/>
      <c r="F44" s="10"/>
      <c r="G44" s="10"/>
      <c r="H44" s="10"/>
      <c r="I44" s="11"/>
    </row>
    <row r="45" spans="2:9" ht="17.25" thickBot="1" x14ac:dyDescent="0.3"/>
    <row r="46" spans="2:9" ht="27.75" customHeight="1" thickBot="1" x14ac:dyDescent="0.3">
      <c r="B46" s="314" t="s">
        <v>5</v>
      </c>
      <c r="C46" s="315"/>
      <c r="D46" s="315"/>
      <c r="E46" s="315"/>
      <c r="F46" s="315"/>
      <c r="G46" s="315"/>
      <c r="H46" s="315"/>
      <c r="I46" s="316"/>
    </row>
    <row r="47" spans="2:9" ht="16.5" customHeight="1" thickBot="1" x14ac:dyDescent="0.3">
      <c r="B47" s="318"/>
      <c r="C47" s="319"/>
      <c r="D47" s="320"/>
      <c r="I47" s="8"/>
    </row>
    <row r="48" spans="2:9" ht="16.5" customHeight="1" thickBot="1" x14ac:dyDescent="0.3">
      <c r="B48" s="321"/>
      <c r="C48" s="322"/>
      <c r="D48" s="323"/>
      <c r="F48" s="1"/>
      <c r="I48" s="8"/>
    </row>
    <row r="49" spans="2:9" ht="17.25" thickBot="1" x14ac:dyDescent="0.3">
      <c r="B49" s="324"/>
      <c r="C49" s="325"/>
      <c r="D49" s="326"/>
      <c r="F49" s="46">
        <v>4</v>
      </c>
      <c r="G49" s="47" t="s">
        <v>49</v>
      </c>
      <c r="H49" s="158">
        <f>D8+H8+H29</f>
        <v>0.88500000000000001</v>
      </c>
      <c r="I49" s="8"/>
    </row>
    <row r="50" spans="2:9" ht="17.25" thickBot="1" x14ac:dyDescent="0.3">
      <c r="B50" s="324"/>
      <c r="C50" s="325"/>
      <c r="D50" s="326"/>
      <c r="G50" s="183" t="s">
        <v>160</v>
      </c>
      <c r="I50" s="8"/>
    </row>
    <row r="51" spans="2:9" x14ac:dyDescent="0.25">
      <c r="B51" s="324"/>
      <c r="C51" s="325"/>
      <c r="D51" s="326"/>
      <c r="I51" s="8"/>
    </row>
    <row r="52" spans="2:9" ht="17.25" thickBot="1" x14ac:dyDescent="0.3">
      <c r="B52" s="327"/>
      <c r="C52" s="328"/>
      <c r="D52" s="329"/>
      <c r="E52" s="10"/>
      <c r="F52" s="10"/>
      <c r="G52" s="10"/>
      <c r="H52" s="10"/>
      <c r="I52" s="11"/>
    </row>
    <row r="53" spans="2:9" ht="17.25" thickBot="1" x14ac:dyDescent="0.3">
      <c r="B53" s="180"/>
      <c r="C53" s="52"/>
      <c r="D53" s="52"/>
      <c r="E53" s="52"/>
      <c r="F53" s="52"/>
      <c r="G53" s="52"/>
      <c r="H53" s="52"/>
      <c r="I53" s="53"/>
    </row>
    <row r="54" spans="2:9" ht="17.25" customHeight="1" thickBot="1" x14ac:dyDescent="0.3">
      <c r="B54" s="311" t="s">
        <v>61</v>
      </c>
      <c r="C54" s="313"/>
      <c r="D54" s="182" t="s">
        <v>143</v>
      </c>
      <c r="E54" s="204" t="s">
        <v>62</v>
      </c>
      <c r="F54" s="182" t="s">
        <v>144</v>
      </c>
      <c r="G54" s="311" t="s">
        <v>63</v>
      </c>
      <c r="H54" s="312"/>
      <c r="I54" s="313"/>
    </row>
    <row r="55" spans="2:9" ht="106.5" customHeight="1" thickBot="1" x14ac:dyDescent="0.3">
      <c r="B55" s="331"/>
      <c r="C55" s="332"/>
      <c r="D55" s="132"/>
      <c r="E55" s="330"/>
      <c r="F55" s="132"/>
      <c r="G55" s="333"/>
      <c r="H55" s="333"/>
      <c r="I55" s="334"/>
    </row>
    <row r="56" spans="2:9" x14ac:dyDescent="0.25">
      <c r="B56" s="54"/>
      <c r="D56" s="303"/>
      <c r="E56" s="303"/>
      <c r="F56" s="303"/>
      <c r="G56" s="303"/>
      <c r="H56" s="303"/>
      <c r="I56" s="303"/>
    </row>
    <row r="57" spans="2:9" x14ac:dyDescent="0.25">
      <c r="B57" s="54"/>
      <c r="D57" s="303"/>
      <c r="E57" s="303"/>
      <c r="F57" s="303"/>
      <c r="G57" s="303"/>
      <c r="H57" s="303"/>
      <c r="I57" s="303"/>
    </row>
    <row r="58" spans="2:9" x14ac:dyDescent="0.25">
      <c r="B58" s="54"/>
      <c r="D58" s="303"/>
      <c r="E58" s="303"/>
      <c r="F58" s="303"/>
      <c r="G58" s="303"/>
      <c r="H58" s="303"/>
      <c r="I58" s="303"/>
    </row>
    <row r="59" spans="2:9" x14ac:dyDescent="0.25">
      <c r="B59" s="54"/>
      <c r="D59" s="303"/>
      <c r="E59" s="303"/>
      <c r="F59" s="303"/>
      <c r="G59" s="303"/>
      <c r="H59" s="303"/>
      <c r="I59" s="303"/>
    </row>
    <row r="60" spans="2:9" x14ac:dyDescent="0.25">
      <c r="B60" s="54"/>
      <c r="D60" s="303"/>
      <c r="E60" s="303"/>
      <c r="F60" s="303"/>
      <c r="G60" s="303"/>
      <c r="H60" s="303"/>
      <c r="I60" s="303"/>
    </row>
    <row r="61" spans="2:9" x14ac:dyDescent="0.25">
      <c r="B61" s="54"/>
      <c r="D61" s="303"/>
      <c r="E61" s="303"/>
      <c r="F61" s="303"/>
      <c r="G61" s="303"/>
      <c r="H61" s="303"/>
      <c r="I61" s="303"/>
    </row>
    <row r="62" spans="2:9" x14ac:dyDescent="0.25">
      <c r="B62" s="54"/>
      <c r="C62" s="1"/>
      <c r="D62" s="335"/>
      <c r="E62" s="335"/>
      <c r="F62" s="335"/>
      <c r="G62" s="335"/>
      <c r="H62" s="335"/>
      <c r="I62" s="335"/>
    </row>
    <row r="63" spans="2:9" x14ac:dyDescent="0.25">
      <c r="B63" s="54"/>
      <c r="C63" s="1"/>
      <c r="D63" s="335"/>
      <c r="E63" s="335"/>
      <c r="F63" s="335"/>
      <c r="G63" s="335"/>
      <c r="H63" s="335"/>
      <c r="I63" s="335"/>
    </row>
    <row r="64" spans="2:9" x14ac:dyDescent="0.25">
      <c r="B64" s="54"/>
      <c r="C64" s="1"/>
      <c r="D64" s="335"/>
      <c r="E64" s="335"/>
      <c r="F64" s="335"/>
      <c r="G64" s="335"/>
      <c r="H64" s="335"/>
      <c r="I64" s="335"/>
    </row>
    <row r="65" spans="2:9" x14ac:dyDescent="0.25">
      <c r="B65" s="54"/>
      <c r="C65" s="1"/>
      <c r="D65" s="335"/>
      <c r="E65" s="335"/>
      <c r="F65" s="335"/>
      <c r="G65" s="335"/>
      <c r="H65" s="335"/>
      <c r="I65" s="335"/>
    </row>
    <row r="66" spans="2:9" x14ac:dyDescent="0.25">
      <c r="B66" s="54"/>
      <c r="D66" s="303"/>
      <c r="E66" s="303"/>
      <c r="F66" s="303"/>
      <c r="G66" s="303"/>
      <c r="H66" s="303"/>
      <c r="I66" s="303"/>
    </row>
  </sheetData>
  <dataConsolidate/>
  <mergeCells count="41">
    <mergeCell ref="A1:C4"/>
    <mergeCell ref="D1:G2"/>
    <mergeCell ref="H1:I1"/>
    <mergeCell ref="H2:I2"/>
    <mergeCell ref="D3:F4"/>
    <mergeCell ref="G3:G4"/>
    <mergeCell ref="H3:I3"/>
    <mergeCell ref="H4:I4"/>
    <mergeCell ref="D56:F56"/>
    <mergeCell ref="G56:I56"/>
    <mergeCell ref="B5:I5"/>
    <mergeCell ref="B6:I6"/>
    <mergeCell ref="F13:H13"/>
    <mergeCell ref="B46:I46"/>
    <mergeCell ref="B47:D47"/>
    <mergeCell ref="B48:D52"/>
    <mergeCell ref="B54:C54"/>
    <mergeCell ref="E54:E55"/>
    <mergeCell ref="G54:I54"/>
    <mergeCell ref="B55:C55"/>
    <mergeCell ref="G55:I55"/>
    <mergeCell ref="D57:F57"/>
    <mergeCell ref="G57:I57"/>
    <mergeCell ref="D58:F58"/>
    <mergeCell ref="G58:I58"/>
    <mergeCell ref="D59:F59"/>
    <mergeCell ref="G59:I59"/>
    <mergeCell ref="D60:F60"/>
    <mergeCell ref="G60:I60"/>
    <mergeCell ref="D61:F61"/>
    <mergeCell ref="G61:I61"/>
    <mergeCell ref="D62:F62"/>
    <mergeCell ref="G62:I62"/>
    <mergeCell ref="D66:F66"/>
    <mergeCell ref="G66:I66"/>
    <mergeCell ref="D63:F63"/>
    <mergeCell ref="G63:I63"/>
    <mergeCell ref="D64:F64"/>
    <mergeCell ref="G64:I64"/>
    <mergeCell ref="D65:F65"/>
    <mergeCell ref="G65:I65"/>
  </mergeCells>
  <pageMargins left="0.7" right="0.7" top="0.75" bottom="0.75" header="0.3" footer="0.3"/>
  <pageSetup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  <outlinePr summaryBelow="0"/>
  </sheetPr>
  <dimension ref="A1:I66"/>
  <sheetViews>
    <sheetView topLeftCell="B37" zoomScale="80" zoomScaleNormal="80" workbookViewId="0">
      <selection activeCell="B55" sqref="B55:C55"/>
    </sheetView>
  </sheetViews>
  <sheetFormatPr baseColWidth="10" defaultRowHeight="16.5" outlineLevelRow="1" x14ac:dyDescent="0.25"/>
  <cols>
    <col min="1" max="1" width="11.42578125" style="2" hidden="1" customWidth="1"/>
    <col min="2" max="2" width="5.28515625" style="184" customWidth="1"/>
    <col min="3" max="3" width="46.85546875" style="2" customWidth="1"/>
    <col min="4" max="4" width="6.5703125" style="2" customWidth="1"/>
    <col min="5" max="5" width="12" style="2" customWidth="1"/>
    <col min="6" max="6" width="4.7109375" style="2" customWidth="1"/>
    <col min="7" max="7" width="49.5703125" style="2" customWidth="1"/>
    <col min="8" max="8" width="6.42578125" style="2" customWidth="1"/>
    <col min="9" max="9" width="3.85546875" style="2" customWidth="1"/>
    <col min="10" max="10" width="6.85546875" style="2" customWidth="1"/>
    <col min="11" max="11" width="22.28515625" style="2" customWidth="1"/>
    <col min="12" max="12" width="15.140625" style="2" customWidth="1"/>
    <col min="13" max="16384" width="11.42578125" style="2"/>
  </cols>
  <sheetData>
    <row r="1" spans="1:9" ht="17.25" thickBot="1" x14ac:dyDescent="0.3">
      <c r="A1" s="299"/>
      <c r="B1" s="300"/>
      <c r="C1" s="301"/>
      <c r="D1" s="308" t="s">
        <v>54</v>
      </c>
      <c r="E1" s="308"/>
      <c r="F1" s="308"/>
      <c r="G1" s="308"/>
      <c r="H1" s="299" t="s">
        <v>55</v>
      </c>
      <c r="I1" s="301"/>
    </row>
    <row r="2" spans="1:9" ht="17.25" thickBot="1" x14ac:dyDescent="0.3">
      <c r="A2" s="302"/>
      <c r="B2" s="303"/>
      <c r="C2" s="304"/>
      <c r="D2" s="308"/>
      <c r="E2" s="308"/>
      <c r="F2" s="308"/>
      <c r="G2" s="308"/>
      <c r="H2" s="305" t="s">
        <v>56</v>
      </c>
      <c r="I2" s="307"/>
    </row>
    <row r="3" spans="1:9" x14ac:dyDescent="0.25">
      <c r="A3" s="302"/>
      <c r="B3" s="303"/>
      <c r="C3" s="304"/>
      <c r="D3" s="299" t="s">
        <v>57</v>
      </c>
      <c r="E3" s="300"/>
      <c r="F3" s="301"/>
      <c r="G3" s="309" t="s">
        <v>58</v>
      </c>
      <c r="H3" s="299" t="s">
        <v>59</v>
      </c>
      <c r="I3" s="301"/>
    </row>
    <row r="4" spans="1:9" ht="17.25" thickBot="1" x14ac:dyDescent="0.3">
      <c r="A4" s="305"/>
      <c r="B4" s="306"/>
      <c r="C4" s="307"/>
      <c r="D4" s="305"/>
      <c r="E4" s="306"/>
      <c r="F4" s="307"/>
      <c r="G4" s="310"/>
      <c r="H4" s="305" t="s">
        <v>60</v>
      </c>
      <c r="I4" s="307"/>
    </row>
    <row r="5" spans="1:9" ht="17.25" customHeight="1" thickBot="1" x14ac:dyDescent="0.3">
      <c r="B5" s="311" t="s">
        <v>12</v>
      </c>
      <c r="C5" s="312"/>
      <c r="D5" s="312"/>
      <c r="E5" s="312"/>
      <c r="F5" s="312"/>
      <c r="G5" s="312"/>
      <c r="H5" s="312"/>
      <c r="I5" s="313"/>
    </row>
    <row r="6" spans="1:9" ht="34.5" customHeight="1" thickBot="1" x14ac:dyDescent="0.3">
      <c r="B6" s="314" t="s">
        <v>47</v>
      </c>
      <c r="C6" s="315"/>
      <c r="D6" s="315"/>
      <c r="E6" s="315"/>
      <c r="F6" s="315"/>
      <c r="G6" s="315"/>
      <c r="H6" s="315"/>
      <c r="I6" s="316"/>
    </row>
    <row r="7" spans="1:9" ht="15.75" customHeight="1" thickBot="1" x14ac:dyDescent="0.3">
      <c r="B7" s="14"/>
      <c r="C7" s="12"/>
      <c r="D7" s="12"/>
      <c r="E7" s="12"/>
      <c r="F7" s="12"/>
      <c r="G7" s="12"/>
      <c r="H7" s="12"/>
      <c r="I7" s="13"/>
    </row>
    <row r="8" spans="1:9" ht="33.75" thickBot="1" x14ac:dyDescent="0.3">
      <c r="B8" s="9">
        <v>1</v>
      </c>
      <c r="C8" s="17" t="s">
        <v>46</v>
      </c>
      <c r="D8" s="5">
        <f>D10+D15+D20</f>
        <v>0.34199999999999997</v>
      </c>
      <c r="E8" s="185"/>
      <c r="F8" s="15">
        <v>2</v>
      </c>
      <c r="G8" s="17" t="s">
        <v>32</v>
      </c>
      <c r="H8" s="5">
        <f>H10+H14+H18+H22</f>
        <v>0.2</v>
      </c>
      <c r="I8" s="8"/>
    </row>
    <row r="9" spans="1:9" ht="15.75" customHeight="1" thickBot="1" x14ac:dyDescent="0.3">
      <c r="B9" s="7"/>
      <c r="I9" s="8"/>
    </row>
    <row r="10" spans="1:9" ht="16.5" customHeight="1" thickBot="1" x14ac:dyDescent="0.3">
      <c r="B10" s="34" t="s">
        <v>2</v>
      </c>
      <c r="C10" s="21" t="s">
        <v>29</v>
      </c>
      <c r="D10" s="5">
        <f>D12*2%+D13*3%</f>
        <v>4.1999999999999996E-2</v>
      </c>
      <c r="F10" s="32" t="s">
        <v>1</v>
      </c>
      <c r="G10" s="21" t="s">
        <v>34</v>
      </c>
      <c r="H10" s="5">
        <f>H12*5%</f>
        <v>0.05</v>
      </c>
      <c r="I10" s="8"/>
    </row>
    <row r="11" spans="1:9" ht="17.25" outlineLevel="1" thickBot="1" x14ac:dyDescent="0.3">
      <c r="B11" s="7"/>
      <c r="F11" s="184"/>
      <c r="I11" s="8"/>
    </row>
    <row r="12" spans="1:9" ht="16.5" customHeight="1" outlineLevel="1" thickBot="1" x14ac:dyDescent="0.3">
      <c r="B12" s="40" t="s">
        <v>0</v>
      </c>
      <c r="C12" s="6" t="s">
        <v>52</v>
      </c>
      <c r="D12" s="28">
        <v>0.6</v>
      </c>
      <c r="F12" s="38" t="s">
        <v>3</v>
      </c>
      <c r="G12" s="16" t="s">
        <v>13</v>
      </c>
      <c r="H12" s="31">
        <v>1</v>
      </c>
      <c r="I12" s="8"/>
    </row>
    <row r="13" spans="1:9" ht="16.5" customHeight="1" outlineLevel="1" thickBot="1" x14ac:dyDescent="0.3">
      <c r="B13" s="40" t="s">
        <v>51</v>
      </c>
      <c r="C13" s="6" t="s">
        <v>53</v>
      </c>
      <c r="D13" s="28">
        <v>1</v>
      </c>
      <c r="F13" s="317"/>
      <c r="G13" s="317"/>
      <c r="H13" s="317"/>
      <c r="I13" s="8"/>
    </row>
    <row r="14" spans="1:9" ht="16.5" customHeight="1" outlineLevel="1" thickBot="1" x14ac:dyDescent="0.3">
      <c r="F14" s="32" t="s">
        <v>17</v>
      </c>
      <c r="G14" s="21" t="s">
        <v>35</v>
      </c>
      <c r="H14" s="5">
        <f>H16*5%</f>
        <v>0.05</v>
      </c>
      <c r="I14" s="8"/>
    </row>
    <row r="15" spans="1:9" ht="16.5" customHeight="1" outlineLevel="1" thickBot="1" x14ac:dyDescent="0.3">
      <c r="B15" s="34" t="s">
        <v>6</v>
      </c>
      <c r="C15" s="21" t="s">
        <v>30</v>
      </c>
      <c r="D15" s="5">
        <f>D17*20%</f>
        <v>0.2</v>
      </c>
      <c r="F15" s="184"/>
      <c r="I15" s="8"/>
    </row>
    <row r="16" spans="1:9" ht="16.5" customHeight="1" outlineLevel="1" thickBot="1" x14ac:dyDescent="0.3">
      <c r="F16" s="38" t="s">
        <v>4</v>
      </c>
      <c r="G16" s="16" t="s">
        <v>14</v>
      </c>
      <c r="H16" s="30">
        <v>1</v>
      </c>
      <c r="I16" s="8"/>
    </row>
    <row r="17" spans="2:9" ht="16.5" customHeight="1" outlineLevel="1" thickBot="1" x14ac:dyDescent="0.3">
      <c r="B17" s="42" t="s">
        <v>8</v>
      </c>
      <c r="C17" s="43" t="s">
        <v>48</v>
      </c>
      <c r="D17" s="29">
        <v>1</v>
      </c>
      <c r="F17" s="1"/>
      <c r="G17" s="1"/>
      <c r="H17" s="1"/>
      <c r="I17" s="8"/>
    </row>
    <row r="18" spans="2:9" ht="16.5" customHeight="1" outlineLevel="1" thickBot="1" x14ac:dyDescent="0.3">
      <c r="B18" s="187"/>
      <c r="C18" s="187"/>
      <c r="D18" s="187"/>
      <c r="F18" s="33" t="s">
        <v>18</v>
      </c>
      <c r="G18" s="21" t="s">
        <v>36</v>
      </c>
      <c r="H18" s="5">
        <f>H20*5%</f>
        <v>0.05</v>
      </c>
      <c r="I18" s="8"/>
    </row>
    <row r="19" spans="2:9" ht="15" customHeight="1" thickBot="1" x14ac:dyDescent="0.3">
      <c r="D19" s="18"/>
      <c r="F19" s="184"/>
      <c r="I19" s="8"/>
    </row>
    <row r="20" spans="2:9" ht="15" customHeight="1" thickBot="1" x14ac:dyDescent="0.3">
      <c r="B20" s="34" t="s">
        <v>7</v>
      </c>
      <c r="C20" s="21" t="s">
        <v>31</v>
      </c>
      <c r="D20" s="5">
        <f>D22*5%+D23*5%+D24*5%</f>
        <v>0.1</v>
      </c>
      <c r="F20" s="40" t="s">
        <v>19</v>
      </c>
      <c r="G20" s="6" t="s">
        <v>15</v>
      </c>
      <c r="H20" s="31">
        <v>1</v>
      </c>
      <c r="I20" s="8"/>
    </row>
    <row r="21" spans="2:9" ht="15" customHeight="1" outlineLevel="1" thickBot="1" x14ac:dyDescent="0.3">
      <c r="B21" s="7"/>
      <c r="F21" s="184"/>
      <c r="I21" s="8"/>
    </row>
    <row r="22" spans="2:9" ht="15" customHeight="1" outlineLevel="1" thickBot="1" x14ac:dyDescent="0.3">
      <c r="B22" s="40" t="s">
        <v>9</v>
      </c>
      <c r="C22" s="16" t="s">
        <v>38</v>
      </c>
      <c r="D22" s="29">
        <v>1</v>
      </c>
      <c r="F22" s="33" t="s">
        <v>20</v>
      </c>
      <c r="G22" s="21" t="s">
        <v>37</v>
      </c>
      <c r="H22" s="5">
        <f>H24*5%</f>
        <v>0.05</v>
      </c>
      <c r="I22" s="8"/>
    </row>
    <row r="23" spans="2:9" ht="15" customHeight="1" outlineLevel="1" thickBot="1" x14ac:dyDescent="0.3">
      <c r="B23" s="41" t="s">
        <v>10</v>
      </c>
      <c r="C23" s="22" t="s">
        <v>39</v>
      </c>
      <c r="D23" s="29">
        <v>0</v>
      </c>
      <c r="F23" s="184"/>
      <c r="I23" s="8"/>
    </row>
    <row r="24" spans="2:9" ht="15" customHeight="1" outlineLevel="1" thickBot="1" x14ac:dyDescent="0.3">
      <c r="B24" s="40" t="s">
        <v>11</v>
      </c>
      <c r="C24" s="16" t="s">
        <v>40</v>
      </c>
      <c r="D24" s="29">
        <v>1</v>
      </c>
      <c r="F24" s="40" t="s">
        <v>21</v>
      </c>
      <c r="G24" s="6" t="s">
        <v>50</v>
      </c>
      <c r="H24" s="31">
        <v>1</v>
      </c>
      <c r="I24" s="8"/>
    </row>
    <row r="25" spans="2:9" ht="15" customHeight="1" outlineLevel="1" x14ac:dyDescent="0.25">
      <c r="F25" s="23"/>
      <c r="G25" s="23"/>
      <c r="H25" s="23"/>
      <c r="I25" s="8"/>
    </row>
    <row r="26" spans="2:9" ht="15" customHeight="1" x14ac:dyDescent="0.25">
      <c r="F26" s="23"/>
      <c r="G26" s="23"/>
      <c r="H26" s="23"/>
      <c r="I26" s="8"/>
    </row>
    <row r="27" spans="2:9" ht="15.75" customHeight="1" x14ac:dyDescent="0.25">
      <c r="F27" s="184"/>
      <c r="G27" s="169"/>
      <c r="H27" s="18"/>
      <c r="I27" s="8"/>
    </row>
    <row r="28" spans="2:9" ht="17.25" customHeight="1" outlineLevel="1" thickBot="1" x14ac:dyDescent="0.3">
      <c r="F28" s="184"/>
      <c r="I28" s="8"/>
    </row>
    <row r="29" spans="2:9" ht="34.5" customHeight="1" outlineLevel="1" thickBot="1" x14ac:dyDescent="0.3">
      <c r="B29" s="187"/>
      <c r="D29" s="45"/>
      <c r="F29" s="27">
        <v>3</v>
      </c>
      <c r="G29" s="17" t="s">
        <v>33</v>
      </c>
      <c r="H29" s="5">
        <f>H33*15%+H34*5%+H35*5%+H36*5%+H37*5%+H38*5%</f>
        <v>0.36999999999999994</v>
      </c>
      <c r="I29" s="8"/>
    </row>
    <row r="30" spans="2:9" ht="15" customHeight="1" outlineLevel="1" thickBot="1" x14ac:dyDescent="0.3">
      <c r="F30" s="184"/>
      <c r="G30" s="20"/>
      <c r="H30" s="19"/>
      <c r="I30" s="8"/>
    </row>
    <row r="31" spans="2:9" ht="15" customHeight="1" outlineLevel="1" thickBot="1" x14ac:dyDescent="0.3">
      <c r="F31" s="35" t="s">
        <v>22</v>
      </c>
      <c r="G31" s="21" t="s">
        <v>16</v>
      </c>
      <c r="H31" s="5"/>
      <c r="I31" s="8"/>
    </row>
    <row r="32" spans="2:9" ht="15" customHeight="1" outlineLevel="1" thickBot="1" x14ac:dyDescent="0.3">
      <c r="C32" s="20"/>
      <c r="D32" s="19"/>
      <c r="F32" s="184"/>
      <c r="I32" s="8"/>
    </row>
    <row r="33" spans="2:9" ht="15" customHeight="1" outlineLevel="1" thickBot="1" x14ac:dyDescent="0.3">
      <c r="C33" s="20"/>
      <c r="D33" s="19"/>
      <c r="F33" s="38" t="s">
        <v>23</v>
      </c>
      <c r="G33" s="24" t="s">
        <v>41</v>
      </c>
      <c r="H33" s="36">
        <v>1</v>
      </c>
      <c r="I33" s="8"/>
    </row>
    <row r="34" spans="2:9" ht="15" customHeight="1" outlineLevel="1" thickBot="1" x14ac:dyDescent="0.3">
      <c r="C34" s="20"/>
      <c r="D34" s="19"/>
      <c r="F34" s="38" t="s">
        <v>24</v>
      </c>
      <c r="G34" s="25" t="s">
        <v>42</v>
      </c>
      <c r="H34" s="36">
        <v>0.7</v>
      </c>
      <c r="I34" s="8"/>
    </row>
    <row r="35" spans="2:9" ht="15" customHeight="1" outlineLevel="1" thickBot="1" x14ac:dyDescent="0.3">
      <c r="B35" s="23"/>
      <c r="C35" s="23"/>
      <c r="D35" s="23"/>
      <c r="F35" s="38" t="s">
        <v>25</v>
      </c>
      <c r="G35" s="26" t="s">
        <v>43</v>
      </c>
      <c r="H35" s="37">
        <v>1</v>
      </c>
      <c r="I35" s="8"/>
    </row>
    <row r="36" spans="2:9" ht="33" customHeight="1" outlineLevel="1" thickBot="1" x14ac:dyDescent="0.3">
      <c r="B36" s="23"/>
      <c r="C36" s="23"/>
      <c r="D36" s="23"/>
      <c r="F36" s="38" t="s">
        <v>26</v>
      </c>
      <c r="G36" s="24" t="s">
        <v>44</v>
      </c>
      <c r="H36" s="36">
        <v>1</v>
      </c>
      <c r="I36" s="8"/>
    </row>
    <row r="37" spans="2:9" ht="35.25" customHeight="1" thickBot="1" x14ac:dyDescent="0.3">
      <c r="B37" s="23"/>
      <c r="C37" s="23"/>
      <c r="D37" s="23"/>
      <c r="F37" s="38" t="s">
        <v>27</v>
      </c>
      <c r="G37" s="24" t="s">
        <v>44</v>
      </c>
      <c r="H37" s="36">
        <v>1</v>
      </c>
      <c r="I37" s="8"/>
    </row>
    <row r="38" spans="2:9" ht="14.25" customHeight="1" collapsed="1" thickBot="1" x14ac:dyDescent="0.3">
      <c r="B38" s="23"/>
      <c r="C38" s="23"/>
      <c r="D38" s="23"/>
      <c r="F38" s="38" t="s">
        <v>28</v>
      </c>
      <c r="G38" s="24" t="s">
        <v>45</v>
      </c>
      <c r="H38" s="36">
        <v>0.7</v>
      </c>
      <c r="I38" s="8"/>
    </row>
    <row r="39" spans="2:9" ht="15.75" hidden="1" customHeight="1" outlineLevel="1" x14ac:dyDescent="0.25">
      <c r="B39" s="23"/>
      <c r="C39" s="23"/>
      <c r="D39" s="23"/>
      <c r="I39" s="8"/>
    </row>
    <row r="40" spans="2:9" ht="15" hidden="1" customHeight="1" outlineLevel="1" x14ac:dyDescent="0.25">
      <c r="B40" s="23"/>
      <c r="C40" s="23"/>
      <c r="D40" s="23"/>
      <c r="I40" s="8"/>
    </row>
    <row r="41" spans="2:9" ht="15" hidden="1" customHeight="1" outlineLevel="1" x14ac:dyDescent="0.25">
      <c r="B41" s="23"/>
      <c r="C41" s="23"/>
      <c r="D41" s="23"/>
      <c r="I41" s="8"/>
    </row>
    <row r="42" spans="2:9" ht="15" hidden="1" customHeight="1" outlineLevel="1" x14ac:dyDescent="0.25">
      <c r="B42" s="23"/>
      <c r="C42" s="23"/>
      <c r="D42" s="23"/>
      <c r="I42" s="8"/>
    </row>
    <row r="43" spans="2:9" ht="15" hidden="1" customHeight="1" outlineLevel="1" x14ac:dyDescent="0.25">
      <c r="B43" s="23"/>
      <c r="C43" s="23"/>
      <c r="D43" s="23"/>
      <c r="I43" s="8"/>
    </row>
    <row r="44" spans="2:9" ht="17.25" thickBot="1" x14ac:dyDescent="0.3">
      <c r="B44" s="44"/>
      <c r="C44" s="44"/>
      <c r="D44" s="44"/>
      <c r="E44" s="10"/>
      <c r="F44" s="10"/>
      <c r="G44" s="10"/>
      <c r="H44" s="10"/>
      <c r="I44" s="11"/>
    </row>
    <row r="45" spans="2:9" ht="17.25" thickBot="1" x14ac:dyDescent="0.3"/>
    <row r="46" spans="2:9" ht="27.75" customHeight="1" thickBot="1" x14ac:dyDescent="0.3">
      <c r="B46" s="314" t="s">
        <v>5</v>
      </c>
      <c r="C46" s="315"/>
      <c r="D46" s="315"/>
      <c r="E46" s="315"/>
      <c r="F46" s="315"/>
      <c r="G46" s="315"/>
      <c r="H46" s="315"/>
      <c r="I46" s="316"/>
    </row>
    <row r="47" spans="2:9" ht="16.5" customHeight="1" thickBot="1" x14ac:dyDescent="0.3">
      <c r="B47" s="318"/>
      <c r="C47" s="319"/>
      <c r="D47" s="320"/>
      <c r="I47" s="8"/>
    </row>
    <row r="48" spans="2:9" ht="16.5" customHeight="1" thickBot="1" x14ac:dyDescent="0.3">
      <c r="B48" s="321"/>
      <c r="C48" s="322"/>
      <c r="D48" s="323"/>
      <c r="F48" s="1"/>
      <c r="I48" s="8"/>
    </row>
    <row r="49" spans="2:9" ht="17.25" thickBot="1" x14ac:dyDescent="0.3">
      <c r="B49" s="324"/>
      <c r="C49" s="325"/>
      <c r="D49" s="326"/>
      <c r="F49" s="46">
        <v>4</v>
      </c>
      <c r="G49" s="47" t="s">
        <v>49</v>
      </c>
      <c r="H49" s="158">
        <f>D8+H8+H29</f>
        <v>0.91199999999999992</v>
      </c>
      <c r="I49" s="8"/>
    </row>
    <row r="50" spans="2:9" ht="17.25" thickBot="1" x14ac:dyDescent="0.3">
      <c r="B50" s="324"/>
      <c r="C50" s="325"/>
      <c r="D50" s="326"/>
      <c r="G50" s="189" t="s">
        <v>160</v>
      </c>
      <c r="I50" s="8"/>
    </row>
    <row r="51" spans="2:9" x14ac:dyDescent="0.25">
      <c r="B51" s="324"/>
      <c r="C51" s="325"/>
      <c r="D51" s="326"/>
      <c r="I51" s="8"/>
    </row>
    <row r="52" spans="2:9" ht="17.25" thickBot="1" x14ac:dyDescent="0.3">
      <c r="B52" s="327"/>
      <c r="C52" s="328"/>
      <c r="D52" s="329"/>
      <c r="E52" s="10"/>
      <c r="F52" s="10"/>
      <c r="G52" s="10"/>
      <c r="H52" s="10"/>
      <c r="I52" s="11"/>
    </row>
    <row r="53" spans="2:9" ht="17.25" thickBot="1" x14ac:dyDescent="0.3">
      <c r="B53" s="186"/>
      <c r="C53" s="52"/>
      <c r="D53" s="52"/>
      <c r="E53" s="52"/>
      <c r="F53" s="52"/>
      <c r="G53" s="52"/>
      <c r="H53" s="52"/>
      <c r="I53" s="53"/>
    </row>
    <row r="54" spans="2:9" ht="17.25" customHeight="1" thickBot="1" x14ac:dyDescent="0.3">
      <c r="B54" s="311" t="s">
        <v>61</v>
      </c>
      <c r="C54" s="313"/>
      <c r="D54" s="188" t="s">
        <v>143</v>
      </c>
      <c r="E54" s="204" t="s">
        <v>62</v>
      </c>
      <c r="F54" s="188" t="s">
        <v>144</v>
      </c>
      <c r="G54" s="311" t="s">
        <v>63</v>
      </c>
      <c r="H54" s="312"/>
      <c r="I54" s="313"/>
    </row>
    <row r="55" spans="2:9" ht="106.5" customHeight="1" thickBot="1" x14ac:dyDescent="0.3">
      <c r="B55" s="336" t="s">
        <v>164</v>
      </c>
      <c r="C55" s="337"/>
      <c r="D55" s="132"/>
      <c r="E55" s="330"/>
      <c r="F55" s="132" t="s">
        <v>162</v>
      </c>
      <c r="G55" s="333"/>
      <c r="H55" s="333"/>
      <c r="I55" s="334"/>
    </row>
    <row r="56" spans="2:9" x14ac:dyDescent="0.25">
      <c r="B56" s="54"/>
      <c r="D56" s="303"/>
      <c r="E56" s="303"/>
      <c r="F56" s="303"/>
      <c r="G56" s="303"/>
      <c r="H56" s="303"/>
      <c r="I56" s="303"/>
    </row>
    <row r="57" spans="2:9" x14ac:dyDescent="0.25">
      <c r="B57" s="54"/>
      <c r="D57" s="303"/>
      <c r="E57" s="303"/>
      <c r="F57" s="303"/>
      <c r="G57" s="303"/>
      <c r="H57" s="303"/>
      <c r="I57" s="303"/>
    </row>
    <row r="58" spans="2:9" x14ac:dyDescent="0.25">
      <c r="B58" s="54"/>
      <c r="D58" s="303"/>
      <c r="E58" s="303"/>
      <c r="F58" s="303"/>
      <c r="G58" s="303"/>
      <c r="H58" s="303"/>
      <c r="I58" s="303"/>
    </row>
    <row r="59" spans="2:9" x14ac:dyDescent="0.25">
      <c r="B59" s="54"/>
      <c r="D59" s="303"/>
      <c r="E59" s="303"/>
      <c r="F59" s="303"/>
      <c r="G59" s="303"/>
      <c r="H59" s="303"/>
      <c r="I59" s="303"/>
    </row>
    <row r="60" spans="2:9" x14ac:dyDescent="0.25">
      <c r="B60" s="54"/>
      <c r="D60" s="303"/>
      <c r="E60" s="303"/>
      <c r="F60" s="303"/>
      <c r="G60" s="303"/>
      <c r="H60" s="303"/>
      <c r="I60" s="303"/>
    </row>
    <row r="61" spans="2:9" x14ac:dyDescent="0.25">
      <c r="B61" s="54"/>
      <c r="D61" s="303"/>
      <c r="E61" s="303"/>
      <c r="F61" s="303"/>
      <c r="G61" s="303"/>
      <c r="H61" s="303"/>
      <c r="I61" s="303"/>
    </row>
    <row r="62" spans="2:9" x14ac:dyDescent="0.25">
      <c r="B62" s="54"/>
      <c r="C62" s="1"/>
      <c r="D62" s="335"/>
      <c r="E62" s="335"/>
      <c r="F62" s="335"/>
      <c r="G62" s="335"/>
      <c r="H62" s="335"/>
      <c r="I62" s="335"/>
    </row>
    <row r="63" spans="2:9" x14ac:dyDescent="0.25">
      <c r="B63" s="54"/>
      <c r="C63" s="1"/>
      <c r="D63" s="335"/>
      <c r="E63" s="335"/>
      <c r="F63" s="335"/>
      <c r="G63" s="335"/>
      <c r="H63" s="335"/>
      <c r="I63" s="335"/>
    </row>
    <row r="64" spans="2:9" x14ac:dyDescent="0.25">
      <c r="B64" s="54"/>
      <c r="C64" s="1"/>
      <c r="D64" s="335"/>
      <c r="E64" s="335"/>
      <c r="F64" s="335"/>
      <c r="G64" s="335"/>
      <c r="H64" s="335"/>
      <c r="I64" s="335"/>
    </row>
    <row r="65" spans="2:9" x14ac:dyDescent="0.25">
      <c r="B65" s="54"/>
      <c r="C65" s="1"/>
      <c r="D65" s="335"/>
      <c r="E65" s="335"/>
      <c r="F65" s="335"/>
      <c r="G65" s="335"/>
      <c r="H65" s="335"/>
      <c r="I65" s="335"/>
    </row>
    <row r="66" spans="2:9" x14ac:dyDescent="0.25">
      <c r="B66" s="54"/>
      <c r="D66" s="303"/>
      <c r="E66" s="303"/>
      <c r="F66" s="303"/>
      <c r="G66" s="303"/>
      <c r="H66" s="303"/>
      <c r="I66" s="303"/>
    </row>
  </sheetData>
  <dataConsolidate/>
  <mergeCells count="41">
    <mergeCell ref="D66:F66"/>
    <mergeCell ref="G66:I66"/>
    <mergeCell ref="D63:F63"/>
    <mergeCell ref="G63:I63"/>
    <mergeCell ref="D64:F64"/>
    <mergeCell ref="G64:I64"/>
    <mergeCell ref="D65:F65"/>
    <mergeCell ref="G65:I65"/>
    <mergeCell ref="D60:F60"/>
    <mergeCell ref="G60:I60"/>
    <mergeCell ref="D61:F61"/>
    <mergeCell ref="G61:I61"/>
    <mergeCell ref="D62:F62"/>
    <mergeCell ref="G62:I62"/>
    <mergeCell ref="D57:F57"/>
    <mergeCell ref="G57:I57"/>
    <mergeCell ref="D58:F58"/>
    <mergeCell ref="G58:I58"/>
    <mergeCell ref="D59:F59"/>
    <mergeCell ref="G59:I59"/>
    <mergeCell ref="D56:F56"/>
    <mergeCell ref="G56:I56"/>
    <mergeCell ref="B5:I5"/>
    <mergeCell ref="B6:I6"/>
    <mergeCell ref="F13:H13"/>
    <mergeCell ref="B46:I46"/>
    <mergeCell ref="B47:D47"/>
    <mergeCell ref="B48:D52"/>
    <mergeCell ref="B54:C54"/>
    <mergeCell ref="E54:E55"/>
    <mergeCell ref="G54:I54"/>
    <mergeCell ref="B55:C55"/>
    <mergeCell ref="G55:I55"/>
    <mergeCell ref="A1:C4"/>
    <mergeCell ref="D1:G2"/>
    <mergeCell ref="H1:I1"/>
    <mergeCell ref="H2:I2"/>
    <mergeCell ref="D3:F4"/>
    <mergeCell ref="G3:G4"/>
    <mergeCell ref="H3:I3"/>
    <mergeCell ref="H4:I4"/>
  </mergeCells>
  <pageMargins left="0.7" right="0.7" top="0.75" bottom="0.75" header="0.3" footer="0.3"/>
  <pageSetup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  <outlinePr summaryBelow="0"/>
  </sheetPr>
  <dimension ref="A1:I66"/>
  <sheetViews>
    <sheetView topLeftCell="B34" zoomScale="80" zoomScaleNormal="80" workbookViewId="0">
      <selection activeCell="L53" sqref="L53"/>
    </sheetView>
  </sheetViews>
  <sheetFormatPr baseColWidth="10" defaultRowHeight="16.5" outlineLevelRow="1" x14ac:dyDescent="0.25"/>
  <cols>
    <col min="1" max="1" width="11.42578125" style="2" hidden="1" customWidth="1"/>
    <col min="2" max="2" width="5.28515625" style="184" customWidth="1"/>
    <col min="3" max="3" width="46.85546875" style="2" customWidth="1"/>
    <col min="4" max="4" width="6.5703125" style="2" customWidth="1"/>
    <col min="5" max="5" width="12" style="2" customWidth="1"/>
    <col min="6" max="6" width="4.7109375" style="2" customWidth="1"/>
    <col min="7" max="7" width="49.5703125" style="2" customWidth="1"/>
    <col min="8" max="8" width="6.42578125" style="2" customWidth="1"/>
    <col min="9" max="9" width="3.85546875" style="2" customWidth="1"/>
    <col min="10" max="10" width="6.85546875" style="2" customWidth="1"/>
    <col min="11" max="11" width="22.28515625" style="2" customWidth="1"/>
    <col min="12" max="12" width="15.140625" style="2" customWidth="1"/>
    <col min="13" max="16384" width="11.42578125" style="2"/>
  </cols>
  <sheetData>
    <row r="1" spans="1:9" ht="17.25" thickBot="1" x14ac:dyDescent="0.3">
      <c r="A1" s="299"/>
      <c r="B1" s="300"/>
      <c r="C1" s="301"/>
      <c r="D1" s="308" t="s">
        <v>54</v>
      </c>
      <c r="E1" s="308"/>
      <c r="F1" s="308"/>
      <c r="G1" s="308"/>
      <c r="H1" s="299" t="s">
        <v>55</v>
      </c>
      <c r="I1" s="301"/>
    </row>
    <row r="2" spans="1:9" ht="17.25" thickBot="1" x14ac:dyDescent="0.3">
      <c r="A2" s="302"/>
      <c r="B2" s="303"/>
      <c r="C2" s="304"/>
      <c r="D2" s="308"/>
      <c r="E2" s="308"/>
      <c r="F2" s="308"/>
      <c r="G2" s="308"/>
      <c r="H2" s="305" t="s">
        <v>56</v>
      </c>
      <c r="I2" s="307"/>
    </row>
    <row r="3" spans="1:9" x14ac:dyDescent="0.25">
      <c r="A3" s="302"/>
      <c r="B3" s="303"/>
      <c r="C3" s="304"/>
      <c r="D3" s="299" t="s">
        <v>57</v>
      </c>
      <c r="E3" s="300"/>
      <c r="F3" s="301"/>
      <c r="G3" s="309" t="s">
        <v>58</v>
      </c>
      <c r="H3" s="299" t="s">
        <v>59</v>
      </c>
      <c r="I3" s="301"/>
    </row>
    <row r="4" spans="1:9" ht="17.25" thickBot="1" x14ac:dyDescent="0.3">
      <c r="A4" s="305"/>
      <c r="B4" s="306"/>
      <c r="C4" s="307"/>
      <c r="D4" s="305"/>
      <c r="E4" s="306"/>
      <c r="F4" s="307"/>
      <c r="G4" s="310"/>
      <c r="H4" s="305" t="s">
        <v>60</v>
      </c>
      <c r="I4" s="307"/>
    </row>
    <row r="5" spans="1:9" ht="17.25" customHeight="1" thickBot="1" x14ac:dyDescent="0.3">
      <c r="B5" s="311" t="s">
        <v>12</v>
      </c>
      <c r="C5" s="312"/>
      <c r="D5" s="312"/>
      <c r="E5" s="312"/>
      <c r="F5" s="312"/>
      <c r="G5" s="312"/>
      <c r="H5" s="312"/>
      <c r="I5" s="313"/>
    </row>
    <row r="6" spans="1:9" ht="34.5" customHeight="1" thickBot="1" x14ac:dyDescent="0.3">
      <c r="B6" s="314" t="s">
        <v>47</v>
      </c>
      <c r="C6" s="315"/>
      <c r="D6" s="315"/>
      <c r="E6" s="315"/>
      <c r="F6" s="315"/>
      <c r="G6" s="315"/>
      <c r="H6" s="315"/>
      <c r="I6" s="316"/>
    </row>
    <row r="7" spans="1:9" ht="15.75" customHeight="1" thickBot="1" x14ac:dyDescent="0.3">
      <c r="B7" s="14"/>
      <c r="C7" s="12"/>
      <c r="D7" s="12"/>
      <c r="E7" s="12"/>
      <c r="F7" s="12"/>
      <c r="G7" s="12"/>
      <c r="H7" s="12"/>
      <c r="I7" s="13"/>
    </row>
    <row r="8" spans="1:9" ht="33.75" thickBot="1" x14ac:dyDescent="0.3">
      <c r="B8" s="9">
        <v>1</v>
      </c>
      <c r="C8" s="17" t="s">
        <v>46</v>
      </c>
      <c r="D8" s="5">
        <f>D10+D15+D20</f>
        <v>0.33</v>
      </c>
      <c r="E8" s="185"/>
      <c r="F8" s="15">
        <v>2</v>
      </c>
      <c r="G8" s="17" t="s">
        <v>32</v>
      </c>
      <c r="H8" s="5">
        <f>H10+H14+H18+H22</f>
        <v>0.2</v>
      </c>
      <c r="I8" s="8"/>
    </row>
    <row r="9" spans="1:9" ht="15.75" customHeight="1" thickBot="1" x14ac:dyDescent="0.3">
      <c r="B9" s="7"/>
      <c r="I9" s="8"/>
    </row>
    <row r="10" spans="1:9" ht="16.5" customHeight="1" thickBot="1" x14ac:dyDescent="0.3">
      <c r="B10" s="34" t="s">
        <v>2</v>
      </c>
      <c r="C10" s="21" t="s">
        <v>29</v>
      </c>
      <c r="D10" s="5">
        <f>D12*2%+D13*3%</f>
        <v>0.05</v>
      </c>
      <c r="F10" s="32" t="s">
        <v>1</v>
      </c>
      <c r="G10" s="21" t="s">
        <v>34</v>
      </c>
      <c r="H10" s="5">
        <f>H12*5%</f>
        <v>0.05</v>
      </c>
      <c r="I10" s="8"/>
    </row>
    <row r="11" spans="1:9" ht="17.25" outlineLevel="1" thickBot="1" x14ac:dyDescent="0.3">
      <c r="B11" s="7"/>
      <c r="F11" s="184"/>
      <c r="I11" s="8"/>
    </row>
    <row r="12" spans="1:9" ht="16.5" customHeight="1" outlineLevel="1" thickBot="1" x14ac:dyDescent="0.3">
      <c r="B12" s="40" t="s">
        <v>0</v>
      </c>
      <c r="C12" s="6" t="s">
        <v>52</v>
      </c>
      <c r="D12" s="28">
        <v>1</v>
      </c>
      <c r="F12" s="38" t="s">
        <v>3</v>
      </c>
      <c r="G12" s="16" t="s">
        <v>13</v>
      </c>
      <c r="H12" s="31">
        <v>1</v>
      </c>
      <c r="I12" s="8"/>
    </row>
    <row r="13" spans="1:9" ht="16.5" customHeight="1" outlineLevel="1" thickBot="1" x14ac:dyDescent="0.3">
      <c r="B13" s="40" t="s">
        <v>51</v>
      </c>
      <c r="C13" s="6" t="s">
        <v>53</v>
      </c>
      <c r="D13" s="28">
        <v>1</v>
      </c>
      <c r="F13" s="317"/>
      <c r="G13" s="317"/>
      <c r="H13" s="317"/>
      <c r="I13" s="8"/>
    </row>
    <row r="14" spans="1:9" ht="16.5" customHeight="1" outlineLevel="1" thickBot="1" x14ac:dyDescent="0.3">
      <c r="F14" s="32" t="s">
        <v>17</v>
      </c>
      <c r="G14" s="21" t="s">
        <v>35</v>
      </c>
      <c r="H14" s="5">
        <f>H16*5%</f>
        <v>0.05</v>
      </c>
      <c r="I14" s="8"/>
    </row>
    <row r="15" spans="1:9" ht="16.5" customHeight="1" outlineLevel="1" thickBot="1" x14ac:dyDescent="0.3">
      <c r="B15" s="34" t="s">
        <v>6</v>
      </c>
      <c r="C15" s="21" t="s">
        <v>30</v>
      </c>
      <c r="D15" s="5">
        <f>D17*20%</f>
        <v>0.2</v>
      </c>
      <c r="F15" s="184"/>
      <c r="I15" s="8"/>
    </row>
    <row r="16" spans="1:9" ht="16.5" customHeight="1" outlineLevel="1" thickBot="1" x14ac:dyDescent="0.3">
      <c r="F16" s="38" t="s">
        <v>4</v>
      </c>
      <c r="G16" s="16" t="s">
        <v>14</v>
      </c>
      <c r="H16" s="30">
        <v>1</v>
      </c>
      <c r="I16" s="8"/>
    </row>
    <row r="17" spans="2:9" ht="16.5" customHeight="1" outlineLevel="1" thickBot="1" x14ac:dyDescent="0.3">
      <c r="B17" s="42" t="s">
        <v>8</v>
      </c>
      <c r="C17" s="43" t="s">
        <v>48</v>
      </c>
      <c r="D17" s="29">
        <v>1</v>
      </c>
      <c r="F17" s="1"/>
      <c r="G17" s="1"/>
      <c r="H17" s="1"/>
      <c r="I17" s="8"/>
    </row>
    <row r="18" spans="2:9" ht="16.5" customHeight="1" outlineLevel="1" thickBot="1" x14ac:dyDescent="0.3">
      <c r="B18" s="187"/>
      <c r="C18" s="187"/>
      <c r="D18" s="187"/>
      <c r="F18" s="33" t="s">
        <v>18</v>
      </c>
      <c r="G18" s="21" t="s">
        <v>36</v>
      </c>
      <c r="H18" s="5">
        <f>H20*5%</f>
        <v>0.05</v>
      </c>
      <c r="I18" s="8"/>
    </row>
    <row r="19" spans="2:9" ht="15" customHeight="1" thickBot="1" x14ac:dyDescent="0.3">
      <c r="D19" s="18"/>
      <c r="F19" s="184"/>
      <c r="I19" s="8"/>
    </row>
    <row r="20" spans="2:9" ht="15" customHeight="1" thickBot="1" x14ac:dyDescent="0.3">
      <c r="B20" s="34" t="s">
        <v>7</v>
      </c>
      <c r="C20" s="21" t="s">
        <v>31</v>
      </c>
      <c r="D20" s="5">
        <f>D22*5%+D23*5%+D24*5%</f>
        <v>0.08</v>
      </c>
      <c r="F20" s="40" t="s">
        <v>19</v>
      </c>
      <c r="G20" s="6" t="s">
        <v>15</v>
      </c>
      <c r="H20" s="31">
        <v>1</v>
      </c>
      <c r="I20" s="8"/>
    </row>
    <row r="21" spans="2:9" ht="15" customHeight="1" outlineLevel="1" thickBot="1" x14ac:dyDescent="0.3">
      <c r="B21" s="7"/>
      <c r="F21" s="184"/>
      <c r="I21" s="8"/>
    </row>
    <row r="22" spans="2:9" ht="15" customHeight="1" outlineLevel="1" thickBot="1" x14ac:dyDescent="0.3">
      <c r="B22" s="40" t="s">
        <v>9</v>
      </c>
      <c r="C22" s="16" t="s">
        <v>38</v>
      </c>
      <c r="D22" s="29">
        <v>1</v>
      </c>
      <c r="F22" s="33" t="s">
        <v>20</v>
      </c>
      <c r="G22" s="21" t="s">
        <v>37</v>
      </c>
      <c r="H22" s="5">
        <f>H24*5%</f>
        <v>0.05</v>
      </c>
      <c r="I22" s="8"/>
    </row>
    <row r="23" spans="2:9" ht="15" customHeight="1" outlineLevel="1" thickBot="1" x14ac:dyDescent="0.3">
      <c r="B23" s="41" t="s">
        <v>10</v>
      </c>
      <c r="C23" s="22" t="s">
        <v>39</v>
      </c>
      <c r="D23" s="29">
        <v>0</v>
      </c>
      <c r="F23" s="184"/>
      <c r="I23" s="8"/>
    </row>
    <row r="24" spans="2:9" ht="15" customHeight="1" outlineLevel="1" thickBot="1" x14ac:dyDescent="0.3">
      <c r="B24" s="40" t="s">
        <v>11</v>
      </c>
      <c r="C24" s="16" t="s">
        <v>40</v>
      </c>
      <c r="D24" s="29">
        <v>0.6</v>
      </c>
      <c r="F24" s="40" t="s">
        <v>21</v>
      </c>
      <c r="G24" s="6" t="s">
        <v>50</v>
      </c>
      <c r="H24" s="31">
        <v>1</v>
      </c>
      <c r="I24" s="8"/>
    </row>
    <row r="25" spans="2:9" ht="15" customHeight="1" outlineLevel="1" x14ac:dyDescent="0.25">
      <c r="F25" s="23"/>
      <c r="G25" s="23"/>
      <c r="H25" s="23"/>
      <c r="I25" s="8"/>
    </row>
    <row r="26" spans="2:9" ht="15" customHeight="1" x14ac:dyDescent="0.25">
      <c r="F26" s="23"/>
      <c r="G26" s="23"/>
      <c r="H26" s="23"/>
      <c r="I26" s="8"/>
    </row>
    <row r="27" spans="2:9" ht="15.75" customHeight="1" x14ac:dyDescent="0.25">
      <c r="F27" s="184"/>
      <c r="G27" s="169"/>
      <c r="H27" s="18"/>
      <c r="I27" s="8"/>
    </row>
    <row r="28" spans="2:9" ht="17.25" customHeight="1" outlineLevel="1" thickBot="1" x14ac:dyDescent="0.3">
      <c r="F28" s="184"/>
      <c r="I28" s="8"/>
    </row>
    <row r="29" spans="2:9" ht="34.5" customHeight="1" outlineLevel="1" thickBot="1" x14ac:dyDescent="0.3">
      <c r="B29" s="187"/>
      <c r="D29" s="45"/>
      <c r="F29" s="27">
        <v>3</v>
      </c>
      <c r="G29" s="17" t="s">
        <v>33</v>
      </c>
      <c r="H29" s="5">
        <f>H33*15%+H34*5%+H35*5%+H36*5%+H37*5%+H38*5%</f>
        <v>0.38499999999999995</v>
      </c>
      <c r="I29" s="8"/>
    </row>
    <row r="30" spans="2:9" ht="15" customHeight="1" outlineLevel="1" thickBot="1" x14ac:dyDescent="0.3">
      <c r="F30" s="184"/>
      <c r="G30" s="20"/>
      <c r="H30" s="19"/>
      <c r="I30" s="8"/>
    </row>
    <row r="31" spans="2:9" ht="15" customHeight="1" outlineLevel="1" thickBot="1" x14ac:dyDescent="0.3">
      <c r="F31" s="35" t="s">
        <v>22</v>
      </c>
      <c r="G31" s="21" t="s">
        <v>16</v>
      </c>
      <c r="H31" s="5"/>
      <c r="I31" s="8"/>
    </row>
    <row r="32" spans="2:9" ht="15" customHeight="1" outlineLevel="1" thickBot="1" x14ac:dyDescent="0.3">
      <c r="C32" s="20"/>
      <c r="D32" s="19"/>
      <c r="F32" s="184"/>
      <c r="I32" s="8"/>
    </row>
    <row r="33" spans="2:9" ht="15" customHeight="1" outlineLevel="1" thickBot="1" x14ac:dyDescent="0.3">
      <c r="C33" s="20"/>
      <c r="D33" s="19"/>
      <c r="F33" s="38" t="s">
        <v>23</v>
      </c>
      <c r="G33" s="24" t="s">
        <v>41</v>
      </c>
      <c r="H33" s="36">
        <v>1</v>
      </c>
      <c r="I33" s="8"/>
    </row>
    <row r="34" spans="2:9" ht="15" customHeight="1" outlineLevel="1" thickBot="1" x14ac:dyDescent="0.3">
      <c r="C34" s="20"/>
      <c r="D34" s="19"/>
      <c r="F34" s="38" t="s">
        <v>24</v>
      </c>
      <c r="G34" s="25" t="s">
        <v>42</v>
      </c>
      <c r="H34" s="36">
        <v>1</v>
      </c>
      <c r="I34" s="8"/>
    </row>
    <row r="35" spans="2:9" ht="15" customHeight="1" outlineLevel="1" thickBot="1" x14ac:dyDescent="0.3">
      <c r="B35" s="23"/>
      <c r="C35" s="23"/>
      <c r="D35" s="23"/>
      <c r="F35" s="38" t="s">
        <v>25</v>
      </c>
      <c r="G35" s="26" t="s">
        <v>43</v>
      </c>
      <c r="H35" s="37">
        <v>1</v>
      </c>
      <c r="I35" s="8"/>
    </row>
    <row r="36" spans="2:9" ht="33" customHeight="1" outlineLevel="1" thickBot="1" x14ac:dyDescent="0.3">
      <c r="B36" s="23"/>
      <c r="C36" s="23"/>
      <c r="D36" s="23"/>
      <c r="F36" s="38" t="s">
        <v>26</v>
      </c>
      <c r="G36" s="24" t="s">
        <v>44</v>
      </c>
      <c r="H36" s="36">
        <v>1</v>
      </c>
      <c r="I36" s="8"/>
    </row>
    <row r="37" spans="2:9" ht="35.25" customHeight="1" thickBot="1" x14ac:dyDescent="0.3">
      <c r="B37" s="23"/>
      <c r="C37" s="23"/>
      <c r="D37" s="23"/>
      <c r="F37" s="38" t="s">
        <v>27</v>
      </c>
      <c r="G37" s="24" t="s">
        <v>44</v>
      </c>
      <c r="H37" s="36">
        <v>1</v>
      </c>
      <c r="I37" s="8"/>
    </row>
    <row r="38" spans="2:9" ht="14.25" customHeight="1" collapsed="1" thickBot="1" x14ac:dyDescent="0.3">
      <c r="B38" s="23"/>
      <c r="C38" s="23"/>
      <c r="D38" s="23"/>
      <c r="F38" s="38" t="s">
        <v>28</v>
      </c>
      <c r="G38" s="24" t="s">
        <v>45</v>
      </c>
      <c r="H38" s="36">
        <v>0.7</v>
      </c>
      <c r="I38" s="8"/>
    </row>
    <row r="39" spans="2:9" ht="15.75" hidden="1" customHeight="1" outlineLevel="1" x14ac:dyDescent="0.25">
      <c r="B39" s="23"/>
      <c r="C39" s="23"/>
      <c r="D39" s="23"/>
      <c r="I39" s="8"/>
    </row>
    <row r="40" spans="2:9" ht="15" hidden="1" customHeight="1" outlineLevel="1" x14ac:dyDescent="0.25">
      <c r="B40" s="23"/>
      <c r="C40" s="23"/>
      <c r="D40" s="23"/>
      <c r="I40" s="8"/>
    </row>
    <row r="41" spans="2:9" ht="15" hidden="1" customHeight="1" outlineLevel="1" x14ac:dyDescent="0.25">
      <c r="B41" s="23"/>
      <c r="C41" s="23"/>
      <c r="D41" s="23"/>
      <c r="I41" s="8"/>
    </row>
    <row r="42" spans="2:9" ht="15" hidden="1" customHeight="1" outlineLevel="1" x14ac:dyDescent="0.25">
      <c r="B42" s="23"/>
      <c r="C42" s="23"/>
      <c r="D42" s="23"/>
      <c r="I42" s="8"/>
    </row>
    <row r="43" spans="2:9" ht="15" hidden="1" customHeight="1" outlineLevel="1" x14ac:dyDescent="0.25">
      <c r="B43" s="23"/>
      <c r="C43" s="23"/>
      <c r="D43" s="23"/>
      <c r="I43" s="8"/>
    </row>
    <row r="44" spans="2:9" ht="17.25" thickBot="1" x14ac:dyDescent="0.3">
      <c r="B44" s="44"/>
      <c r="C44" s="44"/>
      <c r="D44" s="44"/>
      <c r="E44" s="10"/>
      <c r="F44" s="10"/>
      <c r="G44" s="10"/>
      <c r="H44" s="10"/>
      <c r="I44" s="11"/>
    </row>
    <row r="45" spans="2:9" ht="17.25" thickBot="1" x14ac:dyDescent="0.3"/>
    <row r="46" spans="2:9" ht="27.75" customHeight="1" thickBot="1" x14ac:dyDescent="0.3">
      <c r="B46" s="314" t="s">
        <v>5</v>
      </c>
      <c r="C46" s="315"/>
      <c r="D46" s="315"/>
      <c r="E46" s="315"/>
      <c r="F46" s="315"/>
      <c r="G46" s="315"/>
      <c r="H46" s="315"/>
      <c r="I46" s="316"/>
    </row>
    <row r="47" spans="2:9" ht="16.5" customHeight="1" thickBot="1" x14ac:dyDescent="0.3">
      <c r="B47" s="318"/>
      <c r="C47" s="319"/>
      <c r="D47" s="320"/>
      <c r="I47" s="8"/>
    </row>
    <row r="48" spans="2:9" ht="16.5" customHeight="1" thickBot="1" x14ac:dyDescent="0.3">
      <c r="B48" s="321"/>
      <c r="C48" s="322"/>
      <c r="D48" s="323"/>
      <c r="F48" s="1"/>
      <c r="I48" s="8"/>
    </row>
    <row r="49" spans="2:9" ht="17.25" thickBot="1" x14ac:dyDescent="0.3">
      <c r="B49" s="324"/>
      <c r="C49" s="325"/>
      <c r="D49" s="326"/>
      <c r="F49" s="46">
        <v>4</v>
      </c>
      <c r="G49" s="47" t="s">
        <v>49</v>
      </c>
      <c r="H49" s="158">
        <f>D8+H8+H29</f>
        <v>0.91500000000000004</v>
      </c>
      <c r="I49" s="8"/>
    </row>
    <row r="50" spans="2:9" ht="17.25" thickBot="1" x14ac:dyDescent="0.3">
      <c r="B50" s="324"/>
      <c r="C50" s="325"/>
      <c r="D50" s="326"/>
      <c r="G50" s="189" t="s">
        <v>160</v>
      </c>
      <c r="I50" s="8"/>
    </row>
    <row r="51" spans="2:9" x14ac:dyDescent="0.25">
      <c r="B51" s="324"/>
      <c r="C51" s="325"/>
      <c r="D51" s="326"/>
      <c r="I51" s="8"/>
    </row>
    <row r="52" spans="2:9" ht="17.25" thickBot="1" x14ac:dyDescent="0.3">
      <c r="B52" s="327"/>
      <c r="C52" s="328"/>
      <c r="D52" s="329"/>
      <c r="E52" s="10"/>
      <c r="F52" s="10"/>
      <c r="G52" s="10"/>
      <c r="H52" s="10"/>
      <c r="I52" s="11"/>
    </row>
    <row r="53" spans="2:9" ht="17.25" thickBot="1" x14ac:dyDescent="0.3">
      <c r="B53" s="186"/>
      <c r="C53" s="52"/>
      <c r="D53" s="52"/>
      <c r="E53" s="52"/>
      <c r="F53" s="52"/>
      <c r="G53" s="52"/>
      <c r="H53" s="52"/>
      <c r="I53" s="53"/>
    </row>
    <row r="54" spans="2:9" ht="17.25" customHeight="1" thickBot="1" x14ac:dyDescent="0.3">
      <c r="B54" s="311" t="s">
        <v>61</v>
      </c>
      <c r="C54" s="313"/>
      <c r="D54" s="188" t="s">
        <v>143</v>
      </c>
      <c r="E54" s="204" t="s">
        <v>62</v>
      </c>
      <c r="F54" s="188" t="s">
        <v>144</v>
      </c>
      <c r="G54" s="311" t="s">
        <v>63</v>
      </c>
      <c r="H54" s="312"/>
      <c r="I54" s="313"/>
    </row>
    <row r="55" spans="2:9" ht="106.5" customHeight="1" thickBot="1" x14ac:dyDescent="0.3">
      <c r="B55" s="336" t="s">
        <v>163</v>
      </c>
      <c r="C55" s="337"/>
      <c r="D55" s="132"/>
      <c r="E55" s="330"/>
      <c r="F55" s="132" t="s">
        <v>162</v>
      </c>
      <c r="G55" s="333"/>
      <c r="H55" s="333"/>
      <c r="I55" s="334"/>
    </row>
    <row r="56" spans="2:9" x14ac:dyDescent="0.25">
      <c r="B56" s="54"/>
      <c r="D56" s="303"/>
      <c r="E56" s="303"/>
      <c r="F56" s="303"/>
      <c r="G56" s="303"/>
      <c r="H56" s="303"/>
      <c r="I56" s="303"/>
    </row>
    <row r="57" spans="2:9" x14ac:dyDescent="0.25">
      <c r="B57" s="54"/>
      <c r="D57" s="303"/>
      <c r="E57" s="303"/>
      <c r="F57" s="303"/>
      <c r="G57" s="303"/>
      <c r="H57" s="303"/>
      <c r="I57" s="303"/>
    </row>
    <row r="58" spans="2:9" x14ac:dyDescent="0.25">
      <c r="B58" s="54"/>
      <c r="D58" s="303"/>
      <c r="E58" s="303"/>
      <c r="F58" s="303"/>
      <c r="G58" s="303"/>
      <c r="H58" s="303"/>
      <c r="I58" s="303"/>
    </row>
    <row r="59" spans="2:9" x14ac:dyDescent="0.25">
      <c r="B59" s="54"/>
      <c r="D59" s="303"/>
      <c r="E59" s="303"/>
      <c r="F59" s="303"/>
      <c r="G59" s="303"/>
      <c r="H59" s="303"/>
      <c r="I59" s="303"/>
    </row>
    <row r="60" spans="2:9" x14ac:dyDescent="0.25">
      <c r="B60" s="54"/>
      <c r="D60" s="303"/>
      <c r="E60" s="303"/>
      <c r="F60" s="303"/>
      <c r="G60" s="303"/>
      <c r="H60" s="303"/>
      <c r="I60" s="303"/>
    </row>
    <row r="61" spans="2:9" x14ac:dyDescent="0.25">
      <c r="B61" s="54"/>
      <c r="D61" s="303"/>
      <c r="E61" s="303"/>
      <c r="F61" s="303"/>
      <c r="G61" s="303"/>
      <c r="H61" s="303"/>
      <c r="I61" s="303"/>
    </row>
    <row r="62" spans="2:9" x14ac:dyDescent="0.25">
      <c r="B62" s="54"/>
      <c r="C62" s="1"/>
      <c r="D62" s="335"/>
      <c r="E62" s="335"/>
      <c r="F62" s="335"/>
      <c r="G62" s="335"/>
      <c r="H62" s="335"/>
      <c r="I62" s="335"/>
    </row>
    <row r="63" spans="2:9" x14ac:dyDescent="0.25">
      <c r="B63" s="54"/>
      <c r="C63" s="1"/>
      <c r="D63" s="335"/>
      <c r="E63" s="335"/>
      <c r="F63" s="335"/>
      <c r="G63" s="335"/>
      <c r="H63" s="335"/>
      <c r="I63" s="335"/>
    </row>
    <row r="64" spans="2:9" x14ac:dyDescent="0.25">
      <c r="B64" s="54"/>
      <c r="C64" s="1"/>
      <c r="D64" s="335"/>
      <c r="E64" s="335"/>
      <c r="F64" s="335"/>
      <c r="G64" s="335"/>
      <c r="H64" s="335"/>
      <c r="I64" s="335"/>
    </row>
    <row r="65" spans="2:9" x14ac:dyDescent="0.25">
      <c r="B65" s="54"/>
      <c r="C65" s="1"/>
      <c r="D65" s="335"/>
      <c r="E65" s="335"/>
      <c r="F65" s="335"/>
      <c r="G65" s="335"/>
      <c r="H65" s="335"/>
      <c r="I65" s="335"/>
    </row>
    <row r="66" spans="2:9" x14ac:dyDescent="0.25">
      <c r="B66" s="54"/>
      <c r="D66" s="303"/>
      <c r="E66" s="303"/>
      <c r="F66" s="303"/>
      <c r="G66" s="303"/>
      <c r="H66" s="303"/>
      <c r="I66" s="303"/>
    </row>
  </sheetData>
  <dataConsolidate/>
  <mergeCells count="41">
    <mergeCell ref="D66:F66"/>
    <mergeCell ref="G66:I66"/>
    <mergeCell ref="D63:F63"/>
    <mergeCell ref="G63:I63"/>
    <mergeCell ref="D64:F64"/>
    <mergeCell ref="G64:I64"/>
    <mergeCell ref="D65:F65"/>
    <mergeCell ref="G65:I65"/>
    <mergeCell ref="D60:F60"/>
    <mergeCell ref="G60:I60"/>
    <mergeCell ref="D61:F61"/>
    <mergeCell ref="G61:I61"/>
    <mergeCell ref="D62:F62"/>
    <mergeCell ref="G62:I62"/>
    <mergeCell ref="D57:F57"/>
    <mergeCell ref="G57:I57"/>
    <mergeCell ref="D58:F58"/>
    <mergeCell ref="G58:I58"/>
    <mergeCell ref="D59:F59"/>
    <mergeCell ref="G59:I59"/>
    <mergeCell ref="D56:F56"/>
    <mergeCell ref="G56:I56"/>
    <mergeCell ref="B5:I5"/>
    <mergeCell ref="B6:I6"/>
    <mergeCell ref="F13:H13"/>
    <mergeCell ref="B46:I46"/>
    <mergeCell ref="B47:D47"/>
    <mergeCell ref="B48:D52"/>
    <mergeCell ref="B54:C54"/>
    <mergeCell ref="E54:E55"/>
    <mergeCell ref="G54:I54"/>
    <mergeCell ref="B55:C55"/>
    <mergeCell ref="G55:I55"/>
    <mergeCell ref="A1:C4"/>
    <mergeCell ref="D1:G2"/>
    <mergeCell ref="H1:I1"/>
    <mergeCell ref="H2:I2"/>
    <mergeCell ref="D3:F4"/>
    <mergeCell ref="G3:G4"/>
    <mergeCell ref="H3:I3"/>
    <mergeCell ref="H4:I4"/>
  </mergeCells>
  <pageMargins left="0.7" right="0.7" top="0.75" bottom="0.75" header="0.3" footer="0.3"/>
  <pageSetup orientation="portrait" horizontalDpi="4294967294" vertic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  <outlinePr summaryBelow="0"/>
  </sheetPr>
  <dimension ref="A1:I66"/>
  <sheetViews>
    <sheetView topLeftCell="B37" zoomScale="80" zoomScaleNormal="80" workbookViewId="0">
      <selection activeCell="K55" sqref="K55"/>
    </sheetView>
  </sheetViews>
  <sheetFormatPr baseColWidth="10" defaultRowHeight="16.5" outlineLevelRow="1" x14ac:dyDescent="0.25"/>
  <cols>
    <col min="1" max="1" width="11.42578125" style="2" hidden="1" customWidth="1"/>
    <col min="2" max="2" width="5.28515625" style="191" customWidth="1"/>
    <col min="3" max="3" width="46.85546875" style="2" customWidth="1"/>
    <col min="4" max="4" width="6.5703125" style="2" customWidth="1"/>
    <col min="5" max="5" width="12" style="2" customWidth="1"/>
    <col min="6" max="6" width="4.7109375" style="2" customWidth="1"/>
    <col min="7" max="7" width="49.5703125" style="2" customWidth="1"/>
    <col min="8" max="8" width="6.42578125" style="2" customWidth="1"/>
    <col min="9" max="9" width="3.85546875" style="2" customWidth="1"/>
    <col min="10" max="10" width="6.85546875" style="2" customWidth="1"/>
    <col min="11" max="11" width="22.28515625" style="2" customWidth="1"/>
    <col min="12" max="12" width="15.140625" style="2" customWidth="1"/>
    <col min="13" max="16384" width="11.42578125" style="2"/>
  </cols>
  <sheetData>
    <row r="1" spans="1:9" ht="17.25" thickBot="1" x14ac:dyDescent="0.3">
      <c r="A1" s="299"/>
      <c r="B1" s="300"/>
      <c r="C1" s="301"/>
      <c r="D1" s="308" t="s">
        <v>54</v>
      </c>
      <c r="E1" s="308"/>
      <c r="F1" s="308"/>
      <c r="G1" s="308"/>
      <c r="H1" s="299" t="s">
        <v>55</v>
      </c>
      <c r="I1" s="301"/>
    </row>
    <row r="2" spans="1:9" ht="17.25" thickBot="1" x14ac:dyDescent="0.3">
      <c r="A2" s="302"/>
      <c r="B2" s="303"/>
      <c r="C2" s="304"/>
      <c r="D2" s="308"/>
      <c r="E2" s="308"/>
      <c r="F2" s="308"/>
      <c r="G2" s="308"/>
      <c r="H2" s="305" t="s">
        <v>56</v>
      </c>
      <c r="I2" s="307"/>
    </row>
    <row r="3" spans="1:9" x14ac:dyDescent="0.25">
      <c r="A3" s="302"/>
      <c r="B3" s="303"/>
      <c r="C3" s="304"/>
      <c r="D3" s="299" t="s">
        <v>57</v>
      </c>
      <c r="E3" s="300"/>
      <c r="F3" s="301"/>
      <c r="G3" s="309" t="s">
        <v>58</v>
      </c>
      <c r="H3" s="299" t="s">
        <v>59</v>
      </c>
      <c r="I3" s="301"/>
    </row>
    <row r="4" spans="1:9" ht="17.25" thickBot="1" x14ac:dyDescent="0.3">
      <c r="A4" s="305"/>
      <c r="B4" s="306"/>
      <c r="C4" s="307"/>
      <c r="D4" s="305"/>
      <c r="E4" s="306"/>
      <c r="F4" s="307"/>
      <c r="G4" s="310"/>
      <c r="H4" s="305" t="s">
        <v>60</v>
      </c>
      <c r="I4" s="307"/>
    </row>
    <row r="5" spans="1:9" ht="17.25" customHeight="1" thickBot="1" x14ac:dyDescent="0.3">
      <c r="B5" s="311" t="s">
        <v>12</v>
      </c>
      <c r="C5" s="312"/>
      <c r="D5" s="312"/>
      <c r="E5" s="312"/>
      <c r="F5" s="312"/>
      <c r="G5" s="312"/>
      <c r="H5" s="312"/>
      <c r="I5" s="313"/>
    </row>
    <row r="6" spans="1:9" ht="34.5" customHeight="1" thickBot="1" x14ac:dyDescent="0.3">
      <c r="B6" s="314" t="s">
        <v>47</v>
      </c>
      <c r="C6" s="315"/>
      <c r="D6" s="315"/>
      <c r="E6" s="315"/>
      <c r="F6" s="315"/>
      <c r="G6" s="315"/>
      <c r="H6" s="315"/>
      <c r="I6" s="316"/>
    </row>
    <row r="7" spans="1:9" ht="15.75" customHeight="1" thickBot="1" x14ac:dyDescent="0.3">
      <c r="B7" s="14"/>
      <c r="C7" s="12"/>
      <c r="D7" s="12"/>
      <c r="E7" s="12"/>
      <c r="F7" s="12"/>
      <c r="G7" s="12"/>
      <c r="H7" s="12"/>
      <c r="I7" s="13"/>
    </row>
    <row r="8" spans="1:9" ht="33.75" thickBot="1" x14ac:dyDescent="0.3">
      <c r="B8" s="9">
        <v>1</v>
      </c>
      <c r="C8" s="17" t="s">
        <v>46</v>
      </c>
      <c r="D8" s="5">
        <f>D10+D15+D20</f>
        <v>0.25</v>
      </c>
      <c r="E8" s="192"/>
      <c r="F8" s="15">
        <v>2</v>
      </c>
      <c r="G8" s="17" t="s">
        <v>32</v>
      </c>
      <c r="H8" s="5">
        <f>H10+H14+H18+H22</f>
        <v>0.2</v>
      </c>
      <c r="I8" s="8"/>
    </row>
    <row r="9" spans="1:9" ht="15.75" customHeight="1" thickBot="1" x14ac:dyDescent="0.3">
      <c r="B9" s="7"/>
      <c r="I9" s="8"/>
    </row>
    <row r="10" spans="1:9" ht="16.5" customHeight="1" thickBot="1" x14ac:dyDescent="0.3">
      <c r="B10" s="34" t="s">
        <v>2</v>
      </c>
      <c r="C10" s="21" t="s">
        <v>29</v>
      </c>
      <c r="D10" s="5">
        <f>D12*2%+D13*3%</f>
        <v>0.05</v>
      </c>
      <c r="F10" s="32" t="s">
        <v>1</v>
      </c>
      <c r="G10" s="21" t="s">
        <v>34</v>
      </c>
      <c r="H10" s="5">
        <f>H12*5%</f>
        <v>0.05</v>
      </c>
      <c r="I10" s="8"/>
    </row>
    <row r="11" spans="1:9" ht="17.25" outlineLevel="1" thickBot="1" x14ac:dyDescent="0.3">
      <c r="B11" s="7"/>
      <c r="F11" s="191"/>
      <c r="I11" s="8"/>
    </row>
    <row r="12" spans="1:9" ht="16.5" customHeight="1" outlineLevel="1" thickBot="1" x14ac:dyDescent="0.3">
      <c r="B12" s="40" t="s">
        <v>0</v>
      </c>
      <c r="C12" s="6" t="s">
        <v>52</v>
      </c>
      <c r="D12" s="28">
        <v>1</v>
      </c>
      <c r="F12" s="38" t="s">
        <v>3</v>
      </c>
      <c r="G12" s="16" t="s">
        <v>13</v>
      </c>
      <c r="H12" s="31">
        <v>1</v>
      </c>
      <c r="I12" s="8"/>
    </row>
    <row r="13" spans="1:9" ht="16.5" customHeight="1" outlineLevel="1" thickBot="1" x14ac:dyDescent="0.3">
      <c r="B13" s="40" t="s">
        <v>51</v>
      </c>
      <c r="C13" s="6" t="s">
        <v>53</v>
      </c>
      <c r="D13" s="28">
        <v>1</v>
      </c>
      <c r="F13" s="317"/>
      <c r="G13" s="317"/>
      <c r="H13" s="317"/>
      <c r="I13" s="8"/>
    </row>
    <row r="14" spans="1:9" ht="16.5" customHeight="1" outlineLevel="1" thickBot="1" x14ac:dyDescent="0.3">
      <c r="F14" s="32" t="s">
        <v>17</v>
      </c>
      <c r="G14" s="21" t="s">
        <v>35</v>
      </c>
      <c r="H14" s="5">
        <f>H16*5%</f>
        <v>0.05</v>
      </c>
      <c r="I14" s="8"/>
    </row>
    <row r="15" spans="1:9" ht="16.5" customHeight="1" outlineLevel="1" thickBot="1" x14ac:dyDescent="0.3">
      <c r="B15" s="34" t="s">
        <v>6</v>
      </c>
      <c r="C15" s="21" t="s">
        <v>30</v>
      </c>
      <c r="D15" s="5">
        <f>D17*20%</f>
        <v>0.12</v>
      </c>
      <c r="F15" s="191"/>
      <c r="I15" s="8"/>
    </row>
    <row r="16" spans="1:9" ht="16.5" customHeight="1" outlineLevel="1" thickBot="1" x14ac:dyDescent="0.3">
      <c r="F16" s="38" t="s">
        <v>4</v>
      </c>
      <c r="G16" s="16" t="s">
        <v>14</v>
      </c>
      <c r="H16" s="30">
        <v>1</v>
      </c>
      <c r="I16" s="8"/>
    </row>
    <row r="17" spans="2:9" ht="16.5" customHeight="1" outlineLevel="1" thickBot="1" x14ac:dyDescent="0.3">
      <c r="B17" s="42" t="s">
        <v>8</v>
      </c>
      <c r="C17" s="43" t="s">
        <v>48</v>
      </c>
      <c r="D17" s="29">
        <v>0.6</v>
      </c>
      <c r="F17" s="1"/>
      <c r="G17" s="1"/>
      <c r="H17" s="1"/>
      <c r="I17" s="8"/>
    </row>
    <row r="18" spans="2:9" ht="16.5" customHeight="1" outlineLevel="1" thickBot="1" x14ac:dyDescent="0.3">
      <c r="B18" s="196"/>
      <c r="C18" s="196"/>
      <c r="D18" s="196"/>
      <c r="F18" s="33" t="s">
        <v>18</v>
      </c>
      <c r="G18" s="21" t="s">
        <v>36</v>
      </c>
      <c r="H18" s="5">
        <f>H20*5%</f>
        <v>0.05</v>
      </c>
      <c r="I18" s="8"/>
    </row>
    <row r="19" spans="2:9" ht="15" customHeight="1" thickBot="1" x14ac:dyDescent="0.3">
      <c r="D19" s="18"/>
      <c r="F19" s="191"/>
      <c r="I19" s="8"/>
    </row>
    <row r="20" spans="2:9" ht="15" customHeight="1" thickBot="1" x14ac:dyDescent="0.3">
      <c r="B20" s="34" t="s">
        <v>7</v>
      </c>
      <c r="C20" s="21" t="s">
        <v>31</v>
      </c>
      <c r="D20" s="5">
        <f>D22*5%+D23*5%+D24*5%</f>
        <v>0.08</v>
      </c>
      <c r="F20" s="40" t="s">
        <v>19</v>
      </c>
      <c r="G20" s="6" t="s">
        <v>15</v>
      </c>
      <c r="H20" s="31">
        <v>1</v>
      </c>
      <c r="I20" s="8"/>
    </row>
    <row r="21" spans="2:9" ht="15" customHeight="1" outlineLevel="1" thickBot="1" x14ac:dyDescent="0.3">
      <c r="B21" s="7"/>
      <c r="F21" s="191"/>
      <c r="I21" s="8"/>
    </row>
    <row r="22" spans="2:9" ht="15" customHeight="1" outlineLevel="1" thickBot="1" x14ac:dyDescent="0.3">
      <c r="B22" s="40" t="s">
        <v>9</v>
      </c>
      <c r="C22" s="16" t="s">
        <v>38</v>
      </c>
      <c r="D22" s="29">
        <v>1</v>
      </c>
      <c r="F22" s="33" t="s">
        <v>20</v>
      </c>
      <c r="G22" s="21" t="s">
        <v>37</v>
      </c>
      <c r="H22" s="5">
        <f>H24*5%</f>
        <v>0.05</v>
      </c>
      <c r="I22" s="8"/>
    </row>
    <row r="23" spans="2:9" ht="15" customHeight="1" outlineLevel="1" thickBot="1" x14ac:dyDescent="0.3">
      <c r="B23" s="41" t="s">
        <v>10</v>
      </c>
      <c r="C23" s="22" t="s">
        <v>39</v>
      </c>
      <c r="D23" s="29">
        <v>0</v>
      </c>
      <c r="F23" s="191"/>
      <c r="I23" s="8"/>
    </row>
    <row r="24" spans="2:9" ht="15" customHeight="1" outlineLevel="1" thickBot="1" x14ac:dyDescent="0.3">
      <c r="B24" s="40" t="s">
        <v>11</v>
      </c>
      <c r="C24" s="16" t="s">
        <v>40</v>
      </c>
      <c r="D24" s="29">
        <v>0.6</v>
      </c>
      <c r="F24" s="40" t="s">
        <v>21</v>
      </c>
      <c r="G24" s="6" t="s">
        <v>50</v>
      </c>
      <c r="H24" s="31">
        <v>1</v>
      </c>
      <c r="I24" s="8"/>
    </row>
    <row r="25" spans="2:9" ht="15" customHeight="1" outlineLevel="1" x14ac:dyDescent="0.25">
      <c r="F25" s="23"/>
      <c r="G25" s="23"/>
      <c r="H25" s="23"/>
      <c r="I25" s="8"/>
    </row>
    <row r="26" spans="2:9" ht="15" customHeight="1" x14ac:dyDescent="0.25">
      <c r="F26" s="23"/>
      <c r="G26" s="23"/>
      <c r="H26" s="23"/>
      <c r="I26" s="8"/>
    </row>
    <row r="27" spans="2:9" ht="15.75" customHeight="1" x14ac:dyDescent="0.25">
      <c r="F27" s="191"/>
      <c r="G27" s="169"/>
      <c r="H27" s="18"/>
      <c r="I27" s="8"/>
    </row>
    <row r="28" spans="2:9" ht="17.25" customHeight="1" outlineLevel="1" thickBot="1" x14ac:dyDescent="0.3">
      <c r="F28" s="191"/>
      <c r="I28" s="8"/>
    </row>
    <row r="29" spans="2:9" ht="34.5" customHeight="1" outlineLevel="1" thickBot="1" x14ac:dyDescent="0.3">
      <c r="B29" s="196"/>
      <c r="D29" s="45"/>
      <c r="F29" s="27">
        <v>3</v>
      </c>
      <c r="G29" s="17" t="s">
        <v>33</v>
      </c>
      <c r="H29" s="5">
        <f>H33*15%+H34*5%+H35*5%+H36*5%+H37*5%+H38*5%</f>
        <v>0.39999999999999997</v>
      </c>
      <c r="I29" s="8"/>
    </row>
    <row r="30" spans="2:9" ht="15" customHeight="1" outlineLevel="1" thickBot="1" x14ac:dyDescent="0.3">
      <c r="F30" s="191"/>
      <c r="G30" s="20"/>
      <c r="H30" s="19"/>
      <c r="I30" s="8"/>
    </row>
    <row r="31" spans="2:9" ht="15" customHeight="1" outlineLevel="1" thickBot="1" x14ac:dyDescent="0.3">
      <c r="F31" s="35" t="s">
        <v>22</v>
      </c>
      <c r="G31" s="21" t="s">
        <v>16</v>
      </c>
      <c r="H31" s="5"/>
      <c r="I31" s="8"/>
    </row>
    <row r="32" spans="2:9" ht="15" customHeight="1" outlineLevel="1" thickBot="1" x14ac:dyDescent="0.3">
      <c r="C32" s="20"/>
      <c r="D32" s="19"/>
      <c r="F32" s="191"/>
      <c r="I32" s="8"/>
    </row>
    <row r="33" spans="2:9" ht="15" customHeight="1" outlineLevel="1" thickBot="1" x14ac:dyDescent="0.3">
      <c r="C33" s="20"/>
      <c r="D33" s="19"/>
      <c r="F33" s="38" t="s">
        <v>23</v>
      </c>
      <c r="G33" s="24" t="s">
        <v>41</v>
      </c>
      <c r="H33" s="36">
        <v>1</v>
      </c>
      <c r="I33" s="8"/>
    </row>
    <row r="34" spans="2:9" ht="15" customHeight="1" outlineLevel="1" thickBot="1" x14ac:dyDescent="0.3">
      <c r="C34" s="20"/>
      <c r="D34" s="19"/>
      <c r="F34" s="38" t="s">
        <v>24</v>
      </c>
      <c r="G34" s="25" t="s">
        <v>42</v>
      </c>
      <c r="H34" s="36">
        <v>1</v>
      </c>
      <c r="I34" s="8"/>
    </row>
    <row r="35" spans="2:9" ht="15" customHeight="1" outlineLevel="1" thickBot="1" x14ac:dyDescent="0.3">
      <c r="B35" s="23"/>
      <c r="C35" s="23"/>
      <c r="D35" s="23"/>
      <c r="F35" s="38" t="s">
        <v>25</v>
      </c>
      <c r="G35" s="26" t="s">
        <v>43</v>
      </c>
      <c r="H35" s="37">
        <v>1</v>
      </c>
      <c r="I35" s="8"/>
    </row>
    <row r="36" spans="2:9" ht="33" customHeight="1" outlineLevel="1" thickBot="1" x14ac:dyDescent="0.3">
      <c r="B36" s="23"/>
      <c r="C36" s="23"/>
      <c r="D36" s="23"/>
      <c r="F36" s="38" t="s">
        <v>26</v>
      </c>
      <c r="G36" s="24" t="s">
        <v>44</v>
      </c>
      <c r="H36" s="36">
        <v>1</v>
      </c>
      <c r="I36" s="8"/>
    </row>
    <row r="37" spans="2:9" ht="35.25" customHeight="1" thickBot="1" x14ac:dyDescent="0.3">
      <c r="B37" s="23"/>
      <c r="C37" s="23"/>
      <c r="D37" s="23"/>
      <c r="F37" s="38" t="s">
        <v>27</v>
      </c>
      <c r="G37" s="24" t="s">
        <v>44</v>
      </c>
      <c r="H37" s="36">
        <v>1</v>
      </c>
      <c r="I37" s="8"/>
    </row>
    <row r="38" spans="2:9" ht="14.25" customHeight="1" collapsed="1" thickBot="1" x14ac:dyDescent="0.3">
      <c r="B38" s="23"/>
      <c r="C38" s="23"/>
      <c r="D38" s="23"/>
      <c r="F38" s="38" t="s">
        <v>28</v>
      </c>
      <c r="G38" s="24" t="s">
        <v>45</v>
      </c>
      <c r="H38" s="36">
        <v>1</v>
      </c>
      <c r="I38" s="8"/>
    </row>
    <row r="39" spans="2:9" ht="15.75" hidden="1" customHeight="1" outlineLevel="1" x14ac:dyDescent="0.25">
      <c r="B39" s="23"/>
      <c r="C39" s="23"/>
      <c r="D39" s="23"/>
      <c r="I39" s="8"/>
    </row>
    <row r="40" spans="2:9" ht="15" hidden="1" customHeight="1" outlineLevel="1" x14ac:dyDescent="0.25">
      <c r="B40" s="23"/>
      <c r="C40" s="23"/>
      <c r="D40" s="23"/>
      <c r="I40" s="8"/>
    </row>
    <row r="41" spans="2:9" ht="15" hidden="1" customHeight="1" outlineLevel="1" x14ac:dyDescent="0.25">
      <c r="B41" s="23"/>
      <c r="C41" s="23"/>
      <c r="D41" s="23"/>
      <c r="I41" s="8"/>
    </row>
    <row r="42" spans="2:9" ht="15" hidden="1" customHeight="1" outlineLevel="1" x14ac:dyDescent="0.25">
      <c r="B42" s="23"/>
      <c r="C42" s="23"/>
      <c r="D42" s="23"/>
      <c r="I42" s="8"/>
    </row>
    <row r="43" spans="2:9" ht="15" hidden="1" customHeight="1" outlineLevel="1" x14ac:dyDescent="0.25">
      <c r="B43" s="23"/>
      <c r="C43" s="23"/>
      <c r="D43" s="23"/>
      <c r="I43" s="8"/>
    </row>
    <row r="44" spans="2:9" ht="17.25" thickBot="1" x14ac:dyDescent="0.3">
      <c r="B44" s="44"/>
      <c r="C44" s="44"/>
      <c r="D44" s="44"/>
      <c r="E44" s="10"/>
      <c r="F44" s="10"/>
      <c r="G44" s="10"/>
      <c r="H44" s="10"/>
      <c r="I44" s="11"/>
    </row>
    <row r="45" spans="2:9" ht="17.25" thickBot="1" x14ac:dyDescent="0.3"/>
    <row r="46" spans="2:9" ht="27.75" customHeight="1" thickBot="1" x14ac:dyDescent="0.3">
      <c r="B46" s="314" t="s">
        <v>5</v>
      </c>
      <c r="C46" s="315"/>
      <c r="D46" s="315"/>
      <c r="E46" s="315"/>
      <c r="F46" s="315"/>
      <c r="G46" s="315"/>
      <c r="H46" s="315"/>
      <c r="I46" s="316"/>
    </row>
    <row r="47" spans="2:9" ht="16.5" customHeight="1" thickBot="1" x14ac:dyDescent="0.3">
      <c r="B47" s="318"/>
      <c r="C47" s="319"/>
      <c r="D47" s="320"/>
      <c r="I47" s="8"/>
    </row>
    <row r="48" spans="2:9" ht="16.5" customHeight="1" thickBot="1" x14ac:dyDescent="0.3">
      <c r="B48" s="321"/>
      <c r="C48" s="322"/>
      <c r="D48" s="323"/>
      <c r="F48" s="1"/>
      <c r="I48" s="8"/>
    </row>
    <row r="49" spans="2:9" ht="17.25" thickBot="1" x14ac:dyDescent="0.3">
      <c r="B49" s="324"/>
      <c r="C49" s="325"/>
      <c r="D49" s="326"/>
      <c r="F49" s="46">
        <v>4</v>
      </c>
      <c r="G49" s="47" t="s">
        <v>49</v>
      </c>
      <c r="H49" s="158">
        <f>D8+H8+H29</f>
        <v>0.85</v>
      </c>
      <c r="I49" s="8"/>
    </row>
    <row r="50" spans="2:9" ht="17.25" thickBot="1" x14ac:dyDescent="0.3">
      <c r="B50" s="324"/>
      <c r="C50" s="325"/>
      <c r="D50" s="326"/>
      <c r="G50" s="194" t="s">
        <v>160</v>
      </c>
      <c r="I50" s="8"/>
    </row>
    <row r="51" spans="2:9" x14ac:dyDescent="0.25">
      <c r="B51" s="324"/>
      <c r="C51" s="325"/>
      <c r="D51" s="326"/>
      <c r="I51" s="8"/>
    </row>
    <row r="52" spans="2:9" ht="17.25" thickBot="1" x14ac:dyDescent="0.3">
      <c r="B52" s="327"/>
      <c r="C52" s="328"/>
      <c r="D52" s="329"/>
      <c r="E52" s="10"/>
      <c r="F52" s="10"/>
      <c r="G52" s="10"/>
      <c r="H52" s="10"/>
      <c r="I52" s="11"/>
    </row>
    <row r="53" spans="2:9" ht="17.25" thickBot="1" x14ac:dyDescent="0.3">
      <c r="B53" s="195"/>
      <c r="C53" s="52"/>
      <c r="D53" s="52"/>
      <c r="E53" s="52"/>
      <c r="F53" s="52"/>
      <c r="G53" s="52"/>
      <c r="H53" s="52"/>
      <c r="I53" s="53"/>
    </row>
    <row r="54" spans="2:9" ht="17.25" customHeight="1" thickBot="1" x14ac:dyDescent="0.3">
      <c r="B54" s="311" t="s">
        <v>61</v>
      </c>
      <c r="C54" s="313"/>
      <c r="D54" s="193" t="s">
        <v>143</v>
      </c>
      <c r="E54" s="204" t="s">
        <v>62</v>
      </c>
      <c r="F54" s="193" t="s">
        <v>144</v>
      </c>
      <c r="G54" s="311" t="s">
        <v>63</v>
      </c>
      <c r="H54" s="312"/>
      <c r="I54" s="313"/>
    </row>
    <row r="55" spans="2:9" ht="106.5" customHeight="1" thickBot="1" x14ac:dyDescent="0.3">
      <c r="B55" s="336" t="s">
        <v>164</v>
      </c>
      <c r="C55" s="337"/>
      <c r="D55" s="132"/>
      <c r="E55" s="330"/>
      <c r="F55" s="132" t="s">
        <v>162</v>
      </c>
      <c r="G55" s="333"/>
      <c r="H55" s="333"/>
      <c r="I55" s="334"/>
    </row>
    <row r="56" spans="2:9" x14ac:dyDescent="0.25">
      <c r="B56" s="54"/>
      <c r="D56" s="303"/>
      <c r="E56" s="303"/>
      <c r="F56" s="303"/>
      <c r="G56" s="303"/>
      <c r="H56" s="303"/>
      <c r="I56" s="303"/>
    </row>
    <row r="57" spans="2:9" x14ac:dyDescent="0.25">
      <c r="B57" s="54"/>
      <c r="D57" s="303"/>
      <c r="E57" s="303"/>
      <c r="F57" s="303"/>
      <c r="G57" s="303"/>
      <c r="H57" s="303"/>
      <c r="I57" s="303"/>
    </row>
    <row r="58" spans="2:9" x14ac:dyDescent="0.25">
      <c r="B58" s="54"/>
      <c r="D58" s="303"/>
      <c r="E58" s="303"/>
      <c r="F58" s="303"/>
      <c r="G58" s="303"/>
      <c r="H58" s="303"/>
      <c r="I58" s="303"/>
    </row>
    <row r="59" spans="2:9" x14ac:dyDescent="0.25">
      <c r="B59" s="54"/>
      <c r="D59" s="303"/>
      <c r="E59" s="303"/>
      <c r="F59" s="303"/>
      <c r="G59" s="303"/>
      <c r="H59" s="303"/>
      <c r="I59" s="303"/>
    </row>
    <row r="60" spans="2:9" x14ac:dyDescent="0.25">
      <c r="B60" s="54"/>
      <c r="D60" s="303"/>
      <c r="E60" s="303"/>
      <c r="F60" s="303"/>
      <c r="G60" s="303"/>
      <c r="H60" s="303"/>
      <c r="I60" s="303"/>
    </row>
    <row r="61" spans="2:9" x14ac:dyDescent="0.25">
      <c r="B61" s="54"/>
      <c r="D61" s="303"/>
      <c r="E61" s="303"/>
      <c r="F61" s="303"/>
      <c r="G61" s="303"/>
      <c r="H61" s="303"/>
      <c r="I61" s="303"/>
    </row>
    <row r="62" spans="2:9" x14ac:dyDescent="0.25">
      <c r="B62" s="54"/>
      <c r="C62" s="1"/>
      <c r="D62" s="335"/>
      <c r="E62" s="335"/>
      <c r="F62" s="335"/>
      <c r="G62" s="335"/>
      <c r="H62" s="335"/>
      <c r="I62" s="335"/>
    </row>
    <row r="63" spans="2:9" x14ac:dyDescent="0.25">
      <c r="B63" s="54"/>
      <c r="C63" s="1"/>
      <c r="D63" s="335"/>
      <c r="E63" s="335"/>
      <c r="F63" s="335"/>
      <c r="G63" s="335"/>
      <c r="H63" s="335"/>
      <c r="I63" s="335"/>
    </row>
    <row r="64" spans="2:9" x14ac:dyDescent="0.25">
      <c r="B64" s="54"/>
      <c r="C64" s="1"/>
      <c r="D64" s="335"/>
      <c r="E64" s="335"/>
      <c r="F64" s="335"/>
      <c r="G64" s="335"/>
      <c r="H64" s="335"/>
      <c r="I64" s="335"/>
    </row>
    <row r="65" spans="2:9" x14ac:dyDescent="0.25">
      <c r="B65" s="54"/>
      <c r="C65" s="1"/>
      <c r="D65" s="335"/>
      <c r="E65" s="335"/>
      <c r="F65" s="335"/>
      <c r="G65" s="335"/>
      <c r="H65" s="335"/>
      <c r="I65" s="335"/>
    </row>
    <row r="66" spans="2:9" x14ac:dyDescent="0.25">
      <c r="B66" s="54"/>
      <c r="D66" s="303"/>
      <c r="E66" s="303"/>
      <c r="F66" s="303"/>
      <c r="G66" s="303"/>
      <c r="H66" s="303"/>
      <c r="I66" s="303"/>
    </row>
  </sheetData>
  <dataConsolidate/>
  <mergeCells count="41">
    <mergeCell ref="A1:C4"/>
    <mergeCell ref="D1:G2"/>
    <mergeCell ref="H1:I1"/>
    <mergeCell ref="H2:I2"/>
    <mergeCell ref="D3:F4"/>
    <mergeCell ref="G3:G4"/>
    <mergeCell ref="H3:I3"/>
    <mergeCell ref="H4:I4"/>
    <mergeCell ref="D56:F56"/>
    <mergeCell ref="G56:I56"/>
    <mergeCell ref="B5:I5"/>
    <mergeCell ref="B6:I6"/>
    <mergeCell ref="F13:H13"/>
    <mergeCell ref="B46:I46"/>
    <mergeCell ref="B47:D47"/>
    <mergeCell ref="B48:D52"/>
    <mergeCell ref="B54:C54"/>
    <mergeCell ref="E54:E55"/>
    <mergeCell ref="G54:I54"/>
    <mergeCell ref="B55:C55"/>
    <mergeCell ref="G55:I55"/>
    <mergeCell ref="D57:F57"/>
    <mergeCell ref="G57:I57"/>
    <mergeCell ref="D58:F58"/>
    <mergeCell ref="G58:I58"/>
    <mergeCell ref="D59:F59"/>
    <mergeCell ref="G59:I59"/>
    <mergeCell ref="D60:F60"/>
    <mergeCell ref="G60:I60"/>
    <mergeCell ref="D61:F61"/>
    <mergeCell ref="G61:I61"/>
    <mergeCell ref="D62:F62"/>
    <mergeCell ref="G62:I62"/>
    <mergeCell ref="D66:F66"/>
    <mergeCell ref="G66:I66"/>
    <mergeCell ref="D63:F63"/>
    <mergeCell ref="G63:I63"/>
    <mergeCell ref="D64:F64"/>
    <mergeCell ref="G64:I64"/>
    <mergeCell ref="D65:F65"/>
    <mergeCell ref="G65:I65"/>
  </mergeCells>
  <pageMargins left="0.7" right="0.7" top="0.75" bottom="0.75" header="0.3" footer="0.3"/>
  <pageSetup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  <outlinePr summaryBelow="0"/>
  </sheetPr>
  <dimension ref="A1:I66"/>
  <sheetViews>
    <sheetView topLeftCell="B1" zoomScale="80" zoomScaleNormal="80" workbookViewId="0">
      <selection activeCell="D12" sqref="D12"/>
    </sheetView>
  </sheetViews>
  <sheetFormatPr baseColWidth="10" defaultRowHeight="16.5" outlineLevelRow="1" x14ac:dyDescent="0.25"/>
  <cols>
    <col min="1" max="1" width="11.42578125" style="2" hidden="1" customWidth="1"/>
    <col min="2" max="2" width="5.28515625" style="191" customWidth="1"/>
    <col min="3" max="3" width="46.85546875" style="2" customWidth="1"/>
    <col min="4" max="4" width="6.5703125" style="2" customWidth="1"/>
    <col min="5" max="5" width="12" style="2" customWidth="1"/>
    <col min="6" max="6" width="4.7109375" style="2" customWidth="1"/>
    <col min="7" max="7" width="49.5703125" style="2" customWidth="1"/>
    <col min="8" max="8" width="6.42578125" style="2" customWidth="1"/>
    <col min="9" max="9" width="3.85546875" style="2" customWidth="1"/>
    <col min="10" max="10" width="6.85546875" style="2" customWidth="1"/>
    <col min="11" max="11" width="22.28515625" style="2" customWidth="1"/>
    <col min="12" max="12" width="15.140625" style="2" customWidth="1"/>
    <col min="13" max="16384" width="11.42578125" style="2"/>
  </cols>
  <sheetData>
    <row r="1" spans="1:9" ht="17.25" thickBot="1" x14ac:dyDescent="0.3">
      <c r="A1" s="299"/>
      <c r="B1" s="300"/>
      <c r="C1" s="301"/>
      <c r="D1" s="308" t="s">
        <v>54</v>
      </c>
      <c r="E1" s="308"/>
      <c r="F1" s="308"/>
      <c r="G1" s="308"/>
      <c r="H1" s="299" t="s">
        <v>55</v>
      </c>
      <c r="I1" s="301"/>
    </row>
    <row r="2" spans="1:9" ht="17.25" thickBot="1" x14ac:dyDescent="0.3">
      <c r="A2" s="302"/>
      <c r="B2" s="303"/>
      <c r="C2" s="304"/>
      <c r="D2" s="308"/>
      <c r="E2" s="308"/>
      <c r="F2" s="308"/>
      <c r="G2" s="308"/>
      <c r="H2" s="305" t="s">
        <v>56</v>
      </c>
      <c r="I2" s="307"/>
    </row>
    <row r="3" spans="1:9" x14ac:dyDescent="0.25">
      <c r="A3" s="302"/>
      <c r="B3" s="303"/>
      <c r="C3" s="304"/>
      <c r="D3" s="299" t="s">
        <v>57</v>
      </c>
      <c r="E3" s="300"/>
      <c r="F3" s="301"/>
      <c r="G3" s="309" t="s">
        <v>58</v>
      </c>
      <c r="H3" s="299" t="s">
        <v>59</v>
      </c>
      <c r="I3" s="301"/>
    </row>
    <row r="4" spans="1:9" ht="17.25" thickBot="1" x14ac:dyDescent="0.3">
      <c r="A4" s="305"/>
      <c r="B4" s="306"/>
      <c r="C4" s="307"/>
      <c r="D4" s="305"/>
      <c r="E4" s="306"/>
      <c r="F4" s="307"/>
      <c r="G4" s="310"/>
      <c r="H4" s="305" t="s">
        <v>60</v>
      </c>
      <c r="I4" s="307"/>
    </row>
    <row r="5" spans="1:9" ht="17.25" customHeight="1" thickBot="1" x14ac:dyDescent="0.3">
      <c r="B5" s="311" t="s">
        <v>12</v>
      </c>
      <c r="C5" s="312"/>
      <c r="D5" s="312"/>
      <c r="E5" s="312"/>
      <c r="F5" s="312"/>
      <c r="G5" s="312"/>
      <c r="H5" s="312"/>
      <c r="I5" s="313"/>
    </row>
    <row r="6" spans="1:9" ht="34.5" customHeight="1" thickBot="1" x14ac:dyDescent="0.3">
      <c r="B6" s="314" t="s">
        <v>47</v>
      </c>
      <c r="C6" s="315"/>
      <c r="D6" s="315"/>
      <c r="E6" s="315"/>
      <c r="F6" s="315"/>
      <c r="G6" s="315"/>
      <c r="H6" s="315"/>
      <c r="I6" s="316"/>
    </row>
    <row r="7" spans="1:9" ht="15.75" customHeight="1" thickBot="1" x14ac:dyDescent="0.3">
      <c r="B7" s="14"/>
      <c r="C7" s="12"/>
      <c r="D7" s="12"/>
      <c r="E7" s="12"/>
      <c r="F7" s="12"/>
      <c r="G7" s="12"/>
      <c r="H7" s="12"/>
      <c r="I7" s="13"/>
    </row>
    <row r="8" spans="1:9" ht="33.75" thickBot="1" x14ac:dyDescent="0.3">
      <c r="B8" s="9">
        <v>1</v>
      </c>
      <c r="C8" s="17" t="s">
        <v>46</v>
      </c>
      <c r="D8" s="5">
        <f>D10+D15+D20</f>
        <v>0.30099999999999999</v>
      </c>
      <c r="E8" s="192"/>
      <c r="F8" s="15">
        <v>2</v>
      </c>
      <c r="G8" s="17" t="s">
        <v>32</v>
      </c>
      <c r="H8" s="5">
        <f>H10+H14+H18+H22</f>
        <v>0.15000000000000002</v>
      </c>
      <c r="I8" s="8"/>
    </row>
    <row r="9" spans="1:9" ht="15.75" customHeight="1" thickBot="1" x14ac:dyDescent="0.3">
      <c r="B9" s="7"/>
      <c r="I9" s="8"/>
    </row>
    <row r="10" spans="1:9" ht="16.5" customHeight="1" thickBot="1" x14ac:dyDescent="0.3">
      <c r="B10" s="34" t="s">
        <v>2</v>
      </c>
      <c r="C10" s="21" t="s">
        <v>29</v>
      </c>
      <c r="D10" s="5">
        <f>D12*2%+D13*3%</f>
        <v>4.0999999999999995E-2</v>
      </c>
      <c r="F10" s="32" t="s">
        <v>1</v>
      </c>
      <c r="G10" s="21" t="s">
        <v>34</v>
      </c>
      <c r="H10" s="5">
        <f>H12*5%</f>
        <v>0.05</v>
      </c>
      <c r="I10" s="8"/>
    </row>
    <row r="11" spans="1:9" ht="17.25" outlineLevel="1" thickBot="1" x14ac:dyDescent="0.3">
      <c r="B11" s="7"/>
      <c r="F11" s="191"/>
      <c r="I11" s="8"/>
    </row>
    <row r="12" spans="1:9" ht="16.5" customHeight="1" outlineLevel="1" thickBot="1" x14ac:dyDescent="0.3">
      <c r="B12" s="40" t="s">
        <v>0</v>
      </c>
      <c r="C12" s="6" t="s">
        <v>52</v>
      </c>
      <c r="D12" s="28">
        <v>1</v>
      </c>
      <c r="F12" s="38" t="s">
        <v>3</v>
      </c>
      <c r="G12" s="16" t="s">
        <v>13</v>
      </c>
      <c r="H12" s="31">
        <v>1</v>
      </c>
      <c r="I12" s="8"/>
    </row>
    <row r="13" spans="1:9" ht="16.5" customHeight="1" outlineLevel="1" thickBot="1" x14ac:dyDescent="0.3">
      <c r="B13" s="40" t="s">
        <v>51</v>
      </c>
      <c r="C13" s="6" t="s">
        <v>53</v>
      </c>
      <c r="D13" s="28">
        <v>0.7</v>
      </c>
      <c r="F13" s="317"/>
      <c r="G13" s="317"/>
      <c r="H13" s="317"/>
      <c r="I13" s="8"/>
    </row>
    <row r="14" spans="1:9" ht="16.5" customHeight="1" outlineLevel="1" thickBot="1" x14ac:dyDescent="0.3">
      <c r="F14" s="32" t="s">
        <v>17</v>
      </c>
      <c r="G14" s="21" t="s">
        <v>35</v>
      </c>
      <c r="H14" s="5">
        <f>H16*5%</f>
        <v>0.05</v>
      </c>
      <c r="I14" s="8"/>
    </row>
    <row r="15" spans="1:9" ht="16.5" customHeight="1" outlineLevel="1" thickBot="1" x14ac:dyDescent="0.3">
      <c r="B15" s="34" t="s">
        <v>6</v>
      </c>
      <c r="C15" s="21" t="s">
        <v>30</v>
      </c>
      <c r="D15" s="5">
        <f>D17*20%</f>
        <v>0.2</v>
      </c>
      <c r="F15" s="191"/>
      <c r="I15" s="8"/>
    </row>
    <row r="16" spans="1:9" ht="16.5" customHeight="1" outlineLevel="1" thickBot="1" x14ac:dyDescent="0.3">
      <c r="F16" s="38" t="s">
        <v>4</v>
      </c>
      <c r="G16" s="16" t="s">
        <v>14</v>
      </c>
      <c r="H16" s="30">
        <v>1</v>
      </c>
      <c r="I16" s="8"/>
    </row>
    <row r="17" spans="2:9" ht="16.5" customHeight="1" outlineLevel="1" thickBot="1" x14ac:dyDescent="0.3">
      <c r="B17" s="42" t="s">
        <v>8</v>
      </c>
      <c r="C17" s="43" t="s">
        <v>48</v>
      </c>
      <c r="D17" s="29">
        <v>1</v>
      </c>
      <c r="F17" s="1"/>
      <c r="G17" s="1"/>
      <c r="H17" s="1"/>
      <c r="I17" s="8"/>
    </row>
    <row r="18" spans="2:9" ht="16.5" customHeight="1" outlineLevel="1" thickBot="1" x14ac:dyDescent="0.3">
      <c r="B18" s="196"/>
      <c r="C18" s="196"/>
      <c r="D18" s="196"/>
      <c r="F18" s="33" t="s">
        <v>18</v>
      </c>
      <c r="G18" s="21" t="s">
        <v>36</v>
      </c>
      <c r="H18" s="5">
        <f>H20*5%</f>
        <v>0</v>
      </c>
      <c r="I18" s="8"/>
    </row>
    <row r="19" spans="2:9" ht="15" customHeight="1" thickBot="1" x14ac:dyDescent="0.3">
      <c r="D19" s="18"/>
      <c r="F19" s="191"/>
      <c r="I19" s="8"/>
    </row>
    <row r="20" spans="2:9" ht="15" customHeight="1" thickBot="1" x14ac:dyDescent="0.3">
      <c r="B20" s="34" t="s">
        <v>7</v>
      </c>
      <c r="C20" s="21" t="s">
        <v>31</v>
      </c>
      <c r="D20" s="5">
        <f>D22*5%+D23*5%+D24*5%</f>
        <v>0.06</v>
      </c>
      <c r="F20" s="40" t="s">
        <v>19</v>
      </c>
      <c r="G20" s="6" t="s">
        <v>15</v>
      </c>
      <c r="H20" s="31">
        <v>0</v>
      </c>
      <c r="I20" s="8"/>
    </row>
    <row r="21" spans="2:9" ht="15" customHeight="1" outlineLevel="1" thickBot="1" x14ac:dyDescent="0.3">
      <c r="B21" s="7"/>
      <c r="F21" s="191"/>
      <c r="I21" s="8"/>
    </row>
    <row r="22" spans="2:9" ht="15" customHeight="1" outlineLevel="1" thickBot="1" x14ac:dyDescent="0.3">
      <c r="B22" s="40" t="s">
        <v>9</v>
      </c>
      <c r="C22" s="16" t="s">
        <v>38</v>
      </c>
      <c r="D22" s="29">
        <v>0.6</v>
      </c>
      <c r="F22" s="33" t="s">
        <v>20</v>
      </c>
      <c r="G22" s="21" t="s">
        <v>37</v>
      </c>
      <c r="H22" s="5">
        <f>H24*5%</f>
        <v>0.05</v>
      </c>
      <c r="I22" s="8"/>
    </row>
    <row r="23" spans="2:9" ht="15" customHeight="1" outlineLevel="1" thickBot="1" x14ac:dyDescent="0.3">
      <c r="B23" s="41" t="s">
        <v>10</v>
      </c>
      <c r="C23" s="22" t="s">
        <v>39</v>
      </c>
      <c r="D23" s="29">
        <v>0</v>
      </c>
      <c r="F23" s="191"/>
      <c r="I23" s="8"/>
    </row>
    <row r="24" spans="2:9" ht="15" customHeight="1" outlineLevel="1" thickBot="1" x14ac:dyDescent="0.3">
      <c r="B24" s="40" t="s">
        <v>11</v>
      </c>
      <c r="C24" s="16" t="s">
        <v>40</v>
      </c>
      <c r="D24" s="29">
        <v>0.6</v>
      </c>
      <c r="F24" s="40" t="s">
        <v>21</v>
      </c>
      <c r="G24" s="6" t="s">
        <v>50</v>
      </c>
      <c r="H24" s="31">
        <v>1</v>
      </c>
      <c r="I24" s="8"/>
    </row>
    <row r="25" spans="2:9" ht="15" customHeight="1" outlineLevel="1" x14ac:dyDescent="0.25">
      <c r="F25" s="23"/>
      <c r="G25" s="23"/>
      <c r="H25" s="23"/>
      <c r="I25" s="8"/>
    </row>
    <row r="26" spans="2:9" ht="15" customHeight="1" x14ac:dyDescent="0.25">
      <c r="F26" s="23"/>
      <c r="G26" s="23"/>
      <c r="H26" s="23"/>
      <c r="I26" s="8"/>
    </row>
    <row r="27" spans="2:9" ht="15.75" customHeight="1" x14ac:dyDescent="0.25">
      <c r="F27" s="191"/>
      <c r="G27" s="169"/>
      <c r="H27" s="18"/>
      <c r="I27" s="8"/>
    </row>
    <row r="28" spans="2:9" ht="17.25" customHeight="1" outlineLevel="1" thickBot="1" x14ac:dyDescent="0.3">
      <c r="F28" s="191"/>
      <c r="I28" s="8"/>
    </row>
    <row r="29" spans="2:9" ht="34.5" customHeight="1" outlineLevel="1" thickBot="1" x14ac:dyDescent="0.3">
      <c r="B29" s="196"/>
      <c r="D29" s="45"/>
      <c r="F29" s="27">
        <v>3</v>
      </c>
      <c r="G29" s="17" t="s">
        <v>33</v>
      </c>
      <c r="H29" s="5">
        <f>H33*15%+H34*5%+H35*5%+H36*5%+H37*5%+H38*5%</f>
        <v>0.36999999999999994</v>
      </c>
      <c r="I29" s="8"/>
    </row>
    <row r="30" spans="2:9" ht="15" customHeight="1" outlineLevel="1" thickBot="1" x14ac:dyDescent="0.3">
      <c r="F30" s="191"/>
      <c r="G30" s="20"/>
      <c r="H30" s="19"/>
      <c r="I30" s="8"/>
    </row>
    <row r="31" spans="2:9" ht="15" customHeight="1" outlineLevel="1" thickBot="1" x14ac:dyDescent="0.3">
      <c r="F31" s="35" t="s">
        <v>22</v>
      </c>
      <c r="G31" s="21" t="s">
        <v>16</v>
      </c>
      <c r="H31" s="5"/>
      <c r="I31" s="8"/>
    </row>
    <row r="32" spans="2:9" ht="15" customHeight="1" outlineLevel="1" thickBot="1" x14ac:dyDescent="0.3">
      <c r="C32" s="20"/>
      <c r="D32" s="19"/>
      <c r="F32" s="191"/>
      <c r="I32" s="8"/>
    </row>
    <row r="33" spans="2:9" ht="15" customHeight="1" outlineLevel="1" thickBot="1" x14ac:dyDescent="0.3">
      <c r="C33" s="20"/>
      <c r="D33" s="19"/>
      <c r="F33" s="38" t="s">
        <v>23</v>
      </c>
      <c r="G33" s="24" t="s">
        <v>41</v>
      </c>
      <c r="H33" s="36">
        <v>1</v>
      </c>
      <c r="I33" s="8"/>
    </row>
    <row r="34" spans="2:9" ht="15" customHeight="1" outlineLevel="1" thickBot="1" x14ac:dyDescent="0.3">
      <c r="C34" s="20"/>
      <c r="D34" s="19"/>
      <c r="F34" s="38" t="s">
        <v>24</v>
      </c>
      <c r="G34" s="25" t="s">
        <v>42</v>
      </c>
      <c r="H34" s="36">
        <v>0.7</v>
      </c>
      <c r="I34" s="8"/>
    </row>
    <row r="35" spans="2:9" ht="15" customHeight="1" outlineLevel="1" thickBot="1" x14ac:dyDescent="0.3">
      <c r="B35" s="23"/>
      <c r="C35" s="23"/>
      <c r="D35" s="23"/>
      <c r="F35" s="38" t="s">
        <v>25</v>
      </c>
      <c r="G35" s="26" t="s">
        <v>43</v>
      </c>
      <c r="H35" s="37">
        <v>1</v>
      </c>
      <c r="I35" s="8"/>
    </row>
    <row r="36" spans="2:9" ht="33" customHeight="1" outlineLevel="1" thickBot="1" x14ac:dyDescent="0.3">
      <c r="B36" s="23"/>
      <c r="C36" s="23"/>
      <c r="D36" s="23"/>
      <c r="F36" s="38" t="s">
        <v>26</v>
      </c>
      <c r="G36" s="24" t="s">
        <v>44</v>
      </c>
      <c r="H36" s="36">
        <v>1</v>
      </c>
      <c r="I36" s="8"/>
    </row>
    <row r="37" spans="2:9" ht="35.25" customHeight="1" thickBot="1" x14ac:dyDescent="0.3">
      <c r="B37" s="23"/>
      <c r="C37" s="23"/>
      <c r="D37" s="23"/>
      <c r="F37" s="38" t="s">
        <v>27</v>
      </c>
      <c r="G37" s="24" t="s">
        <v>44</v>
      </c>
      <c r="H37" s="36">
        <v>1</v>
      </c>
      <c r="I37" s="8"/>
    </row>
    <row r="38" spans="2:9" ht="14.25" customHeight="1" collapsed="1" thickBot="1" x14ac:dyDescent="0.3">
      <c r="B38" s="23"/>
      <c r="C38" s="23"/>
      <c r="D38" s="23"/>
      <c r="F38" s="38" t="s">
        <v>28</v>
      </c>
      <c r="G38" s="24" t="s">
        <v>45</v>
      </c>
      <c r="H38" s="36">
        <v>0.7</v>
      </c>
      <c r="I38" s="8"/>
    </row>
    <row r="39" spans="2:9" ht="15.75" hidden="1" customHeight="1" outlineLevel="1" x14ac:dyDescent="0.25">
      <c r="B39" s="23"/>
      <c r="C39" s="23"/>
      <c r="D39" s="23"/>
      <c r="I39" s="8"/>
    </row>
    <row r="40" spans="2:9" ht="15" hidden="1" customHeight="1" outlineLevel="1" x14ac:dyDescent="0.25">
      <c r="B40" s="23"/>
      <c r="C40" s="23"/>
      <c r="D40" s="23"/>
      <c r="I40" s="8"/>
    </row>
    <row r="41" spans="2:9" ht="15" hidden="1" customHeight="1" outlineLevel="1" x14ac:dyDescent="0.25">
      <c r="B41" s="23"/>
      <c r="C41" s="23"/>
      <c r="D41" s="23"/>
      <c r="I41" s="8"/>
    </row>
    <row r="42" spans="2:9" ht="15" hidden="1" customHeight="1" outlineLevel="1" x14ac:dyDescent="0.25">
      <c r="B42" s="23"/>
      <c r="C42" s="23"/>
      <c r="D42" s="23"/>
      <c r="I42" s="8"/>
    </row>
    <row r="43" spans="2:9" ht="15" hidden="1" customHeight="1" outlineLevel="1" x14ac:dyDescent="0.25">
      <c r="B43" s="23"/>
      <c r="C43" s="23"/>
      <c r="D43" s="23"/>
      <c r="I43" s="8"/>
    </row>
    <row r="44" spans="2:9" ht="17.25" thickBot="1" x14ac:dyDescent="0.3">
      <c r="B44" s="44"/>
      <c r="C44" s="44"/>
      <c r="D44" s="44"/>
      <c r="E44" s="10"/>
      <c r="F44" s="10"/>
      <c r="G44" s="10"/>
      <c r="H44" s="10"/>
      <c r="I44" s="11"/>
    </row>
    <row r="45" spans="2:9" ht="17.25" thickBot="1" x14ac:dyDescent="0.3"/>
    <row r="46" spans="2:9" ht="27.75" customHeight="1" thickBot="1" x14ac:dyDescent="0.3">
      <c r="B46" s="314" t="s">
        <v>5</v>
      </c>
      <c r="C46" s="315"/>
      <c r="D46" s="315"/>
      <c r="E46" s="315"/>
      <c r="F46" s="315"/>
      <c r="G46" s="315"/>
      <c r="H46" s="315"/>
      <c r="I46" s="316"/>
    </row>
    <row r="47" spans="2:9" ht="16.5" customHeight="1" thickBot="1" x14ac:dyDescent="0.3">
      <c r="B47" s="318"/>
      <c r="C47" s="319"/>
      <c r="D47" s="320"/>
      <c r="I47" s="8"/>
    </row>
    <row r="48" spans="2:9" ht="16.5" customHeight="1" thickBot="1" x14ac:dyDescent="0.3">
      <c r="B48" s="321"/>
      <c r="C48" s="322"/>
      <c r="D48" s="323"/>
      <c r="F48" s="1"/>
      <c r="I48" s="8"/>
    </row>
    <row r="49" spans="2:9" ht="17.25" thickBot="1" x14ac:dyDescent="0.3">
      <c r="B49" s="324"/>
      <c r="C49" s="325"/>
      <c r="D49" s="326"/>
      <c r="F49" s="46">
        <v>4</v>
      </c>
      <c r="G49" s="47" t="s">
        <v>49</v>
      </c>
      <c r="H49" s="158">
        <f>D8+H8+H29</f>
        <v>0.82099999999999995</v>
      </c>
      <c r="I49" s="8"/>
    </row>
    <row r="50" spans="2:9" ht="17.25" thickBot="1" x14ac:dyDescent="0.3">
      <c r="B50" s="324"/>
      <c r="C50" s="325"/>
      <c r="D50" s="326"/>
      <c r="G50" s="194" t="s">
        <v>160</v>
      </c>
      <c r="I50" s="8"/>
    </row>
    <row r="51" spans="2:9" x14ac:dyDescent="0.25">
      <c r="B51" s="324"/>
      <c r="C51" s="325"/>
      <c r="D51" s="326"/>
      <c r="I51" s="8"/>
    </row>
    <row r="52" spans="2:9" ht="17.25" thickBot="1" x14ac:dyDescent="0.3">
      <c r="B52" s="327"/>
      <c r="C52" s="328"/>
      <c r="D52" s="329"/>
      <c r="E52" s="10"/>
      <c r="F52" s="10"/>
      <c r="G52" s="10"/>
      <c r="H52" s="10"/>
      <c r="I52" s="11"/>
    </row>
    <row r="53" spans="2:9" ht="17.25" thickBot="1" x14ac:dyDescent="0.3">
      <c r="B53" s="195"/>
      <c r="C53" s="52"/>
      <c r="D53" s="52"/>
      <c r="E53" s="52"/>
      <c r="F53" s="52"/>
      <c r="G53" s="52"/>
      <c r="H53" s="52"/>
      <c r="I53" s="53"/>
    </row>
    <row r="54" spans="2:9" ht="17.25" customHeight="1" thickBot="1" x14ac:dyDescent="0.3">
      <c r="B54" s="311" t="s">
        <v>61</v>
      </c>
      <c r="C54" s="313"/>
      <c r="D54" s="193" t="s">
        <v>143</v>
      </c>
      <c r="E54" s="204" t="s">
        <v>62</v>
      </c>
      <c r="F54" s="193" t="s">
        <v>144</v>
      </c>
      <c r="G54" s="311" t="s">
        <v>63</v>
      </c>
      <c r="H54" s="312"/>
      <c r="I54" s="313"/>
    </row>
    <row r="55" spans="2:9" ht="106.5" customHeight="1" thickBot="1" x14ac:dyDescent="0.3">
      <c r="B55" s="336"/>
      <c r="C55" s="337"/>
      <c r="D55" s="132"/>
      <c r="E55" s="330"/>
      <c r="F55" s="132"/>
      <c r="G55" s="333"/>
      <c r="H55" s="333"/>
      <c r="I55" s="334"/>
    </row>
    <row r="56" spans="2:9" x14ac:dyDescent="0.25">
      <c r="B56" s="54"/>
      <c r="D56" s="303"/>
      <c r="E56" s="303"/>
      <c r="F56" s="303"/>
      <c r="G56" s="303"/>
      <c r="H56" s="303"/>
      <c r="I56" s="303"/>
    </row>
    <row r="57" spans="2:9" x14ac:dyDescent="0.25">
      <c r="B57" s="54"/>
      <c r="D57" s="303"/>
      <c r="E57" s="303"/>
      <c r="F57" s="303"/>
      <c r="G57" s="303"/>
      <c r="H57" s="303"/>
      <c r="I57" s="303"/>
    </row>
    <row r="58" spans="2:9" x14ac:dyDescent="0.25">
      <c r="B58" s="54"/>
      <c r="D58" s="303"/>
      <c r="E58" s="303"/>
      <c r="F58" s="303"/>
      <c r="G58" s="303"/>
      <c r="H58" s="303"/>
      <c r="I58" s="303"/>
    </row>
    <row r="59" spans="2:9" x14ac:dyDescent="0.25">
      <c r="B59" s="54"/>
      <c r="D59" s="303"/>
      <c r="E59" s="303"/>
      <c r="F59" s="303"/>
      <c r="G59" s="303"/>
      <c r="H59" s="303"/>
      <c r="I59" s="303"/>
    </row>
    <row r="60" spans="2:9" x14ac:dyDescent="0.25">
      <c r="B60" s="54"/>
      <c r="D60" s="303"/>
      <c r="E60" s="303"/>
      <c r="F60" s="303"/>
      <c r="G60" s="303"/>
      <c r="H60" s="303"/>
      <c r="I60" s="303"/>
    </row>
    <row r="61" spans="2:9" x14ac:dyDescent="0.25">
      <c r="B61" s="54"/>
      <c r="D61" s="303"/>
      <c r="E61" s="303"/>
      <c r="F61" s="303"/>
      <c r="G61" s="303"/>
      <c r="H61" s="303"/>
      <c r="I61" s="303"/>
    </row>
    <row r="62" spans="2:9" x14ac:dyDescent="0.25">
      <c r="B62" s="54"/>
      <c r="C62" s="1"/>
      <c r="D62" s="335"/>
      <c r="E62" s="335"/>
      <c r="F62" s="335"/>
      <c r="G62" s="335"/>
      <c r="H62" s="335"/>
      <c r="I62" s="335"/>
    </row>
    <row r="63" spans="2:9" x14ac:dyDescent="0.25">
      <c r="B63" s="54"/>
      <c r="C63" s="1"/>
      <c r="D63" s="335"/>
      <c r="E63" s="335"/>
      <c r="F63" s="335"/>
      <c r="G63" s="335"/>
      <c r="H63" s="335"/>
      <c r="I63" s="335"/>
    </row>
    <row r="64" spans="2:9" x14ac:dyDescent="0.25">
      <c r="B64" s="54"/>
      <c r="C64" s="1"/>
      <c r="D64" s="335"/>
      <c r="E64" s="335"/>
      <c r="F64" s="335"/>
      <c r="G64" s="335"/>
      <c r="H64" s="335"/>
      <c r="I64" s="335"/>
    </row>
    <row r="65" spans="2:9" x14ac:dyDescent="0.25">
      <c r="B65" s="54"/>
      <c r="C65" s="1"/>
      <c r="D65" s="335"/>
      <c r="E65" s="335"/>
      <c r="F65" s="335"/>
      <c r="G65" s="335"/>
      <c r="H65" s="335"/>
      <c r="I65" s="335"/>
    </row>
    <row r="66" spans="2:9" x14ac:dyDescent="0.25">
      <c r="B66" s="54"/>
      <c r="D66" s="303"/>
      <c r="E66" s="303"/>
      <c r="F66" s="303"/>
      <c r="G66" s="303"/>
      <c r="H66" s="303"/>
      <c r="I66" s="303"/>
    </row>
  </sheetData>
  <dataConsolidate/>
  <mergeCells count="41">
    <mergeCell ref="A1:C4"/>
    <mergeCell ref="D1:G2"/>
    <mergeCell ref="H1:I1"/>
    <mergeCell ref="H2:I2"/>
    <mergeCell ref="D3:F4"/>
    <mergeCell ref="G3:G4"/>
    <mergeCell ref="H3:I3"/>
    <mergeCell ref="H4:I4"/>
    <mergeCell ref="D56:F56"/>
    <mergeCell ref="G56:I56"/>
    <mergeCell ref="B5:I5"/>
    <mergeCell ref="B6:I6"/>
    <mergeCell ref="F13:H13"/>
    <mergeCell ref="B46:I46"/>
    <mergeCell ref="B47:D47"/>
    <mergeCell ref="B48:D52"/>
    <mergeCell ref="B54:C54"/>
    <mergeCell ref="E54:E55"/>
    <mergeCell ref="G54:I54"/>
    <mergeCell ref="B55:C55"/>
    <mergeCell ref="G55:I55"/>
    <mergeCell ref="D57:F57"/>
    <mergeCell ref="G57:I57"/>
    <mergeCell ref="D58:F58"/>
    <mergeCell ref="G58:I58"/>
    <mergeCell ref="D59:F59"/>
    <mergeCell ref="G59:I59"/>
    <mergeCell ref="D60:F60"/>
    <mergeCell ref="G60:I60"/>
    <mergeCell ref="D61:F61"/>
    <mergeCell ref="G61:I61"/>
    <mergeCell ref="D62:F62"/>
    <mergeCell ref="G62:I62"/>
    <mergeCell ref="D66:F66"/>
    <mergeCell ref="G66:I66"/>
    <mergeCell ref="D63:F63"/>
    <mergeCell ref="G63:I63"/>
    <mergeCell ref="D64:F64"/>
    <mergeCell ref="G64:I64"/>
    <mergeCell ref="D65:F65"/>
    <mergeCell ref="G65:I65"/>
  </mergeCells>
  <pageMargins left="0.7" right="0.7" top="0.75" bottom="0.75" header="0.3" footer="0.3"/>
  <pageSetup orientation="portrait" horizontalDpi="4294967294" verticalDpi="4294967294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  <outlinePr summaryBelow="0"/>
  </sheetPr>
  <dimension ref="A1:I66"/>
  <sheetViews>
    <sheetView topLeftCell="B5" zoomScale="80" zoomScaleNormal="80" workbookViewId="0">
      <selection activeCell="L12" sqref="L12"/>
    </sheetView>
  </sheetViews>
  <sheetFormatPr baseColWidth="10" defaultRowHeight="16.5" outlineLevelRow="1" x14ac:dyDescent="0.25"/>
  <cols>
    <col min="1" max="1" width="11.42578125" style="2" hidden="1" customWidth="1"/>
    <col min="2" max="2" width="5.28515625" style="191" customWidth="1"/>
    <col min="3" max="3" width="46.85546875" style="2" customWidth="1"/>
    <col min="4" max="4" width="6.5703125" style="2" customWidth="1"/>
    <col min="5" max="5" width="12" style="2" customWidth="1"/>
    <col min="6" max="6" width="4.7109375" style="2" customWidth="1"/>
    <col min="7" max="7" width="49.5703125" style="2" customWidth="1"/>
    <col min="8" max="8" width="6.42578125" style="2" customWidth="1"/>
    <col min="9" max="9" width="3.85546875" style="2" customWidth="1"/>
    <col min="10" max="10" width="6.85546875" style="2" customWidth="1"/>
    <col min="11" max="11" width="22.28515625" style="2" customWidth="1"/>
    <col min="12" max="12" width="15.140625" style="2" customWidth="1"/>
    <col min="13" max="16384" width="11.42578125" style="2"/>
  </cols>
  <sheetData>
    <row r="1" spans="1:9" ht="17.25" thickBot="1" x14ac:dyDescent="0.3">
      <c r="A1" s="299"/>
      <c r="B1" s="300"/>
      <c r="C1" s="301"/>
      <c r="D1" s="308" t="s">
        <v>54</v>
      </c>
      <c r="E1" s="308"/>
      <c r="F1" s="308"/>
      <c r="G1" s="308"/>
      <c r="H1" s="299" t="s">
        <v>55</v>
      </c>
      <c r="I1" s="301"/>
    </row>
    <row r="2" spans="1:9" ht="17.25" thickBot="1" x14ac:dyDescent="0.3">
      <c r="A2" s="302"/>
      <c r="B2" s="303"/>
      <c r="C2" s="304"/>
      <c r="D2" s="308"/>
      <c r="E2" s="308"/>
      <c r="F2" s="308"/>
      <c r="G2" s="308"/>
      <c r="H2" s="305" t="s">
        <v>56</v>
      </c>
      <c r="I2" s="307"/>
    </row>
    <row r="3" spans="1:9" x14ac:dyDescent="0.25">
      <c r="A3" s="302"/>
      <c r="B3" s="303"/>
      <c r="C3" s="304"/>
      <c r="D3" s="299" t="s">
        <v>57</v>
      </c>
      <c r="E3" s="300"/>
      <c r="F3" s="301"/>
      <c r="G3" s="309" t="s">
        <v>58</v>
      </c>
      <c r="H3" s="299" t="s">
        <v>59</v>
      </c>
      <c r="I3" s="301"/>
    </row>
    <row r="4" spans="1:9" ht="17.25" thickBot="1" x14ac:dyDescent="0.3">
      <c r="A4" s="305"/>
      <c r="B4" s="306"/>
      <c r="C4" s="307"/>
      <c r="D4" s="305"/>
      <c r="E4" s="306"/>
      <c r="F4" s="307"/>
      <c r="G4" s="310"/>
      <c r="H4" s="305" t="s">
        <v>60</v>
      </c>
      <c r="I4" s="307"/>
    </row>
    <row r="5" spans="1:9" ht="17.25" customHeight="1" thickBot="1" x14ac:dyDescent="0.3">
      <c r="B5" s="311" t="s">
        <v>12</v>
      </c>
      <c r="C5" s="312"/>
      <c r="D5" s="312"/>
      <c r="E5" s="312"/>
      <c r="F5" s="312"/>
      <c r="G5" s="312"/>
      <c r="H5" s="312"/>
      <c r="I5" s="313"/>
    </row>
    <row r="6" spans="1:9" ht="34.5" customHeight="1" thickBot="1" x14ac:dyDescent="0.3">
      <c r="B6" s="314" t="s">
        <v>47</v>
      </c>
      <c r="C6" s="315"/>
      <c r="D6" s="315"/>
      <c r="E6" s="315"/>
      <c r="F6" s="315"/>
      <c r="G6" s="315"/>
      <c r="H6" s="315"/>
      <c r="I6" s="316"/>
    </row>
    <row r="7" spans="1:9" ht="15.75" customHeight="1" thickBot="1" x14ac:dyDescent="0.3">
      <c r="B7" s="14"/>
      <c r="C7" s="12"/>
      <c r="D7" s="12"/>
      <c r="E7" s="12"/>
      <c r="F7" s="12"/>
      <c r="G7" s="12"/>
      <c r="H7" s="12"/>
      <c r="I7" s="13"/>
    </row>
    <row r="8" spans="1:9" ht="33.75" thickBot="1" x14ac:dyDescent="0.3">
      <c r="B8" s="9">
        <v>1</v>
      </c>
      <c r="C8" s="17" t="s">
        <v>46</v>
      </c>
      <c r="D8" s="5">
        <f>D10+D15+D20</f>
        <v>0</v>
      </c>
      <c r="E8" s="192"/>
      <c r="F8" s="15">
        <v>2</v>
      </c>
      <c r="G8" s="17" t="s">
        <v>32</v>
      </c>
      <c r="H8" s="5">
        <f>H10+H14+H18+H22</f>
        <v>0</v>
      </c>
      <c r="I8" s="8"/>
    </row>
    <row r="9" spans="1:9" ht="15.75" customHeight="1" thickBot="1" x14ac:dyDescent="0.3">
      <c r="B9" s="7"/>
      <c r="I9" s="8"/>
    </row>
    <row r="10" spans="1:9" ht="16.5" customHeight="1" thickBot="1" x14ac:dyDescent="0.3">
      <c r="B10" s="34" t="s">
        <v>2</v>
      </c>
      <c r="C10" s="21" t="s">
        <v>29</v>
      </c>
      <c r="D10" s="5">
        <f>D12*2%+D13*3%</f>
        <v>0</v>
      </c>
      <c r="F10" s="32" t="s">
        <v>1</v>
      </c>
      <c r="G10" s="21" t="s">
        <v>34</v>
      </c>
      <c r="H10" s="5">
        <f>H12*5%</f>
        <v>0</v>
      </c>
      <c r="I10" s="8"/>
    </row>
    <row r="11" spans="1:9" ht="17.25" outlineLevel="1" thickBot="1" x14ac:dyDescent="0.3">
      <c r="B11" s="7"/>
      <c r="F11" s="191"/>
      <c r="I11" s="8"/>
    </row>
    <row r="12" spans="1:9" ht="16.5" customHeight="1" outlineLevel="1" thickBot="1" x14ac:dyDescent="0.3">
      <c r="B12" s="40" t="s">
        <v>0</v>
      </c>
      <c r="C12" s="6" t="s">
        <v>52</v>
      </c>
      <c r="D12" s="28"/>
      <c r="F12" s="38" t="s">
        <v>3</v>
      </c>
      <c r="G12" s="16" t="s">
        <v>13</v>
      </c>
      <c r="H12" s="31"/>
      <c r="I12" s="8"/>
    </row>
    <row r="13" spans="1:9" ht="16.5" customHeight="1" outlineLevel="1" thickBot="1" x14ac:dyDescent="0.3">
      <c r="B13" s="40" t="s">
        <v>51</v>
      </c>
      <c r="C13" s="6" t="s">
        <v>53</v>
      </c>
      <c r="D13" s="28"/>
      <c r="F13" s="317"/>
      <c r="G13" s="317"/>
      <c r="H13" s="317"/>
      <c r="I13" s="8"/>
    </row>
    <row r="14" spans="1:9" ht="16.5" customHeight="1" outlineLevel="1" thickBot="1" x14ac:dyDescent="0.3">
      <c r="F14" s="32" t="s">
        <v>17</v>
      </c>
      <c r="G14" s="21" t="s">
        <v>35</v>
      </c>
      <c r="H14" s="5">
        <f>H16*5%</f>
        <v>0</v>
      </c>
      <c r="I14" s="8"/>
    </row>
    <row r="15" spans="1:9" ht="16.5" customHeight="1" outlineLevel="1" thickBot="1" x14ac:dyDescent="0.3">
      <c r="B15" s="34" t="s">
        <v>6</v>
      </c>
      <c r="C15" s="21" t="s">
        <v>30</v>
      </c>
      <c r="D15" s="5">
        <f>D17*20%</f>
        <v>0</v>
      </c>
      <c r="F15" s="191"/>
      <c r="I15" s="8"/>
    </row>
    <row r="16" spans="1:9" ht="16.5" customHeight="1" outlineLevel="1" thickBot="1" x14ac:dyDescent="0.3">
      <c r="F16" s="38" t="s">
        <v>4</v>
      </c>
      <c r="G16" s="16" t="s">
        <v>14</v>
      </c>
      <c r="H16" s="30"/>
      <c r="I16" s="8"/>
    </row>
    <row r="17" spans="2:9" ht="16.5" customHeight="1" outlineLevel="1" thickBot="1" x14ac:dyDescent="0.3">
      <c r="B17" s="42" t="s">
        <v>8</v>
      </c>
      <c r="C17" s="43" t="s">
        <v>48</v>
      </c>
      <c r="D17" s="29"/>
      <c r="F17" s="1"/>
      <c r="G17" s="1"/>
      <c r="H17" s="1"/>
      <c r="I17" s="8"/>
    </row>
    <row r="18" spans="2:9" ht="16.5" customHeight="1" outlineLevel="1" thickBot="1" x14ac:dyDescent="0.3">
      <c r="B18" s="196"/>
      <c r="C18" s="196"/>
      <c r="D18" s="196"/>
      <c r="F18" s="33" t="s">
        <v>18</v>
      </c>
      <c r="G18" s="21" t="s">
        <v>36</v>
      </c>
      <c r="H18" s="5">
        <f>H20*5%</f>
        <v>0</v>
      </c>
      <c r="I18" s="8"/>
    </row>
    <row r="19" spans="2:9" ht="15" customHeight="1" thickBot="1" x14ac:dyDescent="0.3">
      <c r="D19" s="18"/>
      <c r="F19" s="191"/>
      <c r="I19" s="8"/>
    </row>
    <row r="20" spans="2:9" ht="15" customHeight="1" thickBot="1" x14ac:dyDescent="0.3">
      <c r="B20" s="34" t="s">
        <v>7</v>
      </c>
      <c r="C20" s="21" t="s">
        <v>31</v>
      </c>
      <c r="D20" s="5">
        <f>D22*5%+D23*5%+D24*5%</f>
        <v>0</v>
      </c>
      <c r="F20" s="40" t="s">
        <v>19</v>
      </c>
      <c r="G20" s="6" t="s">
        <v>15</v>
      </c>
      <c r="H20" s="31"/>
      <c r="I20" s="8"/>
    </row>
    <row r="21" spans="2:9" ht="15" customHeight="1" outlineLevel="1" thickBot="1" x14ac:dyDescent="0.3">
      <c r="B21" s="7"/>
      <c r="F21" s="191"/>
      <c r="I21" s="8"/>
    </row>
    <row r="22" spans="2:9" ht="15" customHeight="1" outlineLevel="1" thickBot="1" x14ac:dyDescent="0.3">
      <c r="B22" s="40" t="s">
        <v>9</v>
      </c>
      <c r="C22" s="16" t="s">
        <v>38</v>
      </c>
      <c r="D22" s="29"/>
      <c r="F22" s="33" t="s">
        <v>20</v>
      </c>
      <c r="G22" s="21" t="s">
        <v>37</v>
      </c>
      <c r="H22" s="5">
        <f>H24*5%</f>
        <v>0</v>
      </c>
      <c r="I22" s="8"/>
    </row>
    <row r="23" spans="2:9" ht="15" customHeight="1" outlineLevel="1" thickBot="1" x14ac:dyDescent="0.3">
      <c r="B23" s="41" t="s">
        <v>10</v>
      </c>
      <c r="C23" s="22" t="s">
        <v>39</v>
      </c>
      <c r="D23" s="29"/>
      <c r="F23" s="191"/>
      <c r="I23" s="8"/>
    </row>
    <row r="24" spans="2:9" ht="15" customHeight="1" outlineLevel="1" thickBot="1" x14ac:dyDescent="0.3">
      <c r="B24" s="40" t="s">
        <v>11</v>
      </c>
      <c r="C24" s="16" t="s">
        <v>40</v>
      </c>
      <c r="D24" s="29"/>
      <c r="F24" s="40" t="s">
        <v>21</v>
      </c>
      <c r="G24" s="6" t="s">
        <v>50</v>
      </c>
      <c r="H24" s="31"/>
      <c r="I24" s="8"/>
    </row>
    <row r="25" spans="2:9" ht="15" customHeight="1" outlineLevel="1" x14ac:dyDescent="0.25">
      <c r="F25" s="23"/>
      <c r="G25" s="23"/>
      <c r="H25" s="23"/>
      <c r="I25" s="8"/>
    </row>
    <row r="26" spans="2:9" ht="15" customHeight="1" x14ac:dyDescent="0.25">
      <c r="F26" s="23"/>
      <c r="G26" s="23"/>
      <c r="H26" s="23"/>
      <c r="I26" s="8"/>
    </row>
    <row r="27" spans="2:9" ht="15.75" customHeight="1" x14ac:dyDescent="0.25">
      <c r="F27" s="191"/>
      <c r="G27" s="169"/>
      <c r="H27" s="18"/>
      <c r="I27" s="8"/>
    </row>
    <row r="28" spans="2:9" ht="17.25" customHeight="1" outlineLevel="1" thickBot="1" x14ac:dyDescent="0.3">
      <c r="F28" s="191"/>
      <c r="I28" s="8"/>
    </row>
    <row r="29" spans="2:9" ht="34.5" customHeight="1" outlineLevel="1" thickBot="1" x14ac:dyDescent="0.3">
      <c r="B29" s="196"/>
      <c r="D29" s="45"/>
      <c r="F29" s="27">
        <v>3</v>
      </c>
      <c r="G29" s="17" t="s">
        <v>33</v>
      </c>
      <c r="H29" s="5">
        <f>H33*15%+H34*5%+H35*5%+H36*5%+H37*5%+H38*5%</f>
        <v>0</v>
      </c>
      <c r="I29" s="8"/>
    </row>
    <row r="30" spans="2:9" ht="15" customHeight="1" outlineLevel="1" thickBot="1" x14ac:dyDescent="0.3">
      <c r="F30" s="191"/>
      <c r="G30" s="20"/>
      <c r="H30" s="19"/>
      <c r="I30" s="8"/>
    </row>
    <row r="31" spans="2:9" ht="15" customHeight="1" outlineLevel="1" thickBot="1" x14ac:dyDescent="0.3">
      <c r="F31" s="35" t="s">
        <v>22</v>
      </c>
      <c r="G31" s="21" t="s">
        <v>16</v>
      </c>
      <c r="H31" s="5"/>
      <c r="I31" s="8"/>
    </row>
    <row r="32" spans="2:9" ht="15" customHeight="1" outlineLevel="1" thickBot="1" x14ac:dyDescent="0.3">
      <c r="C32" s="20"/>
      <c r="D32" s="19"/>
      <c r="F32" s="191"/>
      <c r="I32" s="8"/>
    </row>
    <row r="33" spans="2:9" ht="15" customHeight="1" outlineLevel="1" thickBot="1" x14ac:dyDescent="0.3">
      <c r="C33" s="20"/>
      <c r="D33" s="19"/>
      <c r="F33" s="38" t="s">
        <v>23</v>
      </c>
      <c r="G33" s="24" t="s">
        <v>41</v>
      </c>
      <c r="H33" s="36"/>
      <c r="I33" s="8"/>
    </row>
    <row r="34" spans="2:9" ht="15" customHeight="1" outlineLevel="1" thickBot="1" x14ac:dyDescent="0.3">
      <c r="C34" s="20"/>
      <c r="D34" s="19"/>
      <c r="F34" s="38" t="s">
        <v>24</v>
      </c>
      <c r="G34" s="25" t="s">
        <v>42</v>
      </c>
      <c r="H34" s="36"/>
      <c r="I34" s="8"/>
    </row>
    <row r="35" spans="2:9" ht="15" customHeight="1" outlineLevel="1" thickBot="1" x14ac:dyDescent="0.3">
      <c r="B35" s="23"/>
      <c r="C35" s="23"/>
      <c r="D35" s="23"/>
      <c r="F35" s="38" t="s">
        <v>25</v>
      </c>
      <c r="G35" s="26" t="s">
        <v>43</v>
      </c>
      <c r="H35" s="37"/>
      <c r="I35" s="8"/>
    </row>
    <row r="36" spans="2:9" ht="33" customHeight="1" outlineLevel="1" thickBot="1" x14ac:dyDescent="0.3">
      <c r="B36" s="23"/>
      <c r="C36" s="23"/>
      <c r="D36" s="23"/>
      <c r="F36" s="38" t="s">
        <v>26</v>
      </c>
      <c r="G36" s="24" t="s">
        <v>44</v>
      </c>
      <c r="H36" s="36"/>
      <c r="I36" s="8"/>
    </row>
    <row r="37" spans="2:9" ht="35.25" customHeight="1" thickBot="1" x14ac:dyDescent="0.3">
      <c r="B37" s="23"/>
      <c r="C37" s="23"/>
      <c r="D37" s="23"/>
      <c r="F37" s="38" t="s">
        <v>27</v>
      </c>
      <c r="G37" s="24" t="s">
        <v>44</v>
      </c>
      <c r="H37" s="36"/>
      <c r="I37" s="8"/>
    </row>
    <row r="38" spans="2:9" ht="14.25" customHeight="1" collapsed="1" thickBot="1" x14ac:dyDescent="0.3">
      <c r="B38" s="23"/>
      <c r="C38" s="23"/>
      <c r="D38" s="23"/>
      <c r="F38" s="38" t="s">
        <v>28</v>
      </c>
      <c r="G38" s="24" t="s">
        <v>45</v>
      </c>
      <c r="H38" s="36"/>
      <c r="I38" s="8"/>
    </row>
    <row r="39" spans="2:9" ht="15.75" hidden="1" customHeight="1" outlineLevel="1" x14ac:dyDescent="0.25">
      <c r="B39" s="23"/>
      <c r="C39" s="23"/>
      <c r="D39" s="23"/>
      <c r="I39" s="8"/>
    </row>
    <row r="40" spans="2:9" ht="15" hidden="1" customHeight="1" outlineLevel="1" x14ac:dyDescent="0.25">
      <c r="B40" s="23"/>
      <c r="C40" s="23"/>
      <c r="D40" s="23"/>
      <c r="I40" s="8"/>
    </row>
    <row r="41" spans="2:9" ht="15" hidden="1" customHeight="1" outlineLevel="1" x14ac:dyDescent="0.25">
      <c r="B41" s="23"/>
      <c r="C41" s="23"/>
      <c r="D41" s="23"/>
      <c r="I41" s="8"/>
    </row>
    <row r="42" spans="2:9" ht="15" hidden="1" customHeight="1" outlineLevel="1" x14ac:dyDescent="0.25">
      <c r="B42" s="23"/>
      <c r="C42" s="23"/>
      <c r="D42" s="23"/>
      <c r="I42" s="8"/>
    </row>
    <row r="43" spans="2:9" ht="15" hidden="1" customHeight="1" outlineLevel="1" x14ac:dyDescent="0.25">
      <c r="B43" s="23"/>
      <c r="C43" s="23"/>
      <c r="D43" s="23"/>
      <c r="I43" s="8"/>
    </row>
    <row r="44" spans="2:9" ht="17.25" thickBot="1" x14ac:dyDescent="0.3">
      <c r="B44" s="44"/>
      <c r="C44" s="44"/>
      <c r="D44" s="44"/>
      <c r="E44" s="10"/>
      <c r="F44" s="10"/>
      <c r="G44" s="10"/>
      <c r="H44" s="10"/>
      <c r="I44" s="11"/>
    </row>
    <row r="45" spans="2:9" ht="17.25" thickBot="1" x14ac:dyDescent="0.3"/>
    <row r="46" spans="2:9" ht="27.75" customHeight="1" thickBot="1" x14ac:dyDescent="0.3">
      <c r="B46" s="314" t="s">
        <v>5</v>
      </c>
      <c r="C46" s="315"/>
      <c r="D46" s="315"/>
      <c r="E46" s="315"/>
      <c r="F46" s="315"/>
      <c r="G46" s="315"/>
      <c r="H46" s="315"/>
      <c r="I46" s="316"/>
    </row>
    <row r="47" spans="2:9" ht="16.5" customHeight="1" thickBot="1" x14ac:dyDescent="0.3">
      <c r="B47" s="318"/>
      <c r="C47" s="319"/>
      <c r="D47" s="320"/>
      <c r="I47" s="8"/>
    </row>
    <row r="48" spans="2:9" ht="16.5" customHeight="1" thickBot="1" x14ac:dyDescent="0.3">
      <c r="B48" s="321"/>
      <c r="C48" s="322"/>
      <c r="D48" s="323"/>
      <c r="F48" s="1"/>
      <c r="I48" s="8"/>
    </row>
    <row r="49" spans="2:9" ht="17.25" thickBot="1" x14ac:dyDescent="0.3">
      <c r="B49" s="324"/>
      <c r="C49" s="325"/>
      <c r="D49" s="326"/>
      <c r="F49" s="46">
        <v>4</v>
      </c>
      <c r="G49" s="47" t="s">
        <v>49</v>
      </c>
      <c r="H49" s="158">
        <f>D8+H8+H29</f>
        <v>0</v>
      </c>
      <c r="I49" s="8"/>
    </row>
    <row r="50" spans="2:9" ht="17.25" thickBot="1" x14ac:dyDescent="0.3">
      <c r="B50" s="324"/>
      <c r="C50" s="325"/>
      <c r="D50" s="326"/>
      <c r="G50" s="194" t="s">
        <v>160</v>
      </c>
      <c r="I50" s="8"/>
    </row>
    <row r="51" spans="2:9" x14ac:dyDescent="0.25">
      <c r="B51" s="324"/>
      <c r="C51" s="325"/>
      <c r="D51" s="326"/>
      <c r="I51" s="8"/>
    </row>
    <row r="52" spans="2:9" ht="17.25" thickBot="1" x14ac:dyDescent="0.3">
      <c r="B52" s="327"/>
      <c r="C52" s="328"/>
      <c r="D52" s="329"/>
      <c r="E52" s="10"/>
      <c r="F52" s="10"/>
      <c r="G52" s="10"/>
      <c r="H52" s="10"/>
      <c r="I52" s="11"/>
    </row>
    <row r="53" spans="2:9" ht="17.25" thickBot="1" x14ac:dyDescent="0.3">
      <c r="B53" s="195"/>
      <c r="C53" s="52"/>
      <c r="D53" s="52"/>
      <c r="E53" s="52"/>
      <c r="F53" s="52"/>
      <c r="G53" s="52"/>
      <c r="H53" s="52"/>
      <c r="I53" s="53"/>
    </row>
    <row r="54" spans="2:9" ht="17.25" customHeight="1" thickBot="1" x14ac:dyDescent="0.3">
      <c r="B54" s="311" t="s">
        <v>61</v>
      </c>
      <c r="C54" s="313"/>
      <c r="D54" s="193" t="s">
        <v>143</v>
      </c>
      <c r="E54" s="204" t="s">
        <v>62</v>
      </c>
      <c r="F54" s="193" t="s">
        <v>144</v>
      </c>
      <c r="G54" s="311" t="s">
        <v>63</v>
      </c>
      <c r="H54" s="312"/>
      <c r="I54" s="313"/>
    </row>
    <row r="55" spans="2:9" ht="106.5" customHeight="1" thickBot="1" x14ac:dyDescent="0.3">
      <c r="B55" s="336"/>
      <c r="C55" s="337"/>
      <c r="D55" s="132"/>
      <c r="E55" s="330"/>
      <c r="F55" s="133"/>
      <c r="G55" s="333"/>
      <c r="H55" s="333"/>
      <c r="I55" s="334"/>
    </row>
    <row r="56" spans="2:9" x14ac:dyDescent="0.25">
      <c r="B56" s="54"/>
      <c r="D56" s="303"/>
      <c r="E56" s="303"/>
      <c r="F56" s="303"/>
      <c r="G56" s="303"/>
      <c r="H56" s="303"/>
      <c r="I56" s="303"/>
    </row>
    <row r="57" spans="2:9" x14ac:dyDescent="0.25">
      <c r="B57" s="54"/>
      <c r="D57" s="303"/>
      <c r="E57" s="303"/>
      <c r="F57" s="303"/>
      <c r="G57" s="303"/>
      <c r="H57" s="303"/>
      <c r="I57" s="303"/>
    </row>
    <row r="58" spans="2:9" x14ac:dyDescent="0.25">
      <c r="B58" s="54"/>
      <c r="D58" s="303"/>
      <c r="E58" s="303"/>
      <c r="F58" s="303"/>
      <c r="G58" s="303"/>
      <c r="H58" s="303"/>
      <c r="I58" s="303"/>
    </row>
    <row r="59" spans="2:9" x14ac:dyDescent="0.25">
      <c r="B59" s="54"/>
      <c r="D59" s="303"/>
      <c r="E59" s="303"/>
      <c r="F59" s="303"/>
      <c r="G59" s="303"/>
      <c r="H59" s="303"/>
      <c r="I59" s="303"/>
    </row>
    <row r="60" spans="2:9" x14ac:dyDescent="0.25">
      <c r="B60" s="54"/>
      <c r="D60" s="303"/>
      <c r="E60" s="303"/>
      <c r="F60" s="303"/>
      <c r="G60" s="303"/>
      <c r="H60" s="303"/>
      <c r="I60" s="303"/>
    </row>
    <row r="61" spans="2:9" x14ac:dyDescent="0.25">
      <c r="B61" s="54"/>
      <c r="D61" s="303"/>
      <c r="E61" s="303"/>
      <c r="F61" s="303"/>
      <c r="G61" s="303"/>
      <c r="H61" s="303"/>
      <c r="I61" s="303"/>
    </row>
    <row r="62" spans="2:9" x14ac:dyDescent="0.25">
      <c r="B62" s="54"/>
      <c r="C62" s="1"/>
      <c r="D62" s="335"/>
      <c r="E62" s="335"/>
      <c r="F62" s="335"/>
      <c r="G62" s="335"/>
      <c r="H62" s="335"/>
      <c r="I62" s="335"/>
    </row>
    <row r="63" spans="2:9" x14ac:dyDescent="0.25">
      <c r="B63" s="54"/>
      <c r="C63" s="1"/>
      <c r="D63" s="335"/>
      <c r="E63" s="335"/>
      <c r="F63" s="335"/>
      <c r="G63" s="335"/>
      <c r="H63" s="335"/>
      <c r="I63" s="335"/>
    </row>
    <row r="64" spans="2:9" x14ac:dyDescent="0.25">
      <c r="B64" s="54"/>
      <c r="C64" s="1"/>
      <c r="D64" s="335"/>
      <c r="E64" s="335"/>
      <c r="F64" s="335"/>
      <c r="G64" s="335"/>
      <c r="H64" s="335"/>
      <c r="I64" s="335"/>
    </row>
    <row r="65" spans="2:9" x14ac:dyDescent="0.25">
      <c r="B65" s="54"/>
      <c r="C65" s="1"/>
      <c r="D65" s="335"/>
      <c r="E65" s="335"/>
      <c r="F65" s="335"/>
      <c r="G65" s="335"/>
      <c r="H65" s="335"/>
      <c r="I65" s="335"/>
    </row>
    <row r="66" spans="2:9" x14ac:dyDescent="0.25">
      <c r="B66" s="54"/>
      <c r="D66" s="303"/>
      <c r="E66" s="303"/>
      <c r="F66" s="303"/>
      <c r="G66" s="303"/>
      <c r="H66" s="303"/>
      <c r="I66" s="303"/>
    </row>
  </sheetData>
  <dataConsolidate/>
  <mergeCells count="41">
    <mergeCell ref="A1:C4"/>
    <mergeCell ref="D1:G2"/>
    <mergeCell ref="H1:I1"/>
    <mergeCell ref="H2:I2"/>
    <mergeCell ref="D3:F4"/>
    <mergeCell ref="G3:G4"/>
    <mergeCell ref="H3:I3"/>
    <mergeCell ref="H4:I4"/>
    <mergeCell ref="D56:F56"/>
    <mergeCell ref="G56:I56"/>
    <mergeCell ref="B5:I5"/>
    <mergeCell ref="B6:I6"/>
    <mergeCell ref="F13:H13"/>
    <mergeCell ref="B46:I46"/>
    <mergeCell ref="B47:D47"/>
    <mergeCell ref="B48:D52"/>
    <mergeCell ref="B54:C54"/>
    <mergeCell ref="E54:E55"/>
    <mergeCell ref="G54:I54"/>
    <mergeCell ref="B55:C55"/>
    <mergeCell ref="G55:I55"/>
    <mergeCell ref="D57:F57"/>
    <mergeCell ref="G57:I57"/>
    <mergeCell ref="D58:F58"/>
    <mergeCell ref="G58:I58"/>
    <mergeCell ref="D59:F59"/>
    <mergeCell ref="G59:I59"/>
    <mergeCell ref="D60:F60"/>
    <mergeCell ref="G60:I60"/>
    <mergeCell ref="D61:F61"/>
    <mergeCell ref="G61:I61"/>
    <mergeCell ref="D62:F62"/>
    <mergeCell ref="G62:I62"/>
    <mergeCell ref="D66:F66"/>
    <mergeCell ref="G66:I66"/>
    <mergeCell ref="D63:F63"/>
    <mergeCell ref="G63:I63"/>
    <mergeCell ref="D64:F64"/>
    <mergeCell ref="G64:I64"/>
    <mergeCell ref="D65:F65"/>
    <mergeCell ref="G65:I65"/>
  </mergeCells>
  <pageMargins left="0.7" right="0.7" top="0.75" bottom="0.75" header="0.3" footer="0.3"/>
  <pageSetup orientation="portrait" horizontalDpi="4294967294" verticalDpi="429496729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  <outlinePr summaryBelow="0"/>
  </sheetPr>
  <dimension ref="A1:I66"/>
  <sheetViews>
    <sheetView topLeftCell="B20" zoomScale="80" zoomScaleNormal="80" workbookViewId="0">
      <selection activeCell="H33" sqref="H33:H38"/>
    </sheetView>
  </sheetViews>
  <sheetFormatPr baseColWidth="10" defaultRowHeight="16.5" outlineLevelRow="1" x14ac:dyDescent="0.25"/>
  <cols>
    <col min="1" max="1" width="11.42578125" style="2" hidden="1" customWidth="1"/>
    <col min="2" max="2" width="5.28515625" style="197" customWidth="1"/>
    <col min="3" max="3" width="46.85546875" style="2" customWidth="1"/>
    <col min="4" max="4" width="6.5703125" style="2" customWidth="1"/>
    <col min="5" max="5" width="12" style="2" customWidth="1"/>
    <col min="6" max="6" width="4.7109375" style="2" customWidth="1"/>
    <col min="7" max="7" width="49.5703125" style="2" customWidth="1"/>
    <col min="8" max="8" width="6.42578125" style="2" customWidth="1"/>
    <col min="9" max="9" width="3.85546875" style="2" customWidth="1"/>
    <col min="10" max="10" width="6.85546875" style="2" customWidth="1"/>
    <col min="11" max="11" width="22.28515625" style="2" customWidth="1"/>
    <col min="12" max="12" width="15.140625" style="2" customWidth="1"/>
    <col min="13" max="16384" width="11.42578125" style="2"/>
  </cols>
  <sheetData>
    <row r="1" spans="1:9" ht="17.25" thickBot="1" x14ac:dyDescent="0.3">
      <c r="A1" s="299"/>
      <c r="B1" s="300"/>
      <c r="C1" s="301"/>
      <c r="D1" s="308" t="s">
        <v>54</v>
      </c>
      <c r="E1" s="308"/>
      <c r="F1" s="308"/>
      <c r="G1" s="308"/>
      <c r="H1" s="299" t="s">
        <v>55</v>
      </c>
      <c r="I1" s="301"/>
    </row>
    <row r="2" spans="1:9" ht="17.25" thickBot="1" x14ac:dyDescent="0.3">
      <c r="A2" s="302"/>
      <c r="B2" s="303"/>
      <c r="C2" s="304"/>
      <c r="D2" s="308"/>
      <c r="E2" s="308"/>
      <c r="F2" s="308"/>
      <c r="G2" s="308"/>
      <c r="H2" s="305" t="s">
        <v>56</v>
      </c>
      <c r="I2" s="307"/>
    </row>
    <row r="3" spans="1:9" x14ac:dyDescent="0.25">
      <c r="A3" s="302"/>
      <c r="B3" s="303"/>
      <c r="C3" s="304"/>
      <c r="D3" s="299" t="s">
        <v>57</v>
      </c>
      <c r="E3" s="300"/>
      <c r="F3" s="301"/>
      <c r="G3" s="309" t="s">
        <v>58</v>
      </c>
      <c r="H3" s="299" t="s">
        <v>59</v>
      </c>
      <c r="I3" s="301"/>
    </row>
    <row r="4" spans="1:9" ht="17.25" thickBot="1" x14ac:dyDescent="0.3">
      <c r="A4" s="305"/>
      <c r="B4" s="306"/>
      <c r="C4" s="307"/>
      <c r="D4" s="305"/>
      <c r="E4" s="306"/>
      <c r="F4" s="307"/>
      <c r="G4" s="310"/>
      <c r="H4" s="305" t="s">
        <v>60</v>
      </c>
      <c r="I4" s="307"/>
    </row>
    <row r="5" spans="1:9" ht="17.25" customHeight="1" thickBot="1" x14ac:dyDescent="0.3">
      <c r="B5" s="311" t="s">
        <v>12</v>
      </c>
      <c r="C5" s="312"/>
      <c r="D5" s="312"/>
      <c r="E5" s="312"/>
      <c r="F5" s="312"/>
      <c r="G5" s="312"/>
      <c r="H5" s="312"/>
      <c r="I5" s="313"/>
    </row>
    <row r="6" spans="1:9" ht="34.5" customHeight="1" thickBot="1" x14ac:dyDescent="0.3">
      <c r="B6" s="314" t="s">
        <v>47</v>
      </c>
      <c r="C6" s="315"/>
      <c r="D6" s="315"/>
      <c r="E6" s="315"/>
      <c r="F6" s="315"/>
      <c r="G6" s="315"/>
      <c r="H6" s="315"/>
      <c r="I6" s="316"/>
    </row>
    <row r="7" spans="1:9" ht="15.75" customHeight="1" thickBot="1" x14ac:dyDescent="0.3">
      <c r="B7" s="14"/>
      <c r="C7" s="12"/>
      <c r="D7" s="12"/>
      <c r="E7" s="12"/>
      <c r="F7" s="12"/>
      <c r="G7" s="12"/>
      <c r="H7" s="12"/>
      <c r="I7" s="13"/>
    </row>
    <row r="8" spans="1:9" ht="33.75" thickBot="1" x14ac:dyDescent="0.3">
      <c r="B8" s="9">
        <v>1</v>
      </c>
      <c r="C8" s="17" t="s">
        <v>46</v>
      </c>
      <c r="D8" s="5">
        <f>D10+D15+D20</f>
        <v>0</v>
      </c>
      <c r="E8" s="199"/>
      <c r="F8" s="15">
        <v>2</v>
      </c>
      <c r="G8" s="17" t="s">
        <v>32</v>
      </c>
      <c r="H8" s="5">
        <f>H10+H14+H18+H22</f>
        <v>0</v>
      </c>
      <c r="I8" s="8"/>
    </row>
    <row r="9" spans="1:9" ht="15.75" customHeight="1" thickBot="1" x14ac:dyDescent="0.3">
      <c r="B9" s="7"/>
      <c r="I9" s="8"/>
    </row>
    <row r="10" spans="1:9" ht="16.5" customHeight="1" thickBot="1" x14ac:dyDescent="0.3">
      <c r="B10" s="34" t="s">
        <v>2</v>
      </c>
      <c r="C10" s="21" t="s">
        <v>29</v>
      </c>
      <c r="D10" s="5">
        <f>D12*2%+D13*3%</f>
        <v>0</v>
      </c>
      <c r="F10" s="32" t="s">
        <v>1</v>
      </c>
      <c r="G10" s="21" t="s">
        <v>34</v>
      </c>
      <c r="H10" s="5">
        <f>H12*5%</f>
        <v>0</v>
      </c>
      <c r="I10" s="8"/>
    </row>
    <row r="11" spans="1:9" ht="17.25" outlineLevel="1" thickBot="1" x14ac:dyDescent="0.3">
      <c r="B11" s="7"/>
      <c r="F11" s="197"/>
      <c r="I11" s="8"/>
    </row>
    <row r="12" spans="1:9" ht="16.5" customHeight="1" outlineLevel="1" thickBot="1" x14ac:dyDescent="0.3">
      <c r="B12" s="40" t="s">
        <v>0</v>
      </c>
      <c r="C12" s="6" t="s">
        <v>52</v>
      </c>
      <c r="D12" s="28"/>
      <c r="F12" s="38" t="s">
        <v>3</v>
      </c>
      <c r="G12" s="16" t="s">
        <v>13</v>
      </c>
      <c r="H12" s="31"/>
      <c r="I12" s="8"/>
    </row>
    <row r="13" spans="1:9" ht="16.5" customHeight="1" outlineLevel="1" thickBot="1" x14ac:dyDescent="0.3">
      <c r="B13" s="40" t="s">
        <v>51</v>
      </c>
      <c r="C13" s="6" t="s">
        <v>53</v>
      </c>
      <c r="D13" s="28"/>
      <c r="F13" s="317"/>
      <c r="G13" s="317"/>
      <c r="H13" s="317"/>
      <c r="I13" s="8"/>
    </row>
    <row r="14" spans="1:9" ht="16.5" customHeight="1" outlineLevel="1" thickBot="1" x14ac:dyDescent="0.3">
      <c r="F14" s="32" t="s">
        <v>17</v>
      </c>
      <c r="G14" s="21" t="s">
        <v>35</v>
      </c>
      <c r="H14" s="5">
        <f>H16*5%</f>
        <v>0</v>
      </c>
      <c r="I14" s="8"/>
    </row>
    <row r="15" spans="1:9" ht="16.5" customHeight="1" outlineLevel="1" thickBot="1" x14ac:dyDescent="0.3">
      <c r="B15" s="34" t="s">
        <v>6</v>
      </c>
      <c r="C15" s="21" t="s">
        <v>30</v>
      </c>
      <c r="D15" s="5">
        <f>D17*20%</f>
        <v>0</v>
      </c>
      <c r="F15" s="197"/>
      <c r="I15" s="8"/>
    </row>
    <row r="16" spans="1:9" ht="16.5" customHeight="1" outlineLevel="1" thickBot="1" x14ac:dyDescent="0.3">
      <c r="F16" s="38" t="s">
        <v>4</v>
      </c>
      <c r="G16" s="16" t="s">
        <v>14</v>
      </c>
      <c r="H16" s="30"/>
      <c r="I16" s="8"/>
    </row>
    <row r="17" spans="2:9" ht="16.5" customHeight="1" outlineLevel="1" thickBot="1" x14ac:dyDescent="0.3">
      <c r="B17" s="42" t="s">
        <v>8</v>
      </c>
      <c r="C17" s="43" t="s">
        <v>48</v>
      </c>
      <c r="D17" s="29"/>
      <c r="F17" s="1"/>
      <c r="G17" s="1"/>
      <c r="H17" s="1"/>
      <c r="I17" s="8"/>
    </row>
    <row r="18" spans="2:9" ht="16.5" customHeight="1" outlineLevel="1" thickBot="1" x14ac:dyDescent="0.3">
      <c r="B18" s="201"/>
      <c r="C18" s="201"/>
      <c r="D18" s="201"/>
      <c r="F18" s="33" t="s">
        <v>18</v>
      </c>
      <c r="G18" s="21" t="s">
        <v>36</v>
      </c>
      <c r="H18" s="5">
        <f>H20*5%</f>
        <v>0</v>
      </c>
      <c r="I18" s="8"/>
    </row>
    <row r="19" spans="2:9" ht="15" customHeight="1" thickBot="1" x14ac:dyDescent="0.3">
      <c r="D19" s="18"/>
      <c r="F19" s="197"/>
      <c r="I19" s="8"/>
    </row>
    <row r="20" spans="2:9" ht="15" customHeight="1" thickBot="1" x14ac:dyDescent="0.3">
      <c r="B20" s="34" t="s">
        <v>7</v>
      </c>
      <c r="C20" s="21" t="s">
        <v>31</v>
      </c>
      <c r="D20" s="5">
        <f>D22*5%+D23*5%+D24*5%</f>
        <v>0</v>
      </c>
      <c r="F20" s="40" t="s">
        <v>19</v>
      </c>
      <c r="G20" s="6" t="s">
        <v>15</v>
      </c>
      <c r="H20" s="31"/>
      <c r="I20" s="8"/>
    </row>
    <row r="21" spans="2:9" ht="15" customHeight="1" outlineLevel="1" thickBot="1" x14ac:dyDescent="0.3">
      <c r="B21" s="7"/>
      <c r="F21" s="197"/>
      <c r="I21" s="8"/>
    </row>
    <row r="22" spans="2:9" ht="15" customHeight="1" outlineLevel="1" thickBot="1" x14ac:dyDescent="0.3">
      <c r="B22" s="40" t="s">
        <v>9</v>
      </c>
      <c r="C22" s="16" t="s">
        <v>38</v>
      </c>
      <c r="D22" s="29"/>
      <c r="F22" s="33" t="s">
        <v>20</v>
      </c>
      <c r="G22" s="21" t="s">
        <v>37</v>
      </c>
      <c r="H22" s="5">
        <f>H24*5%</f>
        <v>0</v>
      </c>
      <c r="I22" s="8"/>
    </row>
    <row r="23" spans="2:9" ht="15" customHeight="1" outlineLevel="1" thickBot="1" x14ac:dyDescent="0.3">
      <c r="B23" s="41" t="s">
        <v>10</v>
      </c>
      <c r="C23" s="22" t="s">
        <v>39</v>
      </c>
      <c r="D23" s="29"/>
      <c r="F23" s="197"/>
      <c r="I23" s="8"/>
    </row>
    <row r="24" spans="2:9" ht="15" customHeight="1" outlineLevel="1" thickBot="1" x14ac:dyDescent="0.3">
      <c r="B24" s="40" t="s">
        <v>11</v>
      </c>
      <c r="C24" s="16" t="s">
        <v>40</v>
      </c>
      <c r="D24" s="29"/>
      <c r="F24" s="40" t="s">
        <v>21</v>
      </c>
      <c r="G24" s="6" t="s">
        <v>50</v>
      </c>
      <c r="H24" s="31"/>
      <c r="I24" s="8"/>
    </row>
    <row r="25" spans="2:9" ht="15" customHeight="1" outlineLevel="1" x14ac:dyDescent="0.25">
      <c r="F25" s="23"/>
      <c r="G25" s="23"/>
      <c r="H25" s="23"/>
      <c r="I25" s="8"/>
    </row>
    <row r="26" spans="2:9" ht="15" customHeight="1" x14ac:dyDescent="0.25">
      <c r="F26" s="23"/>
      <c r="G26" s="23"/>
      <c r="H26" s="23"/>
      <c r="I26" s="8"/>
    </row>
    <row r="27" spans="2:9" ht="15.75" customHeight="1" x14ac:dyDescent="0.25">
      <c r="F27" s="197"/>
      <c r="G27" s="169"/>
      <c r="H27" s="18"/>
      <c r="I27" s="8"/>
    </row>
    <row r="28" spans="2:9" ht="17.25" customHeight="1" outlineLevel="1" thickBot="1" x14ac:dyDescent="0.3">
      <c r="F28" s="197"/>
      <c r="I28" s="8"/>
    </row>
    <row r="29" spans="2:9" ht="34.5" customHeight="1" outlineLevel="1" thickBot="1" x14ac:dyDescent="0.3">
      <c r="B29" s="201"/>
      <c r="D29" s="45"/>
      <c r="F29" s="27">
        <v>3</v>
      </c>
      <c r="G29" s="17" t="s">
        <v>33</v>
      </c>
      <c r="H29" s="5">
        <f>H33*15%+H34*5%+H35*5%+H36*5%+H37*5%+H38*5%</f>
        <v>0</v>
      </c>
      <c r="I29" s="8"/>
    </row>
    <row r="30" spans="2:9" ht="15" customHeight="1" outlineLevel="1" thickBot="1" x14ac:dyDescent="0.3">
      <c r="F30" s="197"/>
      <c r="G30" s="20"/>
      <c r="H30" s="19"/>
      <c r="I30" s="8"/>
    </row>
    <row r="31" spans="2:9" ht="15" customHeight="1" outlineLevel="1" thickBot="1" x14ac:dyDescent="0.3">
      <c r="F31" s="35" t="s">
        <v>22</v>
      </c>
      <c r="G31" s="21" t="s">
        <v>16</v>
      </c>
      <c r="H31" s="5"/>
      <c r="I31" s="8"/>
    </row>
    <row r="32" spans="2:9" ht="15" customHeight="1" outlineLevel="1" thickBot="1" x14ac:dyDescent="0.3">
      <c r="C32" s="20"/>
      <c r="D32" s="19"/>
      <c r="F32" s="197"/>
      <c r="I32" s="8"/>
    </row>
    <row r="33" spans="2:9" ht="15" customHeight="1" outlineLevel="1" thickBot="1" x14ac:dyDescent="0.3">
      <c r="C33" s="20"/>
      <c r="D33" s="19"/>
      <c r="F33" s="38" t="s">
        <v>23</v>
      </c>
      <c r="G33" s="24" t="s">
        <v>41</v>
      </c>
      <c r="H33" s="36"/>
      <c r="I33" s="8"/>
    </row>
    <row r="34" spans="2:9" ht="15" customHeight="1" outlineLevel="1" thickBot="1" x14ac:dyDescent="0.3">
      <c r="C34" s="20"/>
      <c r="D34" s="19"/>
      <c r="F34" s="38" t="s">
        <v>24</v>
      </c>
      <c r="G34" s="25" t="s">
        <v>42</v>
      </c>
      <c r="H34" s="36"/>
      <c r="I34" s="8"/>
    </row>
    <row r="35" spans="2:9" ht="15" customHeight="1" outlineLevel="1" thickBot="1" x14ac:dyDescent="0.3">
      <c r="B35" s="23"/>
      <c r="C35" s="23"/>
      <c r="D35" s="23"/>
      <c r="F35" s="38" t="s">
        <v>25</v>
      </c>
      <c r="G35" s="26" t="s">
        <v>43</v>
      </c>
      <c r="H35" s="37"/>
      <c r="I35" s="8"/>
    </row>
    <row r="36" spans="2:9" ht="33" customHeight="1" outlineLevel="1" thickBot="1" x14ac:dyDescent="0.3">
      <c r="B36" s="23"/>
      <c r="C36" s="23"/>
      <c r="D36" s="23"/>
      <c r="F36" s="38" t="s">
        <v>26</v>
      </c>
      <c r="G36" s="24" t="s">
        <v>44</v>
      </c>
      <c r="H36" s="36"/>
      <c r="I36" s="8"/>
    </row>
    <row r="37" spans="2:9" ht="35.25" customHeight="1" thickBot="1" x14ac:dyDescent="0.3">
      <c r="B37" s="23"/>
      <c r="C37" s="23"/>
      <c r="D37" s="23"/>
      <c r="F37" s="38" t="s">
        <v>27</v>
      </c>
      <c r="G37" s="24" t="s">
        <v>44</v>
      </c>
      <c r="H37" s="36"/>
      <c r="I37" s="8"/>
    </row>
    <row r="38" spans="2:9" ht="14.25" customHeight="1" collapsed="1" thickBot="1" x14ac:dyDescent="0.3">
      <c r="B38" s="23"/>
      <c r="C38" s="23"/>
      <c r="D38" s="23"/>
      <c r="F38" s="38" t="s">
        <v>28</v>
      </c>
      <c r="G38" s="24" t="s">
        <v>45</v>
      </c>
      <c r="H38" s="36"/>
      <c r="I38" s="8"/>
    </row>
    <row r="39" spans="2:9" ht="15.75" hidden="1" customHeight="1" outlineLevel="1" x14ac:dyDescent="0.25">
      <c r="B39" s="23"/>
      <c r="C39" s="23"/>
      <c r="D39" s="23"/>
      <c r="I39" s="8"/>
    </row>
    <row r="40" spans="2:9" ht="15" hidden="1" customHeight="1" outlineLevel="1" x14ac:dyDescent="0.25">
      <c r="B40" s="23"/>
      <c r="C40" s="23"/>
      <c r="D40" s="23"/>
      <c r="I40" s="8"/>
    </row>
    <row r="41" spans="2:9" ht="15" hidden="1" customHeight="1" outlineLevel="1" x14ac:dyDescent="0.25">
      <c r="B41" s="23"/>
      <c r="C41" s="23"/>
      <c r="D41" s="23"/>
      <c r="I41" s="8"/>
    </row>
    <row r="42" spans="2:9" ht="15" hidden="1" customHeight="1" outlineLevel="1" x14ac:dyDescent="0.25">
      <c r="B42" s="23"/>
      <c r="C42" s="23"/>
      <c r="D42" s="23"/>
      <c r="I42" s="8"/>
    </row>
    <row r="43" spans="2:9" ht="15" hidden="1" customHeight="1" outlineLevel="1" x14ac:dyDescent="0.25">
      <c r="B43" s="23"/>
      <c r="C43" s="23"/>
      <c r="D43" s="23"/>
      <c r="I43" s="8"/>
    </row>
    <row r="44" spans="2:9" ht="17.25" thickBot="1" x14ac:dyDescent="0.3">
      <c r="B44" s="44"/>
      <c r="C44" s="44"/>
      <c r="D44" s="44"/>
      <c r="E44" s="10"/>
      <c r="F44" s="10"/>
      <c r="G44" s="10"/>
      <c r="H44" s="10"/>
      <c r="I44" s="11"/>
    </row>
    <row r="45" spans="2:9" ht="17.25" thickBot="1" x14ac:dyDescent="0.3"/>
    <row r="46" spans="2:9" ht="27.75" customHeight="1" thickBot="1" x14ac:dyDescent="0.3">
      <c r="B46" s="314" t="s">
        <v>5</v>
      </c>
      <c r="C46" s="315"/>
      <c r="D46" s="315"/>
      <c r="E46" s="315"/>
      <c r="F46" s="315"/>
      <c r="G46" s="315"/>
      <c r="H46" s="315"/>
      <c r="I46" s="316"/>
    </row>
    <row r="47" spans="2:9" ht="16.5" customHeight="1" thickBot="1" x14ac:dyDescent="0.3">
      <c r="B47" s="318"/>
      <c r="C47" s="319"/>
      <c r="D47" s="320"/>
      <c r="I47" s="8"/>
    </row>
    <row r="48" spans="2:9" ht="16.5" customHeight="1" thickBot="1" x14ac:dyDescent="0.3">
      <c r="B48" s="321"/>
      <c r="C48" s="322"/>
      <c r="D48" s="323"/>
      <c r="F48" s="1"/>
      <c r="I48" s="8"/>
    </row>
    <row r="49" spans="2:9" ht="17.25" thickBot="1" x14ac:dyDescent="0.3">
      <c r="B49" s="324"/>
      <c r="C49" s="325"/>
      <c r="D49" s="326"/>
      <c r="F49" s="46">
        <v>4</v>
      </c>
      <c r="G49" s="47" t="s">
        <v>49</v>
      </c>
      <c r="H49" s="158">
        <f>D8+H8+H29</f>
        <v>0</v>
      </c>
      <c r="I49" s="8"/>
    </row>
    <row r="50" spans="2:9" ht="17.25" thickBot="1" x14ac:dyDescent="0.3">
      <c r="B50" s="324"/>
      <c r="C50" s="325"/>
      <c r="D50" s="326"/>
      <c r="G50" s="203" t="s">
        <v>160</v>
      </c>
      <c r="I50" s="8"/>
    </row>
    <row r="51" spans="2:9" x14ac:dyDescent="0.25">
      <c r="B51" s="324"/>
      <c r="C51" s="325"/>
      <c r="D51" s="326"/>
      <c r="I51" s="8"/>
    </row>
    <row r="52" spans="2:9" ht="17.25" thickBot="1" x14ac:dyDescent="0.3">
      <c r="B52" s="327"/>
      <c r="C52" s="328"/>
      <c r="D52" s="329"/>
      <c r="E52" s="10"/>
      <c r="F52" s="10"/>
      <c r="G52" s="10"/>
      <c r="H52" s="10"/>
      <c r="I52" s="11"/>
    </row>
    <row r="53" spans="2:9" ht="17.25" thickBot="1" x14ac:dyDescent="0.3">
      <c r="B53" s="200"/>
      <c r="C53" s="52"/>
      <c r="D53" s="52"/>
      <c r="E53" s="52"/>
      <c r="F53" s="52"/>
      <c r="G53" s="52"/>
      <c r="H53" s="52"/>
      <c r="I53" s="53"/>
    </row>
    <row r="54" spans="2:9" ht="17.25" customHeight="1" thickBot="1" x14ac:dyDescent="0.3">
      <c r="B54" s="311" t="s">
        <v>61</v>
      </c>
      <c r="C54" s="313"/>
      <c r="D54" s="202" t="s">
        <v>143</v>
      </c>
      <c r="E54" s="204" t="s">
        <v>62</v>
      </c>
      <c r="F54" s="202" t="s">
        <v>144</v>
      </c>
      <c r="G54" s="311" t="s">
        <v>63</v>
      </c>
      <c r="H54" s="312"/>
      <c r="I54" s="313"/>
    </row>
    <row r="55" spans="2:9" ht="106.5" customHeight="1" thickBot="1" x14ac:dyDescent="0.3">
      <c r="B55" s="336"/>
      <c r="C55" s="337"/>
      <c r="D55" s="132"/>
      <c r="E55" s="330"/>
      <c r="F55" s="132"/>
      <c r="G55" s="333"/>
      <c r="H55" s="333"/>
      <c r="I55" s="334"/>
    </row>
    <row r="56" spans="2:9" x14ac:dyDescent="0.25">
      <c r="B56" s="54"/>
      <c r="D56" s="303"/>
      <c r="E56" s="303"/>
      <c r="F56" s="303"/>
      <c r="G56" s="303"/>
      <c r="H56" s="303"/>
      <c r="I56" s="303"/>
    </row>
    <row r="57" spans="2:9" x14ac:dyDescent="0.25">
      <c r="B57" s="54"/>
      <c r="D57" s="303"/>
      <c r="E57" s="303"/>
      <c r="F57" s="303"/>
      <c r="G57" s="303"/>
      <c r="H57" s="303"/>
      <c r="I57" s="303"/>
    </row>
    <row r="58" spans="2:9" x14ac:dyDescent="0.25">
      <c r="B58" s="54"/>
      <c r="D58" s="303"/>
      <c r="E58" s="303"/>
      <c r="F58" s="303"/>
      <c r="G58" s="303"/>
      <c r="H58" s="303"/>
      <c r="I58" s="303"/>
    </row>
    <row r="59" spans="2:9" x14ac:dyDescent="0.25">
      <c r="B59" s="54"/>
      <c r="D59" s="303"/>
      <c r="E59" s="303"/>
      <c r="F59" s="303"/>
      <c r="G59" s="303"/>
      <c r="H59" s="303"/>
      <c r="I59" s="303"/>
    </row>
    <row r="60" spans="2:9" x14ac:dyDescent="0.25">
      <c r="B60" s="54"/>
      <c r="D60" s="303"/>
      <c r="E60" s="303"/>
      <c r="F60" s="303"/>
      <c r="G60" s="303"/>
      <c r="H60" s="303"/>
      <c r="I60" s="303"/>
    </row>
    <row r="61" spans="2:9" x14ac:dyDescent="0.25">
      <c r="B61" s="54"/>
      <c r="D61" s="303"/>
      <c r="E61" s="303"/>
      <c r="F61" s="303"/>
      <c r="G61" s="303"/>
      <c r="H61" s="303"/>
      <c r="I61" s="303"/>
    </row>
    <row r="62" spans="2:9" x14ac:dyDescent="0.25">
      <c r="B62" s="54"/>
      <c r="C62" s="1"/>
      <c r="D62" s="335"/>
      <c r="E62" s="335"/>
      <c r="F62" s="335"/>
      <c r="G62" s="335"/>
      <c r="H62" s="335"/>
      <c r="I62" s="335"/>
    </row>
    <row r="63" spans="2:9" x14ac:dyDescent="0.25">
      <c r="B63" s="54"/>
      <c r="C63" s="1"/>
      <c r="D63" s="335"/>
      <c r="E63" s="335"/>
      <c r="F63" s="335"/>
      <c r="G63" s="335"/>
      <c r="H63" s="335"/>
      <c r="I63" s="335"/>
    </row>
    <row r="64" spans="2:9" x14ac:dyDescent="0.25">
      <c r="B64" s="54"/>
      <c r="C64" s="1"/>
      <c r="D64" s="335"/>
      <c r="E64" s="335"/>
      <c r="F64" s="335"/>
      <c r="G64" s="335"/>
      <c r="H64" s="335"/>
      <c r="I64" s="335"/>
    </row>
    <row r="65" spans="2:9" x14ac:dyDescent="0.25">
      <c r="B65" s="54"/>
      <c r="C65" s="1"/>
      <c r="D65" s="335"/>
      <c r="E65" s="335"/>
      <c r="F65" s="335"/>
      <c r="G65" s="335"/>
      <c r="H65" s="335"/>
      <c r="I65" s="335"/>
    </row>
    <row r="66" spans="2:9" x14ac:dyDescent="0.25">
      <c r="B66" s="54"/>
      <c r="D66" s="303"/>
      <c r="E66" s="303"/>
      <c r="F66" s="303"/>
      <c r="G66" s="303"/>
      <c r="H66" s="303"/>
      <c r="I66" s="303"/>
    </row>
  </sheetData>
  <dataConsolidate/>
  <mergeCells count="41">
    <mergeCell ref="D66:F66"/>
    <mergeCell ref="G66:I66"/>
    <mergeCell ref="D63:F63"/>
    <mergeCell ref="G63:I63"/>
    <mergeCell ref="D64:F64"/>
    <mergeCell ref="G64:I64"/>
    <mergeCell ref="D65:F65"/>
    <mergeCell ref="G65:I65"/>
    <mergeCell ref="D60:F60"/>
    <mergeCell ref="G60:I60"/>
    <mergeCell ref="D61:F61"/>
    <mergeCell ref="G61:I61"/>
    <mergeCell ref="D62:F62"/>
    <mergeCell ref="G62:I62"/>
    <mergeCell ref="D57:F57"/>
    <mergeCell ref="G57:I57"/>
    <mergeCell ref="D58:F58"/>
    <mergeCell ref="G58:I58"/>
    <mergeCell ref="D59:F59"/>
    <mergeCell ref="G59:I59"/>
    <mergeCell ref="D56:F56"/>
    <mergeCell ref="G56:I56"/>
    <mergeCell ref="B5:I5"/>
    <mergeCell ref="B6:I6"/>
    <mergeCell ref="F13:H13"/>
    <mergeCell ref="B46:I46"/>
    <mergeCell ref="B47:D47"/>
    <mergeCell ref="B48:D52"/>
    <mergeCell ref="B54:C54"/>
    <mergeCell ref="E54:E55"/>
    <mergeCell ref="G54:I54"/>
    <mergeCell ref="B55:C55"/>
    <mergeCell ref="G55:I55"/>
    <mergeCell ref="A1:C4"/>
    <mergeCell ref="D1:G2"/>
    <mergeCell ref="H1:I1"/>
    <mergeCell ref="H2:I2"/>
    <mergeCell ref="D3:F4"/>
    <mergeCell ref="G3:G4"/>
    <mergeCell ref="H3:I3"/>
    <mergeCell ref="H4:I4"/>
  </mergeCells>
  <pageMargins left="0.7" right="0.7" top="0.75" bottom="0.75" header="0.3" footer="0.3"/>
  <pageSetup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TABLERO DE CONTROL EDA</vt:lpstr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NestorVP</dc:creator>
  <cp:lastModifiedBy>ANA AMAYA</cp:lastModifiedBy>
  <cp:lastPrinted>2018-07-25T14:42:34Z</cp:lastPrinted>
  <dcterms:created xsi:type="dcterms:W3CDTF">2014-09-20T12:52:13Z</dcterms:created>
  <dcterms:modified xsi:type="dcterms:W3CDTF">2021-08-02T19:59:11Z</dcterms:modified>
</cp:coreProperties>
</file>