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harts/chart3.xml" ContentType="application/vnd.openxmlformats-officedocument.drawingml.chart+xml"/>
  <Override PartName="/xl/charts/chart4.xml" ContentType="application/vnd.openxmlformats-officedocument.drawingml.chart+xml"/>
  <Override PartName="/xl/drawings/drawing5.xml" ContentType="application/vnd.openxmlformats-officedocument.drawing+xml"/>
  <Override PartName="/xl/charts/chart5.xml" ContentType="application/vnd.openxmlformats-officedocument.drawingml.chart+xml"/>
  <Override PartName="/xl/charts/style3.xml" ContentType="application/vnd.ms-office.chartstyle+xml"/>
  <Override PartName="/xl/charts/colors3.xml" ContentType="application/vnd.ms-office.chartcolorstyle+xml"/>
  <Override PartName="/xl/drawings/drawing6.xml" ContentType="application/vnd.openxmlformats-officedocument.drawing+xml"/>
  <Override PartName="/xl/charts/chart6.xml" ContentType="application/vnd.openxmlformats-officedocument.drawingml.chart+xml"/>
  <Override PartName="/xl/charts/chart7.xml" ContentType="application/vnd.openxmlformats-officedocument.drawingml.chart+xml"/>
  <Override PartName="/xl/drawings/drawing7.xml" ContentType="application/vnd.openxmlformats-officedocument.drawing+xml"/>
  <Override PartName="/xl/charts/chart8.xml" ContentType="application/vnd.openxmlformats-officedocument.drawingml.chart+xml"/>
  <Override PartName="/xl/charts/style4.xml" ContentType="application/vnd.ms-office.chartstyle+xml"/>
  <Override PartName="/xl/charts/colors4.xml" ContentType="application/vnd.ms-office.chartcolorstyle+xml"/>
  <Override PartName="/xl/charts/chart9.xml" ContentType="application/vnd.openxmlformats-officedocument.drawingml.chart+xml"/>
  <Override PartName="/xl/charts/style5.xml" ContentType="application/vnd.ms-office.chartstyle+xml"/>
  <Override PartName="/xl/charts/colors5.xml" ContentType="application/vnd.ms-office.chartcolorstyle+xml"/>
  <Override PartName="/xl/drawings/drawing8.xml" ContentType="application/vnd.openxmlformats-officedocument.drawing+xml"/>
  <Override PartName="/xl/charts/chart10.xml" ContentType="application/vnd.openxmlformats-officedocument.drawingml.chart+xml"/>
  <Override PartName="/xl/charts/style6.xml" ContentType="application/vnd.ms-office.chartstyle+xml"/>
  <Override PartName="/xl/charts/colors6.xml" ContentType="application/vnd.ms-office.chartcolorstyle+xml"/>
  <Override PartName="/xl/charts/chart11.xml" ContentType="application/vnd.openxmlformats-officedocument.drawingml.chart+xml"/>
  <Override PartName="/xl/charts/style7.xml" ContentType="application/vnd.ms-office.chartstyle+xml"/>
  <Override PartName="/xl/charts/colors7.xml" ContentType="application/vnd.ms-office.chartcolorstyle+xml"/>
  <Override PartName="/xl/drawings/drawing9.xml" ContentType="application/vnd.openxmlformats-officedocument.drawing+xml"/>
  <Override PartName="/xl/charts/chart12.xml" ContentType="application/vnd.openxmlformats-officedocument.drawingml.chart+xml"/>
  <Override PartName="/xl/charts/style8.xml" ContentType="application/vnd.ms-office.chartstyle+xml"/>
  <Override PartName="/xl/charts/colors8.xml" ContentType="application/vnd.ms-office.chartcolorstyle+xml"/>
  <Override PartName="/xl/charts/chart13.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xml"/>
  <Override PartName="/xl/charts/chart14.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xml"/>
  <Override PartName="/xl/charts/chart15.xml" ContentType="application/vnd.openxmlformats-officedocument.drawingml.chart+xml"/>
  <Override PartName="/xl/charts/style11.xml" ContentType="application/vnd.ms-office.chartstyle+xml"/>
  <Override PartName="/xl/charts/colors11.xml" ContentType="application/vnd.ms-office.chartcolorstyle+xml"/>
  <Override PartName="/xl/charts/chart16.xml" ContentType="application/vnd.openxmlformats-officedocument.drawingml.chart+xml"/>
  <Override PartName="/xl/charts/style12.xml" ContentType="application/vnd.ms-office.chartstyle+xml"/>
  <Override PartName="/xl/charts/colors12.xml" ContentType="application/vnd.ms-office.chartcolorstyle+xml"/>
  <Override PartName="/xl/charts/chart17.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12.xml" ContentType="application/vnd.openxmlformats-officedocument.drawing+xml"/>
  <Override PartName="/xl/charts/chart18.xml" ContentType="application/vnd.openxmlformats-officedocument.drawingml.chart+xml"/>
  <Override PartName="/xl/charts/chart19.xml" ContentType="application/vnd.openxmlformats-officedocument.drawingml.chart+xml"/>
  <Override PartName="/xl/drawings/drawing13.xml" ContentType="application/vnd.openxmlformats-officedocument.drawing+xml"/>
  <Override PartName="/xl/charts/chart20.xml" ContentType="application/vnd.openxmlformats-officedocument.drawingml.chart+xml"/>
  <Override PartName="/xl/charts/style14.xml" ContentType="application/vnd.ms-office.chartstyle+xml"/>
  <Override PartName="/xl/charts/colors14.xml" ContentType="application/vnd.ms-office.chartcolorstyle+xml"/>
  <Override PartName="/xl/charts/chart21.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4.xml" ContentType="application/vnd.openxmlformats-officedocument.drawing+xml"/>
  <Override PartName="/xl/comments3.xml" ContentType="application/vnd.openxmlformats-officedocument.spreadsheetml.comments+xml"/>
  <Override PartName="/xl/charts/chart22.xml" ContentType="application/vnd.openxmlformats-officedocument.drawingml.chart+xml"/>
  <Override PartName="/xl/charts/chart23.xml" ContentType="application/vnd.openxmlformats-officedocument.drawingml.chart+xml"/>
  <Override PartName="/xl/charts/chart24.xml" ContentType="application/vnd.openxmlformats-officedocument.drawingml.chart+xml"/>
  <Override PartName="/xl/charts/chart25.xml" ContentType="application/vnd.openxmlformats-officedocument.drawingml.chart+xml"/>
  <Override PartName="/xl/charts/style16.xml" ContentType="application/vnd.ms-office.chartstyle+xml"/>
  <Override PartName="/xl/charts/colors16.xml" ContentType="application/vnd.ms-office.chartcolorstyle+xml"/>
  <Override PartName="/xl/charts/chart26.xml" ContentType="application/vnd.openxmlformats-officedocument.drawingml.chart+xml"/>
  <Override PartName="/xl/charts/chart27.xml" ContentType="application/vnd.openxmlformats-officedocument.drawingml.chart+xml"/>
  <Override PartName="/xl/charts/chart28.xml" ContentType="application/vnd.openxmlformats-officedocument.drawingml.chart+xml"/>
  <Override PartName="/xl/charts/chart29.xml" ContentType="application/vnd.openxmlformats-officedocument.drawingml.chart+xml"/>
  <Override PartName="/xl/charts/chart30.xml" ContentType="application/vnd.openxmlformats-officedocument.drawingml.chart+xml"/>
  <Override PartName="/xl/charts/chart31.xml" ContentType="application/vnd.openxmlformats-officedocument.drawingml.chart+xml"/>
  <Override PartName="/xl/charts/chart32.xml" ContentType="application/vnd.openxmlformats-officedocument.drawingml.chart+xml"/>
  <Override PartName="/xl/charts/chart33.xml" ContentType="application/vnd.openxmlformats-officedocument.drawingml.chart+xml"/>
  <Override PartName="/xl/charts/chart34.xml" ContentType="application/vnd.openxmlformats-officedocument.drawingml.chart+xml"/>
  <Override PartName="/xl/charts/chart35.xml" ContentType="application/vnd.openxmlformats-officedocument.drawingml.chart+xml"/>
  <Override PartName="/xl/charts/chart36.xml" ContentType="application/vnd.openxmlformats-officedocument.drawingml.chart+xml"/>
  <Override PartName="/xl/charts/style17.xml" ContentType="application/vnd.ms-office.chartstyle+xml"/>
  <Override PartName="/xl/charts/colors17.xml" ContentType="application/vnd.ms-office.chartcolorstyle+xml"/>
  <Override PartName="/xl/charts/chart37.xml" ContentType="application/vnd.openxmlformats-officedocument.drawingml.chart+xml"/>
  <Override PartName="/xl/charts/chart38.xml" ContentType="application/vnd.openxmlformats-officedocument.drawingml.chart+xml"/>
  <Override PartName="/xl/drawings/drawing15.xml" ContentType="application/vnd.openxmlformats-officedocument.drawingml.chartshapes+xml"/>
  <Override PartName="/xl/charts/chart39.xml" ContentType="application/vnd.openxmlformats-officedocument.drawingml.chart+xml"/>
  <Override PartName="/xl/charts/chart40.xml" ContentType="application/vnd.openxmlformats-officedocument.drawingml.chart+xml"/>
  <Override PartName="/xl/charts/chart41.xml" ContentType="application/vnd.openxmlformats-officedocument.drawingml.chart+xml"/>
  <Override PartName="/xl/charts/chart42.xml" ContentType="application/vnd.openxmlformats-officedocument.drawingml.chart+xml"/>
  <Override PartName="/xl/charts/style18.xml" ContentType="application/vnd.ms-office.chartstyle+xml"/>
  <Override PartName="/xl/charts/colors18.xml" ContentType="application/vnd.ms-office.chartcolorstyle+xml"/>
  <Override PartName="/xl/charts/chart43.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6.xml" ContentType="application/vnd.openxmlformats-officedocument.drawing+xml"/>
  <Override PartName="/xl/charts/chart44.xml" ContentType="application/vnd.openxmlformats-officedocument.drawingml.chart+xml"/>
  <Override PartName="/xl/charts/style20.xml" ContentType="application/vnd.ms-office.chartstyle+xml"/>
  <Override PartName="/xl/charts/colors20.xml" ContentType="application/vnd.ms-office.chartcolorstyle+xml"/>
  <Override PartName="/xl/charts/chart45.xml" ContentType="application/vnd.openxmlformats-officedocument.drawingml.chart+xml"/>
  <Override PartName="/xl/charts/style21.xml" ContentType="application/vnd.ms-office.chartstyle+xml"/>
  <Override PartName="/xl/charts/colors21.xml" ContentType="application/vnd.ms-office.chartcolorstyle+xml"/>
  <Override PartName="/xl/charts/chart46.xml" ContentType="application/vnd.openxmlformats-officedocument.drawingml.chart+xml"/>
  <Override PartName="/xl/charts/style22.xml" ContentType="application/vnd.ms-office.chartstyle+xml"/>
  <Override PartName="/xl/charts/colors22.xml" ContentType="application/vnd.ms-office.chartcolorstyle+xml"/>
  <Override PartName="/xl/charts/chart47.xml" ContentType="application/vnd.openxmlformats-officedocument.drawingml.chart+xml"/>
  <Override PartName="/xl/charts/style23.xml" ContentType="application/vnd.ms-office.chartstyle+xml"/>
  <Override PartName="/xl/charts/colors23.xml" ContentType="application/vnd.ms-office.chartcolorstyle+xml"/>
  <Override PartName="/xl/charts/chart48.xml" ContentType="application/vnd.openxmlformats-officedocument.drawingml.chart+xml"/>
  <Override PartName="/xl/charts/style24.xml" ContentType="application/vnd.ms-office.chartstyle+xml"/>
  <Override PartName="/xl/charts/colors24.xml" ContentType="application/vnd.ms-office.chartcolorstyle+xml"/>
  <Override PartName="/xl/charts/chart49.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17.xml" ContentType="application/vnd.openxmlformats-officedocument.drawing+xml"/>
  <Override PartName="/xl/charts/chart50.xml" ContentType="application/vnd.openxmlformats-officedocument.drawingml.chart+xml"/>
  <Override PartName="/xl/charts/style26.xml" ContentType="application/vnd.ms-office.chartstyle+xml"/>
  <Override PartName="/xl/charts/colors2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430"/>
  <workbookPr codeName="ThisWorkbook"/>
  <mc:AlternateContent xmlns:mc="http://schemas.openxmlformats.org/markup-compatibility/2006">
    <mc:Choice Requires="x15">
      <x15ac:absPath xmlns:x15ac="http://schemas.microsoft.com/office/spreadsheetml/2010/11/ac" url="C:\Users\hmendoza\Documents\Documentos Auditoria - Henoc Mendoza\Desktop\Inventario de Tanques\Indicadores SIG\"/>
    </mc:Choice>
  </mc:AlternateContent>
  <xr:revisionPtr revIDLastSave="0" documentId="13_ncr:1_{8A002E68-782B-455B-BB78-8FC31A71FAB3}" xr6:coauthVersionLast="47" xr6:coauthVersionMax="47" xr10:uidLastSave="{00000000-0000-0000-0000-000000000000}"/>
  <bookViews>
    <workbookView xWindow="-120" yWindow="-120" windowWidth="20730" windowHeight="11160" tabRatio="723" firstSheet="1" activeTab="11" xr2:uid="{00000000-000D-0000-FFFF-FFFF00000000}"/>
  </bookViews>
  <sheets>
    <sheet name="Ind vs Objetivos" sheetId="3" state="hidden" r:id="rId1"/>
    <sheet name="Medición" sheetId="2" r:id="rId2"/>
    <sheet name="Seguimiento" sheetId="8" r:id="rId3"/>
    <sheet name="Dir" sheetId="10" state="hidden" r:id="rId4"/>
    <sheet name="Hoja1" sheetId="5" state="hidden" r:id="rId5"/>
    <sheet name="GI" sheetId="34" state="hidden" r:id="rId6"/>
    <sheet name="SST" sheetId="26" state="hidden" r:id="rId7"/>
    <sheet name="Amb" sheetId="31" state="hidden" r:id="rId8"/>
    <sheet name="Com" sheetId="12" r:id="rId9"/>
    <sheet name="Recep" sheetId="36" r:id="rId10"/>
    <sheet name="Alm" sheetId="33" r:id="rId11"/>
    <sheet name="Desp" sheetId="32" r:id="rId12"/>
    <sheet name="Hoja2" sheetId="37" r:id="rId13"/>
    <sheet name="DH" sheetId="27" state="hidden" r:id="rId14"/>
    <sheet name="Comp" sheetId="28" state="hidden" r:id="rId15"/>
    <sheet name="Gráficos" sheetId="4" state="hidden" r:id="rId16"/>
    <sheet name="Mtto" sheetId="29" state="hidden" r:id="rId17"/>
    <sheet name="SI" sheetId="30" state="hidden" r:id="rId18"/>
    <sheet name="Resumen" sheetId="6" state="hidden" r:id="rId19"/>
  </sheets>
  <definedNames>
    <definedName name="_xlnm._FilterDatabase" localSheetId="0" hidden="1">'Ind vs Objetivos'!$C$2:$X$23</definedName>
    <definedName name="_xlnm._FilterDatabase" localSheetId="1" hidden="1">Medición!$B$1:$U$6</definedName>
    <definedName name="_xlnm._FilterDatabase" localSheetId="2" hidden="1">Seguimiento!$C$8:$U$14</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D17" i="37" l="1"/>
  <c r="D16" i="37"/>
  <c r="D14" i="37"/>
  <c r="D12" i="37"/>
  <c r="D11" i="37"/>
  <c r="D7" i="37"/>
  <c r="D8" i="37" s="1"/>
  <c r="A7" i="37"/>
  <c r="A8" i="37" s="1"/>
  <c r="A6" i="37"/>
  <c r="A1" i="37"/>
  <c r="A2" i="37" s="1"/>
  <c r="A4" i="37" s="1"/>
  <c r="AC6" i="12" l="1"/>
  <c r="AB6" i="12"/>
  <c r="AA6" i="12"/>
  <c r="Z6" i="12"/>
  <c r="Y6" i="12"/>
  <c r="X6" i="12"/>
  <c r="W6" i="12"/>
  <c r="V6" i="12"/>
  <c r="U6" i="12"/>
  <c r="T6" i="12"/>
  <c r="S6" i="12"/>
  <c r="R6" i="12"/>
  <c r="C5" i="12" l="1"/>
  <c r="D5" i="12" s="1"/>
  <c r="N5" i="12" l="1"/>
  <c r="O6" i="33" l="1"/>
  <c r="N6" i="33"/>
  <c r="N5" i="36"/>
  <c r="AE6" i="36"/>
  <c r="AD6" i="36"/>
  <c r="AC6" i="36"/>
  <c r="AB6" i="36"/>
  <c r="AA6" i="36"/>
  <c r="Z6" i="36"/>
  <c r="Y6" i="36"/>
  <c r="X6" i="36"/>
  <c r="W6" i="36"/>
  <c r="V6" i="36"/>
  <c r="U6" i="36"/>
  <c r="T6" i="36"/>
  <c r="M6" i="36"/>
  <c r="L6" i="36"/>
  <c r="K6" i="36"/>
  <c r="J6" i="36"/>
  <c r="I6" i="36"/>
  <c r="H6" i="36"/>
  <c r="G6" i="36"/>
  <c r="F6" i="36"/>
  <c r="E6" i="36"/>
  <c r="D6" i="36"/>
  <c r="C6" i="36"/>
  <c r="B6" i="36"/>
  <c r="AF5" i="36"/>
  <c r="AH6" i="32"/>
  <c r="M6" i="32"/>
  <c r="L6" i="32"/>
  <c r="K6" i="32"/>
  <c r="J6" i="32"/>
  <c r="I6" i="32"/>
  <c r="H6" i="32"/>
  <c r="G6" i="32"/>
  <c r="F6" i="32"/>
  <c r="E6" i="32"/>
  <c r="D6" i="32"/>
  <c r="C6" i="32"/>
  <c r="B6" i="32"/>
  <c r="Y6" i="33"/>
  <c r="X6" i="33"/>
  <c r="W6" i="33"/>
  <c r="V6" i="33"/>
  <c r="U6" i="33"/>
  <c r="T6" i="33"/>
  <c r="S6" i="33"/>
  <c r="R6" i="33"/>
  <c r="Q6" i="33"/>
  <c r="P6" i="33"/>
  <c r="Z5" i="33"/>
  <c r="N5" i="32"/>
  <c r="D5" i="30" l="1"/>
  <c r="C5" i="29" l="1"/>
  <c r="B5" i="29" l="1"/>
  <c r="R6" i="28" l="1"/>
  <c r="AD5" i="28"/>
  <c r="AT5" i="32" l="1"/>
  <c r="AJ6" i="32"/>
  <c r="AI6" i="32"/>
  <c r="AS6" i="32"/>
  <c r="AR6" i="32"/>
  <c r="AQ6" i="32"/>
  <c r="AP6" i="32"/>
  <c r="AO6" i="32"/>
  <c r="AN6" i="32"/>
  <c r="AM6" i="32"/>
  <c r="AL6" i="32"/>
  <c r="AK6" i="32"/>
  <c r="AC6" i="28" l="1"/>
  <c r="AB6" i="28"/>
  <c r="AA6" i="28"/>
  <c r="Z6" i="28"/>
  <c r="Y6" i="28"/>
  <c r="X6" i="28"/>
  <c r="W6" i="28"/>
  <c r="V6" i="28"/>
  <c r="U6" i="28"/>
  <c r="T6" i="28"/>
  <c r="S6" i="28"/>
  <c r="T10" i="8"/>
  <c r="AC6" i="10" l="1"/>
  <c r="R6" i="10"/>
  <c r="AB6" i="10"/>
  <c r="AA6" i="10"/>
  <c r="Z6" i="10"/>
  <c r="Y6" i="10"/>
  <c r="X6" i="10"/>
  <c r="W6" i="10"/>
  <c r="V6" i="10"/>
  <c r="U6" i="10"/>
  <c r="T6" i="10"/>
  <c r="S6" i="10"/>
  <c r="M6" i="10"/>
  <c r="L6" i="10"/>
  <c r="K6" i="10"/>
  <c r="J6" i="10"/>
  <c r="I6" i="10"/>
  <c r="H6" i="10"/>
  <c r="G6" i="10"/>
  <c r="F6" i="10"/>
  <c r="E6" i="10"/>
  <c r="D6" i="10"/>
  <c r="C6" i="10"/>
  <c r="B6" i="10"/>
  <c r="N5" i="34"/>
  <c r="M6" i="34"/>
  <c r="L6" i="34"/>
  <c r="K6" i="34"/>
  <c r="J6" i="34"/>
  <c r="I6" i="34"/>
  <c r="H6" i="34"/>
  <c r="G6" i="34"/>
  <c r="F6" i="34"/>
  <c r="E6" i="34"/>
  <c r="D6" i="34"/>
  <c r="C6" i="34"/>
  <c r="B6" i="34"/>
  <c r="N5" i="30"/>
  <c r="N5" i="26"/>
  <c r="AD5" i="26"/>
  <c r="AD5" i="31"/>
  <c r="N5" i="31"/>
  <c r="AC6" i="32"/>
  <c r="AB6" i="32"/>
  <c r="AA6" i="32"/>
  <c r="Z6" i="32"/>
  <c r="Y6" i="32"/>
  <c r="X6" i="32"/>
  <c r="W6" i="32"/>
  <c r="V6" i="32"/>
  <c r="U6" i="32"/>
  <c r="T6" i="32"/>
  <c r="S6" i="32"/>
  <c r="R6" i="32"/>
  <c r="CO6" i="29"/>
  <c r="CN6" i="29"/>
  <c r="CM6" i="29"/>
  <c r="CL6" i="29"/>
  <c r="CK6" i="29"/>
  <c r="CJ6" i="29"/>
  <c r="CI6" i="29"/>
  <c r="CH6" i="29"/>
  <c r="CG6" i="29"/>
  <c r="CF6" i="29"/>
  <c r="CE6" i="29"/>
  <c r="CD6" i="29"/>
  <c r="CP5" i="29"/>
  <c r="BY6" i="29"/>
  <c r="BX6" i="29"/>
  <c r="BW6" i="29"/>
  <c r="BV6" i="29"/>
  <c r="BU6" i="29"/>
  <c r="BT6" i="29"/>
  <c r="BS6" i="29"/>
  <c r="BR6" i="29"/>
  <c r="BQ6" i="29"/>
  <c r="BP6" i="29"/>
  <c r="BO6" i="29"/>
  <c r="BN6" i="29"/>
  <c r="BZ5" i="29"/>
  <c r="BJ5" i="29"/>
  <c r="BI6" i="29"/>
  <c r="BH6" i="29"/>
  <c r="BG6" i="29"/>
  <c r="BF6" i="29"/>
  <c r="BE6" i="29"/>
  <c r="BD6" i="29"/>
  <c r="BC6" i="29"/>
  <c r="BB6" i="29"/>
  <c r="BA6" i="29"/>
  <c r="AZ6" i="29"/>
  <c r="AY6" i="29"/>
  <c r="AX6" i="29"/>
  <c r="AS6" i="29"/>
  <c r="AR6" i="29"/>
  <c r="AQ6" i="29"/>
  <c r="AP6" i="29"/>
  <c r="AO6" i="29"/>
  <c r="AN6" i="29"/>
  <c r="AM6" i="29"/>
  <c r="AL6" i="29"/>
  <c r="AK6" i="29"/>
  <c r="AJ6" i="29"/>
  <c r="AI6" i="29"/>
  <c r="AH6" i="29"/>
  <c r="AT5" i="29"/>
  <c r="N5" i="29"/>
  <c r="AD5" i="27"/>
  <c r="AC6" i="27"/>
  <c r="AB6" i="27"/>
  <c r="AA6" i="27"/>
  <c r="Z6" i="27"/>
  <c r="Y6" i="27"/>
  <c r="X6" i="27"/>
  <c r="W6" i="27"/>
  <c r="V6" i="27"/>
  <c r="U6" i="27"/>
  <c r="T6" i="27"/>
  <c r="S6" i="27"/>
  <c r="R6" i="27"/>
  <c r="N5" i="27"/>
  <c r="M6" i="27"/>
  <c r="L6" i="27"/>
  <c r="K6" i="27"/>
  <c r="J6" i="27"/>
  <c r="I6" i="27"/>
  <c r="H6" i="27"/>
  <c r="G6" i="27"/>
  <c r="F6" i="27"/>
  <c r="E6" i="27"/>
  <c r="D6" i="27"/>
  <c r="C6" i="27"/>
  <c r="B6" i="27"/>
  <c r="AD5" i="32"/>
  <c r="AC6" i="31"/>
  <c r="AB6" i="31"/>
  <c r="AA6" i="31"/>
  <c r="Z6" i="31"/>
  <c r="Y6" i="31"/>
  <c r="X6" i="31"/>
  <c r="W6" i="31"/>
  <c r="V6" i="31"/>
  <c r="U6" i="31"/>
  <c r="T6" i="31"/>
  <c r="S6" i="31"/>
  <c r="R6" i="31"/>
  <c r="M6" i="31"/>
  <c r="L6" i="31"/>
  <c r="K6" i="31"/>
  <c r="J6" i="31"/>
  <c r="I6" i="31"/>
  <c r="H6" i="31"/>
  <c r="G6" i="31"/>
  <c r="F6" i="31"/>
  <c r="E6" i="31"/>
  <c r="D6" i="31"/>
  <c r="C6" i="31"/>
  <c r="B6" i="31"/>
  <c r="AD5" i="29" l="1"/>
  <c r="M6" i="30" l="1"/>
  <c r="L6" i="30"/>
  <c r="K6" i="30"/>
  <c r="J6" i="30"/>
  <c r="I6" i="30"/>
  <c r="H6" i="30"/>
  <c r="G6" i="30"/>
  <c r="F6" i="30"/>
  <c r="E6" i="30"/>
  <c r="D6" i="30"/>
  <c r="C6" i="30"/>
  <c r="B6" i="30"/>
  <c r="AC6" i="29"/>
  <c r="AB6" i="29"/>
  <c r="AA6" i="29"/>
  <c r="Z6" i="29"/>
  <c r="Y6" i="29"/>
  <c r="X6" i="29"/>
  <c r="W6" i="29"/>
  <c r="V6" i="29"/>
  <c r="U6" i="29"/>
  <c r="T6" i="29"/>
  <c r="S6" i="29"/>
  <c r="R6" i="29"/>
  <c r="M6" i="29"/>
  <c r="L6" i="29"/>
  <c r="K6" i="29"/>
  <c r="J6" i="29"/>
  <c r="I6" i="29"/>
  <c r="H6" i="29"/>
  <c r="G6" i="29"/>
  <c r="F6" i="29"/>
  <c r="E6" i="29"/>
  <c r="D6" i="29"/>
  <c r="C6" i="29"/>
  <c r="B6" i="29"/>
  <c r="M6" i="28"/>
  <c r="L6" i="28"/>
  <c r="K6" i="28"/>
  <c r="J6" i="28"/>
  <c r="I6" i="28"/>
  <c r="H6" i="28"/>
  <c r="G6" i="28"/>
  <c r="F6" i="28"/>
  <c r="E6" i="28"/>
  <c r="D6" i="28"/>
  <c r="C6" i="28"/>
  <c r="B6" i="28"/>
  <c r="N5" i="28"/>
  <c r="AC6" i="26"/>
  <c r="AB6" i="26"/>
  <c r="AA6" i="26"/>
  <c r="Z6" i="26"/>
  <c r="Y6" i="26"/>
  <c r="X6" i="26"/>
  <c r="W6" i="26"/>
  <c r="V6" i="26"/>
  <c r="U6" i="26"/>
  <c r="T6" i="26"/>
  <c r="S6" i="26"/>
  <c r="R6" i="26"/>
  <c r="M6" i="26"/>
  <c r="L6" i="26"/>
  <c r="K6" i="26"/>
  <c r="J6" i="26"/>
  <c r="I6" i="26"/>
  <c r="H6" i="26"/>
  <c r="G6" i="26"/>
  <c r="F6" i="26"/>
  <c r="E6" i="26"/>
  <c r="D6" i="26"/>
  <c r="C6" i="26"/>
  <c r="B6" i="26"/>
  <c r="M6" i="12"/>
  <c r="L6" i="12"/>
  <c r="K6" i="12"/>
  <c r="J6" i="12"/>
  <c r="I6" i="12"/>
  <c r="H6" i="12"/>
  <c r="G6" i="12"/>
  <c r="F6" i="12"/>
  <c r="E6" i="12"/>
  <c r="D6" i="12"/>
  <c r="C6" i="12"/>
  <c r="B6" i="12"/>
  <c r="AD5" i="10" l="1"/>
  <c r="T14" i="8" l="1"/>
  <c r="T13" i="8"/>
  <c r="T11" i="8"/>
  <c r="H4" i="4" l="1"/>
  <c r="H5" i="4" s="1"/>
  <c r="H6" i="4" s="1"/>
  <c r="H7" i="4" s="1"/>
  <c r="H8" i="4" s="1"/>
  <c r="H9" i="4" s="1"/>
  <c r="H10" i="4" s="1"/>
  <c r="H11" i="4" s="1"/>
  <c r="H12" i="4" s="1"/>
  <c r="H13" i="4" s="1"/>
  <c r="H14" i="4" s="1"/>
  <c r="H15" i="4" s="1"/>
  <c r="C15" i="5" l="1"/>
  <c r="J9" i="5"/>
  <c r="J8" i="5"/>
  <c r="J7" i="5"/>
  <c r="J6" i="5"/>
  <c r="K6" i="5" s="1"/>
  <c r="V75" i="4"/>
  <c r="U75" i="4"/>
  <c r="T75" i="4"/>
  <c r="S75" i="4"/>
  <c r="R75" i="4"/>
  <c r="Q75" i="4"/>
  <c r="P75" i="4"/>
  <c r="O75" i="4"/>
  <c r="N75" i="4"/>
  <c r="M75" i="4"/>
  <c r="L75" i="4"/>
  <c r="K75" i="4"/>
  <c r="C56" i="4"/>
  <c r="J43" i="4"/>
  <c r="J44" i="4" s="1"/>
  <c r="J45" i="4" s="1"/>
  <c r="J46" i="4" s="1"/>
  <c r="J47" i="4" s="1"/>
  <c r="J38" i="4"/>
  <c r="J39" i="4" s="1"/>
  <c r="J40" i="4" s="1"/>
  <c r="J41" i="4" s="1"/>
  <c r="K7" i="5" l="1"/>
  <c r="K8" i="5" s="1"/>
  <c r="K9" i="5" s="1"/>
  <c r="N5" i="1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PILAR OSPINA</author>
    <author>gvergara</author>
  </authors>
  <commentList>
    <comment ref="D13" authorId="0" shapeId="0" xr:uid="{00000000-0006-0000-0000-000001000000}">
      <text>
        <r>
          <rPr>
            <b/>
            <sz val="9"/>
            <color indexed="81"/>
            <rFont val="Tahoma"/>
            <family val="2"/>
          </rPr>
          <t>PILAR OSPINA:</t>
        </r>
        <r>
          <rPr>
            <sz val="9"/>
            <color indexed="81"/>
            <rFont val="Tahoma"/>
            <family val="2"/>
          </rPr>
          <t xml:space="preserve">
Gestión Comercial
OTIF</t>
        </r>
      </text>
    </comment>
    <comment ref="D14" authorId="1" shapeId="0" xr:uid="{00000000-0006-0000-0000-000002000000}">
      <text>
        <r>
          <rPr>
            <b/>
            <sz val="9"/>
            <color indexed="81"/>
            <rFont val="Tahoma"/>
            <family val="2"/>
          </rPr>
          <t>gvergara:</t>
        </r>
        <r>
          <rPr>
            <sz val="9"/>
            <color indexed="81"/>
            <rFont val="Tahoma"/>
            <family val="2"/>
          </rPr>
          <t xml:space="preserve">
VP, Perfil cromatografico, Solidos.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CRISTIAN SILVA</author>
  </authors>
  <commentList>
    <comment ref="S13" authorId="0" shapeId="0" xr:uid="{00000000-0006-0000-0200-000002000000}">
      <text>
        <r>
          <rPr>
            <b/>
            <sz val="9"/>
            <color indexed="81"/>
            <rFont val="Tahoma"/>
            <family val="2"/>
          </rPr>
          <t>CRISTIAN SILVA:</t>
        </r>
        <r>
          <rPr>
            <sz val="9"/>
            <color indexed="81"/>
            <rFont val="Tahoma"/>
            <family val="2"/>
          </rPr>
          <t xml:space="preserve">
Quedaron 6 actividades pendientes de 120 planificadas para el 2016</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CRISTIAN SILVA</author>
  </authors>
  <commentList>
    <comment ref="R126" authorId="0" shapeId="0" xr:uid="{00000000-0006-0000-0F00-000001000000}">
      <text>
        <r>
          <rPr>
            <b/>
            <sz val="9"/>
            <color indexed="81"/>
            <rFont val="Tahoma"/>
            <family val="2"/>
          </rPr>
          <t>CRISTIAN SILVA:</t>
        </r>
        <r>
          <rPr>
            <sz val="9"/>
            <color indexed="81"/>
            <rFont val="Tahoma"/>
            <family val="2"/>
          </rPr>
          <t xml:space="preserve">
Promedio de tiempo de respuesta 12 días</t>
        </r>
      </text>
    </comment>
    <comment ref="R127" authorId="0" shapeId="0" xr:uid="{00000000-0006-0000-0F00-000002000000}">
      <text>
        <r>
          <rPr>
            <b/>
            <sz val="9"/>
            <color indexed="81"/>
            <rFont val="Tahoma"/>
            <family val="2"/>
          </rPr>
          <t>CRISTIAN SILVA:</t>
        </r>
        <r>
          <rPr>
            <sz val="9"/>
            <color indexed="81"/>
            <rFont val="Tahoma"/>
            <family val="2"/>
          </rPr>
          <t xml:space="preserve">
No se recibieron quejas durente este mes</t>
        </r>
      </text>
    </comment>
    <comment ref="R128" authorId="0" shapeId="0" xr:uid="{00000000-0006-0000-0F00-000003000000}">
      <text>
        <r>
          <rPr>
            <b/>
            <sz val="9"/>
            <color indexed="81"/>
            <rFont val="Tahoma"/>
            <family val="2"/>
          </rPr>
          <t>CRISTIAN SILVA:</t>
        </r>
        <r>
          <rPr>
            <sz val="9"/>
            <color indexed="81"/>
            <rFont val="Tahoma"/>
            <family val="2"/>
          </rPr>
          <t xml:space="preserve">
Promedio de tiempo de respuesta 5,2 días</t>
        </r>
      </text>
    </comment>
    <comment ref="R129" authorId="0" shapeId="0" xr:uid="{00000000-0006-0000-0F00-000004000000}">
      <text>
        <r>
          <rPr>
            <b/>
            <sz val="9"/>
            <color indexed="81"/>
            <rFont val="Tahoma"/>
            <family val="2"/>
          </rPr>
          <t>CRISTIAN SILVA:</t>
        </r>
        <r>
          <rPr>
            <sz val="9"/>
            <color indexed="81"/>
            <rFont val="Tahoma"/>
            <family val="2"/>
          </rPr>
          <t xml:space="preserve">
Promedio de tiempo de respuesta 11 días</t>
        </r>
      </text>
    </comment>
    <comment ref="R130" authorId="0" shapeId="0" xr:uid="{00000000-0006-0000-0F00-000005000000}">
      <text>
        <r>
          <rPr>
            <b/>
            <sz val="9"/>
            <color indexed="81"/>
            <rFont val="Tahoma"/>
            <family val="2"/>
          </rPr>
          <t>CRISTIAN SILVA:</t>
        </r>
        <r>
          <rPr>
            <sz val="9"/>
            <color indexed="81"/>
            <rFont val="Tahoma"/>
            <family val="2"/>
          </rPr>
          <t xml:space="preserve">
Tiempo promedio de respuesta 2 días</t>
        </r>
      </text>
    </comment>
    <comment ref="R131" authorId="0" shapeId="0" xr:uid="{00000000-0006-0000-0F00-000006000000}">
      <text>
        <r>
          <rPr>
            <b/>
            <sz val="9"/>
            <color indexed="81"/>
            <rFont val="Tahoma"/>
            <family val="2"/>
          </rPr>
          <t>CRISTIAN SILVA:</t>
        </r>
        <r>
          <rPr>
            <sz val="9"/>
            <color indexed="81"/>
            <rFont val="Tahoma"/>
            <family val="2"/>
          </rPr>
          <t xml:space="preserve">
Tiempo promedio de respuesta 1 día</t>
        </r>
      </text>
    </comment>
    <comment ref="R132" authorId="0" shapeId="0" xr:uid="{00000000-0006-0000-0F00-000007000000}">
      <text>
        <r>
          <rPr>
            <b/>
            <sz val="9"/>
            <color indexed="81"/>
            <rFont val="Tahoma"/>
            <family val="2"/>
          </rPr>
          <t>CRISTIAN SILVA:</t>
        </r>
        <r>
          <rPr>
            <sz val="9"/>
            <color indexed="81"/>
            <rFont val="Tahoma"/>
            <family val="2"/>
          </rPr>
          <t xml:space="preserve">
No se recibieron quejas durente este mes</t>
        </r>
      </text>
    </comment>
    <comment ref="R134" authorId="0" shapeId="0" xr:uid="{00000000-0006-0000-0F00-000008000000}">
      <text>
        <r>
          <rPr>
            <b/>
            <sz val="9"/>
            <color indexed="81"/>
            <rFont val="Tahoma"/>
            <family val="2"/>
          </rPr>
          <t>CRISTIAN SILVA:</t>
        </r>
        <r>
          <rPr>
            <sz val="9"/>
            <color indexed="81"/>
            <rFont val="Tahoma"/>
            <family val="2"/>
          </rPr>
          <t xml:space="preserve">
No se recibieron quejas durente este mes</t>
        </r>
      </text>
    </comment>
  </commentList>
</comments>
</file>

<file path=xl/sharedStrings.xml><?xml version="1.0" encoding="utf-8"?>
<sst xmlns="http://schemas.openxmlformats.org/spreadsheetml/2006/main" count="1358" uniqueCount="353">
  <si>
    <t>Tipo de Proceso</t>
  </si>
  <si>
    <t>Proceso</t>
  </si>
  <si>
    <t>Garantizar la inocuidad de los productos y su cadena de custodia, mediante el cumplimiento de la normatividad vigente.</t>
  </si>
  <si>
    <t>Satisfacer las necesidades y expectativas de nuestros clientes manteniendo los estándares de calidad, inocuidad, seguridad física y de producto.</t>
  </si>
  <si>
    <t>Optimizar las operaciones internas para prevenir la ocurrencia de actividades ilícitas y garantizar la seguridad de los trabajadores.</t>
  </si>
  <si>
    <t>Garantizar que todos los procesos que se desarrollan no afecten el medio ambiente y la comunidad.</t>
  </si>
  <si>
    <t>Contar con el personal idóneo, competente y capacitado para asegurar el correcto desempeño de los procesos.</t>
  </si>
  <si>
    <t>Mejorar continuamente el sistema integrado de gestión.</t>
  </si>
  <si>
    <t>Gestión de la dirección</t>
  </si>
  <si>
    <t>x</t>
  </si>
  <si>
    <t>Gerenciales</t>
  </si>
  <si>
    <t xml:space="preserve">Formula </t>
  </si>
  <si>
    <t>Misionales</t>
  </si>
  <si>
    <t xml:space="preserve">% cumplimiento de revisión Gerencial </t>
  </si>
  <si>
    <t xml:space="preserve">Eficacia de las Acciones implementadas </t>
  </si>
  <si>
    <t>Acciones cerradas eficazmente/Acciones documentadas</t>
  </si>
  <si>
    <t>Cumplimiento del programa de auditorias</t>
  </si>
  <si>
    <t>No. De auditorías ejecutadas/total auditorias planificadas</t>
  </si>
  <si>
    <t>Encuestas de Satisfacción</t>
  </si>
  <si>
    <t xml:space="preserve">Gestión Comercial </t>
  </si>
  <si>
    <t xml:space="preserve">Cumplimientos de pedidos </t>
  </si>
  <si>
    <t>Cantidades despachadas/cantidas pedidas</t>
  </si>
  <si>
    <t>Promedio de satisfacción de los clientes/ Promedio obtenido encuestas de satisfacción</t>
  </si>
  <si>
    <t xml:space="preserve">Meta </t>
  </si>
  <si>
    <t xml:space="preserve">Frecuencia </t>
  </si>
  <si>
    <t xml:space="preserve">Semestral </t>
  </si>
  <si>
    <t xml:space="preserve">Anual </t>
  </si>
  <si>
    <t>Almacenamiento y Despacho de PT</t>
  </si>
  <si>
    <t xml:space="preserve">Mensual </t>
  </si>
  <si>
    <t>No. Pedidos con faltantes /No. de pedidos despachados</t>
  </si>
  <si>
    <t xml:space="preserve">Desarrollo Humano </t>
  </si>
  <si>
    <t>Apoyo</t>
  </si>
  <si>
    <t xml:space="preserve">Cumplimiento plan de formacion </t>
  </si>
  <si>
    <t>No. de actividades de formación ejecutadas/No actividades de formación programadas</t>
  </si>
  <si>
    <t>Evaluación De Desempeño</t>
  </si>
  <si>
    <t>Puntaje obtenido/puntaje máximo</t>
  </si>
  <si>
    <t xml:space="preserve">Majeno de Quejas y Reclamos </t>
  </si>
  <si>
    <t>Cantidad de producto conforme /cantidad de producto elaborado</t>
  </si>
  <si>
    <t>Evaluación de proveedores</t>
  </si>
  <si>
    <t xml:space="preserve">Actividades ejecutadas/Actividades pactadas en revisión gerencial *100 </t>
  </si>
  <si>
    <t>Mantenimiento de Equipos e Infraestructura</t>
  </si>
  <si>
    <t>Cumplimiento Plan de mantenimiento</t>
  </si>
  <si>
    <t>No. mantenimientos según plan/ total mttos programados x mes</t>
  </si>
  <si>
    <t>No. quejas cerradas eficazmente / No. quejas recibidas x 100</t>
  </si>
  <si>
    <t>Responsable</t>
  </si>
  <si>
    <t xml:space="preserve">Hernando Chavarro </t>
  </si>
  <si>
    <t xml:space="preserve">Cristian Silva </t>
  </si>
  <si>
    <t>Nestor Vargas</t>
  </si>
  <si>
    <t>Jorge Manjarres</t>
  </si>
  <si>
    <t xml:space="preserve">Pilar Ospina </t>
  </si>
  <si>
    <t xml:space="preserve">Juan Pedrozo </t>
  </si>
  <si>
    <t>Jorge de la Pava</t>
  </si>
  <si>
    <t>Hector Rúa</t>
  </si>
  <si>
    <t xml:space="preserve">IRC año anterior - IRC año actual /IRC año anterior </t>
  </si>
  <si>
    <t>Maria C Hernandez / Ana Martinez</t>
  </si>
  <si>
    <t>Cumplimiento del a eficacia y seguridad de la carga</t>
  </si>
  <si>
    <t>% Mitigción de riesgos</t>
  </si>
  <si>
    <t>% Tiempo perdido por fallas</t>
  </si>
  <si>
    <t>(Tiempo perdido por fallas / Disponibilidad de Tiempo total de la planta)x100</t>
  </si>
  <si>
    <t>Sistemas de Información</t>
  </si>
  <si>
    <t>Eficacia de resolución de solicitudes</t>
  </si>
  <si>
    <t>(Solicitudes Resueltas/Solicitudes Recibidas)x100</t>
  </si>
  <si>
    <t>Henry Varela</t>
  </si>
  <si>
    <t>Gestión de la Producción y calidad</t>
  </si>
  <si>
    <t>Gestión de Compras y almacen</t>
  </si>
  <si>
    <t xml:space="preserve">Mayo </t>
  </si>
  <si>
    <t xml:space="preserve">Junio </t>
  </si>
  <si>
    <t xml:space="preserve">Julio </t>
  </si>
  <si>
    <t>Agosto</t>
  </si>
  <si>
    <t>Septiembre</t>
  </si>
  <si>
    <t>Octubre</t>
  </si>
  <si>
    <t>Noviembre</t>
  </si>
  <si>
    <t>Diciembre</t>
  </si>
  <si>
    <t>Mes</t>
  </si>
  <si>
    <t>-</t>
  </si>
  <si>
    <t>≥</t>
  </si>
  <si>
    <t>=</t>
  </si>
  <si>
    <t xml:space="preserve">≤ </t>
  </si>
  <si>
    <t xml:space="preserve">Nombre indicador </t>
  </si>
  <si>
    <t>Unidad</t>
  </si>
  <si>
    <t>Tipo</t>
  </si>
  <si>
    <t>Promedio</t>
  </si>
  <si>
    <t>Observaciones</t>
  </si>
  <si>
    <t>Cumple</t>
  </si>
  <si>
    <t>NC</t>
  </si>
  <si>
    <t>Indicador de Frecuencia</t>
  </si>
  <si>
    <t>Indicador de Severidad</t>
  </si>
  <si>
    <t>AL en el año por cada 200,000 HHT</t>
  </si>
  <si>
    <t>DPAL en el año por cada 200,000 HHT</t>
  </si>
  <si>
    <t>%</t>
  </si>
  <si>
    <t>Eficacia</t>
  </si>
  <si>
    <t>Eficiencia</t>
  </si>
  <si>
    <t xml:space="preserve">% </t>
  </si>
  <si>
    <t>Enero</t>
  </si>
  <si>
    <t>Febrero</t>
  </si>
  <si>
    <t>Marzo</t>
  </si>
  <si>
    <t>Abril</t>
  </si>
  <si>
    <t>(Devolución por incumplimiento de especificaciones/Nº De compras realizadas)x100</t>
  </si>
  <si>
    <t>Trimestral</t>
  </si>
  <si>
    <t>Reducción</t>
  </si>
  <si>
    <t>IGA</t>
  </si>
  <si>
    <t>ICA</t>
  </si>
  <si>
    <t>Eder Sierra</t>
  </si>
  <si>
    <t>Nivel de cumplimiento de parámetros de calidad</t>
  </si>
  <si>
    <t>% de Devoluciones de materiales</t>
  </si>
  <si>
    <t xml:space="preserve">Liliana López / Cristian Silva </t>
  </si>
  <si>
    <t>Ana Martinez/ Liliana López</t>
  </si>
  <si>
    <t xml:space="preserve">Liliana López </t>
  </si>
  <si>
    <t>Meta</t>
  </si>
  <si>
    <t>IFA</t>
  </si>
  <si>
    <t>ISA</t>
  </si>
  <si>
    <t xml:space="preserve">Abril </t>
  </si>
  <si>
    <t>Junio</t>
  </si>
  <si>
    <t>Accidentes</t>
  </si>
  <si>
    <t>Días Perdidos</t>
  </si>
  <si>
    <t>Mayo</t>
  </si>
  <si>
    <t>Días acumulados sin AL</t>
  </si>
  <si>
    <t>Julio</t>
  </si>
  <si>
    <t>Gestión Integral</t>
  </si>
  <si>
    <t xml:space="preserve">Gestión Integral </t>
  </si>
  <si>
    <t xml:space="preserve">Enero </t>
  </si>
  <si>
    <t xml:space="preserve">Febrero </t>
  </si>
  <si>
    <t xml:space="preserve">Marzo </t>
  </si>
  <si>
    <t>SEMESTRE</t>
  </si>
  <si>
    <t>QUEJA O RECLAMO</t>
  </si>
  <si>
    <t>PRODUCTO</t>
  </si>
  <si>
    <t xml:space="preserve">ESTADO </t>
  </si>
  <si>
    <t>I</t>
  </si>
  <si>
    <t>Defectos por mal sellado del foil</t>
  </si>
  <si>
    <t>Natural All Purpose Palm Oil shortening vasos x 500g</t>
  </si>
  <si>
    <t>Cerrado</t>
  </si>
  <si>
    <t>Vasos con bajo peso por debajo de especificaciones</t>
  </si>
  <si>
    <t>Organic palm oil vasos x 680</t>
  </si>
  <si>
    <t>Presencia de polvo blanco en la grasa</t>
  </si>
  <si>
    <t>Organic palm oil premium shortening</t>
  </si>
  <si>
    <t>presencia de material extraño (virutas de cartón)</t>
  </si>
  <si>
    <t>Aceite Orgánico RBD de Palma</t>
  </si>
  <si>
    <t>Abierto</t>
  </si>
  <si>
    <t xml:space="preserve">Se encontraron 4 pallets inclinados y un pallet roto </t>
  </si>
  <si>
    <t>Organic Palm Oil Shortening 42</t>
  </si>
  <si>
    <t>Hallazgo de un objeto plástico en un IBC</t>
  </si>
  <si>
    <t>Organic Palm Olein</t>
  </si>
  <si>
    <t>Contaminación del producto con material extraño (Viruta de cartón)</t>
  </si>
  <si>
    <t>Organic Palm Oil shortening</t>
  </si>
  <si>
    <t>II</t>
  </si>
  <si>
    <t>Evidencia de cajas Spectrum machadas con aceite</t>
  </si>
  <si>
    <t>IBC manchados con aceite</t>
  </si>
  <si>
    <t>Clasificación</t>
  </si>
  <si>
    <t>Frecuencia</t>
  </si>
  <si>
    <t>% Acumulado</t>
  </si>
  <si>
    <t>Descripción</t>
  </si>
  <si>
    <t xml:space="preserve">A. Presentación del producto </t>
  </si>
  <si>
    <t>B. Presencia de partículas extrañas</t>
  </si>
  <si>
    <t xml:space="preserve">C. Peso del producto </t>
  </si>
  <si>
    <t xml:space="preserve">D. Características del producto </t>
  </si>
  <si>
    <t xml:space="preserve">QyR relacionadas a la presencia de cualquier objeto sólido dentro del producto </t>
  </si>
  <si>
    <t>QyR relacionadas a la presentación del producto (cajas manchadas, cajas deformes, mal palletizado, sellado de cajas/vasos, problemas de etiquetado/rotulado, etc.)</t>
  </si>
  <si>
    <t xml:space="preserve">QyR relaciobnadas a desviaciones en los pesos declarados del producto </t>
  </si>
  <si>
    <t>QyR relacionadas a desviaciones concernientes a los parámetros físico - químicos, organolépticos  y microbiológicos del producto</t>
  </si>
  <si>
    <t xml:space="preserve">No. De reuniones progragamadas </t>
  </si>
  <si>
    <t>No. Reuniones realizadas</t>
  </si>
  <si>
    <t>No. Temas tratados</t>
  </si>
  <si>
    <t>No. Puntos cumplidos</t>
  </si>
  <si>
    <t xml:space="preserve">No. Puntos pendientes </t>
  </si>
  <si>
    <t>|</t>
  </si>
  <si>
    <t>Gerencia</t>
  </si>
  <si>
    <t>Coordinador SIG</t>
  </si>
  <si>
    <t xml:space="preserve">Jefe de Desarrollo Humano </t>
  </si>
  <si>
    <t>Director de Sistemas</t>
  </si>
  <si>
    <t>Ene</t>
  </si>
  <si>
    <t>Feb</t>
  </si>
  <si>
    <t>Mar</t>
  </si>
  <si>
    <t>Abr</t>
  </si>
  <si>
    <t>May</t>
  </si>
  <si>
    <t>Jun</t>
  </si>
  <si>
    <t>Jul</t>
  </si>
  <si>
    <t>Ago</t>
  </si>
  <si>
    <t>Sep</t>
  </si>
  <si>
    <t>Oct</t>
  </si>
  <si>
    <t>Nov</t>
  </si>
  <si>
    <t>Dic</t>
  </si>
  <si>
    <t>febrero</t>
  </si>
  <si>
    <t>Quejas Recibidas</t>
  </si>
  <si>
    <t>Quejas Atendidas Satisfactoriamente</t>
  </si>
  <si>
    <t>Quejas abiertas</t>
  </si>
  <si>
    <t>Tiempo de Respuesta a Quejas y Reclamos</t>
  </si>
  <si>
    <t>(No. De auditorías ejecutadas/total auditorias planificadas)x100</t>
  </si>
  <si>
    <t>N/A</t>
  </si>
  <si>
    <t>≤3</t>
  </si>
  <si>
    <t>Total</t>
  </si>
  <si>
    <t>Sept</t>
  </si>
  <si>
    <t xml:space="preserve">Indicador </t>
  </si>
  <si>
    <t>% de Cumplimiento</t>
  </si>
  <si>
    <t>Gestión por la Dirección</t>
  </si>
  <si>
    <t>Comentarios</t>
  </si>
  <si>
    <t xml:space="preserve">Gestión de Compras y Almacén </t>
  </si>
  <si>
    <t xml:space="preserve">Sistemas de información </t>
  </si>
  <si>
    <t xml:space="preserve">Eficiencia </t>
  </si>
  <si>
    <t>Gestión Comercial</t>
  </si>
  <si>
    <t xml:space="preserve">DATOS RESUMEN </t>
  </si>
  <si>
    <t>ENE</t>
  </si>
  <si>
    <t>FEB</t>
  </si>
  <si>
    <t>MAR</t>
  </si>
  <si>
    <t>ABR</t>
  </si>
  <si>
    <t>MAY</t>
  </si>
  <si>
    <t>JUN</t>
  </si>
  <si>
    <t>JUL</t>
  </si>
  <si>
    <t>AGO</t>
  </si>
  <si>
    <t>SEP</t>
  </si>
  <si>
    <t>OCT</t>
  </si>
  <si>
    <t>NOV</t>
  </si>
  <si>
    <t>DIC</t>
  </si>
  <si>
    <t>% CUMPLIMIENTO</t>
  </si>
  <si>
    <t>META (Mín)</t>
  </si>
  <si>
    <t>META (Máx)</t>
  </si>
  <si>
    <t>ANALISIS</t>
  </si>
  <si>
    <t xml:space="preserve">Diciembre </t>
  </si>
  <si>
    <t>PROCESO DESARROLLO HUMANO
Indicador: Eficacia de formación</t>
  </si>
  <si>
    <t>PROCESO DESARROLLO HUMANO
Indicador: Cobertura</t>
  </si>
  <si>
    <t>PROCESO GESTIÓN DE COMPRAS
Indicador: Evaluación de Proveedores</t>
  </si>
  <si>
    <t xml:space="preserve">PROCESO GESTIÓN INTEGRAL 
Indicador: Tasa de Accidentalidad </t>
  </si>
  <si>
    <t xml:space="preserve">Cumplimiento de actividades revisión Gerencial </t>
  </si>
  <si>
    <t>Manejo de SQR</t>
  </si>
  <si>
    <t>No. quejas solucionadas / No. quejas recibidas x 100</t>
  </si>
  <si>
    <t>≤</t>
  </si>
  <si>
    <t>Despacho de producto</t>
  </si>
  <si>
    <t>Almacenamiento de producto</t>
  </si>
  <si>
    <t xml:space="preserve">Calidad de producto </t>
  </si>
  <si>
    <t>Análisis de laboratorio (acidez, humedad, temperatura)</t>
  </si>
  <si>
    <t>De acuerdo al tipo de pdto</t>
  </si>
  <si>
    <t>PROCESO GESTIÓN DE LA DIRECCION
Indicador: %Desempeño del SIG</t>
  </si>
  <si>
    <t>PROCESO GESTIÓN DE LA DIRECCION
Indicador: %cumplimiento actividades revision Gerencial</t>
  </si>
  <si>
    <t>PROCESO GESTIÓN INTEGRAL 
Indicador: Tasa de Ausentismo</t>
  </si>
  <si>
    <t>PROCESO GESTIÓN INTEGRAL 
Indicador: Indice de Cumplimiento Ambiental- ICA</t>
  </si>
  <si>
    <t>PROCESO GESTIÓN INTEGRAL 
Indicador: Indice de Gestión Ambiental- IGA</t>
  </si>
  <si>
    <t>PROCESO GESTIÓN INTEGRAL 
Indicador: %Eficacia de las Acciones de mejoramiento</t>
  </si>
  <si>
    <t>Ing. Calidad y Operaciones</t>
  </si>
  <si>
    <t>PROCESO ALMACENAMIENTO DE PRODUCTO
Indicador: Calidad de producto (cualitativo)</t>
  </si>
  <si>
    <t>PROCESO DESPACHO DE PRODUCTO 
Indicador: % de Merma</t>
  </si>
  <si>
    <t>PROCESO DESPACHO DE PRODUCTO 
Indicador: Rata de Cargue (expo)</t>
  </si>
  <si>
    <t>(No. de actividades de formación ejecutadas/No actividades de formación planificadas) x 100</t>
  </si>
  <si>
    <t>Gerencial</t>
  </si>
  <si>
    <t>Tiempo de respuesta SQR</t>
  </si>
  <si>
    <t>Manejo SQR</t>
  </si>
  <si>
    <t xml:space="preserve">Cumplimiento Plan de Mantenimiento </t>
  </si>
  <si>
    <t>%  CUMPLIMIENTO</t>
  </si>
  <si>
    <t>PROCESO MANTENIMIENTO DE EQUIPOS E INFRAESTRUCTURA 
Indicador: Cumplimiento plan de mantenimiento</t>
  </si>
  <si>
    <t>PROCESO MANTENIMIENTO DE EQUIPOS E INFRAESTRUCTURA 
Indicador: Disponibilidad sistema de Bombas</t>
  </si>
  <si>
    <t>PROCESO MANTENIMIENTO DE EQUIPOS E INFRAESTRUCTURA 
Indicador: Disponibilidad Sistema de Vapor</t>
  </si>
  <si>
    <t>PROCESO MANTENIMIENTO DE EQUIPOS E INFRAESTRUCTURA 
Indicador: Disponibilidad Sistema de Peso</t>
  </si>
  <si>
    <t>PROCESO MANTENIMIENTO DE EQUIPOS E INFRAESTRUCTURA 
Indicador: Disponibilidad Sistema de Tanques</t>
  </si>
  <si>
    <t>PROCESO MANTENIMIENTO DE EQUIPOS E INFRAESTRUCTURA 
Indicador: Disponibilidad Sistema Eléctrico</t>
  </si>
  <si>
    <t>PROCESO GESTIÓN COMERCIAL 
Indicador: Manejo Solicitudes, quejas y reclamos</t>
  </si>
  <si>
    <t>PROCESO SISTEMAS DE INFORMACION
Indicador: Solicitudes atendidas satisfactoriamente</t>
  </si>
  <si>
    <t>2do Trimestre</t>
  </si>
  <si>
    <t>1er Trimestre</t>
  </si>
  <si>
    <t>3er Trimestre</t>
  </si>
  <si>
    <t>Anual</t>
  </si>
  <si>
    <t>2do cuatrimestre</t>
  </si>
  <si>
    <t>3er cuatrimestre</t>
  </si>
  <si>
    <t>1er cuatrimestre</t>
  </si>
  <si>
    <t>Absoluto</t>
  </si>
  <si>
    <t>CUMPLIMIENTO</t>
  </si>
  <si>
    <t>PROCESO GESTIÓN DE COMPRAS
Indicador: Producto No conforme</t>
  </si>
  <si>
    <t>Numero de no conformes presentados</t>
  </si>
  <si>
    <t>PROCESO ALMACENAMIENTO DE PRODUCTO 
Indicador: producto No conforme</t>
  </si>
  <si>
    <t>No se presentaron problemas de Calidad de los productos almacenados</t>
  </si>
  <si>
    <t xml:space="preserve"> -</t>
  </si>
  <si>
    <t>A corte del mes de enero de 2020 no se presentaron AT cumpliento un acumulado de 340 dias sin eventos incapacitantes, razon por la cual la tasa de accidentalidad se mantiene en 0%. accidente de trabajo para una poblaación de 100 trabajadores</t>
  </si>
  <si>
    <t>Durante el mes de enero no se presentaron AT, la tasa de ausentismo se mantuvo en 0 días perdídos para una empresa de 100 colaboradores</t>
  </si>
  <si>
    <t>No se presentaron casos de PNC</t>
  </si>
  <si>
    <t xml:space="preserve">En el caso de las bombas son conjunto de equipos que se respaldan entre sí. Esta condición facilita que la operación mantenga su ritmo sin paradas importantes,Durante el mes de enero con 39.347 ton movilizadas no se presentaron fallas </t>
  </si>
  <si>
    <t xml:space="preserve">Con un ritmo de trabajo de 24h y acomulando 400h en total, Durante el mes de enero 2020, el sistema de vapor se mantuvo en servicio sin problemas o fallas. Se mantiene un estricto control operativo sobre el sistema, ademas de los mantenimiento que se realizan periodicamente </t>
  </si>
  <si>
    <t>Es un sistema confiable, gracias a la sensibilidad que tiene este equipo frente a las operaciones de la compañía, se cumple con los mantenimientos en los tiempos programados</t>
  </si>
  <si>
    <t>Durante el 2019, se presentó un problema un problema de filtracion por el fondo del TK1012, se detecto que la causa era por desgastes en las laminas del fondo las cuales presentan perdidas de espesor por mas del 60%. El tk esta en uso pero pendiente por reparacion</t>
  </si>
  <si>
    <t>El sistema electrico, un sistema estable, historicamente se ha demostrado asi, gracias a la buena labor del equipo de trabajo y el cumplimiento de su plan de mantenimiento</t>
  </si>
  <si>
    <t xml:space="preserve">Con un numero de ordenes de 50 ejecutadas el Indice de cumplimiento en enero 2020  estuvo en 92,6%; Enero de 2019 con un numero de ordenes de 33 ejecutadas fue de 97% </t>
  </si>
  <si>
    <t>En el mes de Enero no se recibieron solicitudes, queja ni reclamos.</t>
  </si>
  <si>
    <t>Con un numero de ordenes de 52 ejecutadas el Indice de cumplimiento en Febrero 2020  estuvo en 94,4%; Febrero de 2019 con un numero de ordenes de 32 ejecutadas fue de 97%. La coordinacion entre Operaciones y Mantenimiento fue buena y facilito que los trabajos se realizaran de manera oportuna.La participacion del mantenimiento planeaado en el total de ordenes fue del 86,7%; en 2019 ocupo el 59,3%. Esto indica que existe un enfasis en el trabajo planeado</t>
  </si>
  <si>
    <t xml:space="preserve">Continua siendo una ventaja que el gurpo de bombas se respalden entre sí dado que esta condición facilita que la operación mantenga su ritmo sin paradas importantes,Durante el mes de Febrero con 30.363 ton movilizadas no se presentaron fallas </t>
  </si>
  <si>
    <t xml:space="preserve">Con un ritmo de trabajo de 24h y acomulando 360h en total, Durante el mes de Febrero 2020, el sistema de vapor se mantuvo en servicio sin problemas o fallas. Se mantiene un estricto control operativo sobre el sistema, ademas de los mantenimiento que se realizan periodicamente </t>
  </si>
  <si>
    <t xml:space="preserve">Durante el mes de febrero, se presentó un problema un problema de filtracion por el fondo del TK1011, se detecto que la causa era por desgastes en las laminas del fondo las cuales presentan perdidas de espesor </t>
  </si>
  <si>
    <t>Durante el mes de febrero, se presentó un problema electrico en redes publicas, causado por la acumulacion de carbon y humedad, esta condicion termino afectando nuestro punto electrico aguas arriba del tranformador que dejo sin energia a la compañía por 36h</t>
  </si>
  <si>
    <t>Se evidencia que a la fecha se cumplió con la mayor parte de los casos expuestos (11/12), en general se atendieron todas las solicitudes dando cumplimiento satisfactoriamente, existe un caso en la categoría “Soporte para un programa utilitario de la empresa”/“SAP Autorizaciones” el cual no ha sido cerrado debido a que no se había compartido el perfil de cargo del usuario, pero se tenía conocimiento del mismo y se le realizo seguimiento.</t>
  </si>
  <si>
    <t>En el mes de Febrero no se recibieron solicitudes, queja ni reclamos.</t>
  </si>
  <si>
    <t>Producto no conforme operativo</t>
  </si>
  <si>
    <t>% de mermas</t>
  </si>
  <si>
    <t>((Cantidad recibida - Cantidad despachada)/ Cantidad recibida) x 100</t>
  </si>
  <si>
    <t>PROCESO DESPACHO DE PRODUCTO 
Indicador: Tiempo de cargue de camiones</t>
  </si>
  <si>
    <t>PROCESO DESPACHO DE PRODUCTO 
Indicador: Rata de Descargue (impo)</t>
  </si>
  <si>
    <t>No se presentaron producto no conforme en este mes</t>
  </si>
  <si>
    <t>PROCESO DESPACHO DE PRODUCTO 
Indicador: Tiempo de descargue de camiones</t>
  </si>
  <si>
    <t>PROCESO GESTIÓN COMERCIAL 
Indicador: Cumplimiento de presupuesto toneladas movilizadas</t>
  </si>
  <si>
    <t>Análisis final</t>
  </si>
  <si>
    <t>Seguimiento 1er trimestre</t>
  </si>
  <si>
    <t>Seguimiento 2do trimestre</t>
  </si>
  <si>
    <t>Seguimiento 3er  trimestre</t>
  </si>
  <si>
    <t>Observaciones
Enero</t>
  </si>
  <si>
    <t>Observaciones
Febrero</t>
  </si>
  <si>
    <t>Observaciones
Marzo</t>
  </si>
  <si>
    <t>Observaciones
Abril</t>
  </si>
  <si>
    <t>Observaciones
Mayo</t>
  </si>
  <si>
    <t>Observaciones
Junio</t>
  </si>
  <si>
    <t>Observaciones
Julio</t>
  </si>
  <si>
    <t>Observaciones
Agosto</t>
  </si>
  <si>
    <t>Observaciones
Septiembre</t>
  </si>
  <si>
    <t>Observaciones
Octubre</t>
  </si>
  <si>
    <t>Observaciones
Noviembre</t>
  </si>
  <si>
    <t>Observaciones
Diciembre</t>
  </si>
  <si>
    <t>En el mes de Enero no se recibieron solitudes, queja ni reclamos.</t>
  </si>
  <si>
    <t>Gestión comercial</t>
  </si>
  <si>
    <t>No se presentaron no conformidades</t>
  </si>
  <si>
    <t>Se cumplió con el Indicador y se evidencia una disminución en el porcentaje de merma con respecto al mes anterior; debido, que las importaciones de Palma de las MN CELSIUS EAGLE, ALESSANDRO DP y BARBOUNI se despacharon en un lapso no mayor a 1 mes, lo cual, favorece que el producto se entregue casi en su totalidad  y no adhiera a las paredes de los tanques; lo que ocasiona las mermas.</t>
  </si>
  <si>
    <t>En el mes de Febrero no se recibieron solitudes, queja ni reclamos.</t>
  </si>
  <si>
    <t>A pesar de que las mermas presentadas en Febrero fueron minimas, no se cumplió con el indicador debido a la baja movilizacion de cargas (52% de lo presupuestado), lo cual, es el denominador de la formula.</t>
  </si>
  <si>
    <t>Se cumplió con el indicador de rata de cargue en la operación de la MN GIOVANNI DP en Enero</t>
  </si>
  <si>
    <t>Se cumplió con el indicador de rata de cargue durante la operacion de las MNs NORDIC MAYA, ALESSANDRO DP y RLH FLENSBURG  en el mes de Febrero; aunque se evidencia una disminuacion en el promedio de la rata con respecto al mes anterior; debido, que en operacion de la MN NORDIC MAYA se embarcarón 2 parcelas de CPO que no se podian bombaer en simultaneo porque se sacaron del mismo tanque de tierra; lo cual, obligó a que se bombeara la primera parcela por 1 sola linea y la segunda parcela si se bombeó por 2 mangueras</t>
  </si>
  <si>
    <t>Se cumplió con el indicador y se evidencia un buen desempeño en el tiempo de cargue de camiones (00:25:54)</t>
  </si>
  <si>
    <t>Se cumplió con el indicador y se evidencia un buen desempeño en el tiempo de cargue de camiones (00:30:28)</t>
  </si>
  <si>
    <t>Se cumplió con el indicador informativo de rata de descargue en la operación de la IMPO MN BARBOUNI en Enero</t>
  </si>
  <si>
    <t>En el mes de Febrero se atendieron dos IMPOs BOW TUNGSTEN y RHL FLENSBURG. No se cumplió con el indicador debido que durante la operación de la MN  BOW TUNGSTEN se descargó incialmente al TK 1007 por 2 lineas, el cual, a medida que va ganando altura de llenado, ejerce contrapresión al bombeo del buque por la diferencia de altura. Lo anterior, disminuyó la rata de descargue. Para mejorar la operacion se habilitó el TK 1001 para el descargue.</t>
  </si>
  <si>
    <t>Se cumplió con el indicador y se evidencia un buen desempeño en el tiempo de cargue de camiones (01:19:18)</t>
  </si>
  <si>
    <t>Se cumplió con el indicador y se evidencia un buen desempeño en el tiempo de cargue de camiones (01:05:13)</t>
  </si>
  <si>
    <t>No se cumplió con el indicador debido a las altas mermas presentadas en las MNs AS OMARIA (TK 1008) y PACIFIC JASPER (TK 1008); las cuales, fueron ocasionadas porque el producto se embarco a una termperatura por debajo de la NORMA FOSFA; estos es:
En ambos casos el cliente Acepalma se encontraba almacenando producto en el TK 1008 el dia anterior a la llegada el Buque, por lo tanto, no se cuenta con el tiempo minimo requerido para garantizar el calemntamiento de los productos, impactando en las mermas.
AS OMARIA (TK 1008) CPO = 37,4°C  Norma FOSFA 50-55°C
PACIFIC JASPER (TK 1008) CPO = 44,8 Norma FOSFA 50-55°C</t>
  </si>
  <si>
    <t>No cumple</t>
  </si>
  <si>
    <t>No se cumplió con el indicador debido a las altas mermas presentadas en las MNs AS OMARIA (TK 1008) y PACIFIC JASPER (TK 1008); las cuales, fueron ocasionadas porque el producto se embarcó a una termperatura por debajo de la NORMA FOSFA; estos es:
En ambos casos el cliente Acepalma se encontraba almacenando producto en el TK 1008 el dia anterior a la llegada el Buque, por lo tanto, no se cuenta con el tiempo minimo requerido para garantizar el calemntamiento de los productos, impactando en las mermas.
AS OMARIA (TK 1008) CPO = 37,4°C  Norma FOSFA 50-55°C
PACIFIC JASPER (TK 1008) CPO = 44,8 Norma FOSFA 50-55°C</t>
  </si>
  <si>
    <t>No se cumplió con la temperatura según norma FOSFA de los productos embarcados en las MN OMARIA Y PACIFIC JASPER; debido, que el cliente no acopio el producto con antelación para garantizar su calentamiento</t>
  </si>
  <si>
    <t xml:space="preserve">No se cumplió con el indicador debido a las mermas presentadas en las MNs RHL DRSDEN (TK 1002=-12 TON=36,6 °c), SCOT STUTTGART  (TK 1002=-7 TON=42,2°C) y AMFITRION (1002=-8 TON=35,9°C); las cuales, fueron ocasionadas porque el producto se embarco a una termperatura por debajo de la NORMA FOSFA; estos es por que:
 En los 3 casos, Acepalma se encontraba almacenando producto en el TK 1002 dia anterior a la llegada el Buque, por lo tanto, no se cuenta con el tiempo minimo requerido para garantizar el calemntamiento de los productos, ocasionando las mermas.
</t>
  </si>
  <si>
    <t>No se cumplió con el indicador debido a las mermas presentadas en la exportación MN FAIRCHEM EDGE (TK 1001=-14 TON=39,8 °c),  (TK 1008=-7 TON=44,3°C), (1009=-12 TON=37,3°C); las cuales, fueron ocasionadas porque el producto se embarco a una termperatura por debajo de la NORMA FOSFA; esto es por que:
 Acepalma completó la carga de CPO a exportar contrabuque, por lo tanto, no se cuentó con el tiempo minimo requerido para garantizar el calemntamiento de los productos, ocasionando mermas. Por otro lado, no sé cumplió con el indicador debido a la merma presentada en los despachos de RBD de la IMPO MN KIRKEHOLMEN (-43 TON); lo anterior, porque en los meses de Abril y Mayo que fueron los meses donde se despachó este producto; hubo gran demanda de calentamiento de productos de EXPO e IMPO; lo que impidió que se calentara adecuadamente el RBD durante su despacho a camiones, quedando producto adherido a tanques.</t>
  </si>
  <si>
    <t xml:space="preserve">No se cumplió con el indicador debido a las mermas presentadas en la exportación MN FAIRCHEM EDGE (TK 1001=-14 TON=39,8 °c),  (TK 1008=-7 TON=44,3°C), (1009=-12 TON=37,3°C); las cuales, fueron ocasionadas porque el producto se embarcó a una termperatura por debajo de NORMA FOSFA; esto es porque:
 Acepalma completó la carga de CPO a exportar contrabuque, por lo tanto, no se contó con el tiempo minimo requerido para garantizar el calentamiento de los productos, ocasionando mermas. Por otro lado, no sé cumplió con el indicador debido a la merma presentada en los despachos de RBD de la IMPO MN KIRKEHOLMEN (-43 TON); lo anterior, porque en los meses de Abril y Mayo que fueron los meses donde se despachó este producto; hubo gran demanda de calentamiento de productos de EXPO e IMPO; lo que impidió que se calentara adecuadamente el RBD durante su despacho a camiones, quedando producto adherido a tanques.
</t>
  </si>
  <si>
    <t>CUMPLE</t>
  </si>
  <si>
    <t>NO CUMPLE</t>
  </si>
  <si>
    <t>En el mes de Marzo no se recibieron solitudes, queja ni reclamos.</t>
  </si>
  <si>
    <t>En el mes de Abril no se recibieron solitudes, queja ni reclamos.</t>
  </si>
  <si>
    <t>En el mes de Mayo no se recibieron solitudes, queja ni reclamos.</t>
  </si>
  <si>
    <t>En el mes de Marzo no se recibieron solicitudes, queja ni reclamos.</t>
  </si>
  <si>
    <t>En el mes de Abril no se recibieron solicitudes, queja ni reclamos.</t>
  </si>
  <si>
    <t>En el mes de Mayo no se recibieron solicitudes, queja ni reclamos.</t>
  </si>
  <si>
    <t>No se cumplió con el indicador en el mes de Junio y se evidencia un aumento en el porcentaje de mermas, debido a lo siguiente:
1. Al momento de realizar la liquidación de la IMPO MN STOLT SELJE, la densidad del producto entregada por casa inspectora de Cliente (Bureau Veritas) no fue correcta; ocasianando diferencias con la cantidad total entregada por Báscula (-43 Ton).
2. La Soya recibida en la MN FAIRCHEM COPPER fue mezclada con Soya de la MN RHL FLENSBURG y GWEN (Origen USA y Bolívia), lo cual, genera cambios en la densidad del producto, por ende, cambios en la masa de la soya almacenada. Lo anterior, generó mermas de (- 19 Ton )con respecto a la cantidad despachada por Báscula. Por otro lado, La Soya recibida en la MN FAIRCHEM COPPER duró almacena en la Terminal desde el 02/Abril de 2021 hasta el 06/Jun 2021  ( 2 meses); lo cual, aumenta el porcentaje de merma.
3. En la exportación de la MN RHL FLENBURG Tequendama no acopió el producto con la suficiente antelación para alcanzar la temperatura requerida segun nomra FOSFA entre 50-55°C para el CPO; por lo cual, el tanque 1002 generó una merma de (-13 Ton) debido que se entregó a una temperatura de 44°C</t>
  </si>
  <si>
    <t>En el mes de Junio no se recibieron solitudes, queja ni reclamos.</t>
  </si>
  <si>
    <t>No se cumplió con el indicador en el mes de Junio y se evidencia un aumento en el porcentaje de mermas, debido a lo siguiente:
1. Al momento de realizar la liquidación de la IMPO MN STOLT SELJE, la densidad del producto entregada por casa inspectora de Cliente (Bureau Veritas) no fue correcta; ocasianando diferencias con la cantidad total entregada por Báscula (-43 Ton).
2. La Soya recibida en la MN FAIRCHEM COPPER fue mezclada con Soya de la MN RHL FLENSBURG y GWEN (Origen USA y Bolívia), lo cual, genera cambios en la densidad del producto, por ende, cambios en la masa de la soya almacenada. Lo anterior, generó mermas de (- 19 Ton )con respecto a la cantidad despachada por Báscula. Por otro lado, La Soya recibida en la MN FAIRCHEM COPPER estuvo almacena en la Terminal desde el 02/Abril de 2021 hasta el 06/Jun 2021  ( 2 meses); lo cual, aumenta el porcentaje de merma.
3. En la exportación de la MN RHL FLENBURG Tequendama no acopió el producto con la suficiente antelación para alcanzar la temperatura requerida segun nomra FOSFA entre 50-55°C para el CPO; por lo cual, el tanque 1002 generó una merma de (-13 Ton) debido que se entregó a una temperatura de 44°C</t>
  </si>
  <si>
    <t>No se cumplió con la temperatura según norma FOSFA de los productos embarcados en las MN RHL FLENSBURG; debido, que Acepalma y Tequendama no acopiaron el producto con antelación para garantizar su calentamiento.</t>
  </si>
  <si>
    <t>Se cumplió con el indicador; a pesar de que no se cumplió con la temperatura según norma FOSFA de los productos embarcados en las MN OMARIA Y PACIFIC JASPER; debido, que el cliente no acopio el producto con antelación para garantizar el calentamiento</t>
  </si>
  <si>
    <t>Se cumplió con el indicador; a pesar de que no se cumplió con la temperatura según norma FOSFA de los productos embarcados en la MN RHL FLENSBURG; debido, que Acepalma y Tequendama no acopiaron el producto con antelación para garantizar el calentamiento</t>
  </si>
  <si>
    <t>Se cumplió con el indicador, el cual, pasa de estar negativo a postivo. Lo anterior se debe al buen manejo de las las impo de SOYA MN GWEN y CELSIUS MIAMI; tambien, al buen manejo de la EXPO MN BOW PALLADIUM en la cual se cumplió con la temperatura requerida de los productos. Las expos ALESSANDRO DP y SCOT BAYERN se embarcaron contra buque</t>
  </si>
  <si>
    <t>En el mes de Julio no se recibieron solitudes, queja ni reclamos.</t>
  </si>
  <si>
    <t>En el mes de Julio no se recibieron solitudes, queja ni reclamos</t>
  </si>
  <si>
    <t>En el mes de Agosto no se recibieron solitudes, queja ni reclamos.</t>
  </si>
  <si>
    <t>No se cumplió con el indicador en el mes de Agosto y se evidencia un aumento en el porcentaje de mermas, debido a lo siguiente:
1. Diferencia de -17 Ton en el despacho de la IMPO de PO RBD MN STOLT CEDAR en TK 1013 , debido que el producto estuvo almacenado casi 2 meses, lo cual, aumenta la adherencia a las paredes del tanque.
2. Diferencia de -13 Ton en TK 1012 de Tequendama durante la EXPO de la MN NORDIC AMI; la diferencia esta ligeramente por enciama del porcentaje de mermas pactado con el cliente, que es 0,3%. el producto se embarcó a temperatura segun norma FOSFA.
Se requeire revisar meta de indicador pues las condiciones del negocio de exportacion del Aceite de palma y derivados han cambiado.</t>
  </si>
  <si>
    <t>No se cumplió con el indicador en el mes de Agosto y se evidencia un aumento en el porcentaje de mermas, debido a lo siguiente:
1. Diferencia de -17 Ton en el despacho de la IMPO de PO RBD MN STOLT CEDAR en TK 1013 , debido que el producto estuvo almacenado casi 2 meses, lo cual, aumenta la adherencia a las paredes del tanque.
2. Diferencia de -13 Ton en TK 1012 de Tequendama durante la EXPO de la MN NORDIC AMI; la diferencia esta ligeramente por enciama del porcentaje de mermas pactado con el cliente, que es 0,3%. el producto se embarcó a temperatura segun norma FOSFA.
Se requeire revisar meta de indicador, pues las condiciones del negocio de exportacion del Aceite de palma y derivados han cambiado.</t>
  </si>
  <si>
    <t>En el mes de Septiembre no se recibieron solitudes, queja ni reclamos.</t>
  </si>
  <si>
    <t>cumple</t>
  </si>
  <si>
    <t>Se cumplió con el indicador, el cual, pasa de estar negativo a postivo. Lo anterior se debe, al despacho completo del tanque 1007, el cual, recibió todas las importaciones de soya del 2021 y no habia quedado vacio. Al momento del reachique, generó un exceso de 25 Ton; las cuales, corresponden a las mermas generadas en los despachos de soya de los buques anteriores.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</si>
</sst>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1" formatCode="_-* #,##0_-;\-* #,##0_-;_-* &quot;-&quot;_-;_-@_-"/>
    <numFmt numFmtId="164" formatCode="_-* #,##0.00\ _€_-;\-* #,##0.00\ _€_-;_-* &quot;-&quot;??\ _€_-;_-@_-"/>
    <numFmt numFmtId="165" formatCode="0.0%"/>
    <numFmt numFmtId="166" formatCode="0.000%"/>
    <numFmt numFmtId="167" formatCode="0.0"/>
    <numFmt numFmtId="168" formatCode="0.000"/>
  </numFmts>
  <fonts count="35" x14ac:knownFonts="1">
    <font>
      <sz val="11"/>
      <color theme="1"/>
      <name val="Calibri"/>
      <family val="2"/>
      <scheme val="minor"/>
    </font>
    <font>
      <b/>
      <sz val="11"/>
      <color theme="1"/>
      <name val="Calibri"/>
      <family val="2"/>
      <scheme val="minor"/>
    </font>
    <font>
      <sz val="11"/>
      <color theme="1"/>
      <name val="Calibri"/>
      <family val="2"/>
    </font>
    <font>
      <sz val="9"/>
      <color indexed="81"/>
      <name val="Tahoma"/>
      <family val="2"/>
    </font>
    <font>
      <b/>
      <sz val="9"/>
      <color indexed="81"/>
      <name val="Tahoma"/>
      <family val="2"/>
    </font>
    <font>
      <b/>
      <sz val="16"/>
      <color theme="1"/>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sz val="10"/>
      <color theme="1"/>
      <name val="Arial"/>
      <family val="2"/>
    </font>
    <font>
      <b/>
      <sz val="12"/>
      <color rgb="FFFFFFFF"/>
      <name val="Calibri"/>
      <family val="2"/>
    </font>
    <font>
      <b/>
      <sz val="12"/>
      <color rgb="FF000000"/>
      <name val="Calibri"/>
      <family val="2"/>
    </font>
    <font>
      <sz val="12"/>
      <color rgb="FF000000"/>
      <name val="Calibri"/>
      <family val="2"/>
    </font>
    <font>
      <b/>
      <sz val="12"/>
      <color rgb="FFFF0000"/>
      <name val="Calibri"/>
      <family val="2"/>
    </font>
    <font>
      <sz val="11"/>
      <color rgb="FF000000"/>
      <name val="Calibri"/>
      <family val="2"/>
    </font>
    <font>
      <sz val="10"/>
      <color rgb="FF000000"/>
      <name val="Calibri"/>
      <family val="2"/>
      <scheme val="minor"/>
    </font>
    <font>
      <sz val="11"/>
      <color rgb="FF000000"/>
      <name val="Calibri"/>
      <family val="2"/>
      <scheme val="minor"/>
    </font>
    <font>
      <b/>
      <i/>
      <sz val="11"/>
      <color theme="0"/>
      <name val="Calibri"/>
      <family val="2"/>
      <scheme val="minor"/>
    </font>
    <font>
      <sz val="11"/>
      <color theme="1"/>
      <name val="Arial"/>
      <family val="2"/>
    </font>
    <font>
      <b/>
      <sz val="11"/>
      <color theme="0"/>
      <name val="Arial"/>
      <family val="2"/>
    </font>
    <font>
      <b/>
      <sz val="10"/>
      <color theme="0"/>
      <name val="Arial"/>
      <family val="2"/>
    </font>
    <font>
      <b/>
      <sz val="11"/>
      <color theme="1"/>
      <name val="Arial"/>
      <family val="2"/>
    </font>
    <font>
      <sz val="8"/>
      <name val="Calibri"/>
      <family val="2"/>
      <scheme val="minor"/>
    </font>
    <font>
      <sz val="10"/>
      <name val="Arial"/>
      <family val="2"/>
    </font>
    <font>
      <sz val="10"/>
      <color indexed="8"/>
      <name val="Arial"/>
      <family val="2"/>
    </font>
    <font>
      <b/>
      <sz val="14"/>
      <color theme="1"/>
      <name val="Arial"/>
      <family val="2"/>
    </font>
    <font>
      <sz val="10"/>
      <color theme="0"/>
      <name val="Arial"/>
      <family val="2"/>
    </font>
    <font>
      <sz val="11"/>
      <color theme="0"/>
      <name val="Arial"/>
      <family val="2"/>
    </font>
    <font>
      <sz val="9"/>
      <color theme="0"/>
      <name val="Arial"/>
      <family val="2"/>
    </font>
    <font>
      <sz val="14"/>
      <color theme="1"/>
      <name val="Arial"/>
      <family val="2"/>
    </font>
    <font>
      <sz val="11"/>
      <name val="Arial"/>
      <family val="2"/>
    </font>
    <font>
      <sz val="12"/>
      <color theme="1"/>
      <name val="Arial"/>
      <family val="2"/>
    </font>
    <font>
      <sz val="11"/>
      <color rgb="FFFF0000"/>
      <name val="Arial"/>
      <family val="2"/>
    </font>
    <font>
      <b/>
      <sz val="9"/>
      <name val="Arial"/>
      <family val="2"/>
    </font>
    <font>
      <sz val="9"/>
      <name val="Arial"/>
      <family val="2"/>
    </font>
  </fonts>
  <fills count="16">
    <fill>
      <patternFill patternType="none"/>
    </fill>
    <fill>
      <patternFill patternType="gray125"/>
    </fill>
    <fill>
      <patternFill patternType="solid">
        <fgColor theme="9" tint="0.39997558519241921"/>
        <bgColor indexed="64"/>
      </patternFill>
    </fill>
    <fill>
      <patternFill patternType="solid">
        <fgColor theme="0"/>
        <bgColor indexed="64"/>
      </patternFill>
    </fill>
    <fill>
      <patternFill patternType="solid">
        <fgColor rgb="FF00B050"/>
        <bgColor indexed="64"/>
      </patternFill>
    </fill>
    <fill>
      <patternFill patternType="solid">
        <fgColor rgb="FF1F497D"/>
        <bgColor indexed="64"/>
      </patternFill>
    </fill>
    <fill>
      <patternFill patternType="solid">
        <fgColor rgb="FFE9EDF4"/>
        <bgColor indexed="64"/>
      </patternFill>
    </fill>
    <fill>
      <patternFill patternType="solid">
        <fgColor rgb="FFFF0000"/>
        <bgColor indexed="64"/>
      </patternFill>
    </fill>
    <fill>
      <patternFill patternType="solid">
        <fgColor theme="0" tint="-0.499984740745262"/>
        <bgColor indexed="64"/>
      </patternFill>
    </fill>
    <fill>
      <patternFill patternType="gray0625">
        <bgColor theme="0"/>
      </patternFill>
    </fill>
    <fill>
      <patternFill patternType="gray0625"/>
    </fill>
    <fill>
      <patternFill patternType="solid">
        <fgColor rgb="FFFF5353"/>
        <bgColor indexed="64"/>
      </patternFill>
    </fill>
    <fill>
      <patternFill patternType="solid">
        <fgColor rgb="FF00C5C0"/>
        <bgColor indexed="64"/>
      </patternFill>
    </fill>
    <fill>
      <patternFill patternType="solid">
        <fgColor rgb="FF92D050"/>
        <bgColor indexed="64"/>
      </patternFill>
    </fill>
    <fill>
      <patternFill patternType="solid">
        <fgColor theme="0" tint="-0.249977111117893"/>
        <bgColor indexed="64"/>
      </patternFill>
    </fill>
    <fill>
      <patternFill patternType="solid">
        <fgColor rgb="FFFA3C00"/>
        <bgColor indexed="64"/>
      </patternFill>
    </fill>
  </fills>
  <borders count="5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right style="thin">
        <color indexed="64"/>
      </right>
      <top style="medium">
        <color indexed="64"/>
      </top>
      <bottom/>
      <diagonal/>
    </border>
    <border>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style="thin">
        <color indexed="64"/>
      </right>
      <top/>
      <bottom style="medium">
        <color indexed="64"/>
      </bottom>
      <diagonal/>
    </border>
    <border>
      <left style="thin">
        <color indexed="64"/>
      </left>
      <right/>
      <top/>
      <bottom style="medium">
        <color indexed="64"/>
      </bottom>
      <diagonal/>
    </border>
    <border>
      <left style="thin">
        <color indexed="64"/>
      </left>
      <right style="thin">
        <color indexed="64"/>
      </right>
      <top style="thin">
        <color indexed="64"/>
      </top>
      <bottom/>
      <diagonal/>
    </border>
    <border>
      <left style="medium">
        <color indexed="64"/>
      </left>
      <right style="medium">
        <color indexed="64"/>
      </right>
      <top style="thin">
        <color indexed="64"/>
      </top>
      <bottom/>
      <diagonal/>
    </border>
    <border>
      <left style="thin">
        <color indexed="64"/>
      </left>
      <right/>
      <top style="medium">
        <color indexed="64"/>
      </top>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style="thin">
        <color indexed="64"/>
      </right>
      <top/>
      <bottom/>
      <diagonal/>
    </border>
    <border>
      <left/>
      <right style="medium">
        <color indexed="64"/>
      </right>
      <top style="medium">
        <color indexed="64"/>
      </top>
      <bottom style="thin">
        <color indexed="64"/>
      </bottom>
      <diagonal/>
    </border>
    <border>
      <left/>
      <right style="medium">
        <color indexed="64"/>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style="medium">
        <color rgb="FFFFFFFF"/>
      </top>
      <bottom/>
      <diagonal/>
    </border>
    <border>
      <left style="medium">
        <color rgb="FFFFFFFF"/>
      </left>
      <right style="medium">
        <color rgb="FFFFFFFF"/>
      </right>
      <top/>
      <bottom/>
      <diagonal/>
    </border>
    <border>
      <left style="medium">
        <color rgb="FFFFFFFF"/>
      </left>
      <right style="medium">
        <color rgb="FFFFFFFF"/>
      </right>
      <top/>
      <bottom style="medium">
        <color rgb="FFFFFFFF"/>
      </bottom>
      <diagonal/>
    </border>
    <border>
      <left style="medium">
        <color rgb="FFFFFFFF"/>
      </left>
      <right/>
      <top/>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
      <left/>
      <right/>
      <top style="medium">
        <color indexed="64"/>
      </top>
      <bottom style="medium">
        <color indexed="64"/>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right/>
      <top/>
      <bottom style="thin">
        <color indexed="64"/>
      </bottom>
      <diagonal/>
    </border>
    <border>
      <left style="thin">
        <color indexed="64"/>
      </left>
      <right/>
      <top/>
      <bottom/>
      <diagonal/>
    </border>
    <border>
      <left/>
      <right style="thin">
        <color indexed="64"/>
      </right>
      <top/>
      <bottom/>
      <diagonal/>
    </border>
    <border>
      <left/>
      <right/>
      <top style="thin">
        <color indexed="64"/>
      </top>
      <bottom/>
      <diagonal/>
    </border>
    <border>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s>
  <cellStyleXfs count="5">
    <xf numFmtId="0" fontId="0" fillId="0" borderId="0"/>
    <xf numFmtId="9" fontId="6" fillId="0" borderId="0" applyFont="0" applyFill="0" applyBorder="0" applyAlignment="0" applyProtection="0"/>
    <xf numFmtId="164" fontId="6" fillId="0" borderId="0" applyFont="0" applyFill="0" applyBorder="0" applyAlignment="0" applyProtection="0"/>
    <xf numFmtId="41" fontId="6" fillId="0" borderId="0" applyFont="0" applyFill="0" applyBorder="0" applyAlignment="0" applyProtection="0"/>
    <xf numFmtId="0" fontId="23" fillId="0" borderId="0"/>
  </cellStyleXfs>
  <cellXfs count="337">
    <xf numFmtId="0" fontId="0" fillId="0" borderId="0" xfId="0"/>
    <xf numFmtId="0" fontId="0" fillId="0" borderId="0" xfId="0" applyAlignment="1">
      <alignment horizontal="center" vertical="center"/>
    </xf>
    <xf numFmtId="0" fontId="0" fillId="3" borderId="1" xfId="0" applyFill="1" applyBorder="1" applyAlignment="1">
      <alignment horizontal="center" vertical="center"/>
    </xf>
    <xf numFmtId="0" fontId="2" fillId="3" borderId="1" xfId="0" applyFont="1" applyFill="1" applyBorder="1" applyAlignment="1">
      <alignment horizontal="center" vertical="center" wrapText="1"/>
    </xf>
    <xf numFmtId="0" fontId="0" fillId="3" borderId="2" xfId="0" applyFill="1" applyBorder="1" applyAlignment="1">
      <alignment horizontal="center" vertical="center"/>
    </xf>
    <xf numFmtId="9" fontId="0" fillId="3" borderId="1" xfId="1" applyFont="1" applyFill="1" applyBorder="1" applyAlignment="1">
      <alignment horizontal="center" vertical="center" wrapText="1"/>
    </xf>
    <xf numFmtId="0" fontId="8" fillId="3" borderId="0" xfId="0" applyFont="1" applyFill="1" applyAlignment="1">
      <alignment horizontal="center" vertical="center"/>
    </xf>
    <xf numFmtId="0" fontId="1" fillId="3" borderId="2" xfId="0" applyFont="1" applyFill="1" applyBorder="1" applyAlignment="1">
      <alignment horizontal="center" vertical="center" wrapText="1"/>
    </xf>
    <xf numFmtId="0" fontId="0" fillId="3" borderId="2" xfId="0" applyFill="1" applyBorder="1" applyAlignment="1">
      <alignment horizontal="center" vertical="center" wrapText="1"/>
    </xf>
    <xf numFmtId="9" fontId="2" fillId="3" borderId="2" xfId="0" applyNumberFormat="1" applyFont="1" applyFill="1" applyBorder="1" applyAlignment="1">
      <alignment horizontal="center" vertical="center" wrapText="1"/>
    </xf>
    <xf numFmtId="0" fontId="0" fillId="3" borderId="1" xfId="0" applyFill="1" applyBorder="1" applyAlignment="1">
      <alignment horizontal="center" vertical="center" wrapText="1"/>
    </xf>
    <xf numFmtId="9" fontId="2" fillId="3" borderId="1" xfId="0" applyNumberFormat="1" applyFont="1" applyFill="1" applyBorder="1" applyAlignment="1">
      <alignment horizontal="center" vertical="center" wrapText="1"/>
    </xf>
    <xf numFmtId="0" fontId="0" fillId="3" borderId="5" xfId="0" applyFill="1" applyBorder="1" applyAlignment="1">
      <alignment horizontal="center" vertical="center" wrapText="1"/>
    </xf>
    <xf numFmtId="9" fontId="2" fillId="3" borderId="5" xfId="0" applyNumberFormat="1" applyFont="1" applyFill="1" applyBorder="1" applyAlignment="1">
      <alignment horizontal="center" vertical="center" wrapText="1"/>
    </xf>
    <xf numFmtId="9" fontId="2" fillId="3" borderId="7" xfId="0" applyNumberFormat="1" applyFont="1" applyFill="1" applyBorder="1" applyAlignment="1">
      <alignment horizontal="center" vertical="center" wrapText="1"/>
    </xf>
    <xf numFmtId="9" fontId="0" fillId="3" borderId="1" xfId="0" applyNumberFormat="1" applyFill="1" applyBorder="1" applyAlignment="1">
      <alignment horizontal="center" vertical="center" wrapText="1"/>
    </xf>
    <xf numFmtId="0" fontId="0" fillId="3" borderId="17" xfId="0" applyFill="1" applyBorder="1" applyAlignment="1">
      <alignment horizontal="center" vertical="center" wrapText="1"/>
    </xf>
    <xf numFmtId="9" fontId="2" fillId="3" borderId="17" xfId="0" applyNumberFormat="1" applyFont="1" applyFill="1" applyBorder="1" applyAlignment="1">
      <alignment horizontal="center" vertical="center" wrapText="1"/>
    </xf>
    <xf numFmtId="0" fontId="0" fillId="3" borderId="7" xfId="0" applyFill="1" applyBorder="1" applyAlignment="1">
      <alignment horizontal="center" vertical="center"/>
    </xf>
    <xf numFmtId="0" fontId="2" fillId="3" borderId="1" xfId="2" applyNumberFormat="1" applyFont="1" applyFill="1" applyBorder="1" applyAlignment="1">
      <alignment horizontal="center" vertical="center" wrapText="1"/>
    </xf>
    <xf numFmtId="0" fontId="1" fillId="3" borderId="5" xfId="0" applyFont="1" applyFill="1" applyBorder="1" applyAlignment="1">
      <alignment horizontal="center" vertical="center" wrapText="1"/>
    </xf>
    <xf numFmtId="0" fontId="1" fillId="3" borderId="5" xfId="0" applyFont="1" applyFill="1" applyBorder="1" applyAlignment="1">
      <alignment horizontal="center" vertical="center"/>
    </xf>
    <xf numFmtId="0" fontId="0" fillId="3" borderId="5" xfId="0" applyFill="1" applyBorder="1" applyAlignment="1">
      <alignment horizontal="center" vertical="center"/>
    </xf>
    <xf numFmtId="0" fontId="2" fillId="3" borderId="5" xfId="0" applyFont="1" applyFill="1" applyBorder="1" applyAlignment="1">
      <alignment horizontal="center" vertical="center" wrapText="1"/>
    </xf>
    <xf numFmtId="0" fontId="0" fillId="3" borderId="7" xfId="0" applyFill="1" applyBorder="1" applyAlignment="1">
      <alignment horizontal="center" vertical="center" wrapText="1"/>
    </xf>
    <xf numFmtId="0" fontId="2" fillId="3" borderId="7" xfId="0" applyFont="1" applyFill="1" applyBorder="1" applyAlignment="1">
      <alignment horizontal="center" vertical="center" wrapText="1"/>
    </xf>
    <xf numFmtId="0" fontId="0" fillId="0" borderId="7" xfId="0" applyBorder="1" applyAlignment="1">
      <alignment horizontal="center" vertical="center"/>
    </xf>
    <xf numFmtId="0" fontId="0" fillId="0" borderId="10" xfId="0"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2" fillId="3" borderId="2" xfId="0" applyFont="1" applyFill="1"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9" fontId="0" fillId="0" borderId="0" xfId="1" applyFont="1" applyAlignment="1">
      <alignment horizontal="center"/>
    </xf>
    <xf numFmtId="0" fontId="0" fillId="0" borderId="0" xfId="0" applyAlignment="1">
      <alignment horizontal="center"/>
    </xf>
    <xf numFmtId="9" fontId="0" fillId="3" borderId="31" xfId="1" applyFont="1" applyFill="1" applyBorder="1" applyAlignment="1">
      <alignment horizontal="center" vertical="center" wrapText="1"/>
    </xf>
    <xf numFmtId="0" fontId="10" fillId="5" borderId="32" xfId="0" applyFont="1" applyFill="1" applyBorder="1" applyAlignment="1">
      <alignment horizontal="center" vertical="center" wrapText="1" readingOrder="1"/>
    </xf>
    <xf numFmtId="0" fontId="12" fillId="6" borderId="32" xfId="0" applyFont="1" applyFill="1" applyBorder="1" applyAlignment="1">
      <alignment horizontal="center" vertical="center" wrapText="1" readingOrder="1"/>
    </xf>
    <xf numFmtId="0" fontId="13" fillId="6" borderId="32" xfId="0" applyFont="1" applyFill="1" applyBorder="1" applyAlignment="1">
      <alignment horizontal="center" vertical="center" wrapText="1" readingOrder="1"/>
    </xf>
    <xf numFmtId="0" fontId="12" fillId="6" borderId="36" xfId="0" applyFont="1" applyFill="1" applyBorder="1" applyAlignment="1">
      <alignment horizontal="center" vertical="center" wrapText="1" readingOrder="1"/>
    </xf>
    <xf numFmtId="0" fontId="12" fillId="6" borderId="0" xfId="0" applyFont="1" applyFill="1" applyAlignment="1">
      <alignment horizontal="center" vertical="center" wrapText="1" readingOrder="1"/>
    </xf>
    <xf numFmtId="0" fontId="10" fillId="5" borderId="36" xfId="0" applyFont="1" applyFill="1" applyBorder="1" applyAlignment="1">
      <alignment horizontal="center" vertical="center" wrapText="1" readingOrder="1"/>
    </xf>
    <xf numFmtId="0" fontId="0" fillId="0" borderId="0" xfId="0" applyAlignment="1">
      <alignment horizontal="center" vertical="center" readingOrder="1"/>
    </xf>
    <xf numFmtId="165" fontId="0" fillId="0" borderId="0" xfId="1" applyNumberFormat="1" applyFont="1" applyAlignment="1">
      <alignment horizontal="center" vertical="center" readingOrder="1"/>
    </xf>
    <xf numFmtId="165" fontId="0" fillId="0" borderId="0" xfId="0" applyNumberFormat="1" applyAlignment="1">
      <alignment horizontal="center" vertical="center" readingOrder="1"/>
    </xf>
    <xf numFmtId="0" fontId="14" fillId="0" borderId="0" xfId="0" applyFont="1" applyAlignment="1">
      <alignment vertical="center" wrapText="1"/>
    </xf>
    <xf numFmtId="0" fontId="14" fillId="0" borderId="0" xfId="0" applyFont="1" applyAlignment="1">
      <alignment horizontal="right" vertical="center"/>
    </xf>
    <xf numFmtId="0" fontId="0" fillId="0" borderId="38" xfId="0" applyBorder="1" applyAlignment="1">
      <alignment horizontal="center"/>
    </xf>
    <xf numFmtId="0" fontId="0" fillId="0" borderId="39" xfId="0" applyBorder="1" applyAlignment="1">
      <alignment horizontal="center"/>
    </xf>
    <xf numFmtId="0" fontId="0" fillId="0" borderId="42" xfId="0" applyBorder="1" applyAlignment="1">
      <alignment horizontal="center"/>
    </xf>
    <xf numFmtId="0" fontId="0" fillId="0" borderId="43" xfId="0" applyBorder="1" applyAlignment="1">
      <alignment horizontal="center"/>
    </xf>
    <xf numFmtId="0" fontId="9" fillId="0" borderId="38" xfId="0" applyFont="1" applyBorder="1" applyAlignment="1">
      <alignment horizontal="center"/>
    </xf>
    <xf numFmtId="0" fontId="9" fillId="0" borderId="39" xfId="0" applyFont="1" applyBorder="1" applyAlignment="1">
      <alignment horizontal="center"/>
    </xf>
    <xf numFmtId="0" fontId="0" fillId="0" borderId="40" xfId="0" applyBorder="1" applyAlignment="1">
      <alignment horizontal="center"/>
    </xf>
    <xf numFmtId="0" fontId="0" fillId="0" borderId="41" xfId="0" applyBorder="1" applyAlignment="1">
      <alignment horizontal="center"/>
    </xf>
    <xf numFmtId="0" fontId="9" fillId="0" borderId="0" xfId="0" applyFont="1" applyAlignment="1">
      <alignment horizontal="center"/>
    </xf>
    <xf numFmtId="0" fontId="0" fillId="0" borderId="44" xfId="0" applyBorder="1" applyAlignment="1">
      <alignment horizontal="center"/>
    </xf>
    <xf numFmtId="0" fontId="0" fillId="0" borderId="45" xfId="0" applyBorder="1"/>
    <xf numFmtId="0" fontId="0" fillId="0" borderId="45" xfId="0" applyBorder="1" applyAlignment="1">
      <alignment horizontal="center"/>
    </xf>
    <xf numFmtId="0" fontId="0" fillId="0" borderId="37" xfId="0" applyBorder="1"/>
    <xf numFmtId="0" fontId="0" fillId="0" borderId="37" xfId="0" applyBorder="1" applyAlignment="1">
      <alignment horizontal="center"/>
    </xf>
    <xf numFmtId="0" fontId="0" fillId="3" borderId="0" xfId="0" applyFill="1"/>
    <xf numFmtId="0" fontId="16" fillId="0" borderId="41" xfId="0" applyFont="1" applyBorder="1" applyAlignment="1">
      <alignment horizontal="center" vertical="center"/>
    </xf>
    <xf numFmtId="0" fontId="15" fillId="0" borderId="41" xfId="0" applyFont="1" applyBorder="1" applyAlignment="1">
      <alignment horizontal="center" vertical="center" wrapText="1"/>
    </xf>
    <xf numFmtId="9" fontId="0" fillId="0" borderId="0" xfId="1" applyFont="1"/>
    <xf numFmtId="0" fontId="14" fillId="0" borderId="41" xfId="0" applyFont="1" applyBorder="1" applyAlignment="1">
      <alignment horizontal="center" vertical="center"/>
    </xf>
    <xf numFmtId="0" fontId="7" fillId="7" borderId="9" xfId="1" applyNumberFormat="1" applyFont="1" applyFill="1" applyBorder="1" applyAlignment="1">
      <alignment horizontal="center" vertical="center" wrapText="1"/>
    </xf>
    <xf numFmtId="0" fontId="0" fillId="3" borderId="9" xfId="1" applyNumberFormat="1" applyFont="1" applyFill="1" applyBorder="1" applyAlignment="1">
      <alignment horizontal="center" vertical="center" wrapText="1"/>
    </xf>
    <xf numFmtId="0" fontId="17" fillId="4" borderId="9" xfId="0" applyFont="1" applyFill="1" applyBorder="1" applyAlignment="1">
      <alignment horizontal="center" vertical="center" wrapText="1"/>
    </xf>
    <xf numFmtId="0" fontId="7" fillId="7" borderId="47" xfId="1" applyNumberFormat="1" applyFont="1" applyFill="1" applyBorder="1" applyAlignment="1">
      <alignment horizontal="center" vertical="center" wrapText="1"/>
    </xf>
    <xf numFmtId="0" fontId="7" fillId="7" borderId="48" xfId="1" applyNumberFormat="1" applyFont="1" applyFill="1" applyBorder="1" applyAlignment="1">
      <alignment horizontal="center" vertical="center" wrapText="1"/>
    </xf>
    <xf numFmtId="0" fontId="2" fillId="0" borderId="49" xfId="0" applyFont="1" applyBorder="1" applyAlignment="1">
      <alignment horizontal="center" vertical="center"/>
    </xf>
    <xf numFmtId="0" fontId="17" fillId="4" borderId="37" xfId="0" applyFont="1" applyFill="1" applyBorder="1" applyAlignment="1">
      <alignment horizontal="center" vertical="center" wrapText="1"/>
    </xf>
    <xf numFmtId="0" fontId="0" fillId="0" borderId="14"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49" xfId="1" applyNumberFormat="1" applyFont="1" applyBorder="1" applyAlignment="1">
      <alignment horizontal="center" vertical="center"/>
    </xf>
    <xf numFmtId="10" fontId="0" fillId="0" borderId="0" xfId="1" applyNumberFormat="1" applyFont="1" applyAlignment="1">
      <alignment horizontal="center"/>
    </xf>
    <xf numFmtId="0" fontId="0" fillId="0" borderId="0" xfId="0" applyAlignment="1">
      <alignment wrapText="1"/>
    </xf>
    <xf numFmtId="0" fontId="0" fillId="0" borderId="0" xfId="0" applyAlignment="1">
      <alignment horizontal="center" vertical="center" wrapText="1"/>
    </xf>
    <xf numFmtId="0" fontId="18" fillId="0" borderId="0" xfId="0" applyFont="1" applyAlignment="1">
      <alignment horizontal="center" vertical="center" wrapText="1"/>
    </xf>
    <xf numFmtId="0" fontId="18" fillId="0" borderId="0" xfId="0" applyFont="1"/>
    <xf numFmtId="0" fontId="18" fillId="0" borderId="1" xfId="0" applyFont="1" applyBorder="1" applyAlignment="1">
      <alignment horizontal="center" vertical="center" wrapText="1"/>
    </xf>
    <xf numFmtId="0" fontId="18" fillId="0" borderId="1" xfId="0" applyFont="1" applyBorder="1" applyAlignment="1">
      <alignment wrapText="1"/>
    </xf>
    <xf numFmtId="9" fontId="18" fillId="4" borderId="1" xfId="0" applyNumberFormat="1" applyFont="1" applyFill="1" applyBorder="1" applyAlignment="1">
      <alignment horizontal="center" vertical="center" wrapText="1"/>
    </xf>
    <xf numFmtId="0" fontId="19" fillId="8" borderId="1" xfId="0" applyFont="1" applyFill="1" applyBorder="1" applyAlignment="1">
      <alignment horizontal="center" vertical="center" wrapText="1"/>
    </xf>
    <xf numFmtId="9" fontId="18" fillId="0" borderId="1" xfId="0" applyNumberFormat="1" applyFont="1" applyBorder="1" applyAlignment="1">
      <alignment horizontal="center" vertical="center" wrapText="1"/>
    </xf>
    <xf numFmtId="9" fontId="18" fillId="7" borderId="1" xfId="1" applyFont="1" applyFill="1" applyBorder="1" applyAlignment="1">
      <alignment horizontal="center" vertical="center" wrapText="1"/>
    </xf>
    <xf numFmtId="0" fontId="18" fillId="0" borderId="1" xfId="0" applyFont="1" applyBorder="1" applyAlignment="1">
      <alignment vertical="top" wrapText="1"/>
    </xf>
    <xf numFmtId="0" fontId="18" fillId="7" borderId="1" xfId="0" applyFont="1" applyFill="1" applyBorder="1" applyAlignment="1">
      <alignment horizontal="center" vertical="center" wrapText="1"/>
    </xf>
    <xf numFmtId="0" fontId="18" fillId="0" borderId="1" xfId="0" applyFont="1" applyBorder="1"/>
    <xf numFmtId="0" fontId="18" fillId="0" borderId="1" xfId="0" applyFont="1" applyBorder="1" applyAlignment="1">
      <alignment vertical="center"/>
    </xf>
    <xf numFmtId="9" fontId="18" fillId="0" borderId="1" xfId="1" applyFont="1" applyBorder="1" applyAlignment="1">
      <alignment horizontal="center" vertical="center" wrapText="1"/>
    </xf>
    <xf numFmtId="10" fontId="18" fillId="4" borderId="1" xfId="0" applyNumberFormat="1" applyFont="1" applyFill="1" applyBorder="1" applyAlignment="1">
      <alignment horizontal="center" vertical="center" wrapText="1"/>
    </xf>
    <xf numFmtId="0" fontId="9" fillId="0" borderId="0" xfId="0" applyFont="1"/>
    <xf numFmtId="0" fontId="18" fillId="0" borderId="0" xfId="0" applyFont="1"/>
    <xf numFmtId="0" fontId="18" fillId="0" borderId="0" xfId="0" applyFont="1" applyAlignment="1">
      <alignment horizontal="center"/>
    </xf>
    <xf numFmtId="0" fontId="18" fillId="0" borderId="0" xfId="0" applyFont="1" applyAlignment="1">
      <alignment horizontal="center"/>
    </xf>
    <xf numFmtId="0" fontId="24" fillId="0" borderId="1" xfId="0" applyFont="1" applyFill="1" applyBorder="1" applyAlignment="1">
      <alignment vertical="center" wrapText="1"/>
    </xf>
    <xf numFmtId="10" fontId="18" fillId="3" borderId="1" xfId="1" applyNumberFormat="1" applyFont="1" applyFill="1" applyBorder="1" applyAlignment="1">
      <alignment horizontal="center" vertical="center" wrapText="1"/>
    </xf>
    <xf numFmtId="9" fontId="18" fillId="3" borderId="1" xfId="0" applyNumberFormat="1" applyFont="1" applyFill="1" applyBorder="1" applyAlignment="1">
      <alignment horizontal="center" vertical="center" wrapText="1"/>
    </xf>
    <xf numFmtId="0" fontId="18" fillId="3" borderId="1" xfId="0" applyFont="1" applyFill="1" applyBorder="1" applyAlignment="1">
      <alignment horizontal="center" vertical="center" wrapText="1"/>
    </xf>
    <xf numFmtId="0" fontId="18" fillId="0" borderId="0" xfId="0" applyFont="1" applyAlignment="1">
      <alignment vertical="center" wrapText="1"/>
    </xf>
    <xf numFmtId="0" fontId="18" fillId="9" borderId="1" xfId="0" applyFont="1" applyFill="1" applyBorder="1" applyAlignment="1">
      <alignment horizontal="center" vertical="center" wrapText="1"/>
    </xf>
    <xf numFmtId="0" fontId="23" fillId="0" borderId="1" xfId="0" applyFont="1" applyFill="1" applyBorder="1" applyAlignment="1">
      <alignment vertical="center" wrapText="1"/>
    </xf>
    <xf numFmtId="0" fontId="18" fillId="0" borderId="0" xfId="0" applyFont="1" applyAlignment="1">
      <alignment wrapText="1"/>
    </xf>
    <xf numFmtId="0" fontId="18" fillId="0" borderId="0" xfId="0" applyFont="1" applyAlignment="1">
      <alignment horizontal="center" wrapText="1"/>
    </xf>
    <xf numFmtId="0" fontId="18" fillId="0" borderId="0" xfId="0" applyFont="1" applyAlignment="1">
      <alignment vertical="center"/>
    </xf>
    <xf numFmtId="9" fontId="9" fillId="0" borderId="1" xfId="0" applyNumberFormat="1" applyFont="1" applyBorder="1" applyAlignment="1">
      <alignment horizontal="center" vertical="center" wrapText="1"/>
    </xf>
    <xf numFmtId="0" fontId="9" fillId="0" borderId="0" xfId="0" applyFont="1" applyAlignment="1">
      <alignment vertical="center"/>
    </xf>
    <xf numFmtId="165" fontId="9" fillId="0" borderId="1" xfId="0" applyNumberFormat="1" applyFont="1" applyFill="1" applyBorder="1" applyAlignment="1">
      <alignment wrapText="1"/>
    </xf>
    <xf numFmtId="165" fontId="9" fillId="0" borderId="1" xfId="0" applyNumberFormat="1" applyFont="1" applyBorder="1" applyAlignment="1">
      <alignment horizontal="center" wrapText="1"/>
    </xf>
    <xf numFmtId="165" fontId="18" fillId="0" borderId="1" xfId="1" applyNumberFormat="1" applyFont="1" applyFill="1" applyBorder="1" applyAlignment="1">
      <alignment horizontal="center" vertical="center" wrapText="1"/>
    </xf>
    <xf numFmtId="9" fontId="9" fillId="0" borderId="1" xfId="0" applyNumberFormat="1" applyFont="1" applyFill="1" applyBorder="1" applyAlignment="1">
      <alignment horizontal="center" vertical="center" wrapText="1"/>
    </xf>
    <xf numFmtId="0" fontId="9" fillId="0" borderId="0" xfId="0" applyFont="1" applyAlignment="1">
      <alignment horizontal="center" vertical="center" wrapText="1"/>
    </xf>
    <xf numFmtId="9" fontId="9" fillId="0" borderId="17" xfId="0" applyNumberFormat="1" applyFont="1" applyBorder="1" applyAlignment="1">
      <alignment horizontal="center" vertical="center" wrapText="1"/>
    </xf>
    <xf numFmtId="0" fontId="18" fillId="0" borderId="0" xfId="0" applyFont="1" applyBorder="1" applyAlignment="1"/>
    <xf numFmtId="0" fontId="18" fillId="0" borderId="52" xfId="0" applyFont="1" applyBorder="1" applyAlignment="1"/>
    <xf numFmtId="9" fontId="26" fillId="0" borderId="51" xfId="0" applyNumberFormat="1" applyFont="1" applyBorder="1" applyAlignment="1">
      <alignment horizontal="center" vertical="center" wrapText="1"/>
    </xf>
    <xf numFmtId="9" fontId="26" fillId="0" borderId="0" xfId="0" applyNumberFormat="1" applyFont="1" applyBorder="1" applyAlignment="1">
      <alignment horizontal="center" vertical="center" wrapText="1"/>
    </xf>
    <xf numFmtId="165" fontId="18" fillId="0" borderId="17" xfId="1" applyNumberFormat="1" applyFont="1" applyFill="1" applyBorder="1" applyAlignment="1">
      <alignment horizontal="center" vertical="center" wrapText="1"/>
    </xf>
    <xf numFmtId="165" fontId="9" fillId="0" borderId="17" xfId="0" applyNumberFormat="1" applyFont="1" applyFill="1" applyBorder="1" applyAlignment="1">
      <alignment wrapText="1"/>
    </xf>
    <xf numFmtId="0" fontId="18" fillId="0" borderId="0" xfId="0" applyFont="1" applyBorder="1" applyAlignment="1">
      <alignment wrapText="1"/>
    </xf>
    <xf numFmtId="0" fontId="18" fillId="0" borderId="52" xfId="0" applyFont="1" applyBorder="1" applyAlignment="1">
      <alignment wrapText="1"/>
    </xf>
    <xf numFmtId="0" fontId="29" fillId="0" borderId="0" xfId="0" applyFont="1" applyAlignment="1">
      <alignment horizontal="center" vertical="center"/>
    </xf>
    <xf numFmtId="0" fontId="9" fillId="0" borderId="1" xfId="0" applyNumberFormat="1" applyFont="1" applyFill="1" applyBorder="1" applyAlignment="1">
      <alignment horizontal="center" vertical="center" wrapText="1"/>
    </xf>
    <xf numFmtId="0" fontId="0" fillId="0" borderId="0" xfId="0" applyBorder="1"/>
    <xf numFmtId="0" fontId="18" fillId="0" borderId="53" xfId="0" applyFont="1" applyBorder="1" applyAlignment="1"/>
    <xf numFmtId="165" fontId="9" fillId="0" borderId="1" xfId="0" applyNumberFormat="1" applyFont="1" applyBorder="1" applyAlignment="1">
      <alignment horizontal="center" vertical="center" wrapText="1"/>
    </xf>
    <xf numFmtId="1" fontId="9" fillId="0" borderId="1" xfId="0" applyNumberFormat="1" applyFont="1" applyFill="1" applyBorder="1" applyAlignment="1">
      <alignment horizontal="center" vertical="center" wrapText="1"/>
    </xf>
    <xf numFmtId="1" fontId="9" fillId="0" borderId="1" xfId="0" applyNumberFormat="1" applyFont="1" applyBorder="1" applyAlignment="1">
      <alignment horizontal="center" vertical="center" wrapText="1"/>
    </xf>
    <xf numFmtId="0" fontId="18" fillId="3" borderId="0" xfId="0" applyFont="1" applyFill="1"/>
    <xf numFmtId="0" fontId="18" fillId="3" borderId="1" xfId="0" applyFont="1" applyFill="1" applyBorder="1" applyAlignment="1">
      <alignment horizontal="center" vertical="center"/>
    </xf>
    <xf numFmtId="165" fontId="18" fillId="3" borderId="1" xfId="1" applyNumberFormat="1" applyFont="1" applyFill="1" applyBorder="1" applyAlignment="1">
      <alignment horizontal="center" vertical="center"/>
    </xf>
    <xf numFmtId="165" fontId="18" fillId="0" borderId="1" xfId="1" applyNumberFormat="1" applyFont="1" applyBorder="1" applyAlignment="1">
      <alignment horizontal="center" vertical="center"/>
    </xf>
    <xf numFmtId="0" fontId="18" fillId="3" borderId="1" xfId="3" applyNumberFormat="1" applyFont="1" applyFill="1" applyBorder="1" applyAlignment="1">
      <alignment horizontal="center" vertical="center"/>
    </xf>
    <xf numFmtId="0" fontId="18" fillId="0" borderId="1" xfId="1" applyNumberFormat="1" applyFont="1" applyBorder="1" applyAlignment="1">
      <alignment horizontal="center" vertical="center"/>
    </xf>
    <xf numFmtId="0" fontId="25" fillId="11" borderId="1" xfId="0" applyFont="1" applyFill="1" applyBorder="1" applyAlignment="1">
      <alignment horizontal="center" vertical="center" wrapText="1"/>
    </xf>
    <xf numFmtId="0" fontId="27" fillId="0" borderId="0" xfId="0" applyFont="1" applyBorder="1" applyAlignment="1"/>
    <xf numFmtId="0" fontId="27" fillId="0" borderId="51" xfId="0" applyFont="1" applyBorder="1" applyAlignment="1"/>
    <xf numFmtId="9" fontId="9" fillId="0" borderId="1" xfId="0" applyNumberFormat="1" applyFont="1" applyBorder="1" applyAlignment="1">
      <alignment horizontal="center" vertical="center"/>
    </xf>
    <xf numFmtId="9" fontId="9" fillId="10" borderId="1" xfId="0" applyNumberFormat="1" applyFont="1" applyFill="1" applyBorder="1" applyAlignment="1">
      <alignment horizontal="center" vertical="center"/>
    </xf>
    <xf numFmtId="9" fontId="9" fillId="0" borderId="1" xfId="0" applyNumberFormat="1" applyFont="1" applyFill="1" applyBorder="1" applyAlignment="1">
      <alignment horizontal="center" vertical="center"/>
    </xf>
    <xf numFmtId="0" fontId="9" fillId="0" borderId="0" xfId="0" applyFont="1" applyAlignment="1">
      <alignment horizontal="center" vertical="center"/>
    </xf>
    <xf numFmtId="9" fontId="9" fillId="10" borderId="17" xfId="0" applyNumberFormat="1" applyFont="1" applyFill="1" applyBorder="1" applyAlignment="1">
      <alignment horizontal="center" vertical="center"/>
    </xf>
    <xf numFmtId="9" fontId="9" fillId="0" borderId="17" xfId="0" applyNumberFormat="1" applyFont="1" applyBorder="1" applyAlignment="1">
      <alignment horizontal="center" vertical="center"/>
    </xf>
    <xf numFmtId="0" fontId="27" fillId="0" borderId="52" xfId="0" applyFont="1" applyBorder="1" applyAlignment="1"/>
    <xf numFmtId="0" fontId="20" fillId="12" borderId="1" xfId="0" applyFont="1" applyFill="1" applyBorder="1" applyAlignment="1">
      <alignment horizontal="center" vertical="center" wrapText="1"/>
    </xf>
    <xf numFmtId="9" fontId="9" fillId="0" borderId="17" xfId="0" applyNumberFormat="1" applyFont="1" applyBorder="1" applyAlignment="1">
      <alignment horizontal="center" wrapText="1"/>
    </xf>
    <xf numFmtId="165" fontId="28" fillId="0" borderId="53" xfId="0" applyNumberFormat="1" applyFont="1" applyBorder="1" applyAlignment="1">
      <alignment wrapText="1"/>
    </xf>
    <xf numFmtId="0" fontId="18" fillId="0" borderId="53" xfId="0" applyFont="1" applyBorder="1" applyAlignment="1">
      <alignment wrapText="1"/>
    </xf>
    <xf numFmtId="165" fontId="28" fillId="0" borderId="24" xfId="0" applyNumberFormat="1" applyFont="1" applyBorder="1" applyAlignment="1">
      <alignment wrapText="1"/>
    </xf>
    <xf numFmtId="9" fontId="27" fillId="0" borderId="24" xfId="0" applyNumberFormat="1" applyFont="1" applyBorder="1" applyAlignment="1"/>
    <xf numFmtId="9" fontId="27" fillId="0" borderId="53" xfId="0" applyNumberFormat="1" applyFont="1" applyBorder="1" applyAlignment="1"/>
    <xf numFmtId="0" fontId="27" fillId="0" borderId="53" xfId="0" applyFont="1" applyBorder="1" applyAlignment="1"/>
    <xf numFmtId="0" fontId="27" fillId="0" borderId="47" xfId="0" applyFont="1" applyBorder="1" applyAlignment="1"/>
    <xf numFmtId="0" fontId="18" fillId="0" borderId="47" xfId="0" applyFont="1" applyBorder="1" applyAlignment="1"/>
    <xf numFmtId="9" fontId="9" fillId="0" borderId="17" xfId="0" applyNumberFormat="1" applyFont="1" applyBorder="1" applyAlignment="1">
      <alignment vertical="center"/>
    </xf>
    <xf numFmtId="0" fontId="24" fillId="0" borderId="1" xfId="0" applyFont="1" applyBorder="1" applyAlignment="1">
      <alignment horizontal="center" vertical="center" wrapText="1"/>
    </xf>
    <xf numFmtId="1" fontId="26" fillId="0" borderId="51" xfId="0" applyNumberFormat="1" applyFont="1" applyBorder="1" applyAlignment="1">
      <alignment horizontal="center" vertical="center" wrapText="1"/>
    </xf>
    <xf numFmtId="1" fontId="26" fillId="0" borderId="0" xfId="0" applyNumberFormat="1" applyFont="1" applyBorder="1" applyAlignment="1">
      <alignment horizontal="center" vertical="center" wrapText="1"/>
    </xf>
    <xf numFmtId="1" fontId="26" fillId="0" borderId="24" xfId="0" applyNumberFormat="1" applyFont="1" applyBorder="1" applyAlignment="1">
      <alignment horizontal="center" vertical="center" wrapText="1"/>
    </xf>
    <xf numFmtId="0" fontId="24" fillId="0" borderId="1" xfId="0" applyFont="1" applyFill="1" applyBorder="1" applyAlignment="1">
      <alignment horizontal="left" vertical="center" wrapText="1"/>
    </xf>
    <xf numFmtId="0" fontId="18" fillId="3" borderId="1" xfId="0" applyFont="1" applyFill="1" applyBorder="1" applyAlignment="1">
      <alignment horizontal="left" vertical="center" wrapText="1"/>
    </xf>
    <xf numFmtId="0" fontId="18" fillId="0" borderId="0" xfId="0" applyFont="1" applyAlignment="1">
      <alignment horizontal="left" vertical="center" wrapText="1"/>
    </xf>
    <xf numFmtId="1" fontId="18" fillId="0" borderId="1" xfId="0" applyNumberFormat="1" applyFont="1" applyFill="1" applyBorder="1" applyAlignment="1">
      <alignment horizontal="center" vertical="center" wrapText="1"/>
    </xf>
    <xf numFmtId="1" fontId="9" fillId="0" borderId="1" xfId="0" applyNumberFormat="1" applyFont="1" applyFill="1" applyBorder="1" applyAlignment="1">
      <alignment horizontal="center" vertical="center"/>
    </xf>
    <xf numFmtId="0" fontId="18" fillId="3" borderId="1" xfId="0" applyFont="1" applyFill="1" applyBorder="1" applyAlignment="1">
      <alignment horizontal="center" vertical="center" wrapText="1"/>
    </xf>
    <xf numFmtId="0" fontId="25" fillId="11" borderId="1" xfId="0" applyFont="1" applyFill="1" applyBorder="1" applyAlignment="1">
      <alignment horizontal="center" vertical="center" wrapText="1"/>
    </xf>
    <xf numFmtId="0" fontId="20" fillId="12" borderId="1" xfId="0" applyFont="1" applyFill="1" applyBorder="1" applyAlignment="1">
      <alignment horizontal="center" vertical="center"/>
    </xf>
    <xf numFmtId="0" fontId="9" fillId="3" borderId="1" xfId="0" applyFont="1" applyFill="1" applyBorder="1" applyAlignment="1">
      <alignment horizontal="center" vertical="center" wrapText="1"/>
    </xf>
    <xf numFmtId="0" fontId="9" fillId="3" borderId="1" xfId="0" applyFont="1" applyFill="1" applyBorder="1" applyAlignment="1">
      <alignment horizontal="center" vertical="center"/>
    </xf>
    <xf numFmtId="0" fontId="18" fillId="0" borderId="1" xfId="0" applyFont="1" applyFill="1" applyBorder="1" applyAlignment="1">
      <alignment horizontal="center" vertical="center" wrapText="1"/>
    </xf>
    <xf numFmtId="10" fontId="9" fillId="0" borderId="1" xfId="0" applyNumberFormat="1" applyFont="1" applyFill="1" applyBorder="1" applyAlignment="1">
      <alignment horizontal="center" vertical="center" wrapText="1"/>
    </xf>
    <xf numFmtId="9" fontId="18" fillId="13" borderId="1" xfId="1" applyFont="1" applyFill="1" applyBorder="1" applyAlignment="1">
      <alignment horizontal="center" vertical="center" wrapText="1"/>
    </xf>
    <xf numFmtId="0" fontId="29" fillId="3" borderId="0" xfId="0" applyFont="1" applyFill="1" applyAlignment="1">
      <alignment horizontal="center" vertical="center" wrapText="1"/>
    </xf>
    <xf numFmtId="0" fontId="29" fillId="0" borderId="0" xfId="0" applyFont="1" applyAlignment="1">
      <alignment horizontal="center" vertical="center" wrapText="1"/>
    </xf>
    <xf numFmtId="0" fontId="18" fillId="0" borderId="4" xfId="0" applyFont="1" applyBorder="1"/>
    <xf numFmtId="0" fontId="18" fillId="0" borderId="4" xfId="0" applyFont="1" applyBorder="1" applyAlignment="1">
      <alignment vertical="center" wrapText="1"/>
    </xf>
    <xf numFmtId="0" fontId="18" fillId="3" borderId="5" xfId="0" applyFont="1" applyFill="1" applyBorder="1" applyAlignment="1">
      <alignment horizontal="center" vertical="center"/>
    </xf>
    <xf numFmtId="0" fontId="9" fillId="3" borderId="5" xfId="0" applyFont="1" applyFill="1" applyBorder="1" applyAlignment="1">
      <alignment horizontal="center" vertical="center" wrapText="1"/>
    </xf>
    <xf numFmtId="0" fontId="9" fillId="3" borderId="5" xfId="0" applyFont="1" applyFill="1" applyBorder="1" applyAlignment="1">
      <alignment horizontal="center" vertical="center"/>
    </xf>
    <xf numFmtId="0" fontId="18" fillId="9" borderId="5" xfId="0" applyFont="1" applyFill="1" applyBorder="1" applyAlignment="1">
      <alignment horizontal="center" vertical="center" wrapText="1"/>
    </xf>
    <xf numFmtId="9" fontId="18" fillId="3" borderId="5" xfId="1" applyFont="1" applyFill="1" applyBorder="1" applyAlignment="1">
      <alignment horizontal="center" vertical="center" wrapText="1"/>
    </xf>
    <xf numFmtId="165" fontId="18" fillId="0" borderId="5" xfId="1" applyNumberFormat="1" applyFont="1" applyBorder="1" applyAlignment="1">
      <alignment horizontal="center" vertical="center"/>
    </xf>
    <xf numFmtId="0" fontId="18" fillId="0" borderId="6" xfId="0" applyFont="1" applyBorder="1"/>
    <xf numFmtId="165" fontId="9" fillId="0" borderId="1" xfId="1" applyNumberFormat="1" applyFont="1" applyFill="1" applyBorder="1" applyAlignment="1">
      <alignment horizontal="center" vertical="center" wrapText="1"/>
    </xf>
    <xf numFmtId="0" fontId="31" fillId="0" borderId="28" xfId="0" applyFont="1" applyBorder="1" applyAlignment="1">
      <alignment horizontal="center" vertical="center"/>
    </xf>
    <xf numFmtId="10" fontId="9" fillId="0" borderId="1" xfId="0" applyNumberFormat="1" applyFont="1" applyBorder="1" applyAlignment="1">
      <alignment horizontal="center" vertical="center" wrapText="1"/>
    </xf>
    <xf numFmtId="2" fontId="9" fillId="0" borderId="1" xfId="0" applyNumberFormat="1" applyFont="1" applyBorder="1" applyAlignment="1">
      <alignment horizontal="center" vertical="center" wrapText="1"/>
    </xf>
    <xf numFmtId="2" fontId="9" fillId="0" borderId="1" xfId="0" applyNumberFormat="1" applyFont="1" applyFill="1" applyBorder="1" applyAlignment="1">
      <alignment horizontal="center" vertical="center" wrapText="1"/>
    </xf>
    <xf numFmtId="0" fontId="18" fillId="0" borderId="1" xfId="0" applyFont="1" applyFill="1" applyBorder="1" applyAlignment="1">
      <alignment horizontal="left" vertical="center" wrapText="1"/>
    </xf>
    <xf numFmtId="9" fontId="18" fillId="0" borderId="1" xfId="0" applyNumberFormat="1" applyFont="1" applyFill="1" applyBorder="1" applyAlignment="1">
      <alignment horizontal="center" vertical="center" wrapText="1"/>
    </xf>
    <xf numFmtId="0" fontId="0" fillId="0" borderId="0" xfId="0" applyFill="1"/>
    <xf numFmtId="0" fontId="21" fillId="3" borderId="1" xfId="0" applyFont="1" applyFill="1" applyBorder="1" applyAlignment="1">
      <alignment horizontal="center" vertical="center" wrapText="1"/>
    </xf>
    <xf numFmtId="0" fontId="21" fillId="0" borderId="1" xfId="0" applyFont="1" applyFill="1" applyBorder="1" applyAlignment="1">
      <alignment horizontal="center" vertical="center" wrapText="1"/>
    </xf>
    <xf numFmtId="0" fontId="18" fillId="13" borderId="1" xfId="1" applyNumberFormat="1" applyFont="1" applyFill="1" applyBorder="1" applyAlignment="1">
      <alignment horizontal="center" vertical="center" wrapText="1"/>
    </xf>
    <xf numFmtId="1" fontId="18" fillId="13" borderId="1" xfId="0" applyNumberFormat="1" applyFont="1" applyFill="1" applyBorder="1" applyAlignment="1">
      <alignment horizontal="center" vertical="center" wrapText="1"/>
    </xf>
    <xf numFmtId="3" fontId="14" fillId="0" borderId="1" xfId="1" applyNumberFormat="1" applyFont="1" applyBorder="1" applyAlignment="1">
      <alignment horizontal="center" vertical="center"/>
    </xf>
    <xf numFmtId="3" fontId="9" fillId="0" borderId="1" xfId="0" applyNumberFormat="1" applyFont="1" applyFill="1" applyBorder="1" applyAlignment="1">
      <alignment horizontal="center" vertical="center" wrapText="1"/>
    </xf>
    <xf numFmtId="3" fontId="9" fillId="0" borderId="1" xfId="0" applyNumberFormat="1" applyFont="1" applyBorder="1" applyAlignment="1">
      <alignment horizontal="center" vertical="center" wrapText="1"/>
    </xf>
    <xf numFmtId="0" fontId="30" fillId="3" borderId="7" xfId="0" applyFont="1" applyFill="1" applyBorder="1" applyAlignment="1">
      <alignment horizontal="center" vertical="center" wrapText="1"/>
    </xf>
    <xf numFmtId="10" fontId="32" fillId="0" borderId="1" xfId="0" applyNumberFormat="1" applyFont="1" applyFill="1" applyBorder="1" applyAlignment="1">
      <alignment horizontal="center" vertical="center" wrapText="1"/>
    </xf>
    <xf numFmtId="0" fontId="34" fillId="0" borderId="1" xfId="0" applyFont="1" applyBorder="1" applyAlignment="1">
      <alignment vertical="center" wrapText="1"/>
    </xf>
    <xf numFmtId="0" fontId="34" fillId="0" borderId="5" xfId="0" applyFont="1" applyBorder="1" applyAlignment="1">
      <alignment vertical="center" wrapText="1"/>
    </xf>
    <xf numFmtId="0" fontId="25" fillId="11" borderId="23" xfId="0" applyFont="1" applyFill="1" applyBorder="1" applyAlignment="1">
      <alignment horizontal="center" vertical="center" wrapText="1"/>
    </xf>
    <xf numFmtId="0" fontId="34" fillId="0" borderId="1" xfId="0" applyFont="1" applyFill="1" applyBorder="1" applyAlignment="1">
      <alignment vertical="center" wrapText="1"/>
    </xf>
    <xf numFmtId="9" fontId="18" fillId="15" borderId="1" xfId="1" applyFont="1" applyFill="1" applyBorder="1" applyAlignment="1">
      <alignment horizontal="center" vertical="center" wrapText="1"/>
    </xf>
    <xf numFmtId="166" fontId="30" fillId="13" borderId="1" xfId="1" applyNumberFormat="1" applyFont="1" applyFill="1" applyBorder="1" applyAlignment="1">
      <alignment horizontal="center" vertical="center" wrapText="1"/>
    </xf>
    <xf numFmtId="9" fontId="26" fillId="0" borderId="0" xfId="0" applyNumberFormat="1" applyFont="1" applyAlignment="1">
      <alignment horizontal="center" vertical="center" wrapText="1"/>
    </xf>
    <xf numFmtId="0" fontId="18" fillId="0" borderId="52" xfId="0" applyFont="1" applyBorder="1"/>
    <xf numFmtId="166" fontId="18" fillId="13" borderId="1" xfId="1" applyNumberFormat="1" applyFont="1" applyFill="1" applyBorder="1" applyAlignment="1">
      <alignment horizontal="center" vertical="center" wrapText="1"/>
    </xf>
    <xf numFmtId="10" fontId="30" fillId="15" borderId="1" xfId="1" applyNumberFormat="1" applyFont="1" applyFill="1" applyBorder="1" applyAlignment="1">
      <alignment horizontal="center" vertical="center" wrapText="1"/>
    </xf>
    <xf numFmtId="9" fontId="9" fillId="0" borderId="1" xfId="1" applyFont="1" applyFill="1" applyBorder="1" applyAlignment="1">
      <alignment horizontal="center" vertical="center" wrapText="1"/>
    </xf>
    <xf numFmtId="2" fontId="0" fillId="0" borderId="0" xfId="0" applyNumberFormat="1"/>
    <xf numFmtId="167" fontId="0" fillId="0" borderId="0" xfId="0" applyNumberFormat="1"/>
    <xf numFmtId="1" fontId="9" fillId="7" borderId="1" xfId="0" applyNumberFormat="1" applyFont="1" applyFill="1" applyBorder="1" applyAlignment="1">
      <alignment horizontal="center" vertical="center" wrapText="1"/>
    </xf>
    <xf numFmtId="21" fontId="0" fillId="0" borderId="0" xfId="0" applyNumberFormat="1"/>
    <xf numFmtId="168" fontId="0" fillId="0" borderId="0" xfId="0" applyNumberFormat="1"/>
    <xf numFmtId="0" fontId="34" fillId="0" borderId="0" xfId="0" applyFont="1" applyBorder="1" applyAlignment="1">
      <alignment vertical="center" wrapText="1"/>
    </xf>
    <xf numFmtId="166" fontId="9" fillId="0" borderId="1" xfId="0" applyNumberFormat="1"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5" fillId="0" borderId="11" xfId="0" applyFont="1" applyBorder="1" applyAlignment="1">
      <alignment horizontal="center" vertical="center" textRotation="90"/>
    </xf>
    <xf numFmtId="0" fontId="5" fillId="0" borderId="12" xfId="0" applyFont="1" applyBorder="1" applyAlignment="1">
      <alignment horizontal="center" vertical="center" textRotation="90"/>
    </xf>
    <xf numFmtId="0" fontId="5" fillId="0" borderId="18" xfId="0" applyFont="1" applyBorder="1" applyAlignment="1">
      <alignment horizontal="center" vertical="center" textRotation="90"/>
    </xf>
    <xf numFmtId="0" fontId="5" fillId="0" borderId="13" xfId="0" applyFont="1" applyBorder="1" applyAlignment="1">
      <alignment horizontal="center" vertical="center" textRotation="90"/>
    </xf>
    <xf numFmtId="0" fontId="1" fillId="3" borderId="1" xfId="0" applyFont="1" applyFill="1" applyBorder="1" applyAlignment="1">
      <alignment horizontal="center" vertical="center" wrapText="1"/>
    </xf>
    <xf numFmtId="0" fontId="1" fillId="3" borderId="17" xfId="0" applyFont="1" applyFill="1" applyBorder="1" applyAlignment="1">
      <alignment horizontal="center" vertical="center" wrapText="1"/>
    </xf>
    <xf numFmtId="0" fontId="1" fillId="3" borderId="5" xfId="0" applyFont="1" applyFill="1" applyBorder="1" applyAlignment="1">
      <alignment horizontal="center" vertical="center" wrapText="1"/>
    </xf>
    <xf numFmtId="0" fontId="1" fillId="3" borderId="2" xfId="0" applyFont="1" applyFill="1" applyBorder="1" applyAlignment="1">
      <alignment horizontal="center" vertical="center"/>
    </xf>
    <xf numFmtId="0" fontId="1" fillId="3" borderId="1" xfId="0" applyFont="1" applyFill="1" applyBorder="1" applyAlignment="1">
      <alignment horizontal="center" vertical="center"/>
    </xf>
    <xf numFmtId="0" fontId="1" fillId="3" borderId="28" xfId="0" applyFont="1" applyFill="1" applyBorder="1" applyAlignment="1">
      <alignment horizontal="center" vertical="center" wrapText="1"/>
    </xf>
    <xf numFmtId="0" fontId="1" fillId="3" borderId="25" xfId="0" applyFont="1" applyFill="1" applyBorder="1" applyAlignment="1">
      <alignment horizontal="center" vertical="center" wrapText="1"/>
    </xf>
    <xf numFmtId="0" fontId="5" fillId="2" borderId="20" xfId="0" applyFont="1" applyFill="1" applyBorder="1" applyAlignment="1">
      <alignment horizontal="center" vertical="center"/>
    </xf>
    <xf numFmtId="0" fontId="5" fillId="2" borderId="21"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5" xfId="0" applyFont="1" applyFill="1" applyBorder="1" applyAlignment="1">
      <alignment horizontal="center" vertical="center"/>
    </xf>
    <xf numFmtId="0" fontId="1" fillId="2" borderId="2"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5" fillId="0" borderId="14" xfId="0" applyFont="1" applyBorder="1" applyAlignment="1">
      <alignment horizontal="center" vertical="center" textRotation="90"/>
    </xf>
    <xf numFmtId="0" fontId="1" fillId="3" borderId="25" xfId="0" applyFont="1" applyFill="1" applyBorder="1" applyAlignment="1">
      <alignment horizontal="center" vertical="center"/>
    </xf>
    <xf numFmtId="0" fontId="5" fillId="2" borderId="19"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1" xfId="0" applyFont="1" applyFill="1" applyBorder="1" applyAlignment="1">
      <alignment horizontal="center" vertical="center" wrapText="1"/>
    </xf>
    <xf numFmtId="0" fontId="5" fillId="2" borderId="18" xfId="0" applyFont="1" applyFill="1" applyBorder="1" applyAlignment="1">
      <alignment horizontal="center" vertical="center" wrapText="1"/>
    </xf>
    <xf numFmtId="0" fontId="5" fillId="2" borderId="22" xfId="0" applyFont="1" applyFill="1" applyBorder="1" applyAlignment="1">
      <alignment horizontal="center" vertical="center"/>
    </xf>
    <xf numFmtId="0" fontId="5" fillId="2" borderId="24"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21" fillId="0" borderId="17" xfId="0" applyFont="1" applyFill="1" applyBorder="1" applyAlignment="1">
      <alignment horizontal="center" vertical="center" wrapText="1"/>
    </xf>
    <xf numFmtId="0" fontId="21" fillId="0" borderId="7" xfId="0" applyFont="1" applyFill="1" applyBorder="1" applyAlignment="1">
      <alignment horizontal="center" vertical="center" wrapText="1"/>
    </xf>
    <xf numFmtId="0" fontId="18" fillId="0" borderId="1" xfId="0" applyFont="1" applyFill="1" applyBorder="1" applyAlignment="1">
      <alignment horizontal="center" vertical="center" wrapText="1"/>
    </xf>
    <xf numFmtId="0" fontId="25" fillId="11" borderId="1" xfId="0" applyFont="1" applyFill="1" applyBorder="1" applyAlignment="1">
      <alignment horizontal="center" vertical="center" wrapText="1"/>
    </xf>
    <xf numFmtId="0" fontId="33" fillId="14" borderId="1" xfId="0" applyFont="1" applyFill="1" applyBorder="1" applyAlignment="1">
      <alignment horizontal="center" vertical="center" wrapText="1"/>
    </xf>
    <xf numFmtId="0" fontId="25" fillId="11" borderId="1" xfId="0" applyFont="1" applyFill="1" applyBorder="1" applyAlignment="1">
      <alignment horizontal="left" vertical="center" wrapText="1"/>
    </xf>
    <xf numFmtId="0" fontId="25" fillId="11" borderId="23" xfId="0" applyFont="1" applyFill="1" applyBorder="1" applyAlignment="1">
      <alignment horizontal="center" vertical="center" wrapText="1"/>
    </xf>
    <xf numFmtId="0" fontId="25" fillId="11" borderId="26" xfId="0" applyFont="1" applyFill="1" applyBorder="1" applyAlignment="1">
      <alignment horizontal="center" vertical="center" wrapText="1"/>
    </xf>
    <xf numFmtId="0" fontId="25" fillId="11" borderId="27" xfId="0" applyFont="1" applyFill="1" applyBorder="1" applyAlignment="1">
      <alignment horizontal="center" vertical="center" wrapText="1"/>
    </xf>
    <xf numFmtId="0" fontId="25" fillId="11" borderId="29" xfId="0" applyFont="1" applyFill="1" applyBorder="1" applyAlignment="1">
      <alignment horizontal="center" vertical="center" wrapText="1"/>
    </xf>
    <xf numFmtId="0" fontId="25" fillId="11" borderId="55" xfId="0" applyFont="1" applyFill="1" applyBorder="1" applyAlignment="1">
      <alignment horizontal="center" vertical="center" wrapText="1"/>
    </xf>
    <xf numFmtId="0" fontId="25" fillId="11" borderId="2" xfId="0" applyFont="1" applyFill="1" applyBorder="1" applyAlignment="1">
      <alignment horizontal="center" vertical="center" wrapText="1"/>
    </xf>
    <xf numFmtId="0" fontId="31" fillId="0" borderId="55" xfId="0" applyFont="1" applyBorder="1" applyAlignment="1">
      <alignment horizontal="center" vertical="center"/>
    </xf>
    <xf numFmtId="0" fontId="31" fillId="0" borderId="30" xfId="0" applyFont="1" applyBorder="1" applyAlignment="1">
      <alignment horizontal="center" vertical="center"/>
    </xf>
    <xf numFmtId="0" fontId="31" fillId="0" borderId="28" xfId="0" applyFont="1" applyBorder="1" applyAlignment="1">
      <alignment horizontal="center" vertical="center"/>
    </xf>
    <xf numFmtId="0" fontId="31" fillId="0" borderId="56" xfId="0" applyFont="1" applyBorder="1" applyAlignment="1">
      <alignment horizontal="center" vertical="center"/>
    </xf>
    <xf numFmtId="0" fontId="9" fillId="0" borderId="1" xfId="0" applyFont="1" applyBorder="1" applyAlignment="1">
      <alignment horizontal="center" vertical="center"/>
    </xf>
    <xf numFmtId="0" fontId="18" fillId="0" borderId="1" xfId="0" applyFont="1" applyBorder="1" applyAlignment="1">
      <alignment horizontal="center" vertical="center"/>
    </xf>
    <xf numFmtId="0" fontId="18" fillId="0" borderId="0" xfId="0" applyFont="1" applyAlignment="1">
      <alignment horizontal="center"/>
    </xf>
    <xf numFmtId="0" fontId="21" fillId="0" borderId="0" xfId="0" applyFont="1" applyAlignment="1">
      <alignment horizontal="center" vertical="center" wrapText="1"/>
    </xf>
    <xf numFmtId="0" fontId="21" fillId="0" borderId="0" xfId="0" applyFont="1" applyAlignment="1">
      <alignment horizontal="center" vertical="center"/>
    </xf>
    <xf numFmtId="0" fontId="21" fillId="0" borderId="50" xfId="0" applyFont="1" applyBorder="1" applyAlignment="1">
      <alignment horizontal="center" vertical="center"/>
    </xf>
    <xf numFmtId="0" fontId="19" fillId="12" borderId="1" xfId="0" applyFont="1" applyFill="1" applyBorder="1" applyAlignment="1">
      <alignment horizontal="center" vertical="center" wrapText="1"/>
    </xf>
    <xf numFmtId="0" fontId="19" fillId="12" borderId="1" xfId="0" applyFont="1" applyFill="1" applyBorder="1" applyAlignment="1">
      <alignment horizontal="center"/>
    </xf>
    <xf numFmtId="0" fontId="18" fillId="0" borderId="51" xfId="0" applyFont="1" applyBorder="1" applyAlignment="1">
      <alignment horizontal="center"/>
    </xf>
    <xf numFmtId="0" fontId="18" fillId="0" borderId="0" xfId="0" applyFont="1" applyBorder="1" applyAlignment="1">
      <alignment horizontal="center"/>
    </xf>
    <xf numFmtId="0" fontId="18" fillId="0" borderId="52" xfId="0" applyFont="1" applyBorder="1" applyAlignment="1">
      <alignment horizontal="center"/>
    </xf>
    <xf numFmtId="0" fontId="18" fillId="0" borderId="46" xfId="0" applyFont="1" applyBorder="1" applyAlignment="1">
      <alignment horizontal="center"/>
    </xf>
    <xf numFmtId="0" fontId="18" fillId="0" borderId="50" xfId="0" applyFont="1" applyBorder="1" applyAlignment="1">
      <alignment horizontal="center"/>
    </xf>
    <xf numFmtId="0" fontId="18" fillId="0" borderId="48" xfId="0" applyFont="1" applyBorder="1" applyAlignment="1">
      <alignment horizontal="center"/>
    </xf>
    <xf numFmtId="0" fontId="11" fillId="6" borderId="33" xfId="0" applyFont="1" applyFill="1" applyBorder="1" applyAlignment="1">
      <alignment horizontal="center" vertical="center" wrapText="1" readingOrder="1"/>
    </xf>
    <xf numFmtId="0" fontId="11" fillId="6" borderId="34" xfId="0" applyFont="1" applyFill="1" applyBorder="1" applyAlignment="1">
      <alignment horizontal="center" vertical="center" wrapText="1" readingOrder="1"/>
    </xf>
    <xf numFmtId="0" fontId="11" fillId="6" borderId="35" xfId="0" applyFont="1" applyFill="1" applyBorder="1" applyAlignment="1">
      <alignment horizontal="center" vertical="center" wrapText="1" readingOrder="1"/>
    </xf>
    <xf numFmtId="0" fontId="9" fillId="0" borderId="1" xfId="0" applyFont="1" applyBorder="1" applyAlignment="1">
      <alignment horizontal="center" vertical="center" wrapText="1"/>
    </xf>
    <xf numFmtId="0" fontId="18" fillId="0" borderId="23" xfId="0" applyFont="1" applyFill="1" applyBorder="1" applyAlignment="1">
      <alignment horizontal="center" vertical="center" wrapText="1"/>
    </xf>
    <xf numFmtId="0" fontId="18" fillId="0" borderId="54" xfId="0" applyFont="1" applyFill="1" applyBorder="1" applyAlignment="1">
      <alignment horizontal="center" vertical="center" wrapText="1"/>
    </xf>
    <xf numFmtId="0" fontId="18" fillId="0" borderId="9" xfId="0" applyFont="1" applyFill="1" applyBorder="1" applyAlignment="1">
      <alignment horizontal="center" vertical="center" wrapText="1"/>
    </xf>
    <xf numFmtId="0" fontId="21" fillId="0" borderId="50" xfId="0" applyFont="1" applyBorder="1" applyAlignment="1">
      <alignment horizontal="center" vertical="center" wrapText="1"/>
    </xf>
    <xf numFmtId="0" fontId="18" fillId="0" borderId="23" xfId="0" applyFont="1" applyBorder="1" applyAlignment="1">
      <alignment horizontal="center" vertical="center" wrapText="1"/>
    </xf>
    <xf numFmtId="0" fontId="18" fillId="0" borderId="54" xfId="0" applyFont="1" applyBorder="1" applyAlignment="1">
      <alignment horizontal="center" vertical="center" wrapText="1"/>
    </xf>
    <xf numFmtId="0" fontId="18" fillId="0" borderId="9" xfId="0" applyFont="1" applyBorder="1" applyAlignment="1">
      <alignment horizontal="center" vertical="center" wrapText="1"/>
    </xf>
    <xf numFmtId="0" fontId="18" fillId="0" borderId="1" xfId="0" applyFont="1" applyBorder="1" applyAlignment="1">
      <alignment horizontal="center" vertical="center" wrapText="1"/>
    </xf>
    <xf numFmtId="0" fontId="19" fillId="12" borderId="1" xfId="0" applyFont="1" applyFill="1" applyBorder="1" applyAlignment="1">
      <alignment horizontal="center" wrapText="1"/>
    </xf>
    <xf numFmtId="0" fontId="18" fillId="0" borderId="1" xfId="0" applyFont="1" applyBorder="1" applyAlignment="1">
      <alignment horizontal="justify" vertical="center" wrapText="1"/>
    </xf>
    <xf numFmtId="0" fontId="18" fillId="0" borderId="51" xfId="0" applyFont="1" applyBorder="1" applyAlignment="1">
      <alignment horizontal="center" wrapText="1"/>
    </xf>
    <xf numFmtId="0" fontId="18" fillId="0" borderId="0" xfId="0" applyFont="1" applyBorder="1" applyAlignment="1">
      <alignment horizontal="center" wrapText="1"/>
    </xf>
    <xf numFmtId="0" fontId="18" fillId="0" borderId="52" xfId="0" applyFont="1" applyBorder="1" applyAlignment="1">
      <alignment horizontal="center" wrapText="1"/>
    </xf>
    <xf numFmtId="0" fontId="18" fillId="0" borderId="46" xfId="0" applyFont="1" applyBorder="1" applyAlignment="1">
      <alignment horizontal="center" wrapText="1"/>
    </xf>
    <xf numFmtId="0" fontId="18" fillId="0" borderId="50" xfId="0" applyFont="1" applyBorder="1" applyAlignment="1">
      <alignment horizontal="center" wrapText="1"/>
    </xf>
    <xf numFmtId="0" fontId="18" fillId="0" borderId="48" xfId="0" applyFont="1" applyBorder="1" applyAlignment="1">
      <alignment horizontal="center" wrapText="1"/>
    </xf>
    <xf numFmtId="0" fontId="9" fillId="0" borderId="24" xfId="0" applyFont="1" applyBorder="1" applyAlignment="1">
      <alignment horizontal="center" vertical="center" wrapText="1"/>
    </xf>
    <xf numFmtId="0" fontId="9" fillId="0" borderId="47" xfId="0" applyFont="1" applyBorder="1" applyAlignment="1">
      <alignment horizontal="center" vertical="center" wrapText="1"/>
    </xf>
    <xf numFmtId="0" fontId="9" fillId="0" borderId="51" xfId="0" applyFont="1" applyBorder="1" applyAlignment="1">
      <alignment horizontal="center" vertical="center" wrapText="1"/>
    </xf>
    <xf numFmtId="0" fontId="9" fillId="0" borderId="52" xfId="0" applyFont="1" applyBorder="1" applyAlignment="1">
      <alignment horizontal="center" vertical="center" wrapText="1"/>
    </xf>
    <xf numFmtId="0" fontId="9" fillId="0" borderId="46" xfId="0" applyFont="1" applyBorder="1" applyAlignment="1">
      <alignment horizontal="center" vertical="center" wrapText="1"/>
    </xf>
    <xf numFmtId="0" fontId="9" fillId="0" borderId="48" xfId="0" applyFont="1" applyBorder="1" applyAlignment="1">
      <alignment horizontal="center" vertical="center" wrapText="1"/>
    </xf>
    <xf numFmtId="0" fontId="18" fillId="0" borderId="24" xfId="0" applyFont="1" applyBorder="1" applyAlignment="1">
      <alignment horizontal="center" vertical="center" wrapText="1"/>
    </xf>
    <xf numFmtId="0" fontId="18" fillId="0" borderId="53" xfId="0" applyFont="1" applyBorder="1" applyAlignment="1">
      <alignment horizontal="center" vertical="center" wrapText="1"/>
    </xf>
    <xf numFmtId="0" fontId="18" fillId="0" borderId="47" xfId="0" applyFont="1" applyBorder="1" applyAlignment="1">
      <alignment horizontal="center" vertical="center" wrapText="1"/>
    </xf>
    <xf numFmtId="0" fontId="18" fillId="0" borderId="51" xfId="0" applyFont="1" applyBorder="1" applyAlignment="1">
      <alignment horizontal="center" vertical="center" wrapText="1"/>
    </xf>
    <xf numFmtId="0" fontId="18" fillId="0" borderId="0" xfId="0" applyFont="1" applyBorder="1" applyAlignment="1">
      <alignment horizontal="center" vertical="center" wrapText="1"/>
    </xf>
    <xf numFmtId="0" fontId="18" fillId="0" borderId="52" xfId="0" applyFont="1" applyBorder="1" applyAlignment="1">
      <alignment horizontal="center" vertical="center" wrapText="1"/>
    </xf>
    <xf numFmtId="0" fontId="18" fillId="0" borderId="46" xfId="0" applyFont="1" applyBorder="1" applyAlignment="1">
      <alignment horizontal="center" vertical="center" wrapText="1"/>
    </xf>
    <xf numFmtId="0" fontId="18" fillId="0" borderId="50" xfId="0" applyFont="1" applyBorder="1" applyAlignment="1">
      <alignment horizontal="center" vertical="center" wrapText="1"/>
    </xf>
    <xf numFmtId="0" fontId="18" fillId="0" borderId="48" xfId="0" applyFont="1" applyBorder="1" applyAlignment="1">
      <alignment horizontal="center" vertical="center" wrapText="1"/>
    </xf>
    <xf numFmtId="0" fontId="18" fillId="0" borderId="23" xfId="0" applyFont="1" applyBorder="1" applyAlignment="1">
      <alignment horizontal="justify" vertical="center" wrapText="1"/>
    </xf>
    <xf numFmtId="0" fontId="18" fillId="0" borderId="54" xfId="0" applyFont="1" applyBorder="1" applyAlignment="1">
      <alignment horizontal="justify" vertical="center" wrapText="1"/>
    </xf>
    <xf numFmtId="0" fontId="18" fillId="0" borderId="9" xfId="0" applyFont="1" applyBorder="1" applyAlignment="1">
      <alignment horizontal="justify" vertical="center" wrapText="1"/>
    </xf>
    <xf numFmtId="0" fontId="18" fillId="0" borderId="23" xfId="0" applyFont="1" applyBorder="1" applyAlignment="1">
      <alignment horizontal="justify" vertical="center"/>
    </xf>
    <xf numFmtId="0" fontId="18" fillId="0" borderId="54" xfId="0" applyFont="1" applyBorder="1" applyAlignment="1">
      <alignment horizontal="justify" vertical="center"/>
    </xf>
    <xf numFmtId="0" fontId="18" fillId="0" borderId="9" xfId="0" applyFont="1" applyBorder="1" applyAlignment="1">
      <alignment horizontal="justify" vertical="center"/>
    </xf>
    <xf numFmtId="0" fontId="18" fillId="0" borderId="23" xfId="0" applyFont="1" applyBorder="1" applyAlignment="1">
      <alignment horizontal="left" vertical="center" wrapText="1"/>
    </xf>
    <xf numFmtId="0" fontId="18" fillId="0" borderId="54" xfId="0" applyFont="1" applyBorder="1" applyAlignment="1">
      <alignment horizontal="left" vertical="center" wrapText="1"/>
    </xf>
    <xf numFmtId="0" fontId="18" fillId="0" borderId="9" xfId="0" applyFont="1" applyBorder="1" applyAlignment="1">
      <alignment horizontal="left" vertical="center" wrapText="1"/>
    </xf>
    <xf numFmtId="0" fontId="18" fillId="0" borderId="1" xfId="0" applyFont="1" applyBorder="1" applyAlignment="1">
      <alignment horizontal="justify" vertical="center"/>
    </xf>
    <xf numFmtId="0" fontId="21" fillId="0" borderId="0" xfId="0" applyFont="1" applyAlignment="1">
      <alignment horizontal="center" wrapText="1"/>
    </xf>
    <xf numFmtId="0" fontId="21" fillId="0" borderId="0" xfId="0" applyFont="1" applyAlignment="1">
      <alignment horizontal="center"/>
    </xf>
    <xf numFmtId="0" fontId="21" fillId="0" borderId="50" xfId="0" applyFont="1" applyBorder="1" applyAlignment="1">
      <alignment horizontal="center"/>
    </xf>
    <xf numFmtId="0" fontId="9" fillId="0" borderId="1" xfId="0" applyFont="1" applyBorder="1" applyAlignment="1">
      <alignment horizontal="left" vertical="center"/>
    </xf>
    <xf numFmtId="0" fontId="18" fillId="0" borderId="1" xfId="0" applyFont="1" applyBorder="1" applyAlignment="1">
      <alignment horizontal="left" vertical="center"/>
    </xf>
    <xf numFmtId="0" fontId="0" fillId="0" borderId="42" xfId="0" applyBorder="1" applyAlignment="1">
      <alignment horizontal="center"/>
    </xf>
    <xf numFmtId="0" fontId="0" fillId="0" borderId="43" xfId="0" applyBorder="1" applyAlignment="1">
      <alignment horizontal="center"/>
    </xf>
    <xf numFmtId="10" fontId="30" fillId="13" borderId="1" xfId="1" applyNumberFormat="1" applyFont="1" applyFill="1" applyBorder="1" applyAlignment="1">
      <alignment horizontal="center" vertical="center" wrapText="1"/>
    </xf>
  </cellXfs>
  <cellStyles count="5">
    <cellStyle name="Millares" xfId="2" builtinId="3"/>
    <cellStyle name="Millares [0]" xfId="3" builtinId="6"/>
    <cellStyle name="Normal" xfId="0" builtinId="0"/>
    <cellStyle name="Normal 2" xfId="4" xr:uid="{00000000-0005-0000-0000-000003000000}"/>
    <cellStyle name="Porcentaje" xfId="1" builtinId="5"/>
  </cellStyles>
  <dxfs count="18">
    <dxf>
      <font>
        <b/>
        <i val="0"/>
        <color theme="0"/>
      </font>
      <fill>
        <patternFill>
          <bgColor rgb="FF00B050"/>
        </patternFill>
      </fill>
    </dxf>
    <dxf>
      <font>
        <b/>
        <i val="0"/>
        <color theme="0"/>
      </font>
      <fill>
        <patternFill>
          <bgColor rgb="FF00B050"/>
        </patternFill>
      </fill>
    </dxf>
    <dxf>
      <font>
        <b/>
        <i val="0"/>
        <color theme="0"/>
      </font>
      <fill>
        <patternFill>
          <bgColor rgb="FFFF0000"/>
        </patternFill>
      </fill>
    </dxf>
    <dxf>
      <font>
        <b/>
        <i val="0"/>
        <color theme="0"/>
      </font>
      <fill>
        <patternFill>
          <bgColor rgb="FFFF0000"/>
        </patternFill>
      </fill>
    </dxf>
    <dxf>
      <font>
        <b/>
        <i/>
        <color theme="0"/>
      </font>
      <fill>
        <patternFill>
          <bgColor rgb="FFFF0000"/>
        </patternFill>
      </fill>
    </dxf>
    <dxf>
      <font>
        <b/>
        <i val="0"/>
        <color theme="0"/>
      </font>
      <fill>
        <patternFill>
          <bgColor rgb="FF00B050"/>
        </patternFill>
      </fill>
    </dxf>
    <dxf>
      <font>
        <b/>
        <i/>
        <color theme="0"/>
      </font>
      <fill>
        <patternFill>
          <bgColor rgb="FFFF0000"/>
        </patternFill>
      </fill>
    </dxf>
    <dxf>
      <font>
        <b/>
        <i val="0"/>
        <color theme="0"/>
      </font>
      <fill>
        <patternFill>
          <bgColor rgb="FF00B050"/>
        </patternFill>
      </fill>
    </dxf>
    <dxf>
      <font>
        <b/>
        <i val="0"/>
        <color theme="0"/>
      </font>
      <fill>
        <patternFill>
          <bgColor rgb="FF00B050"/>
        </patternFill>
      </fill>
    </dxf>
    <dxf>
      <font>
        <color theme="0"/>
      </font>
      <fill>
        <patternFill>
          <bgColor rgb="FFFF0000"/>
        </patternFill>
      </fill>
    </dxf>
    <dxf>
      <font>
        <b/>
        <i val="0"/>
        <color theme="0"/>
      </font>
      <fill>
        <patternFill>
          <bgColor rgb="FF00B050"/>
        </patternFill>
      </fill>
    </dxf>
    <dxf>
      <font>
        <b/>
        <i val="0"/>
        <color theme="0"/>
      </font>
      <fill>
        <patternFill>
          <bgColor rgb="FFFF0000"/>
        </patternFill>
      </fill>
    </dxf>
    <dxf>
      <font>
        <b/>
        <i val="0"/>
        <color theme="0"/>
      </font>
      <fill>
        <patternFill>
          <bgColor rgb="FF00B050"/>
        </patternFill>
      </fill>
    </dxf>
    <dxf>
      <font>
        <b/>
        <i val="0"/>
        <color theme="0"/>
      </font>
      <fill>
        <patternFill>
          <bgColor rgb="FFFF0000"/>
        </patternFill>
      </fill>
    </dxf>
    <dxf>
      <font>
        <b/>
        <i val="0"/>
        <color theme="0"/>
      </font>
      <fill>
        <patternFill>
          <bgColor rgb="FF00B050"/>
        </patternFill>
      </fill>
    </dxf>
    <dxf>
      <font>
        <b/>
        <i val="0"/>
        <color theme="0"/>
      </font>
      <fill>
        <patternFill>
          <bgColor rgb="FFFF0000"/>
        </patternFill>
      </fill>
    </dxf>
    <dxf>
      <font>
        <b/>
        <i val="0"/>
        <color theme="0"/>
      </font>
      <fill>
        <patternFill>
          <bgColor rgb="FF00B050"/>
        </patternFill>
      </fill>
    </dxf>
    <dxf>
      <font>
        <color theme="0"/>
      </font>
      <fill>
        <patternFill>
          <bgColor rgb="FFFF0000"/>
        </patternFill>
      </fill>
    </dxf>
  </dxfs>
  <tableStyles count="0" defaultTableStyle="TableStyleMedium2" defaultPivotStyle="PivotStyleLight16"/>
  <colors>
    <mruColors>
      <color rgb="FFFA3C00"/>
      <color rgb="FFCC99FF"/>
      <color rgb="FF00C5C0"/>
      <color rgb="FF00CC99"/>
      <color rgb="FFFF5353"/>
      <color rgb="FFFF6699"/>
      <color rgb="FFCCFFFF"/>
      <color rgb="FFFFFFCC"/>
      <color rgb="FFCCCCFF"/>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5.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8.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9.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10.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11.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3.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4.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5.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6.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7.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20.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21.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25.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26.xml.rels><?xml version="1.0" encoding="UTF-8" standalone="yes"?>
<Relationships xmlns="http://schemas.openxmlformats.org/package/2006/relationships"><Relationship Id="rId1" Type="http://schemas.openxmlformats.org/officeDocument/2006/relationships/image" Target="../media/image4.png"/></Relationships>
</file>

<file path=xl/charts/_rels/chart34.xml.rels><?xml version="1.0" encoding="UTF-8" standalone="yes"?>
<Relationships xmlns="http://schemas.openxmlformats.org/package/2006/relationships"><Relationship Id="rId1" Type="http://schemas.openxmlformats.org/officeDocument/2006/relationships/image" Target="../media/image4.png"/></Relationships>
</file>

<file path=xl/charts/_rels/chart36.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38.xml.rels><?xml version="1.0" encoding="UTF-8" standalone="yes"?>
<Relationships xmlns="http://schemas.openxmlformats.org/package/2006/relationships"><Relationship Id="rId1" Type="http://schemas.openxmlformats.org/officeDocument/2006/relationships/chartUserShapes" Target="../drawings/drawing15.xml"/></Relationships>
</file>

<file path=xl/charts/_rels/chart42.xml.rels><?xml version="1.0" encoding="UTF-8" standalone="yes"?>
<Relationships xmlns="http://schemas.openxmlformats.org/package/2006/relationships"><Relationship Id="rId3" Type="http://schemas.openxmlformats.org/officeDocument/2006/relationships/image" Target="../media/image4.png"/><Relationship Id="rId2" Type="http://schemas.microsoft.com/office/2011/relationships/chartColorStyle" Target="colors18.xml"/><Relationship Id="rId1" Type="http://schemas.microsoft.com/office/2011/relationships/chartStyle" Target="style18.xml"/></Relationships>
</file>

<file path=xl/charts/_rels/chart43.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44.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45.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46.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47.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48.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49.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50.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s-CO"/>
              <a:t>Desempeño del SIG</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s-CO"/>
        </a:p>
      </c:txPr>
    </c:title>
    <c:autoTitleDeleted val="0"/>
    <c:plotArea>
      <c:layout/>
      <c:barChart>
        <c:barDir val="col"/>
        <c:grouping val="clustered"/>
        <c:varyColors val="0"/>
        <c:ser>
          <c:idx val="0"/>
          <c:order val="0"/>
          <c:spPr>
            <a:solidFill>
              <a:schemeClr val="accent1"/>
            </a:solidFill>
            <a:ln>
              <a:noFill/>
            </a:ln>
            <a:effectLst/>
          </c:spPr>
          <c:invertIfNegative val="0"/>
          <c:cat>
            <c:strRef>
              <c:f>Dir!$B$4:$M$4</c:f>
              <c:strCache>
                <c:ptCount val="12"/>
                <c:pt idx="0">
                  <c:v>ENE</c:v>
                </c:pt>
                <c:pt idx="1">
                  <c:v>FEB</c:v>
                </c:pt>
                <c:pt idx="2">
                  <c:v>MAR</c:v>
                </c:pt>
                <c:pt idx="3">
                  <c:v>ABR</c:v>
                </c:pt>
                <c:pt idx="4">
                  <c:v>MAY</c:v>
                </c:pt>
                <c:pt idx="5">
                  <c:v>JUN</c:v>
                </c:pt>
                <c:pt idx="6">
                  <c:v>JUL</c:v>
                </c:pt>
                <c:pt idx="7">
                  <c:v>AGO</c:v>
                </c:pt>
                <c:pt idx="8">
                  <c:v>SEP</c:v>
                </c:pt>
                <c:pt idx="9">
                  <c:v>OCT</c:v>
                </c:pt>
                <c:pt idx="10">
                  <c:v>NOV</c:v>
                </c:pt>
                <c:pt idx="11">
                  <c:v>DIC</c:v>
                </c:pt>
              </c:strCache>
            </c:strRef>
          </c:cat>
          <c:val>
            <c:numRef>
              <c:f>Dir!$B$5:$M$5</c:f>
              <c:numCache>
                <c:formatCode>0%</c:formatCode>
                <c:ptCount val="12"/>
              </c:numCache>
            </c:numRef>
          </c:val>
          <c:extLst>
            <c:ext xmlns:c16="http://schemas.microsoft.com/office/drawing/2014/chart" uri="{C3380CC4-5D6E-409C-BE32-E72D297353CC}">
              <c16:uniqueId val="{00000000-2891-4AF4-87D9-AA4E4189253C}"/>
            </c:ext>
          </c:extLst>
        </c:ser>
        <c:dLbls>
          <c:showLegendKey val="0"/>
          <c:showVal val="0"/>
          <c:showCatName val="0"/>
          <c:showSerName val="0"/>
          <c:showPercent val="0"/>
          <c:showBubbleSize val="0"/>
        </c:dLbls>
        <c:gapWidth val="219"/>
        <c:overlap val="-27"/>
        <c:axId val="136818048"/>
        <c:axId val="136823936"/>
      </c:barChart>
      <c:lineChart>
        <c:grouping val="standard"/>
        <c:varyColors val="0"/>
        <c:ser>
          <c:idx val="1"/>
          <c:order val="1"/>
          <c:spPr>
            <a:ln w="28575" cap="rnd">
              <a:solidFill>
                <a:srgbClr val="00CC99"/>
              </a:solidFill>
              <a:round/>
            </a:ln>
            <a:effectLst/>
          </c:spPr>
          <c:marker>
            <c:symbol val="none"/>
          </c:marker>
          <c:cat>
            <c:strRef>
              <c:f>Dir!$B$4:$M$4</c:f>
              <c:strCache>
                <c:ptCount val="12"/>
                <c:pt idx="0">
                  <c:v>ENE</c:v>
                </c:pt>
                <c:pt idx="1">
                  <c:v>FEB</c:v>
                </c:pt>
                <c:pt idx="2">
                  <c:v>MAR</c:v>
                </c:pt>
                <c:pt idx="3">
                  <c:v>ABR</c:v>
                </c:pt>
                <c:pt idx="4">
                  <c:v>MAY</c:v>
                </c:pt>
                <c:pt idx="5">
                  <c:v>JUN</c:v>
                </c:pt>
                <c:pt idx="6">
                  <c:v>JUL</c:v>
                </c:pt>
                <c:pt idx="7">
                  <c:v>AGO</c:v>
                </c:pt>
                <c:pt idx="8">
                  <c:v>SEP</c:v>
                </c:pt>
                <c:pt idx="9">
                  <c:v>OCT</c:v>
                </c:pt>
                <c:pt idx="10">
                  <c:v>NOV</c:v>
                </c:pt>
                <c:pt idx="11">
                  <c:v>DIC</c:v>
                </c:pt>
              </c:strCache>
            </c:strRef>
          </c:cat>
          <c:val>
            <c:numRef>
              <c:f>Dir!$B$6:$M$6</c:f>
              <c:numCache>
                <c:formatCode>0%</c:formatCode>
                <c:ptCount val="12"/>
                <c:pt idx="0">
                  <c:v>0.8</c:v>
                </c:pt>
                <c:pt idx="1">
                  <c:v>0.8</c:v>
                </c:pt>
                <c:pt idx="2">
                  <c:v>0.8</c:v>
                </c:pt>
                <c:pt idx="3">
                  <c:v>0.8</c:v>
                </c:pt>
                <c:pt idx="4">
                  <c:v>0.8</c:v>
                </c:pt>
                <c:pt idx="5">
                  <c:v>0.8</c:v>
                </c:pt>
                <c:pt idx="6">
                  <c:v>0.8</c:v>
                </c:pt>
                <c:pt idx="7">
                  <c:v>0.8</c:v>
                </c:pt>
                <c:pt idx="8">
                  <c:v>0.8</c:v>
                </c:pt>
                <c:pt idx="9">
                  <c:v>0.8</c:v>
                </c:pt>
                <c:pt idx="10">
                  <c:v>0.8</c:v>
                </c:pt>
                <c:pt idx="11">
                  <c:v>0.8</c:v>
                </c:pt>
              </c:numCache>
            </c:numRef>
          </c:val>
          <c:smooth val="0"/>
          <c:extLst>
            <c:ext xmlns:c16="http://schemas.microsoft.com/office/drawing/2014/chart" uri="{C3380CC4-5D6E-409C-BE32-E72D297353CC}">
              <c16:uniqueId val="{00000000-2988-4E6A-997C-5AE9EDAA689C}"/>
            </c:ext>
          </c:extLst>
        </c:ser>
        <c:dLbls>
          <c:showLegendKey val="0"/>
          <c:showVal val="0"/>
          <c:showCatName val="0"/>
          <c:showSerName val="0"/>
          <c:showPercent val="0"/>
          <c:showBubbleSize val="0"/>
        </c:dLbls>
        <c:marker val="1"/>
        <c:smooth val="0"/>
        <c:axId val="136818048"/>
        <c:axId val="136823936"/>
      </c:lineChart>
      <c:catAx>
        <c:axId val="1368180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s-CO"/>
          </a:p>
        </c:txPr>
        <c:crossAx val="136823936"/>
        <c:crosses val="autoZero"/>
        <c:auto val="1"/>
        <c:lblAlgn val="ctr"/>
        <c:lblOffset val="100"/>
        <c:noMultiLvlLbl val="0"/>
      </c:catAx>
      <c:valAx>
        <c:axId val="1368239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s-CO"/>
          </a:p>
        </c:txPr>
        <c:crossAx val="1368180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ysClr val="windowText" lastClr="000000"/>
          </a:solidFill>
          <a:latin typeface="Arial" panose="020B0604020202020204" pitchFamily="34" charset="0"/>
          <a:cs typeface="Arial" panose="020B0604020202020204" pitchFamily="34" charset="0"/>
        </a:defRPr>
      </a:pPr>
      <a:endParaRPr lang="es-CO"/>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s-CO"/>
              <a:t>Cumplimiento actividades revision Gerencial</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s-CO"/>
        </a:p>
      </c:txPr>
    </c:title>
    <c:autoTitleDeleted val="0"/>
    <c:plotArea>
      <c:layout/>
      <c:barChart>
        <c:barDir val="col"/>
        <c:grouping val="clustered"/>
        <c:varyColors val="0"/>
        <c:ser>
          <c:idx val="0"/>
          <c:order val="0"/>
          <c:spPr>
            <a:solidFill>
              <a:schemeClr val="accent1"/>
            </a:solidFill>
            <a:ln>
              <a:noFill/>
            </a:ln>
            <a:effectLst/>
          </c:spPr>
          <c:invertIfNegative val="0"/>
          <c:cat>
            <c:strRef>
              <c:f>Dir!$R$4:$AC$4</c:f>
              <c:strCache>
                <c:ptCount val="12"/>
                <c:pt idx="0">
                  <c:v>ENE</c:v>
                </c:pt>
                <c:pt idx="1">
                  <c:v>FEB</c:v>
                </c:pt>
                <c:pt idx="2">
                  <c:v>MAR</c:v>
                </c:pt>
                <c:pt idx="3">
                  <c:v>ABR</c:v>
                </c:pt>
                <c:pt idx="4">
                  <c:v>MAY</c:v>
                </c:pt>
                <c:pt idx="5">
                  <c:v>JUN</c:v>
                </c:pt>
                <c:pt idx="6">
                  <c:v>JUL</c:v>
                </c:pt>
                <c:pt idx="7">
                  <c:v>AGO</c:v>
                </c:pt>
                <c:pt idx="8">
                  <c:v>SEP</c:v>
                </c:pt>
                <c:pt idx="9">
                  <c:v>OCT</c:v>
                </c:pt>
                <c:pt idx="10">
                  <c:v>NOV</c:v>
                </c:pt>
                <c:pt idx="11">
                  <c:v>DIC</c:v>
                </c:pt>
              </c:strCache>
            </c:strRef>
          </c:cat>
          <c:val>
            <c:numRef>
              <c:f>Dir!$R$5:$AC$5</c:f>
              <c:numCache>
                <c:formatCode>0%</c:formatCode>
                <c:ptCount val="12"/>
              </c:numCache>
            </c:numRef>
          </c:val>
          <c:extLst>
            <c:ext xmlns:c16="http://schemas.microsoft.com/office/drawing/2014/chart" uri="{C3380CC4-5D6E-409C-BE32-E72D297353CC}">
              <c16:uniqueId val="{00000000-2074-4C7F-9B41-C13FAD140446}"/>
            </c:ext>
          </c:extLst>
        </c:ser>
        <c:dLbls>
          <c:showLegendKey val="0"/>
          <c:showVal val="0"/>
          <c:showCatName val="0"/>
          <c:showSerName val="0"/>
          <c:showPercent val="0"/>
          <c:showBubbleSize val="0"/>
        </c:dLbls>
        <c:gapWidth val="219"/>
        <c:overlap val="-27"/>
        <c:axId val="136818048"/>
        <c:axId val="136823936"/>
      </c:barChart>
      <c:lineChart>
        <c:grouping val="standard"/>
        <c:varyColors val="0"/>
        <c:ser>
          <c:idx val="1"/>
          <c:order val="1"/>
          <c:spPr>
            <a:ln w="28575" cap="rnd">
              <a:solidFill>
                <a:srgbClr val="00CC99"/>
              </a:solidFill>
              <a:round/>
            </a:ln>
            <a:effectLst/>
          </c:spPr>
          <c:marker>
            <c:symbol val="none"/>
          </c:marker>
          <c:cat>
            <c:strRef>
              <c:f>Dir!$R$4:$AC$4</c:f>
              <c:strCache>
                <c:ptCount val="12"/>
                <c:pt idx="0">
                  <c:v>ENE</c:v>
                </c:pt>
                <c:pt idx="1">
                  <c:v>FEB</c:v>
                </c:pt>
                <c:pt idx="2">
                  <c:v>MAR</c:v>
                </c:pt>
                <c:pt idx="3">
                  <c:v>ABR</c:v>
                </c:pt>
                <c:pt idx="4">
                  <c:v>MAY</c:v>
                </c:pt>
                <c:pt idx="5">
                  <c:v>JUN</c:v>
                </c:pt>
                <c:pt idx="6">
                  <c:v>JUL</c:v>
                </c:pt>
                <c:pt idx="7">
                  <c:v>AGO</c:v>
                </c:pt>
                <c:pt idx="8">
                  <c:v>SEP</c:v>
                </c:pt>
                <c:pt idx="9">
                  <c:v>OCT</c:v>
                </c:pt>
                <c:pt idx="10">
                  <c:v>NOV</c:v>
                </c:pt>
                <c:pt idx="11">
                  <c:v>DIC</c:v>
                </c:pt>
              </c:strCache>
            </c:strRef>
          </c:cat>
          <c:val>
            <c:numRef>
              <c:f>Dir!$R$6:$AC$6</c:f>
              <c:numCache>
                <c:formatCode>0%</c:formatCode>
                <c:ptCount val="12"/>
                <c:pt idx="0">
                  <c:v>0.8</c:v>
                </c:pt>
                <c:pt idx="1">
                  <c:v>0.8</c:v>
                </c:pt>
                <c:pt idx="2">
                  <c:v>0.8</c:v>
                </c:pt>
                <c:pt idx="3">
                  <c:v>0.8</c:v>
                </c:pt>
                <c:pt idx="4">
                  <c:v>0.8</c:v>
                </c:pt>
                <c:pt idx="5">
                  <c:v>0.8</c:v>
                </c:pt>
                <c:pt idx="6">
                  <c:v>0.8</c:v>
                </c:pt>
                <c:pt idx="7">
                  <c:v>0.8</c:v>
                </c:pt>
                <c:pt idx="8">
                  <c:v>0.8</c:v>
                </c:pt>
                <c:pt idx="9">
                  <c:v>0.8</c:v>
                </c:pt>
                <c:pt idx="10">
                  <c:v>0.8</c:v>
                </c:pt>
                <c:pt idx="11">
                  <c:v>0.8</c:v>
                </c:pt>
              </c:numCache>
            </c:numRef>
          </c:val>
          <c:smooth val="0"/>
          <c:extLst>
            <c:ext xmlns:c16="http://schemas.microsoft.com/office/drawing/2014/chart" uri="{C3380CC4-5D6E-409C-BE32-E72D297353CC}">
              <c16:uniqueId val="{00000001-2074-4C7F-9B41-C13FAD140446}"/>
            </c:ext>
          </c:extLst>
        </c:ser>
        <c:dLbls>
          <c:showLegendKey val="0"/>
          <c:showVal val="0"/>
          <c:showCatName val="0"/>
          <c:showSerName val="0"/>
          <c:showPercent val="0"/>
          <c:showBubbleSize val="0"/>
        </c:dLbls>
        <c:marker val="1"/>
        <c:smooth val="0"/>
        <c:axId val="136818048"/>
        <c:axId val="136823936"/>
      </c:lineChart>
      <c:catAx>
        <c:axId val="1368180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s-CO"/>
          </a:p>
        </c:txPr>
        <c:crossAx val="136823936"/>
        <c:crosses val="autoZero"/>
        <c:auto val="1"/>
        <c:lblAlgn val="ctr"/>
        <c:lblOffset val="100"/>
        <c:noMultiLvlLbl val="0"/>
      </c:catAx>
      <c:valAx>
        <c:axId val="1368239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s-CO"/>
          </a:p>
        </c:txPr>
        <c:crossAx val="1368180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ysClr val="windowText" lastClr="000000"/>
          </a:solidFill>
          <a:latin typeface="Arial" panose="020B0604020202020204" pitchFamily="34" charset="0"/>
          <a:cs typeface="Arial" panose="020B0604020202020204" pitchFamily="34" charset="0"/>
        </a:defRPr>
      </a:pPr>
      <a:endParaRPr lang="es-CO"/>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strRef>
              <c:f>Hoja1!$J$5</c:f>
              <c:strCache>
                <c:ptCount val="1"/>
                <c:pt idx="0">
                  <c:v>%</c:v>
                </c:pt>
              </c:strCache>
            </c:strRef>
          </c:tx>
          <c:invertIfNegative val="0"/>
          <c:cat>
            <c:strRef>
              <c:f>Hoja1!$G$6:$G$9</c:f>
              <c:strCache>
                <c:ptCount val="4"/>
                <c:pt idx="0">
                  <c:v>A. Presentación del producto </c:v>
                </c:pt>
                <c:pt idx="1">
                  <c:v>B. Presencia de partículas extrañas</c:v>
                </c:pt>
                <c:pt idx="2">
                  <c:v>C. Peso del producto </c:v>
                </c:pt>
                <c:pt idx="3">
                  <c:v>D. Características del producto </c:v>
                </c:pt>
              </c:strCache>
            </c:strRef>
          </c:cat>
          <c:val>
            <c:numRef>
              <c:f>Hoja1!$J$6:$J$9</c:f>
              <c:numCache>
                <c:formatCode>0.0%</c:formatCode>
                <c:ptCount val="4"/>
                <c:pt idx="0">
                  <c:v>0.44444444444444442</c:v>
                </c:pt>
                <c:pt idx="1">
                  <c:v>0.33333333333333331</c:v>
                </c:pt>
                <c:pt idx="2">
                  <c:v>0.1111111111111111</c:v>
                </c:pt>
                <c:pt idx="3">
                  <c:v>0.1111111111111111</c:v>
                </c:pt>
              </c:numCache>
            </c:numRef>
          </c:val>
          <c:extLst>
            <c:ext xmlns:c16="http://schemas.microsoft.com/office/drawing/2014/chart" uri="{C3380CC4-5D6E-409C-BE32-E72D297353CC}">
              <c16:uniqueId val="{00000000-DD59-45E6-9BA2-ADFFDB36BB3B}"/>
            </c:ext>
          </c:extLst>
        </c:ser>
        <c:dLbls>
          <c:showLegendKey val="0"/>
          <c:showVal val="0"/>
          <c:showCatName val="0"/>
          <c:showSerName val="0"/>
          <c:showPercent val="0"/>
          <c:showBubbleSize val="0"/>
        </c:dLbls>
        <c:gapWidth val="150"/>
        <c:axId val="136688000"/>
        <c:axId val="136689536"/>
      </c:barChart>
      <c:lineChart>
        <c:grouping val="standard"/>
        <c:varyColors val="0"/>
        <c:ser>
          <c:idx val="1"/>
          <c:order val="1"/>
          <c:tx>
            <c:strRef>
              <c:f>Hoja1!$K$5</c:f>
              <c:strCache>
                <c:ptCount val="1"/>
                <c:pt idx="0">
                  <c:v>% Acumulado</c:v>
                </c:pt>
              </c:strCache>
            </c:strRef>
          </c:tx>
          <c:marker>
            <c:symbol val="diamond"/>
            <c:size val="6"/>
          </c:marker>
          <c:val>
            <c:numRef>
              <c:f>Hoja1!$K$6:$K$9</c:f>
              <c:numCache>
                <c:formatCode>0.0%</c:formatCode>
                <c:ptCount val="4"/>
                <c:pt idx="0">
                  <c:v>0.44444444444444442</c:v>
                </c:pt>
                <c:pt idx="1">
                  <c:v>0.77777777777777768</c:v>
                </c:pt>
                <c:pt idx="2">
                  <c:v>0.88888888888888884</c:v>
                </c:pt>
                <c:pt idx="3">
                  <c:v>1</c:v>
                </c:pt>
              </c:numCache>
            </c:numRef>
          </c:val>
          <c:smooth val="0"/>
          <c:extLst>
            <c:ext xmlns:c16="http://schemas.microsoft.com/office/drawing/2014/chart" uri="{C3380CC4-5D6E-409C-BE32-E72D297353CC}">
              <c16:uniqueId val="{00000001-DD59-45E6-9BA2-ADFFDB36BB3B}"/>
            </c:ext>
          </c:extLst>
        </c:ser>
        <c:dLbls>
          <c:showLegendKey val="0"/>
          <c:showVal val="0"/>
          <c:showCatName val="0"/>
          <c:showSerName val="0"/>
          <c:showPercent val="0"/>
          <c:showBubbleSize val="0"/>
        </c:dLbls>
        <c:marker val="1"/>
        <c:smooth val="0"/>
        <c:axId val="136696960"/>
        <c:axId val="136691072"/>
      </c:lineChart>
      <c:catAx>
        <c:axId val="136688000"/>
        <c:scaling>
          <c:orientation val="minMax"/>
        </c:scaling>
        <c:delete val="0"/>
        <c:axPos val="b"/>
        <c:numFmt formatCode="General" sourceLinked="0"/>
        <c:majorTickMark val="out"/>
        <c:minorTickMark val="none"/>
        <c:tickLblPos val="nextTo"/>
        <c:crossAx val="136689536"/>
        <c:crosses val="autoZero"/>
        <c:auto val="1"/>
        <c:lblAlgn val="ctr"/>
        <c:lblOffset val="100"/>
        <c:noMultiLvlLbl val="0"/>
      </c:catAx>
      <c:valAx>
        <c:axId val="136689536"/>
        <c:scaling>
          <c:orientation val="minMax"/>
        </c:scaling>
        <c:delete val="0"/>
        <c:axPos val="l"/>
        <c:majorGridlines/>
        <c:numFmt formatCode="0.0%" sourceLinked="1"/>
        <c:majorTickMark val="out"/>
        <c:minorTickMark val="out"/>
        <c:tickLblPos val="nextTo"/>
        <c:crossAx val="136688000"/>
        <c:crosses val="autoZero"/>
        <c:crossBetween val="between"/>
      </c:valAx>
      <c:valAx>
        <c:axId val="136691072"/>
        <c:scaling>
          <c:orientation val="minMax"/>
        </c:scaling>
        <c:delete val="0"/>
        <c:axPos val="r"/>
        <c:numFmt formatCode="0.0%" sourceLinked="1"/>
        <c:majorTickMark val="out"/>
        <c:minorTickMark val="none"/>
        <c:tickLblPos val="nextTo"/>
        <c:crossAx val="136696960"/>
        <c:crosses val="max"/>
        <c:crossBetween val="between"/>
      </c:valAx>
      <c:catAx>
        <c:axId val="136696960"/>
        <c:scaling>
          <c:orientation val="minMax"/>
        </c:scaling>
        <c:delete val="1"/>
        <c:axPos val="b"/>
        <c:majorTickMark val="out"/>
        <c:minorTickMark val="none"/>
        <c:tickLblPos val="nextTo"/>
        <c:crossAx val="136691072"/>
        <c:crosses val="autoZero"/>
        <c:auto val="1"/>
        <c:lblAlgn val="ctr"/>
        <c:lblOffset val="100"/>
        <c:noMultiLvlLbl val="0"/>
      </c:catAx>
    </c:plotArea>
    <c:legend>
      <c:legendPos val="r"/>
      <c:overlay val="0"/>
    </c:legend>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s-CO"/>
              <a:t>COPASST - 2015 </a:t>
            </a:r>
          </a:p>
        </c:rich>
      </c:tx>
      <c:overlay val="0"/>
    </c:title>
    <c:autoTitleDeleted val="0"/>
    <c:view3D>
      <c:rotX val="30"/>
      <c:rotY val="10"/>
      <c:rAngAx val="0"/>
      <c:perspective val="20"/>
    </c:view3D>
    <c:floor>
      <c:thickness val="0"/>
    </c:floor>
    <c:sideWall>
      <c:thickness val="0"/>
    </c:sideWall>
    <c:backWall>
      <c:thickness val="0"/>
    </c:backWall>
    <c:plotArea>
      <c:layout/>
      <c:pie3DChart>
        <c:varyColors val="1"/>
        <c:ser>
          <c:idx val="0"/>
          <c:order val="0"/>
          <c:explosion val="25"/>
          <c:dLbls>
            <c:spPr>
              <a:noFill/>
              <a:ln>
                <a:noFill/>
              </a:ln>
              <a:effectLst/>
            </c:spPr>
            <c:txPr>
              <a:bodyPr/>
              <a:lstStyle/>
              <a:p>
                <a:pPr>
                  <a:defRPr b="1"/>
                </a:pPr>
                <a:endParaRPr lang="es-CO"/>
              </a:p>
            </c:txPr>
            <c:showLegendKey val="0"/>
            <c:showVal val="0"/>
            <c:showCatName val="0"/>
            <c:showSerName val="0"/>
            <c:showPercent val="1"/>
            <c:showBubbleSize val="0"/>
            <c:showLeaderLines val="1"/>
            <c:extLst>
              <c:ext xmlns:c15="http://schemas.microsoft.com/office/drawing/2012/chart" uri="{CE6537A1-D6FC-4f65-9D91-7224C49458BB}"/>
            </c:extLst>
          </c:dLbls>
          <c:cat>
            <c:strRef>
              <c:f>Hoja1!$F$19:$G$19</c:f>
              <c:strCache>
                <c:ptCount val="2"/>
                <c:pt idx="0">
                  <c:v>No. Puntos cumplidos</c:v>
                </c:pt>
                <c:pt idx="1">
                  <c:v>No. Puntos pendientes </c:v>
                </c:pt>
              </c:strCache>
            </c:strRef>
          </c:cat>
          <c:val>
            <c:numRef>
              <c:f>Hoja1!$F$20:$G$20</c:f>
              <c:numCache>
                <c:formatCode>General</c:formatCode>
                <c:ptCount val="2"/>
                <c:pt idx="0">
                  <c:v>14</c:v>
                </c:pt>
                <c:pt idx="1">
                  <c:v>9</c:v>
                </c:pt>
              </c:numCache>
            </c:numRef>
          </c:val>
          <c:extLst>
            <c:ext xmlns:c16="http://schemas.microsoft.com/office/drawing/2014/chart" uri="{C3380CC4-5D6E-409C-BE32-E72D297353CC}">
              <c16:uniqueId val="{00000000-C47C-42EA-AB47-E0823FB134FE}"/>
            </c:ext>
          </c:extLst>
        </c:ser>
        <c:dLbls>
          <c:showLegendKey val="0"/>
          <c:showVal val="0"/>
          <c:showCatName val="0"/>
          <c:showSerName val="0"/>
          <c:showPercent val="1"/>
          <c:showBubbleSize val="0"/>
          <c:showLeaderLines val="1"/>
        </c:dLbls>
      </c:pie3DChart>
    </c:plotArea>
    <c:legend>
      <c:legendPos val="r"/>
      <c:overlay val="0"/>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s-CO"/>
              <a:t>Eficacia Acciones</a:t>
            </a:r>
            <a:r>
              <a:rPr lang="es-CO" baseline="0"/>
              <a:t> de mejoramiento</a:t>
            </a:r>
            <a:endParaRPr lang="es-CO"/>
          </a:p>
        </c:rich>
      </c:tx>
      <c:layout>
        <c:manualLayout>
          <c:xMode val="edge"/>
          <c:yMode val="edge"/>
          <c:x val="0.22188023433138057"/>
          <c:y val="2.780060614919264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s-CO"/>
        </a:p>
      </c:txPr>
    </c:title>
    <c:autoTitleDeleted val="0"/>
    <c:plotArea>
      <c:layout/>
      <c:barChart>
        <c:barDir val="col"/>
        <c:grouping val="clustered"/>
        <c:varyColors val="0"/>
        <c:ser>
          <c:idx val="0"/>
          <c:order val="0"/>
          <c:spPr>
            <a:solidFill>
              <a:schemeClr val="accent1"/>
            </a:solidFill>
            <a:ln>
              <a:noFill/>
            </a:ln>
            <a:effectLst/>
          </c:spPr>
          <c:invertIfNegative val="0"/>
          <c:cat>
            <c:strRef>
              <c:f>GI!$B$4:$M$4</c:f>
              <c:strCache>
                <c:ptCount val="12"/>
                <c:pt idx="0">
                  <c:v>ENE</c:v>
                </c:pt>
                <c:pt idx="1">
                  <c:v>FEB</c:v>
                </c:pt>
                <c:pt idx="2">
                  <c:v>MAR</c:v>
                </c:pt>
                <c:pt idx="3">
                  <c:v>ABR</c:v>
                </c:pt>
                <c:pt idx="4">
                  <c:v>MAY</c:v>
                </c:pt>
                <c:pt idx="5">
                  <c:v>JUN</c:v>
                </c:pt>
                <c:pt idx="6">
                  <c:v>JUL</c:v>
                </c:pt>
                <c:pt idx="7">
                  <c:v>AGO</c:v>
                </c:pt>
                <c:pt idx="8">
                  <c:v>SEP</c:v>
                </c:pt>
                <c:pt idx="9">
                  <c:v>OCT</c:v>
                </c:pt>
                <c:pt idx="10">
                  <c:v>NOV</c:v>
                </c:pt>
                <c:pt idx="11">
                  <c:v>DIC</c:v>
                </c:pt>
              </c:strCache>
            </c:strRef>
          </c:cat>
          <c:val>
            <c:numRef>
              <c:f>GI!$B$5:$M$5</c:f>
              <c:numCache>
                <c:formatCode>0%</c:formatCode>
                <c:ptCount val="12"/>
              </c:numCache>
            </c:numRef>
          </c:val>
          <c:extLst>
            <c:ext xmlns:c16="http://schemas.microsoft.com/office/drawing/2014/chart" uri="{C3380CC4-5D6E-409C-BE32-E72D297353CC}">
              <c16:uniqueId val="{00000000-61C3-4A16-B30C-E4FFA4078984}"/>
            </c:ext>
          </c:extLst>
        </c:ser>
        <c:dLbls>
          <c:showLegendKey val="0"/>
          <c:showVal val="0"/>
          <c:showCatName val="0"/>
          <c:showSerName val="0"/>
          <c:showPercent val="0"/>
          <c:showBubbleSize val="0"/>
        </c:dLbls>
        <c:gapWidth val="219"/>
        <c:overlap val="-27"/>
        <c:axId val="138066176"/>
        <c:axId val="138072064"/>
      </c:barChart>
      <c:lineChart>
        <c:grouping val="standard"/>
        <c:varyColors val="0"/>
        <c:ser>
          <c:idx val="1"/>
          <c:order val="1"/>
          <c:spPr>
            <a:ln w="28575" cap="rnd">
              <a:solidFill>
                <a:srgbClr val="00B050"/>
              </a:solidFill>
              <a:round/>
            </a:ln>
            <a:effectLst/>
          </c:spPr>
          <c:marker>
            <c:symbol val="none"/>
          </c:marker>
          <c:cat>
            <c:strRef>
              <c:f>GI!$B$4:$M$4</c:f>
              <c:strCache>
                <c:ptCount val="12"/>
                <c:pt idx="0">
                  <c:v>ENE</c:v>
                </c:pt>
                <c:pt idx="1">
                  <c:v>FEB</c:v>
                </c:pt>
                <c:pt idx="2">
                  <c:v>MAR</c:v>
                </c:pt>
                <c:pt idx="3">
                  <c:v>ABR</c:v>
                </c:pt>
                <c:pt idx="4">
                  <c:v>MAY</c:v>
                </c:pt>
                <c:pt idx="5">
                  <c:v>JUN</c:v>
                </c:pt>
                <c:pt idx="6">
                  <c:v>JUL</c:v>
                </c:pt>
                <c:pt idx="7">
                  <c:v>AGO</c:v>
                </c:pt>
                <c:pt idx="8">
                  <c:v>SEP</c:v>
                </c:pt>
                <c:pt idx="9">
                  <c:v>OCT</c:v>
                </c:pt>
                <c:pt idx="10">
                  <c:v>NOV</c:v>
                </c:pt>
                <c:pt idx="11">
                  <c:v>DIC</c:v>
                </c:pt>
              </c:strCache>
            </c:strRef>
          </c:cat>
          <c:val>
            <c:numRef>
              <c:f>GI!$B$6:$M$6</c:f>
              <c:numCache>
                <c:formatCode>0%</c:formatCode>
                <c:ptCount val="12"/>
                <c:pt idx="0">
                  <c:v>0.9</c:v>
                </c:pt>
                <c:pt idx="1">
                  <c:v>0.9</c:v>
                </c:pt>
                <c:pt idx="2">
                  <c:v>0.9</c:v>
                </c:pt>
                <c:pt idx="3">
                  <c:v>0.9</c:v>
                </c:pt>
                <c:pt idx="4">
                  <c:v>0.9</c:v>
                </c:pt>
                <c:pt idx="5">
                  <c:v>0.9</c:v>
                </c:pt>
                <c:pt idx="6">
                  <c:v>0.9</c:v>
                </c:pt>
                <c:pt idx="7">
                  <c:v>0.9</c:v>
                </c:pt>
                <c:pt idx="8">
                  <c:v>0.9</c:v>
                </c:pt>
                <c:pt idx="9">
                  <c:v>0.9</c:v>
                </c:pt>
                <c:pt idx="10">
                  <c:v>0.9</c:v>
                </c:pt>
                <c:pt idx="11">
                  <c:v>0.9</c:v>
                </c:pt>
              </c:numCache>
            </c:numRef>
          </c:val>
          <c:smooth val="0"/>
          <c:extLst>
            <c:ext xmlns:c16="http://schemas.microsoft.com/office/drawing/2014/chart" uri="{C3380CC4-5D6E-409C-BE32-E72D297353CC}">
              <c16:uniqueId val="{00000001-61C3-4A16-B30C-E4FFA4078984}"/>
            </c:ext>
          </c:extLst>
        </c:ser>
        <c:dLbls>
          <c:showLegendKey val="0"/>
          <c:showVal val="0"/>
          <c:showCatName val="0"/>
          <c:showSerName val="0"/>
          <c:showPercent val="0"/>
          <c:showBubbleSize val="0"/>
        </c:dLbls>
        <c:marker val="1"/>
        <c:smooth val="0"/>
        <c:axId val="138066176"/>
        <c:axId val="138072064"/>
      </c:lineChart>
      <c:catAx>
        <c:axId val="138066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s-CO"/>
          </a:p>
        </c:txPr>
        <c:crossAx val="138072064"/>
        <c:crosses val="autoZero"/>
        <c:auto val="1"/>
        <c:lblAlgn val="ctr"/>
        <c:lblOffset val="100"/>
        <c:noMultiLvlLbl val="0"/>
      </c:catAx>
      <c:valAx>
        <c:axId val="13807206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s-CO"/>
          </a:p>
        </c:txPr>
        <c:crossAx val="1380661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ysClr val="windowText" lastClr="000000"/>
          </a:solidFill>
          <a:latin typeface="Arial" panose="020B0604020202020204" pitchFamily="34" charset="0"/>
          <a:cs typeface="Arial" panose="020B0604020202020204" pitchFamily="34" charset="0"/>
        </a:defRPr>
      </a:pPr>
      <a:endParaRPr lang="es-CO"/>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s-CO"/>
              <a:t>Tasa Accidentalidad</a:t>
            </a:r>
          </a:p>
        </c:rich>
      </c:tx>
      <c:overlay val="0"/>
    </c:title>
    <c:autoTitleDeleted val="0"/>
    <c:plotArea>
      <c:layout/>
      <c:barChart>
        <c:barDir val="col"/>
        <c:grouping val="clustered"/>
        <c:varyColors val="0"/>
        <c:ser>
          <c:idx val="0"/>
          <c:order val="0"/>
          <c:invertIfNegative val="0"/>
          <c:cat>
            <c:strRef>
              <c:f>SST!$B$4:$M$4</c:f>
              <c:strCache>
                <c:ptCount val="12"/>
                <c:pt idx="0">
                  <c:v>ENE</c:v>
                </c:pt>
                <c:pt idx="1">
                  <c:v>FEB</c:v>
                </c:pt>
                <c:pt idx="2">
                  <c:v>MAR</c:v>
                </c:pt>
                <c:pt idx="3">
                  <c:v>ABR</c:v>
                </c:pt>
                <c:pt idx="4">
                  <c:v>MAY</c:v>
                </c:pt>
                <c:pt idx="5">
                  <c:v>JUN</c:v>
                </c:pt>
                <c:pt idx="6">
                  <c:v>JUL</c:v>
                </c:pt>
                <c:pt idx="7">
                  <c:v>AGO</c:v>
                </c:pt>
                <c:pt idx="8">
                  <c:v>SEP</c:v>
                </c:pt>
                <c:pt idx="9">
                  <c:v>OCT</c:v>
                </c:pt>
                <c:pt idx="10">
                  <c:v>NOV</c:v>
                </c:pt>
                <c:pt idx="11">
                  <c:v>DIC</c:v>
                </c:pt>
              </c:strCache>
            </c:strRef>
          </c:cat>
          <c:val>
            <c:numRef>
              <c:f>SST!$B$5:$M$5</c:f>
              <c:numCache>
                <c:formatCode>0.0%</c:formatCode>
                <c:ptCount val="12"/>
                <c:pt idx="0">
                  <c:v>0</c:v>
                </c:pt>
              </c:numCache>
            </c:numRef>
          </c:val>
          <c:extLst>
            <c:ext xmlns:c16="http://schemas.microsoft.com/office/drawing/2014/chart" uri="{C3380CC4-5D6E-409C-BE32-E72D297353CC}">
              <c16:uniqueId val="{00000000-50F6-42FA-86F3-B6F8E0458B9B}"/>
            </c:ext>
          </c:extLst>
        </c:ser>
        <c:dLbls>
          <c:showLegendKey val="0"/>
          <c:showVal val="0"/>
          <c:showCatName val="0"/>
          <c:showSerName val="0"/>
          <c:showPercent val="0"/>
          <c:showBubbleSize val="0"/>
        </c:dLbls>
        <c:gapWidth val="150"/>
        <c:axId val="138186112"/>
        <c:axId val="136578176"/>
      </c:barChart>
      <c:lineChart>
        <c:grouping val="standard"/>
        <c:varyColors val="0"/>
        <c:ser>
          <c:idx val="1"/>
          <c:order val="1"/>
          <c:spPr>
            <a:ln>
              <a:solidFill>
                <a:srgbClr val="00CC99"/>
              </a:solidFill>
            </a:ln>
          </c:spPr>
          <c:marker>
            <c:symbol val="none"/>
          </c:marker>
          <c:cat>
            <c:strRef>
              <c:f>SST!$B$4:$M$4</c:f>
              <c:strCache>
                <c:ptCount val="12"/>
                <c:pt idx="0">
                  <c:v>ENE</c:v>
                </c:pt>
                <c:pt idx="1">
                  <c:v>FEB</c:v>
                </c:pt>
                <c:pt idx="2">
                  <c:v>MAR</c:v>
                </c:pt>
                <c:pt idx="3">
                  <c:v>ABR</c:v>
                </c:pt>
                <c:pt idx="4">
                  <c:v>MAY</c:v>
                </c:pt>
                <c:pt idx="5">
                  <c:v>JUN</c:v>
                </c:pt>
                <c:pt idx="6">
                  <c:v>JUL</c:v>
                </c:pt>
                <c:pt idx="7">
                  <c:v>AGO</c:v>
                </c:pt>
                <c:pt idx="8">
                  <c:v>SEP</c:v>
                </c:pt>
                <c:pt idx="9">
                  <c:v>OCT</c:v>
                </c:pt>
                <c:pt idx="10">
                  <c:v>NOV</c:v>
                </c:pt>
                <c:pt idx="11">
                  <c:v>DIC</c:v>
                </c:pt>
              </c:strCache>
            </c:strRef>
          </c:cat>
          <c:val>
            <c:numRef>
              <c:f>SST!$B$6:$M$6</c:f>
              <c:numCache>
                <c:formatCode>0%</c:formatCode>
                <c:ptCount val="12"/>
                <c:pt idx="0">
                  <c:v>0.124</c:v>
                </c:pt>
                <c:pt idx="1">
                  <c:v>0.124</c:v>
                </c:pt>
                <c:pt idx="2">
                  <c:v>0.124</c:v>
                </c:pt>
                <c:pt idx="3">
                  <c:v>0.124</c:v>
                </c:pt>
                <c:pt idx="4">
                  <c:v>0.124</c:v>
                </c:pt>
                <c:pt idx="5">
                  <c:v>0.124</c:v>
                </c:pt>
                <c:pt idx="6">
                  <c:v>0.124</c:v>
                </c:pt>
                <c:pt idx="7">
                  <c:v>0.124</c:v>
                </c:pt>
                <c:pt idx="8">
                  <c:v>0.124</c:v>
                </c:pt>
                <c:pt idx="9">
                  <c:v>0.124</c:v>
                </c:pt>
                <c:pt idx="10">
                  <c:v>0.124</c:v>
                </c:pt>
                <c:pt idx="11">
                  <c:v>0.124</c:v>
                </c:pt>
              </c:numCache>
            </c:numRef>
          </c:val>
          <c:smooth val="0"/>
          <c:extLst>
            <c:ext xmlns:c16="http://schemas.microsoft.com/office/drawing/2014/chart" uri="{C3380CC4-5D6E-409C-BE32-E72D297353CC}">
              <c16:uniqueId val="{00000000-86E4-4A6B-9582-BFE0219E0489}"/>
            </c:ext>
          </c:extLst>
        </c:ser>
        <c:dLbls>
          <c:showLegendKey val="0"/>
          <c:showVal val="0"/>
          <c:showCatName val="0"/>
          <c:showSerName val="0"/>
          <c:showPercent val="0"/>
          <c:showBubbleSize val="0"/>
        </c:dLbls>
        <c:marker val="1"/>
        <c:smooth val="0"/>
        <c:axId val="138186112"/>
        <c:axId val="136578176"/>
      </c:lineChart>
      <c:catAx>
        <c:axId val="138186112"/>
        <c:scaling>
          <c:orientation val="minMax"/>
        </c:scaling>
        <c:delete val="0"/>
        <c:axPos val="b"/>
        <c:numFmt formatCode="General" sourceLinked="0"/>
        <c:majorTickMark val="none"/>
        <c:minorTickMark val="none"/>
        <c:tickLblPos val="nextTo"/>
        <c:crossAx val="136578176"/>
        <c:crosses val="autoZero"/>
        <c:auto val="1"/>
        <c:lblAlgn val="ctr"/>
        <c:lblOffset val="100"/>
        <c:noMultiLvlLbl val="0"/>
      </c:catAx>
      <c:valAx>
        <c:axId val="136578176"/>
        <c:scaling>
          <c:orientation val="minMax"/>
        </c:scaling>
        <c:delete val="0"/>
        <c:axPos val="l"/>
        <c:majorGridlines/>
        <c:numFmt formatCode="0.0%" sourceLinked="1"/>
        <c:majorTickMark val="none"/>
        <c:minorTickMark val="none"/>
        <c:tickLblPos val="nextTo"/>
        <c:crossAx val="138186112"/>
        <c:crosses val="autoZero"/>
        <c:crossBetween val="between"/>
      </c:valAx>
    </c:plotArea>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s-CO"/>
              <a:t>Tasa Ausentismo</a:t>
            </a:r>
          </a:p>
        </c:rich>
      </c:tx>
      <c:overlay val="0"/>
    </c:title>
    <c:autoTitleDeleted val="0"/>
    <c:plotArea>
      <c:layout/>
      <c:barChart>
        <c:barDir val="col"/>
        <c:grouping val="clustered"/>
        <c:varyColors val="0"/>
        <c:ser>
          <c:idx val="0"/>
          <c:order val="0"/>
          <c:invertIfNegative val="0"/>
          <c:cat>
            <c:strRef>
              <c:f>SST!$R$4:$AC$4</c:f>
              <c:strCache>
                <c:ptCount val="12"/>
                <c:pt idx="0">
                  <c:v>ENE</c:v>
                </c:pt>
                <c:pt idx="1">
                  <c:v>FEB</c:v>
                </c:pt>
                <c:pt idx="2">
                  <c:v>MAR</c:v>
                </c:pt>
                <c:pt idx="3">
                  <c:v>ABR</c:v>
                </c:pt>
                <c:pt idx="4">
                  <c:v>MAY</c:v>
                </c:pt>
                <c:pt idx="5">
                  <c:v>JUN</c:v>
                </c:pt>
                <c:pt idx="6">
                  <c:v>JUL</c:v>
                </c:pt>
                <c:pt idx="7">
                  <c:v>AGO</c:v>
                </c:pt>
                <c:pt idx="8">
                  <c:v>SEP</c:v>
                </c:pt>
                <c:pt idx="9">
                  <c:v>OCT</c:v>
                </c:pt>
                <c:pt idx="10">
                  <c:v>NOV</c:v>
                </c:pt>
                <c:pt idx="11">
                  <c:v>DIC</c:v>
                </c:pt>
              </c:strCache>
            </c:strRef>
          </c:cat>
          <c:val>
            <c:numRef>
              <c:f>SST!$R$5:$AC$5</c:f>
              <c:numCache>
                <c:formatCode>0.0%</c:formatCode>
                <c:ptCount val="12"/>
                <c:pt idx="0">
                  <c:v>0</c:v>
                </c:pt>
              </c:numCache>
            </c:numRef>
          </c:val>
          <c:extLst>
            <c:ext xmlns:c16="http://schemas.microsoft.com/office/drawing/2014/chart" uri="{C3380CC4-5D6E-409C-BE32-E72D297353CC}">
              <c16:uniqueId val="{00000000-E826-4A50-BF1F-0D554BB08A9F}"/>
            </c:ext>
          </c:extLst>
        </c:ser>
        <c:dLbls>
          <c:showLegendKey val="0"/>
          <c:showVal val="0"/>
          <c:showCatName val="0"/>
          <c:showSerName val="0"/>
          <c:showPercent val="0"/>
          <c:showBubbleSize val="0"/>
        </c:dLbls>
        <c:gapWidth val="150"/>
        <c:axId val="138186112"/>
        <c:axId val="136578176"/>
      </c:barChart>
      <c:lineChart>
        <c:grouping val="standard"/>
        <c:varyColors val="0"/>
        <c:ser>
          <c:idx val="1"/>
          <c:order val="1"/>
          <c:spPr>
            <a:ln>
              <a:solidFill>
                <a:srgbClr val="00CC99"/>
              </a:solidFill>
            </a:ln>
          </c:spPr>
          <c:marker>
            <c:symbol val="none"/>
          </c:marker>
          <c:cat>
            <c:strRef>
              <c:f>SST!$R$4:$AC$4</c:f>
              <c:strCache>
                <c:ptCount val="12"/>
                <c:pt idx="0">
                  <c:v>ENE</c:v>
                </c:pt>
                <c:pt idx="1">
                  <c:v>FEB</c:v>
                </c:pt>
                <c:pt idx="2">
                  <c:v>MAR</c:v>
                </c:pt>
                <c:pt idx="3">
                  <c:v>ABR</c:v>
                </c:pt>
                <c:pt idx="4">
                  <c:v>MAY</c:v>
                </c:pt>
                <c:pt idx="5">
                  <c:v>JUN</c:v>
                </c:pt>
                <c:pt idx="6">
                  <c:v>JUL</c:v>
                </c:pt>
                <c:pt idx="7">
                  <c:v>AGO</c:v>
                </c:pt>
                <c:pt idx="8">
                  <c:v>SEP</c:v>
                </c:pt>
                <c:pt idx="9">
                  <c:v>OCT</c:v>
                </c:pt>
                <c:pt idx="10">
                  <c:v>NOV</c:v>
                </c:pt>
                <c:pt idx="11">
                  <c:v>DIC</c:v>
                </c:pt>
              </c:strCache>
            </c:strRef>
          </c:cat>
          <c:val>
            <c:numRef>
              <c:f>SST!$R$6:$AC$6</c:f>
              <c:numCache>
                <c:formatCode>0.0%</c:formatCode>
                <c:ptCount val="12"/>
                <c:pt idx="0">
                  <c:v>0.77</c:v>
                </c:pt>
                <c:pt idx="1">
                  <c:v>0.77</c:v>
                </c:pt>
                <c:pt idx="2">
                  <c:v>0.77</c:v>
                </c:pt>
                <c:pt idx="3">
                  <c:v>0.77</c:v>
                </c:pt>
                <c:pt idx="4">
                  <c:v>0.77</c:v>
                </c:pt>
                <c:pt idx="5">
                  <c:v>0.77</c:v>
                </c:pt>
                <c:pt idx="6">
                  <c:v>0.77</c:v>
                </c:pt>
                <c:pt idx="7">
                  <c:v>0.77</c:v>
                </c:pt>
                <c:pt idx="8">
                  <c:v>0.77</c:v>
                </c:pt>
                <c:pt idx="9">
                  <c:v>0.77</c:v>
                </c:pt>
                <c:pt idx="10">
                  <c:v>0.77</c:v>
                </c:pt>
                <c:pt idx="11">
                  <c:v>0.77</c:v>
                </c:pt>
              </c:numCache>
            </c:numRef>
          </c:val>
          <c:smooth val="0"/>
          <c:extLst>
            <c:ext xmlns:c16="http://schemas.microsoft.com/office/drawing/2014/chart" uri="{C3380CC4-5D6E-409C-BE32-E72D297353CC}">
              <c16:uniqueId val="{00000001-E826-4A50-BF1F-0D554BB08A9F}"/>
            </c:ext>
          </c:extLst>
        </c:ser>
        <c:dLbls>
          <c:showLegendKey val="0"/>
          <c:showVal val="0"/>
          <c:showCatName val="0"/>
          <c:showSerName val="0"/>
          <c:showPercent val="0"/>
          <c:showBubbleSize val="0"/>
        </c:dLbls>
        <c:marker val="1"/>
        <c:smooth val="0"/>
        <c:axId val="138186112"/>
        <c:axId val="136578176"/>
      </c:lineChart>
      <c:catAx>
        <c:axId val="138186112"/>
        <c:scaling>
          <c:orientation val="minMax"/>
        </c:scaling>
        <c:delete val="0"/>
        <c:axPos val="b"/>
        <c:numFmt formatCode="General" sourceLinked="0"/>
        <c:majorTickMark val="none"/>
        <c:minorTickMark val="none"/>
        <c:tickLblPos val="nextTo"/>
        <c:crossAx val="136578176"/>
        <c:crosses val="autoZero"/>
        <c:auto val="1"/>
        <c:lblAlgn val="ctr"/>
        <c:lblOffset val="100"/>
        <c:noMultiLvlLbl val="0"/>
      </c:catAx>
      <c:valAx>
        <c:axId val="136578176"/>
        <c:scaling>
          <c:orientation val="minMax"/>
        </c:scaling>
        <c:delete val="0"/>
        <c:axPos val="l"/>
        <c:majorGridlines/>
        <c:numFmt formatCode="0.0%" sourceLinked="1"/>
        <c:majorTickMark val="none"/>
        <c:minorTickMark val="none"/>
        <c:tickLblPos val="nextTo"/>
        <c:crossAx val="138186112"/>
        <c:crosses val="autoZero"/>
        <c:crossBetween val="between"/>
      </c:valAx>
    </c:plotArea>
    <c:plotVisOnly val="1"/>
    <c:dispBlanksAs val="gap"/>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s-CO"/>
              <a:t>ICA</a:t>
            </a:r>
          </a:p>
        </c:rich>
      </c:tx>
      <c:layout>
        <c:manualLayout>
          <c:xMode val="edge"/>
          <c:yMode val="edge"/>
          <c:x val="0.4503989165210136"/>
          <c:y val="3.25362115418506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s-CO"/>
        </a:p>
      </c:txPr>
    </c:title>
    <c:autoTitleDeleted val="0"/>
    <c:plotArea>
      <c:layout/>
      <c:barChart>
        <c:barDir val="col"/>
        <c:grouping val="clustered"/>
        <c:varyColors val="0"/>
        <c:ser>
          <c:idx val="0"/>
          <c:order val="0"/>
          <c:spPr>
            <a:solidFill>
              <a:schemeClr val="accent1"/>
            </a:solidFill>
            <a:ln>
              <a:noFill/>
            </a:ln>
            <a:effectLst/>
          </c:spPr>
          <c:invertIfNegative val="0"/>
          <c:cat>
            <c:strRef>
              <c:f>Amb!$B$4:$M$4</c:f>
              <c:strCache>
                <c:ptCount val="12"/>
                <c:pt idx="0">
                  <c:v>ENE</c:v>
                </c:pt>
                <c:pt idx="1">
                  <c:v>FEB</c:v>
                </c:pt>
                <c:pt idx="2">
                  <c:v>MAR</c:v>
                </c:pt>
                <c:pt idx="3">
                  <c:v>ABR</c:v>
                </c:pt>
                <c:pt idx="4">
                  <c:v>MAY</c:v>
                </c:pt>
                <c:pt idx="5">
                  <c:v>JUN</c:v>
                </c:pt>
                <c:pt idx="6">
                  <c:v>JUL</c:v>
                </c:pt>
                <c:pt idx="7">
                  <c:v>AGO</c:v>
                </c:pt>
                <c:pt idx="8">
                  <c:v>SEP</c:v>
                </c:pt>
                <c:pt idx="9">
                  <c:v>OCT</c:v>
                </c:pt>
                <c:pt idx="10">
                  <c:v>NOV</c:v>
                </c:pt>
                <c:pt idx="11">
                  <c:v>DIC</c:v>
                </c:pt>
              </c:strCache>
            </c:strRef>
          </c:cat>
          <c:val>
            <c:numRef>
              <c:f>Amb!$B$5:$M$5</c:f>
              <c:numCache>
                <c:formatCode>0%</c:formatCode>
                <c:ptCount val="12"/>
              </c:numCache>
            </c:numRef>
          </c:val>
          <c:extLst>
            <c:ext xmlns:c16="http://schemas.microsoft.com/office/drawing/2014/chart" uri="{C3380CC4-5D6E-409C-BE32-E72D297353CC}">
              <c16:uniqueId val="{00000000-2159-4C24-B41F-258667776DAE}"/>
            </c:ext>
          </c:extLst>
        </c:ser>
        <c:dLbls>
          <c:showLegendKey val="0"/>
          <c:showVal val="0"/>
          <c:showCatName val="0"/>
          <c:showSerName val="0"/>
          <c:showPercent val="0"/>
          <c:showBubbleSize val="0"/>
        </c:dLbls>
        <c:gapWidth val="219"/>
        <c:overlap val="-27"/>
        <c:axId val="138066176"/>
        <c:axId val="138072064"/>
      </c:barChart>
      <c:lineChart>
        <c:grouping val="standard"/>
        <c:varyColors val="0"/>
        <c:ser>
          <c:idx val="1"/>
          <c:order val="1"/>
          <c:spPr>
            <a:ln w="28575" cap="rnd">
              <a:solidFill>
                <a:srgbClr val="00B050"/>
              </a:solidFill>
              <a:round/>
            </a:ln>
            <a:effectLst/>
          </c:spPr>
          <c:marker>
            <c:symbol val="none"/>
          </c:marker>
          <c:cat>
            <c:strRef>
              <c:f>Amb!$B$4:$M$4</c:f>
              <c:strCache>
                <c:ptCount val="12"/>
                <c:pt idx="0">
                  <c:v>ENE</c:v>
                </c:pt>
                <c:pt idx="1">
                  <c:v>FEB</c:v>
                </c:pt>
                <c:pt idx="2">
                  <c:v>MAR</c:v>
                </c:pt>
                <c:pt idx="3">
                  <c:v>ABR</c:v>
                </c:pt>
                <c:pt idx="4">
                  <c:v>MAY</c:v>
                </c:pt>
                <c:pt idx="5">
                  <c:v>JUN</c:v>
                </c:pt>
                <c:pt idx="6">
                  <c:v>JUL</c:v>
                </c:pt>
                <c:pt idx="7">
                  <c:v>AGO</c:v>
                </c:pt>
                <c:pt idx="8">
                  <c:v>SEP</c:v>
                </c:pt>
                <c:pt idx="9">
                  <c:v>OCT</c:v>
                </c:pt>
                <c:pt idx="10">
                  <c:v>NOV</c:v>
                </c:pt>
                <c:pt idx="11">
                  <c:v>DIC</c:v>
                </c:pt>
              </c:strCache>
            </c:strRef>
          </c:cat>
          <c:val>
            <c:numRef>
              <c:f>Amb!$B$6:$M$6</c:f>
              <c:numCache>
                <c:formatCode>0%</c:formatCode>
                <c:ptCount val="12"/>
                <c:pt idx="0">
                  <c:v>0.86</c:v>
                </c:pt>
                <c:pt idx="1">
                  <c:v>0.86</c:v>
                </c:pt>
                <c:pt idx="2">
                  <c:v>0.86</c:v>
                </c:pt>
                <c:pt idx="3">
                  <c:v>0.86</c:v>
                </c:pt>
                <c:pt idx="4">
                  <c:v>0.86</c:v>
                </c:pt>
                <c:pt idx="5">
                  <c:v>0.86</c:v>
                </c:pt>
                <c:pt idx="6">
                  <c:v>0.86</c:v>
                </c:pt>
                <c:pt idx="7">
                  <c:v>0.86</c:v>
                </c:pt>
                <c:pt idx="8">
                  <c:v>0.86</c:v>
                </c:pt>
                <c:pt idx="9">
                  <c:v>0.86</c:v>
                </c:pt>
                <c:pt idx="10">
                  <c:v>0.86</c:v>
                </c:pt>
                <c:pt idx="11">
                  <c:v>0.86</c:v>
                </c:pt>
              </c:numCache>
            </c:numRef>
          </c:val>
          <c:smooth val="0"/>
          <c:extLst>
            <c:ext xmlns:c16="http://schemas.microsoft.com/office/drawing/2014/chart" uri="{C3380CC4-5D6E-409C-BE32-E72D297353CC}">
              <c16:uniqueId val="{00000001-2159-4C24-B41F-258667776DAE}"/>
            </c:ext>
          </c:extLst>
        </c:ser>
        <c:dLbls>
          <c:showLegendKey val="0"/>
          <c:showVal val="0"/>
          <c:showCatName val="0"/>
          <c:showSerName val="0"/>
          <c:showPercent val="0"/>
          <c:showBubbleSize val="0"/>
        </c:dLbls>
        <c:marker val="1"/>
        <c:smooth val="0"/>
        <c:axId val="138066176"/>
        <c:axId val="138072064"/>
      </c:lineChart>
      <c:catAx>
        <c:axId val="138066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s-CO"/>
          </a:p>
        </c:txPr>
        <c:crossAx val="138072064"/>
        <c:crosses val="autoZero"/>
        <c:auto val="1"/>
        <c:lblAlgn val="ctr"/>
        <c:lblOffset val="100"/>
        <c:noMultiLvlLbl val="0"/>
      </c:catAx>
      <c:valAx>
        <c:axId val="13807206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s-CO"/>
          </a:p>
        </c:txPr>
        <c:crossAx val="1380661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ysClr val="windowText" lastClr="000000"/>
          </a:solidFill>
          <a:latin typeface="Arial" panose="020B0604020202020204" pitchFamily="34" charset="0"/>
          <a:cs typeface="Arial" panose="020B0604020202020204" pitchFamily="34" charset="0"/>
        </a:defRPr>
      </a:pPr>
      <a:endParaRPr lang="es-CO"/>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s-CO"/>
              <a:t>IGA</a:t>
            </a:r>
          </a:p>
        </c:rich>
      </c:tx>
      <c:layout>
        <c:manualLayout>
          <c:xMode val="edge"/>
          <c:yMode val="edge"/>
          <c:x val="0.4503989165210136"/>
          <c:y val="3.25362115418506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s-CO"/>
        </a:p>
      </c:txPr>
    </c:title>
    <c:autoTitleDeleted val="0"/>
    <c:plotArea>
      <c:layout/>
      <c:barChart>
        <c:barDir val="col"/>
        <c:grouping val="clustered"/>
        <c:varyColors val="0"/>
        <c:ser>
          <c:idx val="0"/>
          <c:order val="0"/>
          <c:spPr>
            <a:solidFill>
              <a:schemeClr val="accent1"/>
            </a:solidFill>
            <a:ln>
              <a:noFill/>
            </a:ln>
            <a:effectLst/>
          </c:spPr>
          <c:invertIfNegative val="0"/>
          <c:cat>
            <c:strRef>
              <c:f>Amb!$R$4:$AC$4</c:f>
              <c:strCache>
                <c:ptCount val="12"/>
                <c:pt idx="0">
                  <c:v>ENE</c:v>
                </c:pt>
                <c:pt idx="1">
                  <c:v>FEB</c:v>
                </c:pt>
                <c:pt idx="2">
                  <c:v>MAR</c:v>
                </c:pt>
                <c:pt idx="3">
                  <c:v>ABR</c:v>
                </c:pt>
                <c:pt idx="4">
                  <c:v>MAY</c:v>
                </c:pt>
                <c:pt idx="5">
                  <c:v>JUN</c:v>
                </c:pt>
                <c:pt idx="6">
                  <c:v>JUL</c:v>
                </c:pt>
                <c:pt idx="7">
                  <c:v>AGO</c:v>
                </c:pt>
                <c:pt idx="8">
                  <c:v>SEP</c:v>
                </c:pt>
                <c:pt idx="9">
                  <c:v>OCT</c:v>
                </c:pt>
                <c:pt idx="10">
                  <c:v>NOV</c:v>
                </c:pt>
                <c:pt idx="11">
                  <c:v>DIC</c:v>
                </c:pt>
              </c:strCache>
            </c:strRef>
          </c:cat>
          <c:val>
            <c:numRef>
              <c:f>Amb!$R$5:$AC$5</c:f>
              <c:numCache>
                <c:formatCode>0%</c:formatCode>
                <c:ptCount val="12"/>
              </c:numCache>
            </c:numRef>
          </c:val>
          <c:extLst>
            <c:ext xmlns:c16="http://schemas.microsoft.com/office/drawing/2014/chart" uri="{C3380CC4-5D6E-409C-BE32-E72D297353CC}">
              <c16:uniqueId val="{00000000-B525-4CEC-A9D3-5055C6ABA124}"/>
            </c:ext>
          </c:extLst>
        </c:ser>
        <c:dLbls>
          <c:showLegendKey val="0"/>
          <c:showVal val="0"/>
          <c:showCatName val="0"/>
          <c:showSerName val="0"/>
          <c:showPercent val="0"/>
          <c:showBubbleSize val="0"/>
        </c:dLbls>
        <c:gapWidth val="219"/>
        <c:overlap val="-27"/>
        <c:axId val="138066176"/>
        <c:axId val="138072064"/>
      </c:barChart>
      <c:lineChart>
        <c:grouping val="standard"/>
        <c:varyColors val="0"/>
        <c:ser>
          <c:idx val="1"/>
          <c:order val="1"/>
          <c:spPr>
            <a:ln w="28575" cap="rnd">
              <a:solidFill>
                <a:srgbClr val="00B050"/>
              </a:solidFill>
              <a:round/>
            </a:ln>
            <a:effectLst/>
          </c:spPr>
          <c:marker>
            <c:symbol val="none"/>
          </c:marker>
          <c:cat>
            <c:strRef>
              <c:f>Amb!$R$4:$AC$4</c:f>
              <c:strCache>
                <c:ptCount val="12"/>
                <c:pt idx="0">
                  <c:v>ENE</c:v>
                </c:pt>
                <c:pt idx="1">
                  <c:v>FEB</c:v>
                </c:pt>
                <c:pt idx="2">
                  <c:v>MAR</c:v>
                </c:pt>
                <c:pt idx="3">
                  <c:v>ABR</c:v>
                </c:pt>
                <c:pt idx="4">
                  <c:v>MAY</c:v>
                </c:pt>
                <c:pt idx="5">
                  <c:v>JUN</c:v>
                </c:pt>
                <c:pt idx="6">
                  <c:v>JUL</c:v>
                </c:pt>
                <c:pt idx="7">
                  <c:v>AGO</c:v>
                </c:pt>
                <c:pt idx="8">
                  <c:v>SEP</c:v>
                </c:pt>
                <c:pt idx="9">
                  <c:v>OCT</c:v>
                </c:pt>
                <c:pt idx="10">
                  <c:v>NOV</c:v>
                </c:pt>
                <c:pt idx="11">
                  <c:v>DIC</c:v>
                </c:pt>
              </c:strCache>
            </c:strRef>
          </c:cat>
          <c:val>
            <c:numRef>
              <c:f>Amb!$R$6:$AC$6</c:f>
              <c:numCache>
                <c:formatCode>0%</c:formatCode>
                <c:ptCount val="12"/>
                <c:pt idx="0">
                  <c:v>0.8</c:v>
                </c:pt>
                <c:pt idx="1">
                  <c:v>0.8</c:v>
                </c:pt>
                <c:pt idx="2">
                  <c:v>0.8</c:v>
                </c:pt>
                <c:pt idx="3">
                  <c:v>0.8</c:v>
                </c:pt>
                <c:pt idx="4">
                  <c:v>0.8</c:v>
                </c:pt>
                <c:pt idx="5">
                  <c:v>0.8</c:v>
                </c:pt>
                <c:pt idx="6">
                  <c:v>0.8</c:v>
                </c:pt>
                <c:pt idx="7">
                  <c:v>0.8</c:v>
                </c:pt>
                <c:pt idx="8">
                  <c:v>0.8</c:v>
                </c:pt>
                <c:pt idx="9">
                  <c:v>0.8</c:v>
                </c:pt>
                <c:pt idx="10">
                  <c:v>0.8</c:v>
                </c:pt>
                <c:pt idx="11">
                  <c:v>0.8</c:v>
                </c:pt>
              </c:numCache>
            </c:numRef>
          </c:val>
          <c:smooth val="0"/>
          <c:extLst>
            <c:ext xmlns:c16="http://schemas.microsoft.com/office/drawing/2014/chart" uri="{C3380CC4-5D6E-409C-BE32-E72D297353CC}">
              <c16:uniqueId val="{00000001-B525-4CEC-A9D3-5055C6ABA124}"/>
            </c:ext>
          </c:extLst>
        </c:ser>
        <c:dLbls>
          <c:showLegendKey val="0"/>
          <c:showVal val="0"/>
          <c:showCatName val="0"/>
          <c:showSerName val="0"/>
          <c:showPercent val="0"/>
          <c:showBubbleSize val="0"/>
        </c:dLbls>
        <c:marker val="1"/>
        <c:smooth val="0"/>
        <c:axId val="138066176"/>
        <c:axId val="138072064"/>
      </c:lineChart>
      <c:catAx>
        <c:axId val="138066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s-CO"/>
          </a:p>
        </c:txPr>
        <c:crossAx val="138072064"/>
        <c:crosses val="autoZero"/>
        <c:auto val="1"/>
        <c:lblAlgn val="ctr"/>
        <c:lblOffset val="100"/>
        <c:noMultiLvlLbl val="0"/>
      </c:catAx>
      <c:valAx>
        <c:axId val="13807206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s-CO"/>
          </a:p>
        </c:txPr>
        <c:crossAx val="1380661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ysClr val="windowText" lastClr="000000"/>
          </a:solidFill>
          <a:latin typeface="Arial" panose="020B0604020202020204" pitchFamily="34" charset="0"/>
          <a:cs typeface="Arial" panose="020B0604020202020204" pitchFamily="34" charset="0"/>
        </a:defRPr>
      </a:pPr>
      <a:endParaRPr lang="es-CO"/>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s-CO"/>
              <a:t>Cumplimiento ton movilizadas</a:t>
            </a:r>
          </a:p>
        </c:rich>
      </c:tx>
      <c:layout>
        <c:manualLayout>
          <c:xMode val="edge"/>
          <c:yMode val="edge"/>
          <c:x val="0.25079874334380547"/>
          <c:y val="3.253615884873372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s-CO"/>
        </a:p>
      </c:txPr>
    </c:title>
    <c:autoTitleDeleted val="0"/>
    <c:plotArea>
      <c:layout/>
      <c:barChart>
        <c:barDir val="col"/>
        <c:grouping val="clustered"/>
        <c:varyColors val="0"/>
        <c:ser>
          <c:idx val="0"/>
          <c:order val="0"/>
          <c:spPr>
            <a:solidFill>
              <a:schemeClr val="accent1"/>
            </a:solidFill>
            <a:ln>
              <a:noFill/>
            </a:ln>
            <a:effectLst/>
          </c:spPr>
          <c:invertIfNegative val="0"/>
          <c:cat>
            <c:strRef>
              <c:f>Com!$B$4:$M$4</c:f>
              <c:strCache>
                <c:ptCount val="12"/>
                <c:pt idx="0">
                  <c:v>ENE</c:v>
                </c:pt>
                <c:pt idx="1">
                  <c:v>FEB</c:v>
                </c:pt>
                <c:pt idx="2">
                  <c:v>MAR</c:v>
                </c:pt>
                <c:pt idx="3">
                  <c:v>ABR</c:v>
                </c:pt>
                <c:pt idx="4">
                  <c:v>MAY</c:v>
                </c:pt>
                <c:pt idx="5">
                  <c:v>JUN</c:v>
                </c:pt>
                <c:pt idx="6">
                  <c:v>JUL</c:v>
                </c:pt>
                <c:pt idx="7">
                  <c:v>AGO</c:v>
                </c:pt>
                <c:pt idx="8">
                  <c:v>SEP</c:v>
                </c:pt>
                <c:pt idx="9">
                  <c:v>OCT</c:v>
                </c:pt>
                <c:pt idx="10">
                  <c:v>NOV</c:v>
                </c:pt>
                <c:pt idx="11">
                  <c:v>DIC</c:v>
                </c:pt>
              </c:strCache>
            </c:strRef>
          </c:cat>
          <c:val>
            <c:numRef>
              <c:f>Com!$B$5:$M$5</c:f>
              <c:numCache>
                <c:formatCode>#,##0</c:formatCode>
                <c:ptCount val="12"/>
                <c:pt idx="0">
                  <c:v>39343</c:v>
                </c:pt>
                <c:pt idx="1">
                  <c:v>69706</c:v>
                </c:pt>
                <c:pt idx="2">
                  <c:v>86620</c:v>
                </c:pt>
              </c:numCache>
            </c:numRef>
          </c:val>
          <c:extLst>
            <c:ext xmlns:c16="http://schemas.microsoft.com/office/drawing/2014/chart" uri="{C3380CC4-5D6E-409C-BE32-E72D297353CC}">
              <c16:uniqueId val="{00000000-AB86-469F-BE31-5A3631868D38}"/>
            </c:ext>
          </c:extLst>
        </c:ser>
        <c:dLbls>
          <c:showLegendKey val="0"/>
          <c:showVal val="0"/>
          <c:showCatName val="0"/>
          <c:showSerName val="0"/>
          <c:showPercent val="0"/>
          <c:showBubbleSize val="0"/>
        </c:dLbls>
        <c:gapWidth val="219"/>
        <c:overlap val="-27"/>
        <c:axId val="138066176"/>
        <c:axId val="138072064"/>
      </c:barChart>
      <c:lineChart>
        <c:grouping val="standard"/>
        <c:varyColors val="0"/>
        <c:ser>
          <c:idx val="1"/>
          <c:order val="1"/>
          <c:spPr>
            <a:ln w="28575" cap="rnd">
              <a:solidFill>
                <a:srgbClr val="00B050"/>
              </a:solidFill>
              <a:round/>
            </a:ln>
            <a:effectLst/>
          </c:spPr>
          <c:marker>
            <c:symbol val="none"/>
          </c:marker>
          <c:cat>
            <c:strRef>
              <c:f>Com!$B$4:$M$4</c:f>
              <c:strCache>
                <c:ptCount val="12"/>
                <c:pt idx="0">
                  <c:v>ENE</c:v>
                </c:pt>
                <c:pt idx="1">
                  <c:v>FEB</c:v>
                </c:pt>
                <c:pt idx="2">
                  <c:v>MAR</c:v>
                </c:pt>
                <c:pt idx="3">
                  <c:v>ABR</c:v>
                </c:pt>
                <c:pt idx="4">
                  <c:v>MAY</c:v>
                </c:pt>
                <c:pt idx="5">
                  <c:v>JUN</c:v>
                </c:pt>
                <c:pt idx="6">
                  <c:v>JUL</c:v>
                </c:pt>
                <c:pt idx="7">
                  <c:v>AGO</c:v>
                </c:pt>
                <c:pt idx="8">
                  <c:v>SEP</c:v>
                </c:pt>
                <c:pt idx="9">
                  <c:v>OCT</c:v>
                </c:pt>
                <c:pt idx="10">
                  <c:v>NOV</c:v>
                </c:pt>
                <c:pt idx="11">
                  <c:v>DIC</c:v>
                </c:pt>
              </c:strCache>
            </c:strRef>
          </c:cat>
          <c:val>
            <c:numRef>
              <c:f>Com!$B$6:$M$6</c:f>
              <c:numCache>
                <c:formatCode>0%</c:formatCode>
                <c:ptCount val="12"/>
                <c:pt idx="0">
                  <c:v>306000</c:v>
                </c:pt>
                <c:pt idx="1">
                  <c:v>306000</c:v>
                </c:pt>
                <c:pt idx="2">
                  <c:v>306000</c:v>
                </c:pt>
                <c:pt idx="3">
                  <c:v>306000</c:v>
                </c:pt>
                <c:pt idx="4">
                  <c:v>306000</c:v>
                </c:pt>
                <c:pt idx="5">
                  <c:v>306000</c:v>
                </c:pt>
                <c:pt idx="6">
                  <c:v>306000</c:v>
                </c:pt>
                <c:pt idx="7">
                  <c:v>306000</c:v>
                </c:pt>
                <c:pt idx="8">
                  <c:v>306000</c:v>
                </c:pt>
                <c:pt idx="9">
                  <c:v>306000</c:v>
                </c:pt>
                <c:pt idx="10">
                  <c:v>306000</c:v>
                </c:pt>
                <c:pt idx="11">
                  <c:v>306000</c:v>
                </c:pt>
              </c:numCache>
            </c:numRef>
          </c:val>
          <c:smooth val="0"/>
          <c:extLst>
            <c:ext xmlns:c16="http://schemas.microsoft.com/office/drawing/2014/chart" uri="{C3380CC4-5D6E-409C-BE32-E72D297353CC}">
              <c16:uniqueId val="{0000000A-81CA-420E-8837-B9CA94A35F0E}"/>
            </c:ext>
          </c:extLst>
        </c:ser>
        <c:dLbls>
          <c:showLegendKey val="0"/>
          <c:showVal val="0"/>
          <c:showCatName val="0"/>
          <c:showSerName val="0"/>
          <c:showPercent val="0"/>
          <c:showBubbleSize val="0"/>
        </c:dLbls>
        <c:marker val="1"/>
        <c:smooth val="0"/>
        <c:axId val="138066176"/>
        <c:axId val="138072064"/>
      </c:lineChart>
      <c:catAx>
        <c:axId val="138066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s-CO"/>
          </a:p>
        </c:txPr>
        <c:crossAx val="138072064"/>
        <c:crosses val="autoZero"/>
        <c:auto val="1"/>
        <c:lblAlgn val="ctr"/>
        <c:lblOffset val="100"/>
        <c:noMultiLvlLbl val="0"/>
      </c:catAx>
      <c:valAx>
        <c:axId val="1380720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US"/>
                  <a:t>Ton</a:t>
                </a:r>
              </a:p>
            </c:rich>
          </c:tx>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s-CO"/>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s-CO"/>
          </a:p>
        </c:txPr>
        <c:crossAx val="1380661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ysClr val="windowText" lastClr="000000"/>
          </a:solidFill>
          <a:latin typeface="Arial" panose="020B0604020202020204" pitchFamily="34" charset="0"/>
          <a:cs typeface="Arial" panose="020B0604020202020204" pitchFamily="34" charset="0"/>
        </a:defRPr>
      </a:pPr>
      <a:endParaRPr lang="es-CO"/>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s-CO"/>
              <a:t>Manejo</a:t>
            </a:r>
            <a:r>
              <a:rPr lang="es-CO" baseline="0"/>
              <a:t> SQR</a:t>
            </a:r>
            <a:endParaRPr lang="es-CO"/>
          </a:p>
        </c:rich>
      </c:tx>
      <c:layout>
        <c:manualLayout>
          <c:xMode val="edge"/>
          <c:yMode val="edge"/>
          <c:x val="0.3963183640136333"/>
          <c:y val="3.253614671674159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s-CO"/>
        </a:p>
      </c:txPr>
    </c:title>
    <c:autoTitleDeleted val="0"/>
    <c:plotArea>
      <c:layout/>
      <c:barChart>
        <c:barDir val="col"/>
        <c:grouping val="clustered"/>
        <c:varyColors val="0"/>
        <c:ser>
          <c:idx val="0"/>
          <c:order val="0"/>
          <c:spPr>
            <a:solidFill>
              <a:schemeClr val="accent1"/>
            </a:solidFill>
            <a:ln>
              <a:noFill/>
            </a:ln>
            <a:effectLst/>
          </c:spPr>
          <c:invertIfNegative val="0"/>
          <c:cat>
            <c:strRef>
              <c:f>Com!$R$4:$AC$4</c:f>
              <c:strCache>
                <c:ptCount val="12"/>
                <c:pt idx="0">
                  <c:v>ENE</c:v>
                </c:pt>
                <c:pt idx="1">
                  <c:v>FEB</c:v>
                </c:pt>
                <c:pt idx="2">
                  <c:v>MAR</c:v>
                </c:pt>
                <c:pt idx="3">
                  <c:v>ABR</c:v>
                </c:pt>
                <c:pt idx="4">
                  <c:v>MAY</c:v>
                </c:pt>
                <c:pt idx="5">
                  <c:v>JUN</c:v>
                </c:pt>
                <c:pt idx="6">
                  <c:v>JUL</c:v>
                </c:pt>
                <c:pt idx="7">
                  <c:v>AGO</c:v>
                </c:pt>
                <c:pt idx="8">
                  <c:v>SEP</c:v>
                </c:pt>
                <c:pt idx="9">
                  <c:v>OCT</c:v>
                </c:pt>
                <c:pt idx="10">
                  <c:v>NOV</c:v>
                </c:pt>
                <c:pt idx="11">
                  <c:v>DIC</c:v>
                </c:pt>
              </c:strCache>
            </c:strRef>
          </c:cat>
          <c:val>
            <c:numRef>
              <c:f>Com!$R$5:$AC$5</c:f>
              <c:numCache>
                <c:formatCode>0%</c:formatCode>
                <c:ptCount val="12"/>
                <c:pt idx="0">
                  <c:v>0</c:v>
                </c:pt>
                <c:pt idx="1">
                  <c:v>0</c:v>
                </c:pt>
                <c:pt idx="2">
                  <c:v>0</c:v>
                </c:pt>
              </c:numCache>
            </c:numRef>
          </c:val>
          <c:extLst>
            <c:ext xmlns:c16="http://schemas.microsoft.com/office/drawing/2014/chart" uri="{C3380CC4-5D6E-409C-BE32-E72D297353CC}">
              <c16:uniqueId val="{00000000-210E-4614-822A-38C3CDB062DC}"/>
            </c:ext>
          </c:extLst>
        </c:ser>
        <c:dLbls>
          <c:showLegendKey val="0"/>
          <c:showVal val="0"/>
          <c:showCatName val="0"/>
          <c:showSerName val="0"/>
          <c:showPercent val="0"/>
          <c:showBubbleSize val="0"/>
        </c:dLbls>
        <c:gapWidth val="219"/>
        <c:overlap val="-27"/>
        <c:axId val="138066176"/>
        <c:axId val="138072064"/>
      </c:barChart>
      <c:lineChart>
        <c:grouping val="standard"/>
        <c:varyColors val="0"/>
        <c:ser>
          <c:idx val="1"/>
          <c:order val="1"/>
          <c:spPr>
            <a:ln w="28575" cap="rnd">
              <a:solidFill>
                <a:srgbClr val="00B050"/>
              </a:solidFill>
              <a:round/>
            </a:ln>
            <a:effectLst/>
          </c:spPr>
          <c:marker>
            <c:symbol val="none"/>
          </c:marker>
          <c:cat>
            <c:strRef>
              <c:f>Com!$R$4:$AC$4</c:f>
              <c:strCache>
                <c:ptCount val="12"/>
                <c:pt idx="0">
                  <c:v>ENE</c:v>
                </c:pt>
                <c:pt idx="1">
                  <c:v>FEB</c:v>
                </c:pt>
                <c:pt idx="2">
                  <c:v>MAR</c:v>
                </c:pt>
                <c:pt idx="3">
                  <c:v>ABR</c:v>
                </c:pt>
                <c:pt idx="4">
                  <c:v>MAY</c:v>
                </c:pt>
                <c:pt idx="5">
                  <c:v>JUN</c:v>
                </c:pt>
                <c:pt idx="6">
                  <c:v>JUL</c:v>
                </c:pt>
                <c:pt idx="7">
                  <c:v>AGO</c:v>
                </c:pt>
                <c:pt idx="8">
                  <c:v>SEP</c:v>
                </c:pt>
                <c:pt idx="9">
                  <c:v>OCT</c:v>
                </c:pt>
                <c:pt idx="10">
                  <c:v>NOV</c:v>
                </c:pt>
                <c:pt idx="11">
                  <c:v>DIC</c:v>
                </c:pt>
              </c:strCache>
            </c:strRef>
          </c:cat>
          <c:val>
            <c:numRef>
              <c:f>Com!$R$6:$AC$6</c:f>
              <c:numCache>
                <c:formatCode>0%</c:formatCode>
                <c:ptCount val="12"/>
                <c:pt idx="0">
                  <c:v>0.8</c:v>
                </c:pt>
                <c:pt idx="1">
                  <c:v>0.8</c:v>
                </c:pt>
                <c:pt idx="2">
                  <c:v>0.8</c:v>
                </c:pt>
                <c:pt idx="3">
                  <c:v>0.8</c:v>
                </c:pt>
                <c:pt idx="4">
                  <c:v>0.8</c:v>
                </c:pt>
                <c:pt idx="5">
                  <c:v>0.8</c:v>
                </c:pt>
                <c:pt idx="6">
                  <c:v>0.8</c:v>
                </c:pt>
                <c:pt idx="7">
                  <c:v>0.8</c:v>
                </c:pt>
                <c:pt idx="8">
                  <c:v>0.8</c:v>
                </c:pt>
                <c:pt idx="9">
                  <c:v>0.8</c:v>
                </c:pt>
                <c:pt idx="10">
                  <c:v>0.8</c:v>
                </c:pt>
                <c:pt idx="11">
                  <c:v>0.8</c:v>
                </c:pt>
              </c:numCache>
            </c:numRef>
          </c:val>
          <c:smooth val="0"/>
          <c:extLst>
            <c:ext xmlns:c16="http://schemas.microsoft.com/office/drawing/2014/chart" uri="{C3380CC4-5D6E-409C-BE32-E72D297353CC}">
              <c16:uniqueId val="{00000001-210E-4614-822A-38C3CDB062DC}"/>
            </c:ext>
          </c:extLst>
        </c:ser>
        <c:dLbls>
          <c:showLegendKey val="0"/>
          <c:showVal val="0"/>
          <c:showCatName val="0"/>
          <c:showSerName val="0"/>
          <c:showPercent val="0"/>
          <c:showBubbleSize val="0"/>
        </c:dLbls>
        <c:marker val="1"/>
        <c:smooth val="0"/>
        <c:axId val="138066176"/>
        <c:axId val="138072064"/>
      </c:lineChart>
      <c:catAx>
        <c:axId val="138066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s-CO"/>
          </a:p>
        </c:txPr>
        <c:crossAx val="138072064"/>
        <c:crosses val="autoZero"/>
        <c:auto val="1"/>
        <c:lblAlgn val="ctr"/>
        <c:lblOffset val="100"/>
        <c:noMultiLvlLbl val="0"/>
      </c:catAx>
      <c:valAx>
        <c:axId val="13807206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s-CO"/>
          </a:p>
        </c:txPr>
        <c:crossAx val="1380661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ysClr val="windowText" lastClr="000000"/>
          </a:solidFill>
          <a:latin typeface="Arial" panose="020B0604020202020204" pitchFamily="34" charset="0"/>
          <a:cs typeface="Arial" panose="020B0604020202020204" pitchFamily="34" charset="0"/>
        </a:defRPr>
      </a:pPr>
      <a:endParaRPr lang="es-CO"/>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s-CO" sz="1200" b="1"/>
              <a:t>Tiempo de descargue de camiones</a:t>
            </a:r>
          </a:p>
        </c:rich>
      </c:tx>
      <c:layout>
        <c:manualLayout>
          <c:xMode val="edge"/>
          <c:yMode val="edge"/>
          <c:x val="0.24754584898838949"/>
          <c:y val="3.2536072714901679E-2"/>
        </c:manualLayout>
      </c:layout>
      <c:overlay val="0"/>
      <c:spPr>
        <a:noFill/>
        <a:ln>
          <a:noFill/>
        </a:ln>
        <a:effectLst/>
      </c:spPr>
      <c:txPr>
        <a:bodyPr rot="0" spcFirstLastPara="1" vertOverflow="ellipsis" vert="horz" wrap="square" anchor="ctr" anchorCtr="1"/>
        <a:lstStyle/>
        <a:p>
          <a:pPr>
            <a:defRPr sz="120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s-CO"/>
        </a:p>
      </c:txPr>
    </c:title>
    <c:autoTitleDeleted val="0"/>
    <c:plotArea>
      <c:layout/>
      <c:barChart>
        <c:barDir val="col"/>
        <c:grouping val="clustered"/>
        <c:varyColors val="0"/>
        <c:ser>
          <c:idx val="0"/>
          <c:order val="0"/>
          <c:spPr>
            <a:solidFill>
              <a:schemeClr val="accent1"/>
            </a:solidFill>
            <a:ln>
              <a:noFill/>
            </a:ln>
            <a:effectLst/>
          </c:spPr>
          <c:invertIfNegative val="0"/>
          <c:cat>
            <c:strRef>
              <c:f>Recep!$T$4:$AE$4</c:f>
              <c:strCache>
                <c:ptCount val="12"/>
                <c:pt idx="0">
                  <c:v>ENE</c:v>
                </c:pt>
                <c:pt idx="1">
                  <c:v>FEB</c:v>
                </c:pt>
                <c:pt idx="2">
                  <c:v>MAR</c:v>
                </c:pt>
                <c:pt idx="3">
                  <c:v>ABR</c:v>
                </c:pt>
                <c:pt idx="4">
                  <c:v>MAY</c:v>
                </c:pt>
                <c:pt idx="5">
                  <c:v>JUN</c:v>
                </c:pt>
                <c:pt idx="6">
                  <c:v>JUL</c:v>
                </c:pt>
                <c:pt idx="7">
                  <c:v>AGO</c:v>
                </c:pt>
                <c:pt idx="8">
                  <c:v>SEP</c:v>
                </c:pt>
                <c:pt idx="9">
                  <c:v>OCT</c:v>
                </c:pt>
                <c:pt idx="10">
                  <c:v>NOV</c:v>
                </c:pt>
                <c:pt idx="11">
                  <c:v>DIC</c:v>
                </c:pt>
              </c:strCache>
            </c:strRef>
          </c:cat>
          <c:val>
            <c:numRef>
              <c:f>Recep!$T$5:$AE$5</c:f>
              <c:numCache>
                <c:formatCode>0.00</c:formatCode>
                <c:ptCount val="12"/>
                <c:pt idx="0">
                  <c:v>1.08</c:v>
                </c:pt>
                <c:pt idx="1">
                  <c:v>1.32</c:v>
                </c:pt>
              </c:numCache>
            </c:numRef>
          </c:val>
          <c:extLst>
            <c:ext xmlns:c16="http://schemas.microsoft.com/office/drawing/2014/chart" uri="{C3380CC4-5D6E-409C-BE32-E72D297353CC}">
              <c16:uniqueId val="{00000000-1FB7-4FA5-87DB-887D8C2172BA}"/>
            </c:ext>
          </c:extLst>
        </c:ser>
        <c:dLbls>
          <c:showLegendKey val="0"/>
          <c:showVal val="0"/>
          <c:showCatName val="0"/>
          <c:showSerName val="0"/>
          <c:showPercent val="0"/>
          <c:showBubbleSize val="0"/>
        </c:dLbls>
        <c:gapWidth val="219"/>
        <c:overlap val="-27"/>
        <c:axId val="138066176"/>
        <c:axId val="138072064"/>
      </c:barChart>
      <c:lineChart>
        <c:grouping val="standard"/>
        <c:varyColors val="0"/>
        <c:ser>
          <c:idx val="1"/>
          <c:order val="1"/>
          <c:spPr>
            <a:ln w="28575" cap="rnd">
              <a:solidFill>
                <a:srgbClr val="C00000"/>
              </a:solidFill>
              <a:round/>
            </a:ln>
            <a:effectLst/>
          </c:spPr>
          <c:marker>
            <c:symbol val="none"/>
          </c:marker>
          <c:cat>
            <c:strRef>
              <c:f>Recep!$T$4:$AE$4</c:f>
              <c:strCache>
                <c:ptCount val="12"/>
                <c:pt idx="0">
                  <c:v>ENE</c:v>
                </c:pt>
                <c:pt idx="1">
                  <c:v>FEB</c:v>
                </c:pt>
                <c:pt idx="2">
                  <c:v>MAR</c:v>
                </c:pt>
                <c:pt idx="3">
                  <c:v>ABR</c:v>
                </c:pt>
                <c:pt idx="4">
                  <c:v>MAY</c:v>
                </c:pt>
                <c:pt idx="5">
                  <c:v>JUN</c:v>
                </c:pt>
                <c:pt idx="6">
                  <c:v>JUL</c:v>
                </c:pt>
                <c:pt idx="7">
                  <c:v>AGO</c:v>
                </c:pt>
                <c:pt idx="8">
                  <c:v>SEP</c:v>
                </c:pt>
                <c:pt idx="9">
                  <c:v>OCT</c:v>
                </c:pt>
                <c:pt idx="10">
                  <c:v>NOV</c:v>
                </c:pt>
                <c:pt idx="11">
                  <c:v>DIC</c:v>
                </c:pt>
              </c:strCache>
            </c:strRef>
          </c:cat>
          <c:val>
            <c:numRef>
              <c:f>Recep!$T$6:$AE$6</c:f>
              <c:numCache>
                <c:formatCode>0</c:formatCode>
                <c:ptCount val="12"/>
                <c:pt idx="0">
                  <c:v>1.45</c:v>
                </c:pt>
                <c:pt idx="1">
                  <c:v>1.45</c:v>
                </c:pt>
                <c:pt idx="2">
                  <c:v>1.45</c:v>
                </c:pt>
                <c:pt idx="3">
                  <c:v>1.45</c:v>
                </c:pt>
                <c:pt idx="4">
                  <c:v>1.45</c:v>
                </c:pt>
                <c:pt idx="5">
                  <c:v>1.45</c:v>
                </c:pt>
                <c:pt idx="6">
                  <c:v>1.45</c:v>
                </c:pt>
                <c:pt idx="7">
                  <c:v>1.45</c:v>
                </c:pt>
                <c:pt idx="8">
                  <c:v>1.45</c:v>
                </c:pt>
                <c:pt idx="9">
                  <c:v>1.45</c:v>
                </c:pt>
                <c:pt idx="10">
                  <c:v>1.45</c:v>
                </c:pt>
                <c:pt idx="11">
                  <c:v>1.45</c:v>
                </c:pt>
              </c:numCache>
            </c:numRef>
          </c:val>
          <c:smooth val="0"/>
          <c:extLst>
            <c:ext xmlns:c16="http://schemas.microsoft.com/office/drawing/2014/chart" uri="{C3380CC4-5D6E-409C-BE32-E72D297353CC}">
              <c16:uniqueId val="{00000001-1FB7-4FA5-87DB-887D8C2172BA}"/>
            </c:ext>
          </c:extLst>
        </c:ser>
        <c:dLbls>
          <c:showLegendKey val="0"/>
          <c:showVal val="0"/>
          <c:showCatName val="0"/>
          <c:showSerName val="0"/>
          <c:showPercent val="0"/>
          <c:showBubbleSize val="0"/>
        </c:dLbls>
        <c:marker val="1"/>
        <c:smooth val="0"/>
        <c:axId val="138066176"/>
        <c:axId val="138072064"/>
      </c:lineChart>
      <c:catAx>
        <c:axId val="138066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s-CO"/>
          </a:p>
        </c:txPr>
        <c:crossAx val="138072064"/>
        <c:crosses val="autoZero"/>
        <c:auto val="1"/>
        <c:lblAlgn val="ctr"/>
        <c:lblOffset val="100"/>
        <c:noMultiLvlLbl val="0"/>
      </c:catAx>
      <c:valAx>
        <c:axId val="138072064"/>
        <c:scaling>
          <c:orientation val="minMax"/>
          <c:max val="2"/>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s-CO"/>
                  <a:t>Horas</a:t>
                </a:r>
              </a:p>
            </c:rich>
          </c:tx>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s-CO"/>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s-CO"/>
          </a:p>
        </c:txPr>
        <c:crossAx val="1380661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ysClr val="windowText" lastClr="000000"/>
          </a:solidFill>
          <a:latin typeface="Arial" panose="020B0604020202020204" pitchFamily="34" charset="0"/>
          <a:cs typeface="Arial" panose="020B0604020202020204" pitchFamily="34" charset="0"/>
        </a:defRPr>
      </a:pPr>
      <a:endParaRPr lang="es-CO"/>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s-CO"/>
              <a:t>Rata de Descargue </a:t>
            </a:r>
          </a:p>
        </c:rich>
      </c:tx>
      <c:layout>
        <c:manualLayout>
          <c:xMode val="edge"/>
          <c:yMode val="edge"/>
          <c:x val="0.29429608919925665"/>
          <c:y val="3.253614671674159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s-CO"/>
        </a:p>
      </c:txPr>
    </c:title>
    <c:autoTitleDeleted val="0"/>
    <c:plotArea>
      <c:layout/>
      <c:barChart>
        <c:barDir val="col"/>
        <c:grouping val="clustered"/>
        <c:varyColors val="0"/>
        <c:ser>
          <c:idx val="0"/>
          <c:order val="0"/>
          <c:spPr>
            <a:solidFill>
              <a:schemeClr val="accent1"/>
            </a:solidFill>
            <a:ln>
              <a:noFill/>
            </a:ln>
            <a:effectLst/>
          </c:spPr>
          <c:invertIfNegative val="0"/>
          <c:cat>
            <c:strRef>
              <c:f>Recep!$B$4:$M$4</c:f>
              <c:strCache>
                <c:ptCount val="12"/>
                <c:pt idx="0">
                  <c:v>ENE</c:v>
                </c:pt>
                <c:pt idx="1">
                  <c:v>FEB</c:v>
                </c:pt>
                <c:pt idx="2">
                  <c:v>MAR</c:v>
                </c:pt>
                <c:pt idx="3">
                  <c:v>ABR</c:v>
                </c:pt>
                <c:pt idx="4">
                  <c:v>MAY</c:v>
                </c:pt>
                <c:pt idx="5">
                  <c:v>JUN</c:v>
                </c:pt>
                <c:pt idx="6">
                  <c:v>JUL</c:v>
                </c:pt>
                <c:pt idx="7">
                  <c:v>AGO</c:v>
                </c:pt>
                <c:pt idx="8">
                  <c:v>SEP</c:v>
                </c:pt>
                <c:pt idx="9">
                  <c:v>OCT</c:v>
                </c:pt>
                <c:pt idx="10">
                  <c:v>NOV</c:v>
                </c:pt>
                <c:pt idx="11">
                  <c:v>DIC</c:v>
                </c:pt>
              </c:strCache>
            </c:strRef>
          </c:cat>
          <c:val>
            <c:numRef>
              <c:f>Recep!$B$5:$M$5</c:f>
              <c:numCache>
                <c:formatCode>0</c:formatCode>
                <c:ptCount val="12"/>
                <c:pt idx="0">
                  <c:v>284</c:v>
                </c:pt>
                <c:pt idx="1">
                  <c:v>268</c:v>
                </c:pt>
              </c:numCache>
            </c:numRef>
          </c:val>
          <c:extLst>
            <c:ext xmlns:c16="http://schemas.microsoft.com/office/drawing/2014/chart" uri="{C3380CC4-5D6E-409C-BE32-E72D297353CC}">
              <c16:uniqueId val="{00000000-61BC-4702-8215-648C223DC86D}"/>
            </c:ext>
          </c:extLst>
        </c:ser>
        <c:dLbls>
          <c:showLegendKey val="0"/>
          <c:showVal val="0"/>
          <c:showCatName val="0"/>
          <c:showSerName val="0"/>
          <c:showPercent val="0"/>
          <c:showBubbleSize val="0"/>
        </c:dLbls>
        <c:gapWidth val="219"/>
        <c:overlap val="-27"/>
        <c:axId val="138066176"/>
        <c:axId val="138072064"/>
      </c:barChart>
      <c:lineChart>
        <c:grouping val="standard"/>
        <c:varyColors val="0"/>
        <c:ser>
          <c:idx val="1"/>
          <c:order val="1"/>
          <c:spPr>
            <a:ln w="28575" cap="rnd">
              <a:solidFill>
                <a:srgbClr val="00B050"/>
              </a:solidFill>
              <a:round/>
            </a:ln>
            <a:effectLst/>
          </c:spPr>
          <c:marker>
            <c:symbol val="none"/>
          </c:marker>
          <c:cat>
            <c:strRef>
              <c:f>Recep!$B$4:$M$4</c:f>
              <c:strCache>
                <c:ptCount val="12"/>
                <c:pt idx="0">
                  <c:v>ENE</c:v>
                </c:pt>
                <c:pt idx="1">
                  <c:v>FEB</c:v>
                </c:pt>
                <c:pt idx="2">
                  <c:v>MAR</c:v>
                </c:pt>
                <c:pt idx="3">
                  <c:v>ABR</c:v>
                </c:pt>
                <c:pt idx="4">
                  <c:v>MAY</c:v>
                </c:pt>
                <c:pt idx="5">
                  <c:v>JUN</c:v>
                </c:pt>
                <c:pt idx="6">
                  <c:v>JUL</c:v>
                </c:pt>
                <c:pt idx="7">
                  <c:v>AGO</c:v>
                </c:pt>
                <c:pt idx="8">
                  <c:v>SEP</c:v>
                </c:pt>
                <c:pt idx="9">
                  <c:v>OCT</c:v>
                </c:pt>
                <c:pt idx="10">
                  <c:v>NOV</c:v>
                </c:pt>
                <c:pt idx="11">
                  <c:v>DIC</c:v>
                </c:pt>
              </c:strCache>
            </c:strRef>
          </c:cat>
          <c:val>
            <c:numRef>
              <c:f>Recep!$B$6:$M$6</c:f>
              <c:numCache>
                <c:formatCode>0%</c:formatCode>
                <c:ptCount val="12"/>
                <c:pt idx="0">
                  <c:v>277</c:v>
                </c:pt>
                <c:pt idx="1">
                  <c:v>277</c:v>
                </c:pt>
                <c:pt idx="2">
                  <c:v>277</c:v>
                </c:pt>
                <c:pt idx="3">
                  <c:v>277</c:v>
                </c:pt>
                <c:pt idx="4">
                  <c:v>277</c:v>
                </c:pt>
                <c:pt idx="5">
                  <c:v>277</c:v>
                </c:pt>
                <c:pt idx="6">
                  <c:v>277</c:v>
                </c:pt>
                <c:pt idx="7">
                  <c:v>277</c:v>
                </c:pt>
                <c:pt idx="8">
                  <c:v>277</c:v>
                </c:pt>
                <c:pt idx="9">
                  <c:v>277</c:v>
                </c:pt>
                <c:pt idx="10">
                  <c:v>277</c:v>
                </c:pt>
                <c:pt idx="11">
                  <c:v>277</c:v>
                </c:pt>
              </c:numCache>
            </c:numRef>
          </c:val>
          <c:smooth val="0"/>
          <c:extLst>
            <c:ext xmlns:c16="http://schemas.microsoft.com/office/drawing/2014/chart" uri="{C3380CC4-5D6E-409C-BE32-E72D297353CC}">
              <c16:uniqueId val="{00000001-61BC-4702-8215-648C223DC86D}"/>
            </c:ext>
          </c:extLst>
        </c:ser>
        <c:dLbls>
          <c:showLegendKey val="0"/>
          <c:showVal val="0"/>
          <c:showCatName val="0"/>
          <c:showSerName val="0"/>
          <c:showPercent val="0"/>
          <c:showBubbleSize val="0"/>
        </c:dLbls>
        <c:marker val="1"/>
        <c:smooth val="0"/>
        <c:axId val="138066176"/>
        <c:axId val="138072064"/>
      </c:lineChart>
      <c:catAx>
        <c:axId val="138066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s-CO"/>
          </a:p>
        </c:txPr>
        <c:crossAx val="138072064"/>
        <c:crosses val="autoZero"/>
        <c:auto val="1"/>
        <c:lblAlgn val="ctr"/>
        <c:lblOffset val="100"/>
        <c:noMultiLvlLbl val="0"/>
      </c:catAx>
      <c:valAx>
        <c:axId val="1380720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n-US"/>
                  <a:t>Ton/H</a:t>
                </a:r>
              </a:p>
            </c:rich>
          </c:tx>
          <c:layout>
            <c:manualLayout>
              <c:xMode val="edge"/>
              <c:yMode val="edge"/>
              <c:x val="2.1031469371059704E-2"/>
              <c:y val="0.45457376854030673"/>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s-CO"/>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s-CO"/>
          </a:p>
        </c:txPr>
        <c:crossAx val="1380661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ysClr val="windowText" lastClr="000000"/>
          </a:solidFill>
          <a:latin typeface="Arial" panose="020B0604020202020204" pitchFamily="34" charset="0"/>
          <a:cs typeface="Arial" panose="020B0604020202020204" pitchFamily="34" charset="0"/>
        </a:defRPr>
      </a:pPr>
      <a:endParaRPr lang="es-CO"/>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s-CO" sz="1200" b="1"/>
              <a:t>PRODUCTO NO CONFORME</a:t>
            </a:r>
          </a:p>
        </c:rich>
      </c:tx>
      <c:layout>
        <c:manualLayout>
          <c:xMode val="edge"/>
          <c:yMode val="edge"/>
          <c:x val="0.24754584898838949"/>
          <c:y val="3.2536072714901679E-2"/>
        </c:manualLayout>
      </c:layout>
      <c:overlay val="0"/>
      <c:spPr>
        <a:noFill/>
        <a:ln>
          <a:noFill/>
        </a:ln>
        <a:effectLst/>
      </c:spPr>
      <c:txPr>
        <a:bodyPr rot="0" spcFirstLastPara="1" vertOverflow="ellipsis" vert="horz" wrap="square" anchor="ctr" anchorCtr="1"/>
        <a:lstStyle/>
        <a:p>
          <a:pPr>
            <a:defRPr sz="1200" b="1"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s-CO"/>
        </a:p>
      </c:txPr>
    </c:title>
    <c:autoTitleDeleted val="0"/>
    <c:plotArea>
      <c:layout/>
      <c:barChart>
        <c:barDir val="col"/>
        <c:grouping val="clustered"/>
        <c:varyColors val="0"/>
        <c:ser>
          <c:idx val="0"/>
          <c:order val="0"/>
          <c:spPr>
            <a:solidFill>
              <a:schemeClr val="accent1"/>
            </a:solidFill>
            <a:ln>
              <a:noFill/>
            </a:ln>
            <a:effectLst/>
          </c:spPr>
          <c:invertIfNegative val="0"/>
          <c:cat>
            <c:strRef>
              <c:f>Alm!$N$4:$Y$4</c:f>
              <c:strCache>
                <c:ptCount val="12"/>
                <c:pt idx="0">
                  <c:v>ENE</c:v>
                </c:pt>
                <c:pt idx="1">
                  <c:v>FEB</c:v>
                </c:pt>
                <c:pt idx="2">
                  <c:v>MAR</c:v>
                </c:pt>
                <c:pt idx="3">
                  <c:v>ABR</c:v>
                </c:pt>
                <c:pt idx="4">
                  <c:v>MAY</c:v>
                </c:pt>
                <c:pt idx="5">
                  <c:v>JUN</c:v>
                </c:pt>
                <c:pt idx="6">
                  <c:v>JUL</c:v>
                </c:pt>
                <c:pt idx="7">
                  <c:v>AGO</c:v>
                </c:pt>
                <c:pt idx="8">
                  <c:v>SEP</c:v>
                </c:pt>
                <c:pt idx="9">
                  <c:v>OCT</c:v>
                </c:pt>
                <c:pt idx="10">
                  <c:v>NOV</c:v>
                </c:pt>
                <c:pt idx="11">
                  <c:v>DIC</c:v>
                </c:pt>
              </c:strCache>
            </c:strRef>
          </c:cat>
          <c:val>
            <c:numRef>
              <c:f>Alm!$N$5:$Y$5</c:f>
              <c:numCache>
                <c:formatCode>0</c:formatCode>
                <c:ptCount val="12"/>
                <c:pt idx="0">
                  <c:v>0</c:v>
                </c:pt>
                <c:pt idx="1">
                  <c:v>0</c:v>
                </c:pt>
                <c:pt idx="2">
                  <c:v>2</c:v>
                </c:pt>
                <c:pt idx="3">
                  <c:v>0</c:v>
                </c:pt>
                <c:pt idx="4">
                  <c:v>0</c:v>
                </c:pt>
                <c:pt idx="5">
                  <c:v>1</c:v>
                </c:pt>
                <c:pt idx="6">
                  <c:v>0</c:v>
                </c:pt>
                <c:pt idx="7">
                  <c:v>0</c:v>
                </c:pt>
                <c:pt idx="8">
                  <c:v>0</c:v>
                </c:pt>
              </c:numCache>
            </c:numRef>
          </c:val>
          <c:extLst>
            <c:ext xmlns:c16="http://schemas.microsoft.com/office/drawing/2014/chart" uri="{C3380CC4-5D6E-409C-BE32-E72D297353CC}">
              <c16:uniqueId val="{00000000-A5C4-402C-925F-FE44BBBA0668}"/>
            </c:ext>
          </c:extLst>
        </c:ser>
        <c:dLbls>
          <c:showLegendKey val="0"/>
          <c:showVal val="0"/>
          <c:showCatName val="0"/>
          <c:showSerName val="0"/>
          <c:showPercent val="0"/>
          <c:showBubbleSize val="0"/>
        </c:dLbls>
        <c:gapWidth val="219"/>
        <c:overlap val="-27"/>
        <c:axId val="138066176"/>
        <c:axId val="138072064"/>
      </c:barChart>
      <c:lineChart>
        <c:grouping val="standard"/>
        <c:varyColors val="0"/>
        <c:ser>
          <c:idx val="1"/>
          <c:order val="1"/>
          <c:spPr>
            <a:ln w="28575" cap="rnd">
              <a:solidFill>
                <a:srgbClr val="C00000"/>
              </a:solidFill>
              <a:round/>
            </a:ln>
            <a:effectLst/>
          </c:spPr>
          <c:marker>
            <c:symbol val="none"/>
          </c:marker>
          <c:cat>
            <c:strRef>
              <c:f>Alm!$N$4:$Y$4</c:f>
              <c:strCache>
                <c:ptCount val="12"/>
                <c:pt idx="0">
                  <c:v>ENE</c:v>
                </c:pt>
                <c:pt idx="1">
                  <c:v>FEB</c:v>
                </c:pt>
                <c:pt idx="2">
                  <c:v>MAR</c:v>
                </c:pt>
                <c:pt idx="3">
                  <c:v>ABR</c:v>
                </c:pt>
                <c:pt idx="4">
                  <c:v>MAY</c:v>
                </c:pt>
                <c:pt idx="5">
                  <c:v>JUN</c:v>
                </c:pt>
                <c:pt idx="6">
                  <c:v>JUL</c:v>
                </c:pt>
                <c:pt idx="7">
                  <c:v>AGO</c:v>
                </c:pt>
                <c:pt idx="8">
                  <c:v>SEP</c:v>
                </c:pt>
                <c:pt idx="9">
                  <c:v>OCT</c:v>
                </c:pt>
                <c:pt idx="10">
                  <c:v>NOV</c:v>
                </c:pt>
                <c:pt idx="11">
                  <c:v>DIC</c:v>
                </c:pt>
              </c:strCache>
            </c:strRef>
          </c:cat>
          <c:val>
            <c:numRef>
              <c:f>Alm!$N$6:$Y$6</c:f>
              <c:numCache>
                <c:formatCode>0</c:formatCode>
                <c:ptCount val="12"/>
                <c:pt idx="0">
                  <c:v>2</c:v>
                </c:pt>
                <c:pt idx="1">
                  <c:v>2</c:v>
                </c:pt>
                <c:pt idx="2">
                  <c:v>2</c:v>
                </c:pt>
                <c:pt idx="3">
                  <c:v>2</c:v>
                </c:pt>
                <c:pt idx="4">
                  <c:v>2</c:v>
                </c:pt>
                <c:pt idx="5">
                  <c:v>2</c:v>
                </c:pt>
                <c:pt idx="6">
                  <c:v>2</c:v>
                </c:pt>
                <c:pt idx="7">
                  <c:v>2</c:v>
                </c:pt>
                <c:pt idx="8">
                  <c:v>2</c:v>
                </c:pt>
                <c:pt idx="9">
                  <c:v>2</c:v>
                </c:pt>
                <c:pt idx="10">
                  <c:v>2</c:v>
                </c:pt>
                <c:pt idx="11">
                  <c:v>2</c:v>
                </c:pt>
              </c:numCache>
            </c:numRef>
          </c:val>
          <c:smooth val="0"/>
          <c:extLst>
            <c:ext xmlns:c16="http://schemas.microsoft.com/office/drawing/2014/chart" uri="{C3380CC4-5D6E-409C-BE32-E72D297353CC}">
              <c16:uniqueId val="{00000001-A5C4-402C-925F-FE44BBBA0668}"/>
            </c:ext>
          </c:extLst>
        </c:ser>
        <c:dLbls>
          <c:showLegendKey val="0"/>
          <c:showVal val="0"/>
          <c:showCatName val="0"/>
          <c:showSerName val="0"/>
          <c:showPercent val="0"/>
          <c:showBubbleSize val="0"/>
        </c:dLbls>
        <c:marker val="1"/>
        <c:smooth val="0"/>
        <c:axId val="138066176"/>
        <c:axId val="138072064"/>
      </c:lineChart>
      <c:catAx>
        <c:axId val="138066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s-CO"/>
          </a:p>
        </c:txPr>
        <c:crossAx val="138072064"/>
        <c:crosses val="autoZero"/>
        <c:auto val="1"/>
        <c:lblAlgn val="ctr"/>
        <c:lblOffset val="100"/>
        <c:noMultiLvlLbl val="0"/>
      </c:catAx>
      <c:valAx>
        <c:axId val="13807206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s-CO"/>
          </a:p>
        </c:txPr>
        <c:crossAx val="138066176"/>
        <c:crosses val="autoZero"/>
        <c:crossBetween val="between"/>
        <c:majorUnit val="1"/>
        <c:min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ysClr val="windowText" lastClr="000000"/>
          </a:solidFill>
          <a:latin typeface="Arial" panose="020B0604020202020204" pitchFamily="34" charset="0"/>
          <a:cs typeface="Arial" panose="020B0604020202020204" pitchFamily="34" charset="0"/>
        </a:defRPr>
      </a:pPr>
      <a:endParaRPr lang="es-CO"/>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s-CO" b="0"/>
              <a:t>%</a:t>
            </a:r>
            <a:r>
              <a:rPr lang="es-CO" b="0" baseline="0"/>
              <a:t> de Merma</a:t>
            </a:r>
            <a:endParaRPr lang="es-CO" b="0"/>
          </a:p>
        </c:rich>
      </c:tx>
      <c:layout>
        <c:manualLayout>
          <c:xMode val="edge"/>
          <c:yMode val="edge"/>
          <c:x val="0.4169938226828549"/>
          <c:y val="3.253608111578375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s-CO"/>
        </a:p>
      </c:txPr>
    </c:title>
    <c:autoTitleDeleted val="0"/>
    <c:plotArea>
      <c:layout/>
      <c:barChart>
        <c:barDir val="col"/>
        <c:grouping val="clustered"/>
        <c:varyColors val="0"/>
        <c:ser>
          <c:idx val="0"/>
          <c:order val="0"/>
          <c:tx>
            <c:v>Resultado</c:v>
          </c:tx>
          <c:spPr>
            <a:solidFill>
              <a:schemeClr val="accent1"/>
            </a:solidFill>
            <a:ln>
              <a:noFill/>
            </a:ln>
            <a:effectLst/>
          </c:spPr>
          <c:invertIfNegative val="0"/>
          <c:cat>
            <c:strRef>
              <c:f>Desp!$R$4:$AC$4</c:f>
              <c:strCache>
                <c:ptCount val="12"/>
                <c:pt idx="0">
                  <c:v>ENE</c:v>
                </c:pt>
                <c:pt idx="1">
                  <c:v>FEB</c:v>
                </c:pt>
                <c:pt idx="2">
                  <c:v>MAR</c:v>
                </c:pt>
                <c:pt idx="3">
                  <c:v>ABR</c:v>
                </c:pt>
                <c:pt idx="4">
                  <c:v>MAY</c:v>
                </c:pt>
                <c:pt idx="5">
                  <c:v>JUN</c:v>
                </c:pt>
                <c:pt idx="6">
                  <c:v>JUL</c:v>
                </c:pt>
                <c:pt idx="7">
                  <c:v>AGO</c:v>
                </c:pt>
                <c:pt idx="8">
                  <c:v>SEP</c:v>
                </c:pt>
                <c:pt idx="9">
                  <c:v>OCT</c:v>
                </c:pt>
                <c:pt idx="10">
                  <c:v>NOV</c:v>
                </c:pt>
                <c:pt idx="11">
                  <c:v>DIC</c:v>
                </c:pt>
              </c:strCache>
            </c:strRef>
          </c:cat>
          <c:val>
            <c:numRef>
              <c:f>Desp!$R$5:$AC$5</c:f>
              <c:numCache>
                <c:formatCode>0.00%</c:formatCode>
                <c:ptCount val="12"/>
                <c:pt idx="0">
                  <c:v>-1.8000000000000001E-4</c:v>
                </c:pt>
                <c:pt idx="1">
                  <c:v>-5.9999999999999995E-4</c:v>
                </c:pt>
                <c:pt idx="2">
                  <c:v>-1.6999999999999999E-3</c:v>
                </c:pt>
                <c:pt idx="3">
                  <c:v>-1.3699999999999999E-3</c:v>
                </c:pt>
                <c:pt idx="4">
                  <c:v>-1.2999999999999999E-3</c:v>
                </c:pt>
                <c:pt idx="5">
                  <c:v>-3.5000000000000001E-3</c:v>
                </c:pt>
                <c:pt idx="6" formatCode="0.000%">
                  <c:v>2.0000000000000002E-5</c:v>
                </c:pt>
                <c:pt idx="7">
                  <c:v>-1.1999999999999999E-3</c:v>
                </c:pt>
                <c:pt idx="8">
                  <c:v>2E-3</c:v>
                </c:pt>
              </c:numCache>
            </c:numRef>
          </c:val>
          <c:extLst>
            <c:ext xmlns:c16="http://schemas.microsoft.com/office/drawing/2014/chart" uri="{C3380CC4-5D6E-409C-BE32-E72D297353CC}">
              <c16:uniqueId val="{00000000-A734-48B3-A4EF-D0CBE2B9CEFB}"/>
            </c:ext>
          </c:extLst>
        </c:ser>
        <c:dLbls>
          <c:showLegendKey val="0"/>
          <c:showVal val="0"/>
          <c:showCatName val="0"/>
          <c:showSerName val="0"/>
          <c:showPercent val="0"/>
          <c:showBubbleSize val="0"/>
        </c:dLbls>
        <c:gapWidth val="219"/>
        <c:overlap val="-27"/>
        <c:axId val="138066176"/>
        <c:axId val="138072064"/>
      </c:barChart>
      <c:lineChart>
        <c:grouping val="standard"/>
        <c:varyColors val="0"/>
        <c:ser>
          <c:idx val="1"/>
          <c:order val="1"/>
          <c:tx>
            <c:v>Limite</c:v>
          </c:tx>
          <c:spPr>
            <a:ln w="28575" cap="rnd">
              <a:solidFill>
                <a:srgbClr val="C00000"/>
              </a:solidFill>
              <a:round/>
            </a:ln>
            <a:effectLst/>
          </c:spPr>
          <c:marker>
            <c:symbol val="none"/>
          </c:marker>
          <c:cat>
            <c:strRef>
              <c:f>Desp!$R$4:$AC$4</c:f>
              <c:strCache>
                <c:ptCount val="12"/>
                <c:pt idx="0">
                  <c:v>ENE</c:v>
                </c:pt>
                <c:pt idx="1">
                  <c:v>FEB</c:v>
                </c:pt>
                <c:pt idx="2">
                  <c:v>MAR</c:v>
                </c:pt>
                <c:pt idx="3">
                  <c:v>ABR</c:v>
                </c:pt>
                <c:pt idx="4">
                  <c:v>MAY</c:v>
                </c:pt>
                <c:pt idx="5">
                  <c:v>JUN</c:v>
                </c:pt>
                <c:pt idx="6">
                  <c:v>JUL</c:v>
                </c:pt>
                <c:pt idx="7">
                  <c:v>AGO</c:v>
                </c:pt>
                <c:pt idx="8">
                  <c:v>SEP</c:v>
                </c:pt>
                <c:pt idx="9">
                  <c:v>OCT</c:v>
                </c:pt>
                <c:pt idx="10">
                  <c:v>NOV</c:v>
                </c:pt>
                <c:pt idx="11">
                  <c:v>DIC</c:v>
                </c:pt>
              </c:strCache>
            </c:strRef>
          </c:cat>
          <c:val>
            <c:numRef>
              <c:f>Desp!$R$6:$AC$6</c:f>
              <c:numCache>
                <c:formatCode>0%</c:formatCode>
                <c:ptCount val="12"/>
                <c:pt idx="0">
                  <c:v>-5.9999999999999995E-4</c:v>
                </c:pt>
                <c:pt idx="1">
                  <c:v>-5.9999999999999995E-4</c:v>
                </c:pt>
                <c:pt idx="2">
                  <c:v>-5.9999999999999995E-4</c:v>
                </c:pt>
                <c:pt idx="3">
                  <c:v>-5.9999999999999995E-4</c:v>
                </c:pt>
                <c:pt idx="4">
                  <c:v>-5.9999999999999995E-4</c:v>
                </c:pt>
                <c:pt idx="5">
                  <c:v>-5.9999999999999995E-4</c:v>
                </c:pt>
                <c:pt idx="6">
                  <c:v>-5.9999999999999995E-4</c:v>
                </c:pt>
                <c:pt idx="7">
                  <c:v>-5.9999999999999995E-4</c:v>
                </c:pt>
                <c:pt idx="8">
                  <c:v>-5.9999999999999995E-4</c:v>
                </c:pt>
                <c:pt idx="9">
                  <c:v>-5.9999999999999995E-4</c:v>
                </c:pt>
                <c:pt idx="10">
                  <c:v>-5.9999999999999995E-4</c:v>
                </c:pt>
                <c:pt idx="11">
                  <c:v>-5.9999999999999995E-4</c:v>
                </c:pt>
              </c:numCache>
            </c:numRef>
          </c:val>
          <c:smooth val="0"/>
          <c:extLst>
            <c:ext xmlns:c16="http://schemas.microsoft.com/office/drawing/2014/chart" uri="{C3380CC4-5D6E-409C-BE32-E72D297353CC}">
              <c16:uniqueId val="{00000001-A734-48B3-A4EF-D0CBE2B9CEFB}"/>
            </c:ext>
          </c:extLst>
        </c:ser>
        <c:dLbls>
          <c:showLegendKey val="0"/>
          <c:showVal val="0"/>
          <c:showCatName val="0"/>
          <c:showSerName val="0"/>
          <c:showPercent val="0"/>
          <c:showBubbleSize val="0"/>
        </c:dLbls>
        <c:marker val="1"/>
        <c:smooth val="0"/>
        <c:axId val="138066176"/>
        <c:axId val="138072064"/>
      </c:lineChart>
      <c:catAx>
        <c:axId val="138066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s-CO"/>
          </a:p>
        </c:txPr>
        <c:crossAx val="138072064"/>
        <c:crosses val="autoZero"/>
        <c:auto val="1"/>
        <c:lblAlgn val="ctr"/>
        <c:lblOffset val="100"/>
        <c:noMultiLvlLbl val="0"/>
      </c:catAx>
      <c:valAx>
        <c:axId val="138072064"/>
        <c:scaling>
          <c:orientation val="minMax"/>
          <c:max val="5.000000000000001E-3"/>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s-CO"/>
          </a:p>
        </c:txPr>
        <c:crossAx val="13806617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s-CO"/>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ysClr val="windowText" lastClr="000000"/>
          </a:solidFill>
          <a:latin typeface="Arial" panose="020B0604020202020204" pitchFamily="34" charset="0"/>
          <a:cs typeface="Arial" panose="020B0604020202020204" pitchFamily="34" charset="0"/>
        </a:defRPr>
      </a:pPr>
      <a:endParaRPr lang="es-CO"/>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s-CO" sz="1400" b="0"/>
              <a:t>Tiempo de cargue de camiones</a:t>
            </a:r>
          </a:p>
        </c:rich>
      </c:tx>
      <c:layout>
        <c:manualLayout>
          <c:xMode val="edge"/>
          <c:yMode val="edge"/>
          <c:x val="0.24754584898838949"/>
          <c:y val="3.253607271490167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s-CO"/>
        </a:p>
      </c:txPr>
    </c:title>
    <c:autoTitleDeleted val="0"/>
    <c:plotArea>
      <c:layout/>
      <c:barChart>
        <c:barDir val="col"/>
        <c:grouping val="clustered"/>
        <c:varyColors val="0"/>
        <c:ser>
          <c:idx val="0"/>
          <c:order val="0"/>
          <c:spPr>
            <a:solidFill>
              <a:schemeClr val="accent1"/>
            </a:solidFill>
            <a:ln>
              <a:noFill/>
            </a:ln>
            <a:effectLst/>
          </c:spPr>
          <c:invertIfNegative val="0"/>
          <c:cat>
            <c:strRef>
              <c:f>Desp!$AH$4:$AS$4</c:f>
              <c:strCache>
                <c:ptCount val="12"/>
                <c:pt idx="0">
                  <c:v>ENE</c:v>
                </c:pt>
                <c:pt idx="1">
                  <c:v>FEB</c:v>
                </c:pt>
                <c:pt idx="2">
                  <c:v>MAR</c:v>
                </c:pt>
                <c:pt idx="3">
                  <c:v>ABR</c:v>
                </c:pt>
                <c:pt idx="4">
                  <c:v>MAY</c:v>
                </c:pt>
                <c:pt idx="5">
                  <c:v>JUN</c:v>
                </c:pt>
                <c:pt idx="6">
                  <c:v>JUL</c:v>
                </c:pt>
                <c:pt idx="7">
                  <c:v>AGO</c:v>
                </c:pt>
                <c:pt idx="8">
                  <c:v>SEP</c:v>
                </c:pt>
                <c:pt idx="9">
                  <c:v>OCT</c:v>
                </c:pt>
                <c:pt idx="10">
                  <c:v>NOV</c:v>
                </c:pt>
                <c:pt idx="11">
                  <c:v>DIC</c:v>
                </c:pt>
              </c:strCache>
            </c:strRef>
          </c:cat>
          <c:val>
            <c:numRef>
              <c:f>Desp!$AH$5:$AS$5</c:f>
              <c:numCache>
                <c:formatCode>0.00</c:formatCode>
                <c:ptCount val="12"/>
                <c:pt idx="0">
                  <c:v>0.51</c:v>
                </c:pt>
                <c:pt idx="1">
                  <c:v>0.43</c:v>
                </c:pt>
              </c:numCache>
            </c:numRef>
          </c:val>
          <c:extLst>
            <c:ext xmlns:c16="http://schemas.microsoft.com/office/drawing/2014/chart" uri="{C3380CC4-5D6E-409C-BE32-E72D297353CC}">
              <c16:uniqueId val="{00000000-E84A-48A3-A7D8-05AEB4554941}"/>
            </c:ext>
          </c:extLst>
        </c:ser>
        <c:dLbls>
          <c:showLegendKey val="0"/>
          <c:showVal val="0"/>
          <c:showCatName val="0"/>
          <c:showSerName val="0"/>
          <c:showPercent val="0"/>
          <c:showBubbleSize val="0"/>
        </c:dLbls>
        <c:gapWidth val="219"/>
        <c:overlap val="-27"/>
        <c:axId val="138066176"/>
        <c:axId val="138072064"/>
      </c:barChart>
      <c:lineChart>
        <c:grouping val="standard"/>
        <c:varyColors val="0"/>
        <c:ser>
          <c:idx val="1"/>
          <c:order val="1"/>
          <c:spPr>
            <a:ln w="28575" cap="rnd">
              <a:solidFill>
                <a:srgbClr val="C00000"/>
              </a:solidFill>
              <a:round/>
            </a:ln>
            <a:effectLst/>
          </c:spPr>
          <c:marker>
            <c:symbol val="none"/>
          </c:marker>
          <c:cat>
            <c:strRef>
              <c:f>Desp!$AH$4:$AS$4</c:f>
              <c:strCache>
                <c:ptCount val="12"/>
                <c:pt idx="0">
                  <c:v>ENE</c:v>
                </c:pt>
                <c:pt idx="1">
                  <c:v>FEB</c:v>
                </c:pt>
                <c:pt idx="2">
                  <c:v>MAR</c:v>
                </c:pt>
                <c:pt idx="3">
                  <c:v>ABR</c:v>
                </c:pt>
                <c:pt idx="4">
                  <c:v>MAY</c:v>
                </c:pt>
                <c:pt idx="5">
                  <c:v>JUN</c:v>
                </c:pt>
                <c:pt idx="6">
                  <c:v>JUL</c:v>
                </c:pt>
                <c:pt idx="7">
                  <c:v>AGO</c:v>
                </c:pt>
                <c:pt idx="8">
                  <c:v>SEP</c:v>
                </c:pt>
                <c:pt idx="9">
                  <c:v>OCT</c:v>
                </c:pt>
                <c:pt idx="10">
                  <c:v>NOV</c:v>
                </c:pt>
                <c:pt idx="11">
                  <c:v>DIC</c:v>
                </c:pt>
              </c:strCache>
            </c:strRef>
          </c:cat>
          <c:val>
            <c:numRef>
              <c:f>Desp!$AH$6:$AS$6</c:f>
              <c:numCache>
                <c:formatCode>0</c:formatCode>
                <c:ptCount val="12"/>
                <c:pt idx="0">
                  <c:v>0.57999999999999996</c:v>
                </c:pt>
                <c:pt idx="1">
                  <c:v>0.57999999999999996</c:v>
                </c:pt>
                <c:pt idx="2">
                  <c:v>0.57999999999999996</c:v>
                </c:pt>
                <c:pt idx="3">
                  <c:v>0.57999999999999996</c:v>
                </c:pt>
                <c:pt idx="4">
                  <c:v>0.57999999999999996</c:v>
                </c:pt>
                <c:pt idx="5">
                  <c:v>0.57999999999999996</c:v>
                </c:pt>
                <c:pt idx="6">
                  <c:v>0.57999999999999996</c:v>
                </c:pt>
                <c:pt idx="7">
                  <c:v>0.57999999999999996</c:v>
                </c:pt>
                <c:pt idx="8">
                  <c:v>0.57999999999999996</c:v>
                </c:pt>
                <c:pt idx="9">
                  <c:v>0.57999999999999996</c:v>
                </c:pt>
                <c:pt idx="10">
                  <c:v>0.57999999999999996</c:v>
                </c:pt>
                <c:pt idx="11">
                  <c:v>0.57999999999999996</c:v>
                </c:pt>
              </c:numCache>
            </c:numRef>
          </c:val>
          <c:smooth val="0"/>
          <c:extLst>
            <c:ext xmlns:c16="http://schemas.microsoft.com/office/drawing/2014/chart" uri="{C3380CC4-5D6E-409C-BE32-E72D297353CC}">
              <c16:uniqueId val="{00000001-E84A-48A3-A7D8-05AEB4554941}"/>
            </c:ext>
          </c:extLst>
        </c:ser>
        <c:dLbls>
          <c:showLegendKey val="0"/>
          <c:showVal val="0"/>
          <c:showCatName val="0"/>
          <c:showSerName val="0"/>
          <c:showPercent val="0"/>
          <c:showBubbleSize val="0"/>
        </c:dLbls>
        <c:marker val="1"/>
        <c:smooth val="0"/>
        <c:axId val="138066176"/>
        <c:axId val="138072064"/>
      </c:lineChart>
      <c:catAx>
        <c:axId val="138066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s-CO"/>
          </a:p>
        </c:txPr>
        <c:crossAx val="138072064"/>
        <c:crosses val="autoZero"/>
        <c:auto val="1"/>
        <c:lblAlgn val="ctr"/>
        <c:lblOffset val="100"/>
        <c:noMultiLvlLbl val="0"/>
      </c:catAx>
      <c:valAx>
        <c:axId val="138072064"/>
        <c:scaling>
          <c:orientation val="minMax"/>
          <c:max val="1"/>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r>
                  <a:rPr lang="es-CO"/>
                  <a:t>Horas</a:t>
                </a:r>
              </a:p>
            </c:rich>
          </c:tx>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s-CO"/>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s-CO"/>
          </a:p>
        </c:txPr>
        <c:crossAx val="1380661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ysClr val="windowText" lastClr="000000"/>
          </a:solidFill>
          <a:latin typeface="Arial" panose="020B0604020202020204" pitchFamily="34" charset="0"/>
          <a:cs typeface="Arial" panose="020B0604020202020204" pitchFamily="34" charset="0"/>
        </a:defRPr>
      </a:pPr>
      <a:endParaRPr lang="es-CO"/>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s-CO"/>
              <a:t>Rata de Cargue (expo)</a:t>
            </a:r>
          </a:p>
        </c:rich>
      </c:tx>
      <c:layout>
        <c:manualLayout>
          <c:xMode val="edge"/>
          <c:yMode val="edge"/>
          <c:x val="0.29429608919925665"/>
          <c:y val="3.253614671674159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s-CO"/>
        </a:p>
      </c:txPr>
    </c:title>
    <c:autoTitleDeleted val="0"/>
    <c:plotArea>
      <c:layout/>
      <c:barChart>
        <c:barDir val="col"/>
        <c:grouping val="clustered"/>
        <c:varyColors val="0"/>
        <c:ser>
          <c:idx val="0"/>
          <c:order val="0"/>
          <c:spPr>
            <a:solidFill>
              <a:schemeClr val="accent1"/>
            </a:solidFill>
            <a:ln>
              <a:noFill/>
            </a:ln>
            <a:effectLst/>
          </c:spPr>
          <c:invertIfNegative val="0"/>
          <c:val>
            <c:numRef>
              <c:f>Desp!$B$5:$M$5</c:f>
              <c:numCache>
                <c:formatCode>0</c:formatCode>
                <c:ptCount val="12"/>
                <c:pt idx="0">
                  <c:v>297</c:v>
                </c:pt>
                <c:pt idx="1">
                  <c:v>291</c:v>
                </c:pt>
              </c:numCache>
            </c:numRef>
          </c:val>
          <c:extLst>
            <c:ext xmlns:c16="http://schemas.microsoft.com/office/drawing/2014/chart" uri="{C3380CC4-5D6E-409C-BE32-E72D297353CC}">
              <c16:uniqueId val="{00000000-BA20-4ECC-A1AA-4D7E8A8B0AAC}"/>
            </c:ext>
          </c:extLst>
        </c:ser>
        <c:dLbls>
          <c:showLegendKey val="0"/>
          <c:showVal val="0"/>
          <c:showCatName val="0"/>
          <c:showSerName val="0"/>
          <c:showPercent val="0"/>
          <c:showBubbleSize val="0"/>
        </c:dLbls>
        <c:gapWidth val="219"/>
        <c:overlap val="-27"/>
        <c:axId val="138066176"/>
        <c:axId val="138072064"/>
      </c:barChart>
      <c:lineChart>
        <c:grouping val="standard"/>
        <c:varyColors val="0"/>
        <c:ser>
          <c:idx val="1"/>
          <c:order val="1"/>
          <c:spPr>
            <a:ln w="28575" cap="rnd">
              <a:solidFill>
                <a:srgbClr val="00B050"/>
              </a:solidFill>
              <a:round/>
            </a:ln>
            <a:effectLst/>
          </c:spPr>
          <c:marker>
            <c:symbol val="none"/>
          </c:marker>
          <c:val>
            <c:numRef>
              <c:f>Desp!$B$6:$M$6</c:f>
              <c:numCache>
                <c:formatCode>0%</c:formatCode>
                <c:ptCount val="12"/>
                <c:pt idx="0">
                  <c:v>277</c:v>
                </c:pt>
                <c:pt idx="1">
                  <c:v>277</c:v>
                </c:pt>
                <c:pt idx="2">
                  <c:v>277</c:v>
                </c:pt>
                <c:pt idx="3">
                  <c:v>277</c:v>
                </c:pt>
                <c:pt idx="4">
                  <c:v>277</c:v>
                </c:pt>
                <c:pt idx="5">
                  <c:v>277</c:v>
                </c:pt>
                <c:pt idx="6">
                  <c:v>277</c:v>
                </c:pt>
                <c:pt idx="7">
                  <c:v>277</c:v>
                </c:pt>
                <c:pt idx="8">
                  <c:v>277</c:v>
                </c:pt>
                <c:pt idx="9">
                  <c:v>277</c:v>
                </c:pt>
                <c:pt idx="10">
                  <c:v>277</c:v>
                </c:pt>
                <c:pt idx="11">
                  <c:v>277</c:v>
                </c:pt>
              </c:numCache>
            </c:numRef>
          </c:val>
          <c:smooth val="0"/>
          <c:extLst>
            <c:ext xmlns:c16="http://schemas.microsoft.com/office/drawing/2014/chart" uri="{C3380CC4-5D6E-409C-BE32-E72D297353CC}">
              <c16:uniqueId val="{00000001-BA20-4ECC-A1AA-4D7E8A8B0AAC}"/>
            </c:ext>
          </c:extLst>
        </c:ser>
        <c:dLbls>
          <c:showLegendKey val="0"/>
          <c:showVal val="0"/>
          <c:showCatName val="0"/>
          <c:showSerName val="0"/>
          <c:showPercent val="0"/>
          <c:showBubbleSize val="0"/>
        </c:dLbls>
        <c:marker val="1"/>
        <c:smooth val="0"/>
        <c:axId val="138066176"/>
        <c:axId val="138072064"/>
      </c:lineChart>
      <c:catAx>
        <c:axId val="138066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s-CO"/>
          </a:p>
        </c:txPr>
        <c:crossAx val="138072064"/>
        <c:crosses val="autoZero"/>
        <c:auto val="1"/>
        <c:lblAlgn val="ctr"/>
        <c:lblOffset val="100"/>
        <c:noMultiLvlLbl val="0"/>
      </c:catAx>
      <c:valAx>
        <c:axId val="13807206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s-CO"/>
          </a:p>
        </c:txPr>
        <c:crossAx val="1380661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ysClr val="windowText" lastClr="000000"/>
          </a:solidFill>
          <a:latin typeface="Arial" panose="020B0604020202020204" pitchFamily="34" charset="0"/>
          <a:cs typeface="Arial" panose="020B0604020202020204" pitchFamily="34" charset="0"/>
        </a:defRPr>
      </a:pPr>
      <a:endParaRPr lang="es-CO"/>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vert="horz"/>
          <a:lstStyle/>
          <a:p>
            <a:pPr>
              <a:defRPr sz="1400"/>
            </a:pPr>
            <a:r>
              <a:rPr lang="es-CO" sz="1400"/>
              <a:t>EFICACIA DE LA FORMACIÓN</a:t>
            </a:r>
          </a:p>
        </c:rich>
      </c:tx>
      <c:overlay val="0"/>
      <c:spPr>
        <a:noFill/>
        <a:ln>
          <a:noFill/>
        </a:ln>
        <a:effectLst/>
      </c:spPr>
    </c:title>
    <c:autoTitleDeleted val="0"/>
    <c:plotArea>
      <c:layout/>
      <c:barChart>
        <c:barDir val="col"/>
        <c:grouping val="clustered"/>
        <c:varyColors val="0"/>
        <c:ser>
          <c:idx val="0"/>
          <c:order val="0"/>
          <c:spPr>
            <a:solidFill>
              <a:schemeClr val="accent1"/>
            </a:solidFill>
            <a:ln>
              <a:noFill/>
            </a:ln>
            <a:effectLst/>
          </c:spPr>
          <c:invertIfNegative val="0"/>
          <c:cat>
            <c:strRef>
              <c:f>DH!$B$4:$M$4</c:f>
              <c:strCache>
                <c:ptCount val="12"/>
                <c:pt idx="0">
                  <c:v>ENE</c:v>
                </c:pt>
                <c:pt idx="1">
                  <c:v>FEB</c:v>
                </c:pt>
                <c:pt idx="2">
                  <c:v>MAR</c:v>
                </c:pt>
                <c:pt idx="3">
                  <c:v>ABR</c:v>
                </c:pt>
                <c:pt idx="4">
                  <c:v>MAY</c:v>
                </c:pt>
                <c:pt idx="5">
                  <c:v>JUN</c:v>
                </c:pt>
                <c:pt idx="6">
                  <c:v>JUL</c:v>
                </c:pt>
                <c:pt idx="7">
                  <c:v>AGO</c:v>
                </c:pt>
                <c:pt idx="8">
                  <c:v>SEP</c:v>
                </c:pt>
                <c:pt idx="9">
                  <c:v>OCT</c:v>
                </c:pt>
                <c:pt idx="10">
                  <c:v>NOV</c:v>
                </c:pt>
                <c:pt idx="11">
                  <c:v>DIC</c:v>
                </c:pt>
              </c:strCache>
            </c:strRef>
          </c:cat>
          <c:val>
            <c:numRef>
              <c:f>DH!$B$5:$M$5</c:f>
              <c:numCache>
                <c:formatCode>0%</c:formatCode>
                <c:ptCount val="12"/>
              </c:numCache>
            </c:numRef>
          </c:val>
          <c:extLst>
            <c:ext xmlns:c16="http://schemas.microsoft.com/office/drawing/2014/chart" uri="{C3380CC4-5D6E-409C-BE32-E72D297353CC}">
              <c16:uniqueId val="{00000000-99C4-4322-90B7-DD1F191C9065}"/>
            </c:ext>
          </c:extLst>
        </c:ser>
        <c:dLbls>
          <c:showLegendKey val="0"/>
          <c:showVal val="0"/>
          <c:showCatName val="0"/>
          <c:showSerName val="0"/>
          <c:showPercent val="0"/>
          <c:showBubbleSize val="0"/>
        </c:dLbls>
        <c:gapWidth val="219"/>
        <c:overlap val="-27"/>
        <c:axId val="138887552"/>
        <c:axId val="138889088"/>
      </c:barChart>
      <c:lineChart>
        <c:grouping val="standard"/>
        <c:varyColors val="0"/>
        <c:ser>
          <c:idx val="1"/>
          <c:order val="1"/>
          <c:spPr>
            <a:ln w="31750" cmpd="sng">
              <a:solidFill>
                <a:srgbClr val="00CC99"/>
              </a:solidFill>
            </a:ln>
          </c:spPr>
          <c:marker>
            <c:symbol val="none"/>
          </c:marker>
          <c:cat>
            <c:strRef>
              <c:f>DH!$B$4:$M$4</c:f>
              <c:strCache>
                <c:ptCount val="12"/>
                <c:pt idx="0">
                  <c:v>ENE</c:v>
                </c:pt>
                <c:pt idx="1">
                  <c:v>FEB</c:v>
                </c:pt>
                <c:pt idx="2">
                  <c:v>MAR</c:v>
                </c:pt>
                <c:pt idx="3">
                  <c:v>ABR</c:v>
                </c:pt>
                <c:pt idx="4">
                  <c:v>MAY</c:v>
                </c:pt>
                <c:pt idx="5">
                  <c:v>JUN</c:v>
                </c:pt>
                <c:pt idx="6">
                  <c:v>JUL</c:v>
                </c:pt>
                <c:pt idx="7">
                  <c:v>AGO</c:v>
                </c:pt>
                <c:pt idx="8">
                  <c:v>SEP</c:v>
                </c:pt>
                <c:pt idx="9">
                  <c:v>OCT</c:v>
                </c:pt>
                <c:pt idx="10">
                  <c:v>NOV</c:v>
                </c:pt>
                <c:pt idx="11">
                  <c:v>DIC</c:v>
                </c:pt>
              </c:strCache>
            </c:strRef>
          </c:cat>
          <c:val>
            <c:numRef>
              <c:f>DH!$B$6:$M$6</c:f>
              <c:numCache>
                <c:formatCode>General</c:formatCode>
                <c:ptCount val="12"/>
                <c:pt idx="0">
                  <c:v>0.85</c:v>
                </c:pt>
                <c:pt idx="1">
                  <c:v>0.85</c:v>
                </c:pt>
                <c:pt idx="2">
                  <c:v>0.85</c:v>
                </c:pt>
                <c:pt idx="3">
                  <c:v>0.85</c:v>
                </c:pt>
                <c:pt idx="4">
                  <c:v>0.85</c:v>
                </c:pt>
                <c:pt idx="5">
                  <c:v>0.85</c:v>
                </c:pt>
                <c:pt idx="6">
                  <c:v>0.85</c:v>
                </c:pt>
                <c:pt idx="7">
                  <c:v>0.85</c:v>
                </c:pt>
                <c:pt idx="8">
                  <c:v>0.85</c:v>
                </c:pt>
                <c:pt idx="9">
                  <c:v>0.85</c:v>
                </c:pt>
                <c:pt idx="10">
                  <c:v>0.85</c:v>
                </c:pt>
                <c:pt idx="11">
                  <c:v>0.85</c:v>
                </c:pt>
              </c:numCache>
            </c:numRef>
          </c:val>
          <c:smooth val="0"/>
          <c:extLst>
            <c:ext xmlns:c16="http://schemas.microsoft.com/office/drawing/2014/chart" uri="{C3380CC4-5D6E-409C-BE32-E72D297353CC}">
              <c16:uniqueId val="{00000000-5B7E-48E6-A49B-79824D608FA8}"/>
            </c:ext>
          </c:extLst>
        </c:ser>
        <c:dLbls>
          <c:showLegendKey val="0"/>
          <c:showVal val="0"/>
          <c:showCatName val="0"/>
          <c:showSerName val="0"/>
          <c:showPercent val="0"/>
          <c:showBubbleSize val="0"/>
        </c:dLbls>
        <c:marker val="1"/>
        <c:smooth val="0"/>
        <c:axId val="138887552"/>
        <c:axId val="138889088"/>
      </c:lineChart>
      <c:catAx>
        <c:axId val="1388875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vert="horz"/>
          <a:lstStyle/>
          <a:p>
            <a:pPr>
              <a:defRPr/>
            </a:pPr>
            <a:endParaRPr lang="es-CO"/>
          </a:p>
        </c:txPr>
        <c:crossAx val="138889088"/>
        <c:crosses val="autoZero"/>
        <c:auto val="1"/>
        <c:lblAlgn val="ctr"/>
        <c:lblOffset val="100"/>
        <c:noMultiLvlLbl val="0"/>
      </c:catAx>
      <c:valAx>
        <c:axId val="1388890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vert="horz"/>
          <a:lstStyle/>
          <a:p>
            <a:pPr>
              <a:defRPr/>
            </a:pPr>
            <a:endParaRPr lang="es-CO"/>
          </a:p>
        </c:txPr>
        <c:crossAx val="138887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ysClr val="windowText" lastClr="000000"/>
          </a:solidFill>
          <a:latin typeface="Arial" panose="020B0604020202020204" pitchFamily="34" charset="0"/>
          <a:cs typeface="Arial" panose="020B0604020202020204" pitchFamily="34" charset="0"/>
        </a:defRPr>
      </a:pPr>
      <a:endParaRPr lang="es-CO"/>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vert="horz"/>
          <a:lstStyle/>
          <a:p>
            <a:pPr>
              <a:defRPr sz="1400"/>
            </a:pPr>
            <a:r>
              <a:rPr lang="es-CO" sz="1400"/>
              <a:t>COBERTURA</a:t>
            </a:r>
          </a:p>
        </c:rich>
      </c:tx>
      <c:overlay val="0"/>
      <c:spPr>
        <a:noFill/>
        <a:ln>
          <a:noFill/>
        </a:ln>
        <a:effectLst/>
      </c:spPr>
    </c:title>
    <c:autoTitleDeleted val="0"/>
    <c:plotArea>
      <c:layout/>
      <c:barChart>
        <c:barDir val="col"/>
        <c:grouping val="clustered"/>
        <c:varyColors val="0"/>
        <c:ser>
          <c:idx val="0"/>
          <c:order val="0"/>
          <c:spPr>
            <a:solidFill>
              <a:schemeClr val="accent1"/>
            </a:solidFill>
            <a:ln>
              <a:noFill/>
            </a:ln>
            <a:effectLst/>
          </c:spPr>
          <c:invertIfNegative val="0"/>
          <c:cat>
            <c:strRef>
              <c:f>DH!$R$4:$AC$4</c:f>
              <c:strCache>
                <c:ptCount val="12"/>
                <c:pt idx="0">
                  <c:v>ENE</c:v>
                </c:pt>
                <c:pt idx="1">
                  <c:v>FEB</c:v>
                </c:pt>
                <c:pt idx="2">
                  <c:v>MAR</c:v>
                </c:pt>
                <c:pt idx="3">
                  <c:v>ABR</c:v>
                </c:pt>
                <c:pt idx="4">
                  <c:v>MAY</c:v>
                </c:pt>
                <c:pt idx="5">
                  <c:v>JUN</c:v>
                </c:pt>
                <c:pt idx="6">
                  <c:v>JUL</c:v>
                </c:pt>
                <c:pt idx="7">
                  <c:v>AGO</c:v>
                </c:pt>
                <c:pt idx="8">
                  <c:v>SEP</c:v>
                </c:pt>
                <c:pt idx="9">
                  <c:v>OCT</c:v>
                </c:pt>
                <c:pt idx="10">
                  <c:v>NOV</c:v>
                </c:pt>
                <c:pt idx="11">
                  <c:v>DIC</c:v>
                </c:pt>
              </c:strCache>
            </c:strRef>
          </c:cat>
          <c:val>
            <c:numRef>
              <c:f>DH!$R$5:$AC$5</c:f>
              <c:numCache>
                <c:formatCode>0%</c:formatCode>
                <c:ptCount val="12"/>
              </c:numCache>
            </c:numRef>
          </c:val>
          <c:extLst>
            <c:ext xmlns:c16="http://schemas.microsoft.com/office/drawing/2014/chart" uri="{C3380CC4-5D6E-409C-BE32-E72D297353CC}">
              <c16:uniqueId val="{00000000-16F1-482C-8724-009E6AAAB63C}"/>
            </c:ext>
          </c:extLst>
        </c:ser>
        <c:dLbls>
          <c:showLegendKey val="0"/>
          <c:showVal val="0"/>
          <c:showCatName val="0"/>
          <c:showSerName val="0"/>
          <c:showPercent val="0"/>
          <c:showBubbleSize val="0"/>
        </c:dLbls>
        <c:gapWidth val="219"/>
        <c:overlap val="-27"/>
        <c:axId val="138930432"/>
        <c:axId val="140513280"/>
      </c:barChart>
      <c:lineChart>
        <c:grouping val="standard"/>
        <c:varyColors val="0"/>
        <c:ser>
          <c:idx val="1"/>
          <c:order val="1"/>
          <c:spPr>
            <a:ln w="28575">
              <a:solidFill>
                <a:srgbClr val="00CC99"/>
              </a:solidFill>
            </a:ln>
          </c:spPr>
          <c:marker>
            <c:symbol val="none"/>
          </c:marker>
          <c:cat>
            <c:strRef>
              <c:f>DH!$R$4:$AC$4</c:f>
              <c:strCache>
                <c:ptCount val="12"/>
                <c:pt idx="0">
                  <c:v>ENE</c:v>
                </c:pt>
                <c:pt idx="1">
                  <c:v>FEB</c:v>
                </c:pt>
                <c:pt idx="2">
                  <c:v>MAR</c:v>
                </c:pt>
                <c:pt idx="3">
                  <c:v>ABR</c:v>
                </c:pt>
                <c:pt idx="4">
                  <c:v>MAY</c:v>
                </c:pt>
                <c:pt idx="5">
                  <c:v>JUN</c:v>
                </c:pt>
                <c:pt idx="6">
                  <c:v>JUL</c:v>
                </c:pt>
                <c:pt idx="7">
                  <c:v>AGO</c:v>
                </c:pt>
                <c:pt idx="8">
                  <c:v>SEP</c:v>
                </c:pt>
                <c:pt idx="9">
                  <c:v>OCT</c:v>
                </c:pt>
                <c:pt idx="10">
                  <c:v>NOV</c:v>
                </c:pt>
                <c:pt idx="11">
                  <c:v>DIC</c:v>
                </c:pt>
              </c:strCache>
            </c:strRef>
          </c:cat>
          <c:val>
            <c:numRef>
              <c:f>DH!$R$6:$AC$6</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smooth val="0"/>
          <c:extLst>
            <c:ext xmlns:c16="http://schemas.microsoft.com/office/drawing/2014/chart" uri="{C3380CC4-5D6E-409C-BE32-E72D297353CC}">
              <c16:uniqueId val="{00000000-6CF0-4605-B3FA-34D4E40F9691}"/>
            </c:ext>
          </c:extLst>
        </c:ser>
        <c:dLbls>
          <c:showLegendKey val="0"/>
          <c:showVal val="0"/>
          <c:showCatName val="0"/>
          <c:showSerName val="0"/>
          <c:showPercent val="0"/>
          <c:showBubbleSize val="0"/>
        </c:dLbls>
        <c:marker val="1"/>
        <c:smooth val="0"/>
        <c:axId val="138930432"/>
        <c:axId val="140513280"/>
      </c:lineChart>
      <c:catAx>
        <c:axId val="1389304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vert="horz"/>
          <a:lstStyle/>
          <a:p>
            <a:pPr>
              <a:defRPr/>
            </a:pPr>
            <a:endParaRPr lang="es-CO"/>
          </a:p>
        </c:txPr>
        <c:crossAx val="140513280"/>
        <c:crosses val="autoZero"/>
        <c:auto val="1"/>
        <c:lblAlgn val="ctr"/>
        <c:lblOffset val="100"/>
        <c:noMultiLvlLbl val="0"/>
      </c:catAx>
      <c:valAx>
        <c:axId val="14051328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vert="horz"/>
          <a:lstStyle/>
          <a:p>
            <a:pPr>
              <a:defRPr/>
            </a:pPr>
            <a:endParaRPr lang="es-CO"/>
          </a:p>
        </c:txPr>
        <c:crossAx val="1389304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latin typeface="Arial" panose="020B0604020202020204" pitchFamily="34" charset="0"/>
          <a:cs typeface="Arial" panose="020B0604020202020204" pitchFamily="34" charset="0"/>
        </a:defRPr>
      </a:pPr>
      <a:endParaRPr lang="es-CO"/>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s-CO"/>
              <a:t>Evaluación</a:t>
            </a:r>
            <a:r>
              <a:rPr lang="es-CO" baseline="0"/>
              <a:t> de Proveedores</a:t>
            </a:r>
            <a:endParaRPr lang="es-CO"/>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s-CO"/>
        </a:p>
      </c:txPr>
    </c:title>
    <c:autoTitleDeleted val="0"/>
    <c:plotArea>
      <c:layout/>
      <c:barChart>
        <c:barDir val="col"/>
        <c:grouping val="clustered"/>
        <c:varyColors val="0"/>
        <c:ser>
          <c:idx val="0"/>
          <c:order val="0"/>
          <c:spPr>
            <a:solidFill>
              <a:schemeClr val="accent1"/>
            </a:solidFill>
            <a:ln>
              <a:noFill/>
            </a:ln>
            <a:effectLst/>
          </c:spPr>
          <c:invertIfNegative val="0"/>
          <c:cat>
            <c:strRef>
              <c:f>Comp!$B$4:$M$4</c:f>
              <c:strCache>
                <c:ptCount val="12"/>
                <c:pt idx="0">
                  <c:v>ENE</c:v>
                </c:pt>
                <c:pt idx="1">
                  <c:v>FEB</c:v>
                </c:pt>
                <c:pt idx="2">
                  <c:v>MAR</c:v>
                </c:pt>
                <c:pt idx="3">
                  <c:v>ABR</c:v>
                </c:pt>
                <c:pt idx="4">
                  <c:v>MAY</c:v>
                </c:pt>
                <c:pt idx="5">
                  <c:v>JUN</c:v>
                </c:pt>
                <c:pt idx="6">
                  <c:v>JUL</c:v>
                </c:pt>
                <c:pt idx="7">
                  <c:v>AGO</c:v>
                </c:pt>
                <c:pt idx="8">
                  <c:v>SEP</c:v>
                </c:pt>
                <c:pt idx="9">
                  <c:v>OCT</c:v>
                </c:pt>
                <c:pt idx="10">
                  <c:v>NOV</c:v>
                </c:pt>
                <c:pt idx="11">
                  <c:v>DIC</c:v>
                </c:pt>
              </c:strCache>
            </c:strRef>
          </c:cat>
          <c:val>
            <c:numRef>
              <c:f>Comp!$B$5:$M$5</c:f>
              <c:numCache>
                <c:formatCode>0%</c:formatCode>
                <c:ptCount val="12"/>
              </c:numCache>
            </c:numRef>
          </c:val>
          <c:extLst>
            <c:ext xmlns:c16="http://schemas.microsoft.com/office/drawing/2014/chart" uri="{C3380CC4-5D6E-409C-BE32-E72D297353CC}">
              <c16:uniqueId val="{00000000-5DCE-406A-BB4B-85700C28E356}"/>
            </c:ext>
          </c:extLst>
        </c:ser>
        <c:dLbls>
          <c:showLegendKey val="0"/>
          <c:showVal val="0"/>
          <c:showCatName val="0"/>
          <c:showSerName val="0"/>
          <c:showPercent val="0"/>
          <c:showBubbleSize val="0"/>
        </c:dLbls>
        <c:gapWidth val="219"/>
        <c:overlap val="-27"/>
        <c:axId val="138066176"/>
        <c:axId val="138072064"/>
      </c:barChart>
      <c:lineChart>
        <c:grouping val="standard"/>
        <c:varyColors val="0"/>
        <c:ser>
          <c:idx val="1"/>
          <c:order val="1"/>
          <c:spPr>
            <a:ln w="28575" cap="rnd">
              <a:solidFill>
                <a:srgbClr val="00B050"/>
              </a:solidFill>
              <a:round/>
            </a:ln>
            <a:effectLst/>
          </c:spPr>
          <c:marker>
            <c:symbol val="none"/>
          </c:marker>
          <c:cat>
            <c:strRef>
              <c:f>Comp!$B$4:$M$4</c:f>
              <c:strCache>
                <c:ptCount val="12"/>
                <c:pt idx="0">
                  <c:v>ENE</c:v>
                </c:pt>
                <c:pt idx="1">
                  <c:v>FEB</c:v>
                </c:pt>
                <c:pt idx="2">
                  <c:v>MAR</c:v>
                </c:pt>
                <c:pt idx="3">
                  <c:v>ABR</c:v>
                </c:pt>
                <c:pt idx="4">
                  <c:v>MAY</c:v>
                </c:pt>
                <c:pt idx="5">
                  <c:v>JUN</c:v>
                </c:pt>
                <c:pt idx="6">
                  <c:v>JUL</c:v>
                </c:pt>
                <c:pt idx="7">
                  <c:v>AGO</c:v>
                </c:pt>
                <c:pt idx="8">
                  <c:v>SEP</c:v>
                </c:pt>
                <c:pt idx="9">
                  <c:v>OCT</c:v>
                </c:pt>
                <c:pt idx="10">
                  <c:v>NOV</c:v>
                </c:pt>
                <c:pt idx="11">
                  <c:v>DIC</c:v>
                </c:pt>
              </c:strCache>
            </c:strRef>
          </c:cat>
          <c:val>
            <c:numRef>
              <c:f>Comp!$B$6:$M$6</c:f>
              <c:numCache>
                <c:formatCode>0%</c:formatCode>
                <c:ptCount val="12"/>
                <c:pt idx="0">
                  <c:v>0.86</c:v>
                </c:pt>
                <c:pt idx="1">
                  <c:v>0.86</c:v>
                </c:pt>
                <c:pt idx="2">
                  <c:v>0.86</c:v>
                </c:pt>
                <c:pt idx="3">
                  <c:v>0.86</c:v>
                </c:pt>
                <c:pt idx="4">
                  <c:v>0.86</c:v>
                </c:pt>
                <c:pt idx="5">
                  <c:v>0.86</c:v>
                </c:pt>
                <c:pt idx="6">
                  <c:v>0.86</c:v>
                </c:pt>
                <c:pt idx="7">
                  <c:v>0.86</c:v>
                </c:pt>
                <c:pt idx="8">
                  <c:v>0.86</c:v>
                </c:pt>
                <c:pt idx="9">
                  <c:v>0.86</c:v>
                </c:pt>
                <c:pt idx="10">
                  <c:v>0.86</c:v>
                </c:pt>
                <c:pt idx="11">
                  <c:v>0.86</c:v>
                </c:pt>
              </c:numCache>
            </c:numRef>
          </c:val>
          <c:smooth val="0"/>
          <c:extLst>
            <c:ext xmlns:c16="http://schemas.microsoft.com/office/drawing/2014/chart" uri="{C3380CC4-5D6E-409C-BE32-E72D297353CC}">
              <c16:uniqueId val="{00000001-5DCE-406A-BB4B-85700C28E356}"/>
            </c:ext>
          </c:extLst>
        </c:ser>
        <c:dLbls>
          <c:showLegendKey val="0"/>
          <c:showVal val="0"/>
          <c:showCatName val="0"/>
          <c:showSerName val="0"/>
          <c:showPercent val="0"/>
          <c:showBubbleSize val="0"/>
        </c:dLbls>
        <c:marker val="1"/>
        <c:smooth val="0"/>
        <c:axId val="138066176"/>
        <c:axId val="138072064"/>
      </c:lineChart>
      <c:catAx>
        <c:axId val="138066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s-CO"/>
          </a:p>
        </c:txPr>
        <c:crossAx val="138072064"/>
        <c:crosses val="autoZero"/>
        <c:auto val="1"/>
        <c:lblAlgn val="ctr"/>
        <c:lblOffset val="100"/>
        <c:noMultiLvlLbl val="0"/>
      </c:catAx>
      <c:valAx>
        <c:axId val="13807206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s-CO"/>
          </a:p>
        </c:txPr>
        <c:crossAx val="1380661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ysClr val="windowText" lastClr="000000"/>
          </a:solidFill>
          <a:latin typeface="Arial" panose="020B0604020202020204" pitchFamily="34" charset="0"/>
          <a:cs typeface="Arial" panose="020B0604020202020204" pitchFamily="34" charset="0"/>
        </a:defRPr>
      </a:pPr>
      <a:endParaRPr lang="es-CO"/>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s-CO"/>
              <a:t>Producto No</a:t>
            </a:r>
            <a:r>
              <a:rPr lang="es-CO" baseline="0"/>
              <a:t> Conforme - Compras</a:t>
            </a:r>
            <a:endParaRPr lang="es-CO"/>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s-CO"/>
        </a:p>
      </c:txPr>
    </c:title>
    <c:autoTitleDeleted val="0"/>
    <c:plotArea>
      <c:layout/>
      <c:barChart>
        <c:barDir val="col"/>
        <c:grouping val="clustered"/>
        <c:varyColors val="0"/>
        <c:ser>
          <c:idx val="0"/>
          <c:order val="0"/>
          <c:spPr>
            <a:solidFill>
              <a:schemeClr val="accent1"/>
            </a:solidFill>
            <a:ln>
              <a:noFill/>
            </a:ln>
            <a:effectLst/>
          </c:spPr>
          <c:invertIfNegative val="0"/>
          <c:cat>
            <c:strRef>
              <c:f>Comp!$R$4:$AC$4</c:f>
              <c:strCache>
                <c:ptCount val="12"/>
                <c:pt idx="0">
                  <c:v>ENE</c:v>
                </c:pt>
                <c:pt idx="1">
                  <c:v>FEB</c:v>
                </c:pt>
                <c:pt idx="2">
                  <c:v>MAR</c:v>
                </c:pt>
                <c:pt idx="3">
                  <c:v>ABR</c:v>
                </c:pt>
                <c:pt idx="4">
                  <c:v>MAY</c:v>
                </c:pt>
                <c:pt idx="5">
                  <c:v>JUN</c:v>
                </c:pt>
                <c:pt idx="6">
                  <c:v>JUL</c:v>
                </c:pt>
                <c:pt idx="7">
                  <c:v>AGO</c:v>
                </c:pt>
                <c:pt idx="8">
                  <c:v>SEP</c:v>
                </c:pt>
                <c:pt idx="9">
                  <c:v>OCT</c:v>
                </c:pt>
                <c:pt idx="10">
                  <c:v>NOV</c:v>
                </c:pt>
                <c:pt idx="11">
                  <c:v>DIC</c:v>
                </c:pt>
              </c:strCache>
            </c:strRef>
          </c:cat>
          <c:val>
            <c:numRef>
              <c:f>Comp!$R$5:$AC$5</c:f>
              <c:numCache>
                <c:formatCode>0</c:formatCode>
                <c:ptCount val="12"/>
                <c:pt idx="0">
                  <c:v>0</c:v>
                </c:pt>
                <c:pt idx="1">
                  <c:v>0</c:v>
                </c:pt>
                <c:pt idx="2">
                  <c:v>0</c:v>
                </c:pt>
              </c:numCache>
            </c:numRef>
          </c:val>
          <c:extLst>
            <c:ext xmlns:c16="http://schemas.microsoft.com/office/drawing/2014/chart" uri="{C3380CC4-5D6E-409C-BE32-E72D297353CC}">
              <c16:uniqueId val="{00000000-FD6D-4EB8-93C1-C1FAFB8F99F1}"/>
            </c:ext>
          </c:extLst>
        </c:ser>
        <c:dLbls>
          <c:showLegendKey val="0"/>
          <c:showVal val="0"/>
          <c:showCatName val="0"/>
          <c:showSerName val="0"/>
          <c:showPercent val="0"/>
          <c:showBubbleSize val="0"/>
        </c:dLbls>
        <c:gapWidth val="219"/>
        <c:overlap val="-27"/>
        <c:axId val="138066176"/>
        <c:axId val="138072064"/>
      </c:barChart>
      <c:lineChart>
        <c:grouping val="standard"/>
        <c:varyColors val="0"/>
        <c:ser>
          <c:idx val="1"/>
          <c:order val="1"/>
          <c:spPr>
            <a:ln w="28575" cap="rnd">
              <a:solidFill>
                <a:srgbClr val="C00000"/>
              </a:solidFill>
              <a:round/>
            </a:ln>
            <a:effectLst/>
          </c:spPr>
          <c:marker>
            <c:symbol val="none"/>
          </c:marker>
          <c:cat>
            <c:strRef>
              <c:f>Comp!$R$4:$AC$4</c:f>
              <c:strCache>
                <c:ptCount val="12"/>
                <c:pt idx="0">
                  <c:v>ENE</c:v>
                </c:pt>
                <c:pt idx="1">
                  <c:v>FEB</c:v>
                </c:pt>
                <c:pt idx="2">
                  <c:v>MAR</c:v>
                </c:pt>
                <c:pt idx="3">
                  <c:v>ABR</c:v>
                </c:pt>
                <c:pt idx="4">
                  <c:v>MAY</c:v>
                </c:pt>
                <c:pt idx="5">
                  <c:v>JUN</c:v>
                </c:pt>
                <c:pt idx="6">
                  <c:v>JUL</c:v>
                </c:pt>
                <c:pt idx="7">
                  <c:v>AGO</c:v>
                </c:pt>
                <c:pt idx="8">
                  <c:v>SEP</c:v>
                </c:pt>
                <c:pt idx="9">
                  <c:v>OCT</c:v>
                </c:pt>
                <c:pt idx="10">
                  <c:v>NOV</c:v>
                </c:pt>
                <c:pt idx="11">
                  <c:v>DIC</c:v>
                </c:pt>
              </c:strCache>
            </c:strRef>
          </c:cat>
          <c:val>
            <c:numRef>
              <c:f>Comp!$R$6:$AC$6</c:f>
              <c:numCache>
                <c:formatCode>0</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smooth val="0"/>
          <c:extLst>
            <c:ext xmlns:c16="http://schemas.microsoft.com/office/drawing/2014/chart" uri="{C3380CC4-5D6E-409C-BE32-E72D297353CC}">
              <c16:uniqueId val="{00000001-FD6D-4EB8-93C1-C1FAFB8F99F1}"/>
            </c:ext>
          </c:extLst>
        </c:ser>
        <c:dLbls>
          <c:showLegendKey val="0"/>
          <c:showVal val="0"/>
          <c:showCatName val="0"/>
          <c:showSerName val="0"/>
          <c:showPercent val="0"/>
          <c:showBubbleSize val="0"/>
        </c:dLbls>
        <c:marker val="1"/>
        <c:smooth val="0"/>
        <c:axId val="138066176"/>
        <c:axId val="138072064"/>
      </c:lineChart>
      <c:catAx>
        <c:axId val="138066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s-CO"/>
          </a:p>
        </c:txPr>
        <c:crossAx val="138072064"/>
        <c:crosses val="autoZero"/>
        <c:auto val="1"/>
        <c:lblAlgn val="ctr"/>
        <c:lblOffset val="100"/>
        <c:noMultiLvlLbl val="0"/>
      </c:catAx>
      <c:valAx>
        <c:axId val="13807206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s-CO"/>
          </a:p>
        </c:txPr>
        <c:crossAx val="138066176"/>
        <c:crosses val="autoZero"/>
        <c:crossBetween val="between"/>
        <c:majorUnit val="1"/>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ysClr val="windowText" lastClr="000000"/>
          </a:solidFill>
          <a:latin typeface="Arial" panose="020B0604020202020204" pitchFamily="34" charset="0"/>
          <a:cs typeface="Arial" panose="020B0604020202020204" pitchFamily="34" charset="0"/>
        </a:defRPr>
      </a:pPr>
      <a:endParaRPr lang="es-CO"/>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Cumplimiento Plan de Mantenimiento</a:t>
            </a:r>
          </a:p>
        </c:rich>
      </c:tx>
      <c:layout>
        <c:manualLayout>
          <c:xMode val="edge"/>
          <c:yMode val="edge"/>
          <c:x val="0.26236811023622048"/>
          <c:y val="0"/>
        </c:manualLayout>
      </c:layout>
      <c:overlay val="0"/>
    </c:title>
    <c:autoTitleDeleted val="0"/>
    <c:plotArea>
      <c:layout>
        <c:manualLayout>
          <c:layoutTarget val="inner"/>
          <c:xMode val="edge"/>
          <c:yMode val="edge"/>
          <c:x val="0.11329183328523725"/>
          <c:y val="0.13560011184168988"/>
          <c:w val="0.68045805792600522"/>
          <c:h val="0.65396217225424147"/>
        </c:manualLayout>
      </c:layout>
      <c:lineChart>
        <c:grouping val="standard"/>
        <c:varyColors val="0"/>
        <c:ser>
          <c:idx val="0"/>
          <c:order val="0"/>
          <c:tx>
            <c:strRef>
              <c:f>'Medición '!#REF!</c:f>
              <c:strCache>
                <c:ptCount val="1"/>
                <c:pt idx="0">
                  <c:v>#REF!</c:v>
                </c:pt>
              </c:strCache>
            </c:strRef>
          </c:tx>
          <c:cat>
            <c:strRef>
              <c:f>Medición!$J$2:$U$2</c:f>
              <c:strCache>
                <c:ptCount val="12"/>
                <c:pt idx="0">
                  <c:v>Ene</c:v>
                </c:pt>
                <c:pt idx="1">
                  <c:v>Feb</c:v>
                </c:pt>
                <c:pt idx="2">
                  <c:v>Mar</c:v>
                </c:pt>
                <c:pt idx="3">
                  <c:v>Abr</c:v>
                </c:pt>
                <c:pt idx="4">
                  <c:v>May</c:v>
                </c:pt>
                <c:pt idx="5">
                  <c:v>Jun</c:v>
                </c:pt>
                <c:pt idx="6">
                  <c:v>Jul</c:v>
                </c:pt>
                <c:pt idx="7">
                  <c:v>Ago</c:v>
                </c:pt>
                <c:pt idx="8">
                  <c:v>Sept</c:v>
                </c:pt>
                <c:pt idx="9">
                  <c:v>Oct</c:v>
                </c:pt>
                <c:pt idx="10">
                  <c:v>Nov</c:v>
                </c:pt>
                <c:pt idx="11">
                  <c:v>Dic</c:v>
                </c:pt>
              </c:strCache>
            </c:strRef>
          </c:cat>
          <c:val>
            <c:numRef>
              <c:f>'Medición '!#REF!</c:f>
              <c:numCache>
                <c:formatCode>General</c:formatCode>
                <c:ptCount val="1"/>
                <c:pt idx="0">
                  <c:v>1</c:v>
                </c:pt>
              </c:numCache>
            </c:numRef>
          </c:val>
          <c:smooth val="0"/>
          <c:extLst>
            <c:ext xmlns:c16="http://schemas.microsoft.com/office/drawing/2014/chart" uri="{C3380CC4-5D6E-409C-BE32-E72D297353CC}">
              <c16:uniqueId val="{00000000-5556-4B4E-B54A-A86E719EBF53}"/>
            </c:ext>
          </c:extLst>
        </c:ser>
        <c:ser>
          <c:idx val="1"/>
          <c:order val="1"/>
          <c:tx>
            <c:strRef>
              <c:f>Gráficos!$H$3</c:f>
              <c:strCache>
                <c:ptCount val="1"/>
                <c:pt idx="0">
                  <c:v>Meta</c:v>
                </c:pt>
              </c:strCache>
            </c:strRef>
          </c:tx>
          <c:cat>
            <c:strRef>
              <c:f>Medición!$J$2:$U$2</c:f>
              <c:strCache>
                <c:ptCount val="12"/>
                <c:pt idx="0">
                  <c:v>Ene</c:v>
                </c:pt>
                <c:pt idx="1">
                  <c:v>Feb</c:v>
                </c:pt>
                <c:pt idx="2">
                  <c:v>Mar</c:v>
                </c:pt>
                <c:pt idx="3">
                  <c:v>Abr</c:v>
                </c:pt>
                <c:pt idx="4">
                  <c:v>May</c:v>
                </c:pt>
                <c:pt idx="5">
                  <c:v>Jun</c:v>
                </c:pt>
                <c:pt idx="6">
                  <c:v>Jul</c:v>
                </c:pt>
                <c:pt idx="7">
                  <c:v>Ago</c:v>
                </c:pt>
                <c:pt idx="8">
                  <c:v>Sept</c:v>
                </c:pt>
                <c:pt idx="9">
                  <c:v>Oct</c:v>
                </c:pt>
                <c:pt idx="10">
                  <c:v>Nov</c:v>
                </c:pt>
                <c:pt idx="11">
                  <c:v>Dic</c:v>
                </c:pt>
              </c:strCache>
            </c:strRef>
          </c:cat>
          <c:val>
            <c:numRef>
              <c:f>Gráficos!$H$4:$H$15</c:f>
              <c:numCache>
                <c:formatCode>0%</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smooth val="0"/>
          <c:extLst>
            <c:ext xmlns:c16="http://schemas.microsoft.com/office/drawing/2014/chart" uri="{C3380CC4-5D6E-409C-BE32-E72D297353CC}">
              <c16:uniqueId val="{00000001-5556-4B4E-B54A-A86E719EBF53}"/>
            </c:ext>
          </c:extLst>
        </c:ser>
        <c:dLbls>
          <c:showLegendKey val="0"/>
          <c:showVal val="0"/>
          <c:showCatName val="0"/>
          <c:showSerName val="0"/>
          <c:showPercent val="0"/>
          <c:showBubbleSize val="0"/>
        </c:dLbls>
        <c:marker val="1"/>
        <c:smooth val="0"/>
        <c:axId val="140323456"/>
        <c:axId val="140337536"/>
      </c:lineChart>
      <c:catAx>
        <c:axId val="140323456"/>
        <c:scaling>
          <c:orientation val="minMax"/>
        </c:scaling>
        <c:delete val="0"/>
        <c:axPos val="b"/>
        <c:numFmt formatCode="General" sourceLinked="1"/>
        <c:majorTickMark val="out"/>
        <c:minorTickMark val="none"/>
        <c:tickLblPos val="nextTo"/>
        <c:crossAx val="140337536"/>
        <c:crosses val="autoZero"/>
        <c:auto val="1"/>
        <c:lblAlgn val="ctr"/>
        <c:lblOffset val="100"/>
        <c:noMultiLvlLbl val="0"/>
      </c:catAx>
      <c:valAx>
        <c:axId val="140337536"/>
        <c:scaling>
          <c:orientation val="minMax"/>
        </c:scaling>
        <c:delete val="0"/>
        <c:axPos val="l"/>
        <c:majorGridlines/>
        <c:numFmt formatCode="General" sourceLinked="1"/>
        <c:majorTickMark val="out"/>
        <c:minorTickMark val="none"/>
        <c:tickLblPos val="nextTo"/>
        <c:crossAx val="140323456"/>
        <c:crosses val="autoZero"/>
        <c:crossBetween val="between"/>
      </c:valAx>
    </c:plotArea>
    <c:legend>
      <c:legendPos val="r"/>
      <c:layout>
        <c:manualLayout>
          <c:xMode val="edge"/>
          <c:yMode val="edge"/>
          <c:x val="0.78691438439305039"/>
          <c:y val="0.36755577427821523"/>
          <c:w val="0.21030776912048296"/>
          <c:h val="0.35724919801691457"/>
        </c:manualLayout>
      </c:layout>
      <c:overlay val="0"/>
    </c:legend>
    <c:plotVisOnly val="1"/>
    <c:dispBlanksAs val="gap"/>
    <c:showDLblsOverMax val="0"/>
  </c:chart>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9.2787899687721512E-2"/>
          <c:y val="0.23755132550178801"/>
          <c:w val="0.61655382493246735"/>
          <c:h val="0.52591290166399107"/>
        </c:manualLayout>
      </c:layout>
      <c:lineChart>
        <c:grouping val="standard"/>
        <c:varyColors val="0"/>
        <c:ser>
          <c:idx val="0"/>
          <c:order val="0"/>
          <c:marker>
            <c:symbol val="diamond"/>
            <c:size val="6"/>
          </c:marker>
          <c:cat>
            <c:strRef>
              <c:f>Gráficos!$I$36:$I$47</c:f>
              <c:strCache>
                <c:ptCount val="12"/>
                <c:pt idx="0">
                  <c:v>Enero</c:v>
                </c:pt>
                <c:pt idx="1">
                  <c:v>Febrero</c:v>
                </c:pt>
                <c:pt idx="2">
                  <c:v>Marzo</c:v>
                </c:pt>
                <c:pt idx="3">
                  <c:v>Abril</c:v>
                </c:pt>
                <c:pt idx="4">
                  <c:v>Mayo</c:v>
                </c:pt>
                <c:pt idx="5">
                  <c:v>Junio</c:v>
                </c:pt>
                <c:pt idx="6">
                  <c:v>Julio</c:v>
                </c:pt>
                <c:pt idx="7">
                  <c:v>Agosto</c:v>
                </c:pt>
                <c:pt idx="8">
                  <c:v>Septiembre</c:v>
                </c:pt>
                <c:pt idx="9">
                  <c:v>Octubre</c:v>
                </c:pt>
                <c:pt idx="10">
                  <c:v>Noviembre</c:v>
                </c:pt>
                <c:pt idx="11">
                  <c:v>Diciembre</c:v>
                </c:pt>
              </c:strCache>
            </c:strRef>
          </c:cat>
          <c:val>
            <c:numRef>
              <c:f>'Medición '!#REF!</c:f>
              <c:numCache>
                <c:formatCode>General</c:formatCode>
                <c:ptCount val="1"/>
                <c:pt idx="0">
                  <c:v>1</c:v>
                </c:pt>
              </c:numCache>
            </c:numRef>
          </c:val>
          <c:smooth val="0"/>
          <c:extLst>
            <c:ext xmlns:c15="http://schemas.microsoft.com/office/drawing/2012/chart" uri="{02D57815-91ED-43cb-92C2-25804820EDAC}">
              <c15:filteredSeriesTitle>
                <c15:tx>
                  <c:strRef>
                    <c:extLst>
                      <c:ext uri="{02D57815-91ED-43cb-92C2-25804820EDAC}">
                        <c15:formulaRef>
                          <c15:sqref>'Medición '!#REF!</c15:sqref>
                        </c15:formulaRef>
                      </c:ext>
                    </c:extLst>
                    <c:strCache>
                      <c:ptCount val="1"/>
                      <c:pt idx="0">
                        <c:v>#REF!</c:v>
                      </c:pt>
                    </c:strCache>
                  </c:strRef>
                </c15:tx>
              </c15:filteredSeriesTitle>
            </c:ext>
            <c:ext xmlns:c16="http://schemas.microsoft.com/office/drawing/2014/chart" uri="{C3380CC4-5D6E-409C-BE32-E72D297353CC}">
              <c16:uniqueId val="{00000000-9F5A-4CAF-AB8C-7B6E3062A41F}"/>
            </c:ext>
          </c:extLst>
        </c:ser>
        <c:dLbls>
          <c:showLegendKey val="0"/>
          <c:showVal val="0"/>
          <c:showCatName val="0"/>
          <c:showSerName val="0"/>
          <c:showPercent val="0"/>
          <c:showBubbleSize val="0"/>
        </c:dLbls>
        <c:marker val="1"/>
        <c:smooth val="0"/>
        <c:axId val="140350208"/>
        <c:axId val="140351744"/>
      </c:lineChart>
      <c:catAx>
        <c:axId val="140350208"/>
        <c:scaling>
          <c:orientation val="minMax"/>
        </c:scaling>
        <c:delete val="0"/>
        <c:axPos val="b"/>
        <c:numFmt formatCode="General" sourceLinked="0"/>
        <c:majorTickMark val="out"/>
        <c:minorTickMark val="none"/>
        <c:tickLblPos val="nextTo"/>
        <c:crossAx val="140351744"/>
        <c:crosses val="autoZero"/>
        <c:auto val="1"/>
        <c:lblAlgn val="ctr"/>
        <c:lblOffset val="100"/>
        <c:noMultiLvlLbl val="0"/>
      </c:catAx>
      <c:valAx>
        <c:axId val="140351744"/>
        <c:scaling>
          <c:orientation val="minMax"/>
        </c:scaling>
        <c:delete val="0"/>
        <c:axPos val="l"/>
        <c:majorGridlines/>
        <c:numFmt formatCode="General" sourceLinked="1"/>
        <c:majorTickMark val="out"/>
        <c:minorTickMark val="none"/>
        <c:tickLblPos val="nextTo"/>
        <c:crossAx val="140350208"/>
        <c:crosses val="autoZero"/>
        <c:crossBetween val="between"/>
      </c:valAx>
    </c:plotArea>
    <c:legend>
      <c:legendPos val="r"/>
      <c:layout>
        <c:manualLayout>
          <c:xMode val="edge"/>
          <c:yMode val="edge"/>
          <c:x val="0.73414793953675495"/>
          <c:y val="0.33495662000583254"/>
          <c:w val="0.24918539379657834"/>
          <c:h val="0.38541083406240889"/>
        </c:manualLayout>
      </c:layout>
      <c:overlay val="0"/>
    </c:legend>
    <c:plotVisOnly val="1"/>
    <c:dispBlanksAs val="gap"/>
    <c:showDLblsOverMax val="0"/>
  </c:chart>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s-CO"/>
              <a:t>Cumplimiento de Pedidos</a:t>
            </a:r>
            <a:r>
              <a:rPr lang="es-CO" baseline="0"/>
              <a:t> (OTIF)</a:t>
            </a:r>
            <a:endParaRPr lang="es-CO"/>
          </a:p>
        </c:rich>
      </c:tx>
      <c:overlay val="1"/>
    </c:title>
    <c:autoTitleDeleted val="0"/>
    <c:plotArea>
      <c:layout>
        <c:manualLayout>
          <c:layoutTarget val="inner"/>
          <c:xMode val="edge"/>
          <c:yMode val="edge"/>
          <c:x val="0.10107558959501647"/>
          <c:y val="0.14287511274712952"/>
          <c:w val="0.83728774340365919"/>
          <c:h val="0.57602626297099857"/>
        </c:manualLayout>
      </c:layout>
      <c:lineChart>
        <c:grouping val="standard"/>
        <c:varyColors val="0"/>
        <c:ser>
          <c:idx val="0"/>
          <c:order val="0"/>
          <c:tx>
            <c:strRef>
              <c:f>Med!#REF!</c:f>
              <c:strCache>
                <c:ptCount val="1"/>
                <c:pt idx="0">
                  <c:v>#REF!</c:v>
                </c:pt>
              </c:strCache>
            </c:strRef>
          </c:tx>
          <c:marker>
            <c:symbol val="diamond"/>
            <c:size val="6"/>
          </c:marker>
          <c:dLbls>
            <c:dLbl>
              <c:idx val="0"/>
              <c:layout>
                <c:manualLayout>
                  <c:x val="-3.6111111111111108E-2"/>
                  <c:y val="-4.166666666666666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F1CF-4A91-9012-5716BC9C3E2A}"/>
                </c:ext>
              </c:extLst>
            </c:dLbl>
            <c:dLbl>
              <c:idx val="1"/>
              <c:delete val="1"/>
              <c:extLst>
                <c:ext xmlns:c15="http://schemas.microsoft.com/office/drawing/2012/chart" uri="{CE6537A1-D6FC-4f65-9D91-7224C49458BB}"/>
                <c:ext xmlns:c16="http://schemas.microsoft.com/office/drawing/2014/chart" uri="{C3380CC4-5D6E-409C-BE32-E72D297353CC}">
                  <c16:uniqueId val="{00000001-F1CF-4A91-9012-5716BC9C3E2A}"/>
                </c:ext>
              </c:extLst>
            </c:dLbl>
            <c:dLbl>
              <c:idx val="7"/>
              <c:layout>
                <c:manualLayout>
                  <c:x val="2.185792349726776E-2"/>
                  <c:y val="8.2559339525283427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F1CF-4A91-9012-5716BC9C3E2A}"/>
                </c:ext>
              </c:extLst>
            </c:dLbl>
            <c:dLbl>
              <c:idx val="8"/>
              <c:layout>
                <c:manualLayout>
                  <c:x val="-4.8573163327261691E-3"/>
                  <c:y val="-6.191950464396284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F1CF-4A91-9012-5716BC9C3E2A}"/>
                </c:ext>
              </c:extLst>
            </c:dLbl>
            <c:dLbl>
              <c:idx val="9"/>
              <c:layout>
                <c:manualLayout>
                  <c:x val="-2.4286581663631734E-3"/>
                  <c:y val="4.127966976264186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F1CF-4A91-9012-5716BC9C3E2A}"/>
                </c:ext>
              </c:extLst>
            </c:dLbl>
            <c:dLbl>
              <c:idx val="10"/>
              <c:layout>
                <c:manualLayout>
                  <c:x val="4.8573163327260797E-3"/>
                  <c:y val="1.65118679050567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F1CF-4A91-9012-5716BC9C3E2A}"/>
                </c:ext>
              </c:extLst>
            </c:dLbl>
            <c:spPr>
              <a:noFill/>
              <a:ln>
                <a:noFill/>
              </a:ln>
              <a:effectLst/>
            </c:spPr>
            <c:txPr>
              <a:bodyPr/>
              <a:lstStyle/>
              <a:p>
                <a:pPr>
                  <a:defRPr b="1"/>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trendline>
            <c:trendlineType val="linear"/>
            <c:dispRSqr val="0"/>
            <c:dispEq val="0"/>
          </c:trendline>
          <c:cat>
            <c:strRef>
              <c:f>Gráficos!$I$36:$I$47</c:f>
              <c:strCache>
                <c:ptCount val="12"/>
                <c:pt idx="0">
                  <c:v>Enero</c:v>
                </c:pt>
                <c:pt idx="1">
                  <c:v>Febrero</c:v>
                </c:pt>
                <c:pt idx="2">
                  <c:v>Marzo</c:v>
                </c:pt>
                <c:pt idx="3">
                  <c:v>Abril</c:v>
                </c:pt>
                <c:pt idx="4">
                  <c:v>Mayo</c:v>
                </c:pt>
                <c:pt idx="5">
                  <c:v>Junio</c:v>
                </c:pt>
                <c:pt idx="6">
                  <c:v>Julio</c:v>
                </c:pt>
                <c:pt idx="7">
                  <c:v>Agosto</c:v>
                </c:pt>
                <c:pt idx="8">
                  <c:v>Septiembre</c:v>
                </c:pt>
                <c:pt idx="9">
                  <c:v>Octubre</c:v>
                </c:pt>
                <c:pt idx="10">
                  <c:v>Noviembre</c:v>
                </c:pt>
                <c:pt idx="11">
                  <c:v>Diciembre</c:v>
                </c:pt>
              </c:strCache>
            </c:strRef>
          </c:cat>
          <c:val>
            <c:numRef>
              <c:f>Med!#REF!</c:f>
              <c:numCache>
                <c:formatCode>General</c:formatCode>
                <c:ptCount val="1"/>
                <c:pt idx="0">
                  <c:v>1</c:v>
                </c:pt>
              </c:numCache>
            </c:numRef>
          </c:val>
          <c:smooth val="0"/>
          <c:extLst>
            <c:ext xmlns:c16="http://schemas.microsoft.com/office/drawing/2014/chart" uri="{C3380CC4-5D6E-409C-BE32-E72D297353CC}">
              <c16:uniqueId val="{00000007-F1CF-4A91-9012-5716BC9C3E2A}"/>
            </c:ext>
          </c:extLst>
        </c:ser>
        <c:ser>
          <c:idx val="1"/>
          <c:order val="1"/>
          <c:tx>
            <c:strRef>
              <c:f>Gráficos!$H$35</c:f>
              <c:strCache>
                <c:ptCount val="1"/>
                <c:pt idx="0">
                  <c:v>Meta</c:v>
                </c:pt>
              </c:strCache>
            </c:strRef>
          </c:tx>
          <c:dLbls>
            <c:dLbl>
              <c:idx val="0"/>
              <c:layout>
                <c:manualLayout>
                  <c:x val="-3.1572556162720096E-2"/>
                  <c:y val="3.715170278637770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F1CF-4A91-9012-5716BC9C3E2A}"/>
                </c:ext>
              </c:extLst>
            </c:dLbl>
            <c:dLbl>
              <c:idx val="1"/>
              <c:delete val="1"/>
              <c:extLst>
                <c:ext xmlns:c15="http://schemas.microsoft.com/office/drawing/2012/chart" uri="{CE6537A1-D6FC-4f65-9D91-7224C49458BB}"/>
                <c:ext xmlns:c16="http://schemas.microsoft.com/office/drawing/2014/chart" uri="{C3380CC4-5D6E-409C-BE32-E72D297353CC}">
                  <c16:uniqueId val="{00000009-F1CF-4A91-9012-5716BC9C3E2A}"/>
                </c:ext>
              </c:extLst>
            </c:dLbl>
            <c:dLbl>
              <c:idx val="2"/>
              <c:delete val="1"/>
              <c:extLst>
                <c:ext xmlns:c15="http://schemas.microsoft.com/office/drawing/2012/chart" uri="{CE6537A1-D6FC-4f65-9D91-7224C49458BB}"/>
                <c:ext xmlns:c16="http://schemas.microsoft.com/office/drawing/2014/chart" uri="{C3380CC4-5D6E-409C-BE32-E72D297353CC}">
                  <c16:uniqueId val="{0000000A-F1CF-4A91-9012-5716BC9C3E2A}"/>
                </c:ext>
              </c:extLst>
            </c:dLbl>
            <c:dLbl>
              <c:idx val="3"/>
              <c:layout>
                <c:manualLayout>
                  <c:x val="0"/>
                  <c:y val="-3.715170278637770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F1CF-4A91-9012-5716BC9C3E2A}"/>
                </c:ext>
              </c:extLst>
            </c:dLbl>
            <c:dLbl>
              <c:idx val="4"/>
              <c:delete val="1"/>
              <c:extLst>
                <c:ext xmlns:c15="http://schemas.microsoft.com/office/drawing/2012/chart" uri="{CE6537A1-D6FC-4f65-9D91-7224C49458BB}"/>
                <c:ext xmlns:c16="http://schemas.microsoft.com/office/drawing/2014/chart" uri="{C3380CC4-5D6E-409C-BE32-E72D297353CC}">
                  <c16:uniqueId val="{0000000C-F1CF-4A91-9012-5716BC9C3E2A}"/>
                </c:ext>
              </c:extLst>
            </c:dLbl>
            <c:dLbl>
              <c:idx val="5"/>
              <c:delete val="1"/>
              <c:extLst>
                <c:ext xmlns:c15="http://schemas.microsoft.com/office/drawing/2012/chart" uri="{CE6537A1-D6FC-4f65-9D91-7224C49458BB}"/>
                <c:ext xmlns:c16="http://schemas.microsoft.com/office/drawing/2014/chart" uri="{C3380CC4-5D6E-409C-BE32-E72D297353CC}">
                  <c16:uniqueId val="{0000000D-F1CF-4A91-9012-5716BC9C3E2A}"/>
                </c:ext>
              </c:extLst>
            </c:dLbl>
            <c:dLbl>
              <c:idx val="6"/>
              <c:delete val="1"/>
              <c:extLst>
                <c:ext xmlns:c15="http://schemas.microsoft.com/office/drawing/2012/chart" uri="{CE6537A1-D6FC-4f65-9D91-7224C49458BB}"/>
                <c:ext xmlns:c16="http://schemas.microsoft.com/office/drawing/2014/chart" uri="{C3380CC4-5D6E-409C-BE32-E72D297353CC}">
                  <c16:uniqueId val="{0000000E-F1CF-4A91-9012-5716BC9C3E2A}"/>
                </c:ext>
              </c:extLst>
            </c:dLbl>
            <c:dLbl>
              <c:idx val="7"/>
              <c:delete val="1"/>
              <c:extLst>
                <c:ext xmlns:c15="http://schemas.microsoft.com/office/drawing/2012/chart" uri="{CE6537A1-D6FC-4f65-9D91-7224C49458BB}"/>
                <c:ext xmlns:c16="http://schemas.microsoft.com/office/drawing/2014/chart" uri="{C3380CC4-5D6E-409C-BE32-E72D297353CC}">
                  <c16:uniqueId val="{0000000F-F1CF-4A91-9012-5716BC9C3E2A}"/>
                </c:ext>
              </c:extLst>
            </c:dLbl>
            <c:dLbl>
              <c:idx val="8"/>
              <c:delete val="1"/>
              <c:extLst>
                <c:ext xmlns:c15="http://schemas.microsoft.com/office/drawing/2012/chart" uri="{CE6537A1-D6FC-4f65-9D91-7224C49458BB}"/>
                <c:ext xmlns:c16="http://schemas.microsoft.com/office/drawing/2014/chart" uri="{C3380CC4-5D6E-409C-BE32-E72D297353CC}">
                  <c16:uniqueId val="{00000010-F1CF-4A91-9012-5716BC9C3E2A}"/>
                </c:ext>
              </c:extLst>
            </c:dLbl>
            <c:dLbl>
              <c:idx val="9"/>
              <c:delete val="1"/>
              <c:extLst>
                <c:ext xmlns:c15="http://schemas.microsoft.com/office/drawing/2012/chart" uri="{CE6537A1-D6FC-4f65-9D91-7224C49458BB}"/>
                <c:ext xmlns:c16="http://schemas.microsoft.com/office/drawing/2014/chart" uri="{C3380CC4-5D6E-409C-BE32-E72D297353CC}">
                  <c16:uniqueId val="{00000011-F1CF-4A91-9012-5716BC9C3E2A}"/>
                </c:ext>
              </c:extLst>
            </c:dLbl>
            <c:dLbl>
              <c:idx val="10"/>
              <c:delete val="1"/>
              <c:extLst>
                <c:ext xmlns:c15="http://schemas.microsoft.com/office/drawing/2012/chart" uri="{CE6537A1-D6FC-4f65-9D91-7224C49458BB}"/>
                <c:ext xmlns:c16="http://schemas.microsoft.com/office/drawing/2014/chart" uri="{C3380CC4-5D6E-409C-BE32-E72D297353CC}">
                  <c16:uniqueId val="{00000012-F1CF-4A91-9012-5716BC9C3E2A}"/>
                </c:ext>
              </c:extLst>
            </c:dLbl>
            <c:dLbl>
              <c:idx val="11"/>
              <c:delete val="1"/>
              <c:extLst>
                <c:ext xmlns:c15="http://schemas.microsoft.com/office/drawing/2012/chart" uri="{CE6537A1-D6FC-4f65-9D91-7224C49458BB}"/>
                <c:ext xmlns:c16="http://schemas.microsoft.com/office/drawing/2014/chart" uri="{C3380CC4-5D6E-409C-BE32-E72D297353CC}">
                  <c16:uniqueId val="{00000013-F1CF-4A91-9012-5716BC9C3E2A}"/>
                </c:ext>
              </c:extLst>
            </c:dLbl>
            <c:spPr>
              <a:noFill/>
              <a:ln>
                <a:noFill/>
              </a:ln>
              <a:effectLst/>
            </c:spPr>
            <c:txPr>
              <a:bodyPr/>
              <a:lstStyle/>
              <a:p>
                <a:pPr>
                  <a:defRPr b="1"/>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Gráficos!$I$36:$I$47</c:f>
              <c:strCache>
                <c:ptCount val="12"/>
                <c:pt idx="0">
                  <c:v>Enero</c:v>
                </c:pt>
                <c:pt idx="1">
                  <c:v>Febrero</c:v>
                </c:pt>
                <c:pt idx="2">
                  <c:v>Marzo</c:v>
                </c:pt>
                <c:pt idx="3">
                  <c:v>Abril</c:v>
                </c:pt>
                <c:pt idx="4">
                  <c:v>Mayo</c:v>
                </c:pt>
                <c:pt idx="5">
                  <c:v>Junio</c:v>
                </c:pt>
                <c:pt idx="6">
                  <c:v>Julio</c:v>
                </c:pt>
                <c:pt idx="7">
                  <c:v>Agosto</c:v>
                </c:pt>
                <c:pt idx="8">
                  <c:v>Septiembre</c:v>
                </c:pt>
                <c:pt idx="9">
                  <c:v>Octubre</c:v>
                </c:pt>
                <c:pt idx="10">
                  <c:v>Noviembre</c:v>
                </c:pt>
                <c:pt idx="11">
                  <c:v>Diciembre</c:v>
                </c:pt>
              </c:strCache>
            </c:strRef>
          </c:cat>
          <c:val>
            <c:numRef>
              <c:f>Gráficos!$H$36:$H$47</c:f>
              <c:numCache>
                <c:formatCode>0%</c:formatCode>
                <c:ptCount val="12"/>
                <c:pt idx="0">
                  <c:v>0.9</c:v>
                </c:pt>
                <c:pt idx="1">
                  <c:v>0.9</c:v>
                </c:pt>
                <c:pt idx="2">
                  <c:v>0.9</c:v>
                </c:pt>
                <c:pt idx="3">
                  <c:v>0.9</c:v>
                </c:pt>
                <c:pt idx="4">
                  <c:v>0.9</c:v>
                </c:pt>
                <c:pt idx="5">
                  <c:v>0.9</c:v>
                </c:pt>
                <c:pt idx="6">
                  <c:v>0.9</c:v>
                </c:pt>
                <c:pt idx="7">
                  <c:v>0.9</c:v>
                </c:pt>
                <c:pt idx="8">
                  <c:v>0.9</c:v>
                </c:pt>
                <c:pt idx="9">
                  <c:v>0.9</c:v>
                </c:pt>
                <c:pt idx="10">
                  <c:v>0.9</c:v>
                </c:pt>
                <c:pt idx="11">
                  <c:v>0.9</c:v>
                </c:pt>
              </c:numCache>
            </c:numRef>
          </c:val>
          <c:smooth val="0"/>
          <c:extLst>
            <c:ext xmlns:c16="http://schemas.microsoft.com/office/drawing/2014/chart" uri="{C3380CC4-5D6E-409C-BE32-E72D297353CC}">
              <c16:uniqueId val="{00000014-F1CF-4A91-9012-5716BC9C3E2A}"/>
            </c:ext>
          </c:extLst>
        </c:ser>
        <c:dLbls>
          <c:showLegendKey val="0"/>
          <c:showVal val="0"/>
          <c:showCatName val="0"/>
          <c:showSerName val="0"/>
          <c:showPercent val="0"/>
          <c:showBubbleSize val="0"/>
        </c:dLbls>
        <c:marker val="1"/>
        <c:smooth val="0"/>
        <c:axId val="140944128"/>
        <c:axId val="140945664"/>
      </c:lineChart>
      <c:catAx>
        <c:axId val="140944128"/>
        <c:scaling>
          <c:orientation val="minMax"/>
        </c:scaling>
        <c:delete val="0"/>
        <c:axPos val="b"/>
        <c:numFmt formatCode="General" sourceLinked="0"/>
        <c:majorTickMark val="out"/>
        <c:minorTickMark val="none"/>
        <c:tickLblPos val="nextTo"/>
        <c:crossAx val="140945664"/>
        <c:crosses val="autoZero"/>
        <c:auto val="1"/>
        <c:lblAlgn val="ctr"/>
        <c:lblOffset val="100"/>
        <c:noMultiLvlLbl val="0"/>
      </c:catAx>
      <c:valAx>
        <c:axId val="140945664"/>
        <c:scaling>
          <c:orientation val="minMax"/>
          <c:min val="0.60000000000000009"/>
        </c:scaling>
        <c:delete val="0"/>
        <c:axPos val="l"/>
        <c:majorGridlines/>
        <c:numFmt formatCode="General" sourceLinked="1"/>
        <c:majorTickMark val="out"/>
        <c:minorTickMark val="none"/>
        <c:tickLblPos val="nextTo"/>
        <c:crossAx val="140944128"/>
        <c:crosses val="autoZero"/>
        <c:crossBetween val="between"/>
        <c:majorUnit val="0.2"/>
        <c:minorUnit val="0.15000000000000002"/>
      </c:valAx>
    </c:plotArea>
    <c:legend>
      <c:legendPos val="r"/>
      <c:layout>
        <c:manualLayout>
          <c:xMode val="edge"/>
          <c:yMode val="edge"/>
          <c:x val="0"/>
          <c:y val="0.88872301179070878"/>
          <c:w val="1"/>
          <c:h val="0.1072143536237537"/>
        </c:manualLayout>
      </c:layout>
      <c:overlay val="0"/>
    </c:legend>
    <c:plotVisOnly val="1"/>
    <c:dispBlanksAs val="gap"/>
    <c:showDLblsOverMax val="0"/>
  </c:chart>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tx1"/>
                </a:solidFill>
                <a:latin typeface="+mn-lt"/>
                <a:ea typeface="+mn-ea"/>
                <a:cs typeface="+mn-cs"/>
              </a:defRPr>
            </a:pPr>
            <a:r>
              <a:rPr lang="es-CO"/>
              <a:t>Disponibilidad de la Planta</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tx1"/>
              </a:solidFill>
              <a:latin typeface="+mn-lt"/>
              <a:ea typeface="+mn-ea"/>
              <a:cs typeface="+mn-cs"/>
            </a:defRPr>
          </a:pPr>
          <a:endParaRPr lang="es-CO"/>
        </a:p>
      </c:txPr>
    </c:title>
    <c:autoTitleDeleted val="0"/>
    <c:plotArea>
      <c:layout/>
      <c:barChart>
        <c:barDir val="col"/>
        <c:grouping val="clustered"/>
        <c:varyColors val="0"/>
        <c:ser>
          <c:idx val="0"/>
          <c:order val="0"/>
          <c:tx>
            <c:strRef>
              <c:f>Medición!#REF!</c:f>
              <c:strCache>
                <c:ptCount val="1"/>
                <c:pt idx="0">
                  <c:v>#REF!</c:v>
                </c:pt>
              </c:strCache>
            </c:strRef>
          </c:tx>
          <c:spPr>
            <a:solidFill>
              <a:schemeClr val="accent6"/>
            </a:solidFill>
            <a:ln>
              <a:noFill/>
            </a:ln>
            <a:effectLst/>
          </c:spPr>
          <c:invertIfNegative val="0"/>
          <c:trendline>
            <c:spPr>
              <a:ln w="6350" cap="rnd" cmpd="sng" algn="ctr">
                <a:solidFill>
                  <a:srgbClr val="FF0000"/>
                </a:solidFill>
                <a:prstDash val="solid"/>
                <a:round/>
              </a:ln>
              <a:effectLst/>
            </c:spPr>
            <c:trendlineType val="linear"/>
            <c:dispRSqr val="0"/>
            <c:dispEq val="0"/>
          </c:trendline>
          <c:cat>
            <c:strRef>
              <c:f>Medición!$J$2:$U$2</c:f>
              <c:strCache>
                <c:ptCount val="12"/>
                <c:pt idx="0">
                  <c:v>Ene</c:v>
                </c:pt>
                <c:pt idx="1">
                  <c:v>Feb</c:v>
                </c:pt>
                <c:pt idx="2">
                  <c:v>Mar</c:v>
                </c:pt>
                <c:pt idx="3">
                  <c:v>Abr</c:v>
                </c:pt>
                <c:pt idx="4">
                  <c:v>May</c:v>
                </c:pt>
                <c:pt idx="5">
                  <c:v>Jun</c:v>
                </c:pt>
                <c:pt idx="6">
                  <c:v>Jul</c:v>
                </c:pt>
                <c:pt idx="7">
                  <c:v>Ago</c:v>
                </c:pt>
                <c:pt idx="8">
                  <c:v>Sept</c:v>
                </c:pt>
                <c:pt idx="9">
                  <c:v>Oct</c:v>
                </c:pt>
                <c:pt idx="10">
                  <c:v>Nov</c:v>
                </c:pt>
                <c:pt idx="11">
                  <c:v>Dic</c:v>
                </c:pt>
              </c:strCache>
            </c:strRef>
          </c:cat>
          <c:val>
            <c:numRef>
              <c:f>Medición!#REF!</c:f>
              <c:numCache>
                <c:formatCode>General</c:formatCode>
                <c:ptCount val="1"/>
                <c:pt idx="0">
                  <c:v>1</c:v>
                </c:pt>
              </c:numCache>
            </c:numRef>
          </c:val>
          <c:extLst>
            <c:ext xmlns:c16="http://schemas.microsoft.com/office/drawing/2014/chart" uri="{C3380CC4-5D6E-409C-BE32-E72D297353CC}">
              <c16:uniqueId val="{00000001-43A1-41A5-8303-D7DDD955DA77}"/>
            </c:ext>
          </c:extLst>
        </c:ser>
        <c:dLbls>
          <c:showLegendKey val="0"/>
          <c:showVal val="0"/>
          <c:showCatName val="0"/>
          <c:showSerName val="0"/>
          <c:showPercent val="0"/>
          <c:showBubbleSize val="0"/>
        </c:dLbls>
        <c:gapWidth val="75"/>
        <c:overlap val="-25"/>
        <c:axId val="140468992"/>
        <c:axId val="140470912"/>
      </c:barChart>
      <c:lineChart>
        <c:grouping val="standard"/>
        <c:varyColors val="0"/>
        <c:ser>
          <c:idx val="1"/>
          <c:order val="1"/>
          <c:tx>
            <c:strRef>
              <c:f>Gráficos!$H$71</c:f>
              <c:strCache>
                <c:ptCount val="1"/>
                <c:pt idx="0">
                  <c:v>Meta</c:v>
                </c:pt>
              </c:strCache>
            </c:strRef>
          </c:tx>
          <c:spPr>
            <a:ln w="19050" cap="rnd" cmpd="sng" algn="ctr">
              <a:solidFill>
                <a:schemeClr val="accent5"/>
              </a:solidFill>
              <a:prstDash val="solid"/>
              <a:round/>
            </a:ln>
            <a:effectLst/>
          </c:spPr>
          <c:marker>
            <c:spPr>
              <a:solidFill>
                <a:schemeClr val="accent5"/>
              </a:solidFill>
              <a:ln w="6350" cap="flat" cmpd="sng" algn="ctr">
                <a:solidFill>
                  <a:schemeClr val="accent5"/>
                </a:solidFill>
                <a:prstDash val="solid"/>
                <a:round/>
              </a:ln>
              <a:effectLst/>
            </c:spPr>
          </c:marker>
          <c:cat>
            <c:strRef>
              <c:f>Medición!$J$2:$U$2</c:f>
              <c:strCache>
                <c:ptCount val="12"/>
                <c:pt idx="0">
                  <c:v>Ene</c:v>
                </c:pt>
                <c:pt idx="1">
                  <c:v>Feb</c:v>
                </c:pt>
                <c:pt idx="2">
                  <c:v>Mar</c:v>
                </c:pt>
                <c:pt idx="3">
                  <c:v>Abr</c:v>
                </c:pt>
                <c:pt idx="4">
                  <c:v>May</c:v>
                </c:pt>
                <c:pt idx="5">
                  <c:v>Jun</c:v>
                </c:pt>
                <c:pt idx="6">
                  <c:v>Jul</c:v>
                </c:pt>
                <c:pt idx="7">
                  <c:v>Ago</c:v>
                </c:pt>
                <c:pt idx="8">
                  <c:v>Sept</c:v>
                </c:pt>
                <c:pt idx="9">
                  <c:v>Oct</c:v>
                </c:pt>
                <c:pt idx="10">
                  <c:v>Nov</c:v>
                </c:pt>
                <c:pt idx="11">
                  <c:v>Dic</c:v>
                </c:pt>
              </c:strCache>
            </c:strRef>
          </c:cat>
          <c:val>
            <c:numRef>
              <c:f>Gráficos!$H$72:$H$83</c:f>
              <c:numCache>
                <c:formatCode>0%</c:formatCode>
                <c:ptCount val="12"/>
                <c:pt idx="0">
                  <c:v>0.95</c:v>
                </c:pt>
                <c:pt idx="1">
                  <c:v>0.95</c:v>
                </c:pt>
                <c:pt idx="2">
                  <c:v>0.95</c:v>
                </c:pt>
                <c:pt idx="3">
                  <c:v>0.95</c:v>
                </c:pt>
                <c:pt idx="4">
                  <c:v>0.95</c:v>
                </c:pt>
                <c:pt idx="5">
                  <c:v>0.95</c:v>
                </c:pt>
                <c:pt idx="6">
                  <c:v>0.95</c:v>
                </c:pt>
                <c:pt idx="7">
                  <c:v>0.95</c:v>
                </c:pt>
                <c:pt idx="8">
                  <c:v>0.95</c:v>
                </c:pt>
                <c:pt idx="9">
                  <c:v>0.95</c:v>
                </c:pt>
                <c:pt idx="10">
                  <c:v>0.95</c:v>
                </c:pt>
                <c:pt idx="11">
                  <c:v>0.95</c:v>
                </c:pt>
              </c:numCache>
            </c:numRef>
          </c:val>
          <c:smooth val="0"/>
          <c:extLst>
            <c:ext xmlns:c16="http://schemas.microsoft.com/office/drawing/2014/chart" uri="{C3380CC4-5D6E-409C-BE32-E72D297353CC}">
              <c16:uniqueId val="{00000002-43A1-41A5-8303-D7DDD955DA77}"/>
            </c:ext>
          </c:extLst>
        </c:ser>
        <c:dLbls>
          <c:showLegendKey val="0"/>
          <c:showVal val="0"/>
          <c:showCatName val="0"/>
          <c:showSerName val="0"/>
          <c:showPercent val="0"/>
          <c:showBubbleSize val="0"/>
        </c:dLbls>
        <c:marker val="1"/>
        <c:smooth val="0"/>
        <c:axId val="140468992"/>
        <c:axId val="140470912"/>
      </c:lineChart>
      <c:catAx>
        <c:axId val="140468992"/>
        <c:scaling>
          <c:orientation val="minMax"/>
        </c:scaling>
        <c:delete val="0"/>
        <c:axPos val="b"/>
        <c:numFmt formatCode="General" sourceLinked="0"/>
        <c:majorTickMark val="none"/>
        <c:minorTickMark val="none"/>
        <c:tickLblPos val="nextTo"/>
        <c:spPr>
          <a:noFill/>
          <a:ln w="6350" cap="flat" cmpd="sng" algn="ctr">
            <a:solidFill>
              <a:schemeClr val="tx1">
                <a:tint val="7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s-CO"/>
          </a:p>
        </c:txPr>
        <c:crossAx val="140470912"/>
        <c:crosses val="autoZero"/>
        <c:auto val="1"/>
        <c:lblAlgn val="ctr"/>
        <c:lblOffset val="100"/>
        <c:noMultiLvlLbl val="0"/>
      </c:catAx>
      <c:valAx>
        <c:axId val="140470912"/>
        <c:scaling>
          <c:orientation val="minMax"/>
        </c:scaling>
        <c:delete val="0"/>
        <c:axPos val="l"/>
        <c:majorGridlines>
          <c:spPr>
            <a:ln w="6350" cap="flat" cmpd="sng" algn="ctr">
              <a:solidFill>
                <a:schemeClr val="tx1">
                  <a:tint val="75000"/>
                </a:schemeClr>
              </a:solidFill>
              <a:prstDash val="solid"/>
              <a:round/>
            </a:ln>
            <a:effectLst/>
          </c:spPr>
        </c:majorGridlines>
        <c:numFmt formatCode="0.00%" sourceLinked="0"/>
        <c:majorTickMark val="none"/>
        <c:minorTickMark val="none"/>
        <c:tickLblPos val="nextTo"/>
        <c:spPr>
          <a:noFill/>
          <a:ln w="6350" cap="flat" cmpd="sng" algn="ctr">
            <a:noFill/>
            <a:prstDash val="solid"/>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s-CO"/>
          </a:p>
        </c:txPr>
        <c:crossAx val="140468992"/>
        <c:crosses val="autoZero"/>
        <c:crossBetween val="between"/>
      </c:valAx>
      <c:spPr>
        <a:solidFill>
          <a:schemeClr val="bg1"/>
        </a:solid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s-CO"/>
        </a:p>
      </c:txPr>
    </c:legend>
    <c:plotVisOnly val="1"/>
    <c:dispBlanksAs val="gap"/>
    <c:showDLblsOverMax val="0"/>
  </c:chart>
  <c:spPr>
    <a:solidFill>
      <a:schemeClr val="bg1"/>
    </a:solidFill>
    <a:ln w="6350" cap="flat" cmpd="sng" algn="ctr">
      <a:solidFill>
        <a:schemeClr val="tx1">
          <a:tint val="75000"/>
        </a:schemeClr>
      </a:solidFill>
      <a:prstDash val="solid"/>
      <a:round/>
    </a:ln>
    <a:effectLst/>
  </c:spPr>
  <c:txPr>
    <a:bodyPr/>
    <a:lstStyle/>
    <a:p>
      <a:pPr>
        <a:defRPr/>
      </a:pPr>
      <a:endParaRPr lang="es-CO"/>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s-CO"/>
              <a:t>Nivel de cumplimiento de</a:t>
            </a:r>
            <a:r>
              <a:rPr lang="es-CO" baseline="0"/>
              <a:t> parámetros de Calidad</a:t>
            </a:r>
            <a:endParaRPr lang="es-CO"/>
          </a:p>
        </c:rich>
      </c:tx>
      <c:overlay val="1"/>
    </c:title>
    <c:autoTitleDeleted val="0"/>
    <c:plotArea>
      <c:layout>
        <c:manualLayout>
          <c:layoutTarget val="inner"/>
          <c:xMode val="edge"/>
          <c:yMode val="edge"/>
          <c:x val="0.14103018372703413"/>
          <c:y val="0.22588741624688219"/>
          <c:w val="0.68924682875902088"/>
          <c:h val="0.60876412187606987"/>
        </c:manualLayout>
      </c:layout>
      <c:lineChart>
        <c:grouping val="standard"/>
        <c:varyColors val="0"/>
        <c:ser>
          <c:idx val="0"/>
          <c:order val="0"/>
          <c:tx>
            <c:strRef>
              <c:f>Medición!$B$5</c:f>
              <c:strCache>
                <c:ptCount val="1"/>
                <c:pt idx="0">
                  <c:v>Calidad de producto </c:v>
                </c:pt>
              </c:strCache>
            </c:strRef>
          </c:tx>
          <c:marker>
            <c:symbol val="diamond"/>
            <c:size val="6"/>
          </c:marker>
          <c:cat>
            <c:strRef>
              <c:f>Medición!$J$2:$U$2</c:f>
              <c:strCache>
                <c:ptCount val="12"/>
                <c:pt idx="0">
                  <c:v>Ene</c:v>
                </c:pt>
                <c:pt idx="1">
                  <c:v>Feb</c:v>
                </c:pt>
                <c:pt idx="2">
                  <c:v>Mar</c:v>
                </c:pt>
                <c:pt idx="3">
                  <c:v>Abr</c:v>
                </c:pt>
                <c:pt idx="4">
                  <c:v>May</c:v>
                </c:pt>
                <c:pt idx="5">
                  <c:v>Jun</c:v>
                </c:pt>
                <c:pt idx="6">
                  <c:v>Jul</c:v>
                </c:pt>
                <c:pt idx="7">
                  <c:v>Ago</c:v>
                </c:pt>
                <c:pt idx="8">
                  <c:v>Sept</c:v>
                </c:pt>
                <c:pt idx="9">
                  <c:v>Oct</c:v>
                </c:pt>
                <c:pt idx="10">
                  <c:v>Nov</c:v>
                </c:pt>
                <c:pt idx="11">
                  <c:v>Dic</c:v>
                </c:pt>
              </c:strCache>
            </c:strRef>
          </c:cat>
          <c:val>
            <c:numRef>
              <c:f>Medición!$J$5:$U$5</c:f>
              <c:numCache>
                <c:formatCode>General</c:formatCode>
                <c:ptCount val="12"/>
                <c:pt idx="0">
                  <c:v>0</c:v>
                </c:pt>
                <c:pt idx="1">
                  <c:v>0</c:v>
                </c:pt>
                <c:pt idx="2" formatCode="0%">
                  <c:v>0</c:v>
                </c:pt>
                <c:pt idx="3">
                  <c:v>0</c:v>
                </c:pt>
                <c:pt idx="4">
                  <c:v>0</c:v>
                </c:pt>
                <c:pt idx="5" formatCode="0%">
                  <c:v>0</c:v>
                </c:pt>
                <c:pt idx="6">
                  <c:v>0</c:v>
                </c:pt>
                <c:pt idx="7">
                  <c:v>0</c:v>
                </c:pt>
                <c:pt idx="8">
                  <c:v>0</c:v>
                </c:pt>
              </c:numCache>
            </c:numRef>
          </c:val>
          <c:smooth val="0"/>
          <c:extLst>
            <c:ext xmlns:c16="http://schemas.microsoft.com/office/drawing/2014/chart" uri="{C3380CC4-5D6E-409C-BE32-E72D297353CC}">
              <c16:uniqueId val="{00000000-E204-45A1-9DAD-8B52EB57326D}"/>
            </c:ext>
          </c:extLst>
        </c:ser>
        <c:dLbls>
          <c:showLegendKey val="0"/>
          <c:showVal val="0"/>
          <c:showCatName val="0"/>
          <c:showSerName val="0"/>
          <c:showPercent val="0"/>
          <c:showBubbleSize val="0"/>
        </c:dLbls>
        <c:marker val="1"/>
        <c:smooth val="0"/>
        <c:axId val="140504064"/>
        <c:axId val="140972800"/>
      </c:lineChart>
      <c:catAx>
        <c:axId val="140504064"/>
        <c:scaling>
          <c:orientation val="minMax"/>
        </c:scaling>
        <c:delete val="0"/>
        <c:axPos val="b"/>
        <c:numFmt formatCode="General" sourceLinked="0"/>
        <c:majorTickMark val="out"/>
        <c:minorTickMark val="none"/>
        <c:tickLblPos val="nextTo"/>
        <c:crossAx val="140972800"/>
        <c:crosses val="autoZero"/>
        <c:auto val="1"/>
        <c:lblAlgn val="ctr"/>
        <c:lblOffset val="100"/>
        <c:noMultiLvlLbl val="0"/>
      </c:catAx>
      <c:valAx>
        <c:axId val="140972800"/>
        <c:scaling>
          <c:orientation val="minMax"/>
        </c:scaling>
        <c:delete val="0"/>
        <c:axPos val="l"/>
        <c:majorGridlines/>
        <c:numFmt formatCode="0.00%" sourceLinked="0"/>
        <c:majorTickMark val="out"/>
        <c:minorTickMark val="none"/>
        <c:tickLblPos val="nextTo"/>
        <c:crossAx val="140504064"/>
        <c:crosses val="autoZero"/>
        <c:crossBetween val="between"/>
      </c:valAx>
      <c:spPr>
        <a:blipFill dpi="0" rotWithShape="1">
          <a:blip xmlns:r="http://schemas.openxmlformats.org/officeDocument/2006/relationships" r:embed="rId1">
            <a:alphaModFix amt="23000"/>
          </a:blip>
          <a:srcRect/>
          <a:stretch>
            <a:fillRect/>
          </a:stretch>
        </a:blipFill>
      </c:spPr>
    </c:plotArea>
    <c:legend>
      <c:legendPos val="r"/>
      <c:layout>
        <c:manualLayout>
          <c:xMode val="edge"/>
          <c:yMode val="edge"/>
          <c:x val="0.8082190056899774"/>
          <c:y val="0.32572602337751261"/>
          <c:w val="0.18681385743784484"/>
          <c:h val="0.47311488237883309"/>
        </c:manualLayout>
      </c:layout>
      <c:overlay val="0"/>
    </c:legend>
    <c:plotVisOnly val="1"/>
    <c:dispBlanksAs val="gap"/>
    <c:showDLblsOverMax val="0"/>
  </c:chart>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s-CO"/>
              <a:t>Comparativo IFA 2014 - 2015</a:t>
            </a:r>
          </a:p>
        </c:rich>
      </c:tx>
      <c:overlay val="1"/>
    </c:title>
    <c:autoTitleDeleted val="0"/>
    <c:plotArea>
      <c:layout>
        <c:manualLayout>
          <c:layoutTarget val="inner"/>
          <c:xMode val="edge"/>
          <c:yMode val="edge"/>
          <c:x val="7.1988407699037624E-2"/>
          <c:y val="0.18103018372703411"/>
          <c:w val="0.71605271216097988"/>
          <c:h val="0.70298993875765525"/>
        </c:manualLayout>
      </c:layout>
      <c:lineChart>
        <c:grouping val="standard"/>
        <c:varyColors val="0"/>
        <c:ser>
          <c:idx val="0"/>
          <c:order val="0"/>
          <c:tx>
            <c:strRef>
              <c:f>Gráficos!$J$1</c:f>
              <c:strCache>
                <c:ptCount val="1"/>
                <c:pt idx="0">
                  <c:v>2015</c:v>
                </c:pt>
              </c:strCache>
            </c:strRef>
          </c:tx>
          <c:marker>
            <c:symbol val="diamond"/>
            <c:size val="6"/>
          </c:marker>
          <c:dLbls>
            <c:dLbl>
              <c:idx val="0"/>
              <c:delete val="1"/>
              <c:extLst>
                <c:ext xmlns:c15="http://schemas.microsoft.com/office/drawing/2012/chart" uri="{CE6537A1-D6FC-4f65-9D91-7224C49458BB}"/>
                <c:ext xmlns:c16="http://schemas.microsoft.com/office/drawing/2014/chart" uri="{C3380CC4-5D6E-409C-BE32-E72D297353CC}">
                  <c16:uniqueId val="{00000000-20A1-4C6B-A68D-9FE6110AFA24}"/>
                </c:ext>
              </c:extLst>
            </c:dLbl>
            <c:dLbl>
              <c:idx val="1"/>
              <c:layout>
                <c:manualLayout>
                  <c:x val="-5.6437389770723087E-2"/>
                  <c:y val="-3.711067706322215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20A1-4C6B-A68D-9FE6110AFA24}"/>
                </c:ext>
              </c:extLst>
            </c:dLbl>
            <c:dLbl>
              <c:idx val="2"/>
              <c:delete val="1"/>
              <c:extLst>
                <c:ext xmlns:c15="http://schemas.microsoft.com/office/drawing/2012/chart" uri="{CE6537A1-D6FC-4f65-9D91-7224C49458BB}"/>
                <c:ext xmlns:c16="http://schemas.microsoft.com/office/drawing/2014/chart" uri="{C3380CC4-5D6E-409C-BE32-E72D297353CC}">
                  <c16:uniqueId val="{00000002-20A1-4C6B-A68D-9FE6110AFA24}"/>
                </c:ext>
              </c:extLst>
            </c:dLbl>
            <c:dLbl>
              <c:idx val="3"/>
              <c:delete val="1"/>
              <c:extLst>
                <c:ext xmlns:c15="http://schemas.microsoft.com/office/drawing/2012/chart" uri="{CE6537A1-D6FC-4f65-9D91-7224C49458BB}"/>
                <c:ext xmlns:c16="http://schemas.microsoft.com/office/drawing/2014/chart" uri="{C3380CC4-5D6E-409C-BE32-E72D297353CC}">
                  <c16:uniqueId val="{00000003-20A1-4C6B-A68D-9FE6110AFA24}"/>
                </c:ext>
              </c:extLst>
            </c:dLbl>
            <c:dLbl>
              <c:idx val="4"/>
              <c:delete val="1"/>
              <c:extLst>
                <c:ext xmlns:c15="http://schemas.microsoft.com/office/drawing/2012/chart" uri="{CE6537A1-D6FC-4f65-9D91-7224C49458BB}"/>
                <c:ext xmlns:c16="http://schemas.microsoft.com/office/drawing/2014/chart" uri="{C3380CC4-5D6E-409C-BE32-E72D297353CC}">
                  <c16:uniqueId val="{00000004-20A1-4C6B-A68D-9FE6110AFA24}"/>
                </c:ext>
              </c:extLst>
            </c:dLbl>
            <c:dLbl>
              <c:idx val="5"/>
              <c:layout>
                <c:manualLayout>
                  <c:x val="-5.2910052910052907E-2"/>
                  <c:y val="-4.241220235796817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20A1-4C6B-A68D-9FE6110AFA24}"/>
                </c:ext>
              </c:extLst>
            </c:dLbl>
            <c:dLbl>
              <c:idx val="6"/>
              <c:delete val="1"/>
              <c:extLst>
                <c:ext xmlns:c15="http://schemas.microsoft.com/office/drawing/2012/chart" uri="{CE6537A1-D6FC-4f65-9D91-7224C49458BB}"/>
                <c:ext xmlns:c16="http://schemas.microsoft.com/office/drawing/2014/chart" uri="{C3380CC4-5D6E-409C-BE32-E72D297353CC}">
                  <c16:uniqueId val="{00000006-20A1-4C6B-A68D-9FE6110AFA24}"/>
                </c:ext>
              </c:extLst>
            </c:dLbl>
            <c:dLbl>
              <c:idx val="7"/>
              <c:delete val="1"/>
              <c:extLst>
                <c:ext xmlns:c15="http://schemas.microsoft.com/office/drawing/2012/chart" uri="{CE6537A1-D6FC-4f65-9D91-7224C49458BB}"/>
                <c:ext xmlns:c16="http://schemas.microsoft.com/office/drawing/2014/chart" uri="{C3380CC4-5D6E-409C-BE32-E72D297353CC}">
                  <c16:uniqueId val="{00000007-20A1-4C6B-A68D-9FE6110AFA24}"/>
                </c:ext>
              </c:extLst>
            </c:dLbl>
            <c:dLbl>
              <c:idx val="8"/>
              <c:delete val="1"/>
              <c:extLst>
                <c:ext xmlns:c15="http://schemas.microsoft.com/office/drawing/2012/chart" uri="{CE6537A1-D6FC-4f65-9D91-7224C49458BB}"/>
                <c:ext xmlns:c16="http://schemas.microsoft.com/office/drawing/2014/chart" uri="{C3380CC4-5D6E-409C-BE32-E72D297353CC}">
                  <c16:uniqueId val="{00000008-20A1-4C6B-A68D-9FE6110AFA24}"/>
                </c:ext>
              </c:extLst>
            </c:dLbl>
            <c:dLbl>
              <c:idx val="9"/>
              <c:delete val="1"/>
              <c:extLst>
                <c:ext xmlns:c15="http://schemas.microsoft.com/office/drawing/2012/chart" uri="{CE6537A1-D6FC-4f65-9D91-7224C49458BB}"/>
                <c:ext xmlns:c16="http://schemas.microsoft.com/office/drawing/2014/chart" uri="{C3380CC4-5D6E-409C-BE32-E72D297353CC}">
                  <c16:uniqueId val="{00000009-20A1-4C6B-A68D-9FE6110AFA24}"/>
                </c:ext>
              </c:extLst>
            </c:dLbl>
            <c:dLbl>
              <c:idx val="10"/>
              <c:delete val="1"/>
              <c:extLst>
                <c:ext xmlns:c15="http://schemas.microsoft.com/office/drawing/2012/chart" uri="{CE6537A1-D6FC-4f65-9D91-7224C49458BB}"/>
                <c:ext xmlns:c16="http://schemas.microsoft.com/office/drawing/2014/chart" uri="{C3380CC4-5D6E-409C-BE32-E72D297353CC}">
                  <c16:uniqueId val="{0000000A-20A1-4C6B-A68D-9FE6110AFA24}"/>
                </c:ext>
              </c:extLst>
            </c:dLbl>
            <c:dLbl>
              <c:idx val="11"/>
              <c:layout>
                <c:manualLayout>
                  <c:x val="-0.1128747795414462"/>
                  <c:y val="-9.012593001068236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20A1-4C6B-A68D-9FE6110AFA24}"/>
                </c:ext>
              </c:extLst>
            </c:dLbl>
            <c:spPr>
              <a:noFill/>
              <a:ln>
                <a:noFill/>
              </a:ln>
              <a:effectLst/>
            </c:spPr>
            <c:txPr>
              <a:bodyPr/>
              <a:lstStyle/>
              <a:p>
                <a:pPr>
                  <a:defRPr b="1"/>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Gráficos!$I$3:$I$14</c:f>
              <c:strCache>
                <c:ptCount val="12"/>
                <c:pt idx="0">
                  <c:v>Enero </c:v>
                </c:pt>
                <c:pt idx="1">
                  <c:v>Febrero </c:v>
                </c:pt>
                <c:pt idx="2">
                  <c:v>Marzo </c:v>
                </c:pt>
                <c:pt idx="3">
                  <c:v>Abril </c:v>
                </c:pt>
                <c:pt idx="4">
                  <c:v>Mayo </c:v>
                </c:pt>
                <c:pt idx="5">
                  <c:v>Junio</c:v>
                </c:pt>
                <c:pt idx="6">
                  <c:v>Julio</c:v>
                </c:pt>
                <c:pt idx="7">
                  <c:v>Agosto</c:v>
                </c:pt>
                <c:pt idx="8">
                  <c:v>Septiembre</c:v>
                </c:pt>
                <c:pt idx="9">
                  <c:v>Octubre</c:v>
                </c:pt>
                <c:pt idx="10">
                  <c:v>Noviembre</c:v>
                </c:pt>
                <c:pt idx="11">
                  <c:v>Diciembre</c:v>
                </c:pt>
              </c:strCache>
            </c:strRef>
          </c:cat>
          <c:val>
            <c:numRef>
              <c:f>Gráficos!$J$3:$J$14</c:f>
              <c:numCache>
                <c:formatCode>General</c:formatCode>
                <c:ptCount val="12"/>
                <c:pt idx="0">
                  <c:v>0</c:v>
                </c:pt>
                <c:pt idx="1">
                  <c:v>7.8</c:v>
                </c:pt>
                <c:pt idx="2">
                  <c:v>0</c:v>
                </c:pt>
                <c:pt idx="3">
                  <c:v>0</c:v>
                </c:pt>
                <c:pt idx="4">
                  <c:v>0</c:v>
                </c:pt>
                <c:pt idx="5">
                  <c:v>13</c:v>
                </c:pt>
                <c:pt idx="6">
                  <c:v>0</c:v>
                </c:pt>
                <c:pt idx="7">
                  <c:v>0</c:v>
                </c:pt>
                <c:pt idx="8">
                  <c:v>0</c:v>
                </c:pt>
                <c:pt idx="9">
                  <c:v>0</c:v>
                </c:pt>
                <c:pt idx="10">
                  <c:v>0</c:v>
                </c:pt>
                <c:pt idx="11">
                  <c:v>6.4</c:v>
                </c:pt>
              </c:numCache>
            </c:numRef>
          </c:val>
          <c:smooth val="0"/>
          <c:extLst>
            <c:ext xmlns:c16="http://schemas.microsoft.com/office/drawing/2014/chart" uri="{C3380CC4-5D6E-409C-BE32-E72D297353CC}">
              <c16:uniqueId val="{0000000C-20A1-4C6B-A68D-9FE6110AFA24}"/>
            </c:ext>
          </c:extLst>
        </c:ser>
        <c:ser>
          <c:idx val="1"/>
          <c:order val="1"/>
          <c:tx>
            <c:strRef>
              <c:f>Gráficos!$L$1</c:f>
              <c:strCache>
                <c:ptCount val="1"/>
                <c:pt idx="0">
                  <c:v>2014</c:v>
                </c:pt>
              </c:strCache>
            </c:strRef>
          </c:tx>
          <c:dLbls>
            <c:dLbl>
              <c:idx val="0"/>
              <c:layout>
                <c:manualLayout>
                  <c:x val="-5.9964726631393295E-2"/>
                  <c:y val="-6.361830353695226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20A1-4C6B-A68D-9FE6110AFA24}"/>
                </c:ext>
              </c:extLst>
            </c:dLbl>
            <c:dLbl>
              <c:idx val="2"/>
              <c:delete val="1"/>
              <c:extLst>
                <c:ext xmlns:c15="http://schemas.microsoft.com/office/drawing/2012/chart" uri="{CE6537A1-D6FC-4f65-9D91-7224C49458BB}"/>
                <c:ext xmlns:c16="http://schemas.microsoft.com/office/drawing/2014/chart" uri="{C3380CC4-5D6E-409C-BE32-E72D297353CC}">
                  <c16:uniqueId val="{0000000E-20A1-4C6B-A68D-9FE6110AFA24}"/>
                </c:ext>
              </c:extLst>
            </c:dLbl>
            <c:dLbl>
              <c:idx val="3"/>
              <c:delete val="1"/>
              <c:extLst>
                <c:ext xmlns:c15="http://schemas.microsoft.com/office/drawing/2012/chart" uri="{CE6537A1-D6FC-4f65-9D91-7224C49458BB}"/>
                <c:ext xmlns:c16="http://schemas.microsoft.com/office/drawing/2014/chart" uri="{C3380CC4-5D6E-409C-BE32-E72D297353CC}">
                  <c16:uniqueId val="{0000000F-20A1-4C6B-A68D-9FE6110AFA24}"/>
                </c:ext>
              </c:extLst>
            </c:dLbl>
            <c:dLbl>
              <c:idx val="4"/>
              <c:layout>
                <c:manualLayout>
                  <c:x val="-6.3492063492063489E-2"/>
                  <c:y val="-4.771372765271419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20A1-4C6B-A68D-9FE6110AFA24}"/>
                </c:ext>
              </c:extLst>
            </c:dLbl>
            <c:dLbl>
              <c:idx val="5"/>
              <c:delete val="1"/>
              <c:extLst>
                <c:ext xmlns:c15="http://schemas.microsoft.com/office/drawing/2012/chart" uri="{CE6537A1-D6FC-4f65-9D91-7224C49458BB}"/>
                <c:ext xmlns:c16="http://schemas.microsoft.com/office/drawing/2014/chart" uri="{C3380CC4-5D6E-409C-BE32-E72D297353CC}">
                  <c16:uniqueId val="{00000011-20A1-4C6B-A68D-9FE6110AFA24}"/>
                </c:ext>
              </c:extLst>
            </c:dLbl>
            <c:dLbl>
              <c:idx val="6"/>
              <c:layout>
                <c:manualLayout>
                  <c:x val="-4.5855379188712457E-2"/>
                  <c:y val="-5.301525294746016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2-20A1-4C6B-A68D-9FE6110AFA24}"/>
                </c:ext>
              </c:extLst>
            </c:dLbl>
            <c:dLbl>
              <c:idx val="7"/>
              <c:delete val="1"/>
              <c:extLst>
                <c:ext xmlns:c15="http://schemas.microsoft.com/office/drawing/2012/chart" uri="{CE6537A1-D6FC-4f65-9D91-7224C49458BB}"/>
                <c:ext xmlns:c16="http://schemas.microsoft.com/office/drawing/2014/chart" uri="{C3380CC4-5D6E-409C-BE32-E72D297353CC}">
                  <c16:uniqueId val="{00000013-20A1-4C6B-A68D-9FE6110AFA24}"/>
                </c:ext>
              </c:extLst>
            </c:dLbl>
            <c:dLbl>
              <c:idx val="8"/>
              <c:delete val="1"/>
              <c:extLst>
                <c:ext xmlns:c15="http://schemas.microsoft.com/office/drawing/2012/chart" uri="{CE6537A1-D6FC-4f65-9D91-7224C49458BB}"/>
                <c:ext xmlns:c16="http://schemas.microsoft.com/office/drawing/2014/chart" uri="{C3380CC4-5D6E-409C-BE32-E72D297353CC}">
                  <c16:uniqueId val="{00000014-20A1-4C6B-A68D-9FE6110AFA24}"/>
                </c:ext>
              </c:extLst>
            </c:dLbl>
            <c:dLbl>
              <c:idx val="9"/>
              <c:delete val="1"/>
              <c:extLst>
                <c:ext xmlns:c15="http://schemas.microsoft.com/office/drawing/2012/chart" uri="{CE6537A1-D6FC-4f65-9D91-7224C49458BB}"/>
                <c:ext xmlns:c16="http://schemas.microsoft.com/office/drawing/2014/chart" uri="{C3380CC4-5D6E-409C-BE32-E72D297353CC}">
                  <c16:uniqueId val="{00000015-20A1-4C6B-A68D-9FE6110AFA24}"/>
                </c:ext>
              </c:extLst>
            </c:dLbl>
            <c:dLbl>
              <c:idx val="10"/>
              <c:layout>
                <c:manualLayout>
                  <c:x val="1.4109347442680775E-2"/>
                  <c:y val="-2.650762647373010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6-20A1-4C6B-A68D-9FE6110AFA24}"/>
                </c:ext>
              </c:extLst>
            </c:dLbl>
            <c:dLbl>
              <c:idx val="11"/>
              <c:delete val="1"/>
              <c:extLst>
                <c:ext xmlns:c15="http://schemas.microsoft.com/office/drawing/2012/chart" uri="{CE6537A1-D6FC-4f65-9D91-7224C49458BB}"/>
                <c:ext xmlns:c16="http://schemas.microsoft.com/office/drawing/2014/chart" uri="{C3380CC4-5D6E-409C-BE32-E72D297353CC}">
                  <c16:uniqueId val="{00000017-20A1-4C6B-A68D-9FE6110AFA24}"/>
                </c:ext>
              </c:extLst>
            </c:dLbl>
            <c:spPr>
              <a:noFill/>
              <a:ln>
                <a:noFill/>
              </a:ln>
              <a:effectLst/>
            </c:spPr>
            <c:txPr>
              <a:bodyPr/>
              <a:lstStyle/>
              <a:p>
                <a:pPr>
                  <a:defRPr b="1"/>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Gráficos!$L$3:$L$14</c:f>
              <c:numCache>
                <c:formatCode>General</c:formatCode>
                <c:ptCount val="12"/>
                <c:pt idx="0">
                  <c:v>9.15</c:v>
                </c:pt>
                <c:pt idx="1">
                  <c:v>17.09</c:v>
                </c:pt>
                <c:pt idx="2">
                  <c:v>0</c:v>
                </c:pt>
                <c:pt idx="3">
                  <c:v>0</c:v>
                </c:pt>
                <c:pt idx="4">
                  <c:v>8.27</c:v>
                </c:pt>
                <c:pt idx="5">
                  <c:v>0</c:v>
                </c:pt>
                <c:pt idx="6">
                  <c:v>8.75</c:v>
                </c:pt>
                <c:pt idx="7">
                  <c:v>0</c:v>
                </c:pt>
                <c:pt idx="8">
                  <c:v>0</c:v>
                </c:pt>
                <c:pt idx="9">
                  <c:v>0</c:v>
                </c:pt>
                <c:pt idx="10">
                  <c:v>6.99</c:v>
                </c:pt>
                <c:pt idx="11">
                  <c:v>0</c:v>
                </c:pt>
              </c:numCache>
            </c:numRef>
          </c:val>
          <c:smooth val="0"/>
          <c:extLst>
            <c:ext xmlns:c16="http://schemas.microsoft.com/office/drawing/2014/chart" uri="{C3380CC4-5D6E-409C-BE32-E72D297353CC}">
              <c16:uniqueId val="{00000018-20A1-4C6B-A68D-9FE6110AFA24}"/>
            </c:ext>
          </c:extLst>
        </c:ser>
        <c:dLbls>
          <c:showLegendKey val="0"/>
          <c:showVal val="0"/>
          <c:showCatName val="0"/>
          <c:showSerName val="0"/>
          <c:showPercent val="0"/>
          <c:showBubbleSize val="0"/>
        </c:dLbls>
        <c:marker val="1"/>
        <c:smooth val="0"/>
        <c:axId val="141025664"/>
        <c:axId val="141027200"/>
      </c:lineChart>
      <c:catAx>
        <c:axId val="141025664"/>
        <c:scaling>
          <c:orientation val="minMax"/>
        </c:scaling>
        <c:delete val="0"/>
        <c:axPos val="b"/>
        <c:numFmt formatCode="General" sourceLinked="0"/>
        <c:majorTickMark val="out"/>
        <c:minorTickMark val="none"/>
        <c:tickLblPos val="nextTo"/>
        <c:crossAx val="141027200"/>
        <c:crosses val="autoZero"/>
        <c:auto val="1"/>
        <c:lblAlgn val="ctr"/>
        <c:lblOffset val="100"/>
        <c:noMultiLvlLbl val="0"/>
      </c:catAx>
      <c:valAx>
        <c:axId val="141027200"/>
        <c:scaling>
          <c:orientation val="minMax"/>
        </c:scaling>
        <c:delete val="0"/>
        <c:axPos val="l"/>
        <c:majorGridlines/>
        <c:numFmt formatCode="General" sourceLinked="1"/>
        <c:majorTickMark val="out"/>
        <c:minorTickMark val="none"/>
        <c:tickLblPos val="nextTo"/>
        <c:crossAx val="141025664"/>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a:lstStyle/>
          <a:p>
            <a:pPr>
              <a:defRPr/>
            </a:pPr>
            <a:r>
              <a:rPr lang="es-CO" sz="1800" b="1" i="0" u="none" strike="noStrike" baseline="0">
                <a:effectLst/>
              </a:rPr>
              <a:t>Comparativo ISA 2014 - 2015</a:t>
            </a:r>
            <a:endParaRPr lang="es-CO"/>
          </a:p>
        </c:rich>
      </c:tx>
      <c:overlay val="1"/>
    </c:title>
    <c:autoTitleDeleted val="0"/>
    <c:plotArea>
      <c:layout>
        <c:manualLayout>
          <c:layoutTarget val="inner"/>
          <c:xMode val="edge"/>
          <c:yMode val="edge"/>
          <c:x val="7.1988407699037624E-2"/>
          <c:y val="0.18103018372703411"/>
          <c:w val="0.71605271216097988"/>
          <c:h val="0.70298993875765525"/>
        </c:manualLayout>
      </c:layout>
      <c:lineChart>
        <c:grouping val="standard"/>
        <c:varyColors val="0"/>
        <c:ser>
          <c:idx val="0"/>
          <c:order val="0"/>
          <c:tx>
            <c:strRef>
              <c:f>Gráficos!$J$1</c:f>
              <c:strCache>
                <c:ptCount val="1"/>
                <c:pt idx="0">
                  <c:v>2015</c:v>
                </c:pt>
              </c:strCache>
            </c:strRef>
          </c:tx>
          <c:spPr>
            <a:ln>
              <a:solidFill>
                <a:srgbClr val="002060"/>
              </a:solidFill>
            </a:ln>
          </c:spPr>
          <c:marker>
            <c:spPr>
              <a:solidFill>
                <a:schemeClr val="accent5">
                  <a:lumMod val="50000"/>
                </a:schemeClr>
              </a:solidFill>
            </c:spPr>
          </c:marker>
          <c:dLbls>
            <c:dLbl>
              <c:idx val="0"/>
              <c:delete val="1"/>
              <c:extLst>
                <c:ext xmlns:c15="http://schemas.microsoft.com/office/drawing/2012/chart" uri="{CE6537A1-D6FC-4f65-9D91-7224C49458BB}"/>
                <c:ext xmlns:c16="http://schemas.microsoft.com/office/drawing/2014/chart" uri="{C3380CC4-5D6E-409C-BE32-E72D297353CC}">
                  <c16:uniqueId val="{00000000-DE34-4D85-B36E-A78DE5E94B7A}"/>
                </c:ext>
              </c:extLst>
            </c:dLbl>
            <c:dLbl>
              <c:idx val="1"/>
              <c:layout>
                <c:manualLayout>
                  <c:x val="-4.9382716049382713E-2"/>
                  <c:y val="-3.180915176847613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DE34-4D85-B36E-A78DE5E94B7A}"/>
                </c:ext>
              </c:extLst>
            </c:dLbl>
            <c:dLbl>
              <c:idx val="2"/>
              <c:delete val="1"/>
              <c:extLst>
                <c:ext xmlns:c15="http://schemas.microsoft.com/office/drawing/2012/chart" uri="{CE6537A1-D6FC-4f65-9D91-7224C49458BB}"/>
                <c:ext xmlns:c16="http://schemas.microsoft.com/office/drawing/2014/chart" uri="{C3380CC4-5D6E-409C-BE32-E72D297353CC}">
                  <c16:uniqueId val="{00000002-DE34-4D85-B36E-A78DE5E94B7A}"/>
                </c:ext>
              </c:extLst>
            </c:dLbl>
            <c:dLbl>
              <c:idx val="3"/>
              <c:delete val="1"/>
              <c:extLst>
                <c:ext xmlns:c15="http://schemas.microsoft.com/office/drawing/2012/chart" uri="{CE6537A1-D6FC-4f65-9D91-7224C49458BB}"/>
                <c:ext xmlns:c16="http://schemas.microsoft.com/office/drawing/2014/chart" uri="{C3380CC4-5D6E-409C-BE32-E72D297353CC}">
                  <c16:uniqueId val="{00000003-DE34-4D85-B36E-A78DE5E94B7A}"/>
                </c:ext>
              </c:extLst>
            </c:dLbl>
            <c:dLbl>
              <c:idx val="4"/>
              <c:delete val="1"/>
              <c:extLst>
                <c:ext xmlns:c15="http://schemas.microsoft.com/office/drawing/2012/chart" uri="{CE6537A1-D6FC-4f65-9D91-7224C49458BB}"/>
                <c:ext xmlns:c16="http://schemas.microsoft.com/office/drawing/2014/chart" uri="{C3380CC4-5D6E-409C-BE32-E72D297353CC}">
                  <c16:uniqueId val="{00000004-DE34-4D85-B36E-A78DE5E94B7A}"/>
                </c:ext>
              </c:extLst>
            </c:dLbl>
            <c:dLbl>
              <c:idx val="5"/>
              <c:layout>
                <c:manualLayout>
                  <c:x val="-6.0759493670886074E-2"/>
                  <c:y val="-3.711067706322215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DE34-4D85-B36E-A78DE5E94B7A}"/>
                </c:ext>
              </c:extLst>
            </c:dLbl>
            <c:dLbl>
              <c:idx val="7"/>
              <c:delete val="1"/>
              <c:extLst>
                <c:ext xmlns:c15="http://schemas.microsoft.com/office/drawing/2012/chart" uri="{CE6537A1-D6FC-4f65-9D91-7224C49458BB}"/>
                <c:ext xmlns:c16="http://schemas.microsoft.com/office/drawing/2014/chart" uri="{C3380CC4-5D6E-409C-BE32-E72D297353CC}">
                  <c16:uniqueId val="{00000006-DE34-4D85-B36E-A78DE5E94B7A}"/>
                </c:ext>
              </c:extLst>
            </c:dLbl>
            <c:dLbl>
              <c:idx val="8"/>
              <c:delete val="1"/>
              <c:extLst>
                <c:ext xmlns:c15="http://schemas.microsoft.com/office/drawing/2012/chart" uri="{CE6537A1-D6FC-4f65-9D91-7224C49458BB}"/>
                <c:ext xmlns:c16="http://schemas.microsoft.com/office/drawing/2014/chart" uri="{C3380CC4-5D6E-409C-BE32-E72D297353CC}">
                  <c16:uniqueId val="{00000007-DE34-4D85-B36E-A78DE5E94B7A}"/>
                </c:ext>
              </c:extLst>
            </c:dLbl>
            <c:dLbl>
              <c:idx val="9"/>
              <c:delete val="1"/>
              <c:extLst>
                <c:ext xmlns:c15="http://schemas.microsoft.com/office/drawing/2012/chart" uri="{CE6537A1-D6FC-4f65-9D91-7224C49458BB}"/>
                <c:ext xmlns:c16="http://schemas.microsoft.com/office/drawing/2014/chart" uri="{C3380CC4-5D6E-409C-BE32-E72D297353CC}">
                  <c16:uniqueId val="{00000008-DE34-4D85-B36E-A78DE5E94B7A}"/>
                </c:ext>
              </c:extLst>
            </c:dLbl>
            <c:dLbl>
              <c:idx val="10"/>
              <c:delete val="1"/>
              <c:extLst>
                <c:ext xmlns:c15="http://schemas.microsoft.com/office/drawing/2012/chart" uri="{CE6537A1-D6FC-4f65-9D91-7224C49458BB}"/>
                <c:ext xmlns:c16="http://schemas.microsoft.com/office/drawing/2014/chart" uri="{C3380CC4-5D6E-409C-BE32-E72D297353CC}">
                  <c16:uniqueId val="{00000009-DE34-4D85-B36E-A78DE5E94B7A}"/>
                </c:ext>
              </c:extLst>
            </c:dLbl>
            <c:dLbl>
              <c:idx val="11"/>
              <c:layout>
                <c:manualLayout>
                  <c:x val="-2.0253164556962026E-2"/>
                  <c:y val="-5.831677824220623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DE34-4D85-B36E-A78DE5E94B7A}"/>
                </c:ext>
              </c:extLst>
            </c:dLbl>
            <c:spPr>
              <a:noFill/>
              <a:ln>
                <a:noFill/>
              </a:ln>
              <a:effectLst/>
            </c:spPr>
            <c:txPr>
              <a:bodyPr/>
              <a:lstStyle/>
              <a:p>
                <a:pPr>
                  <a:defRPr b="1"/>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Gráficos!$I$3:$I$14</c:f>
              <c:strCache>
                <c:ptCount val="12"/>
                <c:pt idx="0">
                  <c:v>Enero </c:v>
                </c:pt>
                <c:pt idx="1">
                  <c:v>Febrero </c:v>
                </c:pt>
                <c:pt idx="2">
                  <c:v>Marzo </c:v>
                </c:pt>
                <c:pt idx="3">
                  <c:v>Abril </c:v>
                </c:pt>
                <c:pt idx="4">
                  <c:v>Mayo </c:v>
                </c:pt>
                <c:pt idx="5">
                  <c:v>Junio</c:v>
                </c:pt>
                <c:pt idx="6">
                  <c:v>Julio</c:v>
                </c:pt>
                <c:pt idx="7">
                  <c:v>Agosto</c:v>
                </c:pt>
                <c:pt idx="8">
                  <c:v>Septiembre</c:v>
                </c:pt>
                <c:pt idx="9">
                  <c:v>Octubre</c:v>
                </c:pt>
                <c:pt idx="10">
                  <c:v>Noviembre</c:v>
                </c:pt>
                <c:pt idx="11">
                  <c:v>Diciembre</c:v>
                </c:pt>
              </c:strCache>
            </c:strRef>
          </c:cat>
          <c:val>
            <c:numRef>
              <c:f>Gráficos!$K$3:$K$14</c:f>
              <c:numCache>
                <c:formatCode>General</c:formatCode>
                <c:ptCount val="12"/>
                <c:pt idx="0">
                  <c:v>0</c:v>
                </c:pt>
                <c:pt idx="1">
                  <c:v>23</c:v>
                </c:pt>
                <c:pt idx="2">
                  <c:v>0</c:v>
                </c:pt>
                <c:pt idx="3">
                  <c:v>0</c:v>
                </c:pt>
                <c:pt idx="4">
                  <c:v>0</c:v>
                </c:pt>
                <c:pt idx="5">
                  <c:v>221.5</c:v>
                </c:pt>
                <c:pt idx="6">
                  <c:v>37.700000000000003</c:v>
                </c:pt>
                <c:pt idx="7">
                  <c:v>0</c:v>
                </c:pt>
                <c:pt idx="8">
                  <c:v>0</c:v>
                </c:pt>
                <c:pt idx="9">
                  <c:v>0</c:v>
                </c:pt>
                <c:pt idx="10">
                  <c:v>0</c:v>
                </c:pt>
                <c:pt idx="11">
                  <c:v>12.8</c:v>
                </c:pt>
              </c:numCache>
            </c:numRef>
          </c:val>
          <c:smooth val="0"/>
          <c:extLst>
            <c:ext xmlns:c16="http://schemas.microsoft.com/office/drawing/2014/chart" uri="{C3380CC4-5D6E-409C-BE32-E72D297353CC}">
              <c16:uniqueId val="{0000000B-DE34-4D85-B36E-A78DE5E94B7A}"/>
            </c:ext>
          </c:extLst>
        </c:ser>
        <c:ser>
          <c:idx val="1"/>
          <c:order val="1"/>
          <c:tx>
            <c:strRef>
              <c:f>Gráficos!$L$1</c:f>
              <c:strCache>
                <c:ptCount val="1"/>
                <c:pt idx="0">
                  <c:v>2014</c:v>
                </c:pt>
              </c:strCache>
            </c:strRef>
          </c:tx>
          <c:dLbls>
            <c:dLbl>
              <c:idx val="0"/>
              <c:layout>
                <c:manualLayout>
                  <c:x val="-6.4135021097046413E-2"/>
                  <c:y val="-6.361830353695226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DE34-4D85-B36E-A78DE5E94B7A}"/>
                </c:ext>
              </c:extLst>
            </c:dLbl>
            <c:dLbl>
              <c:idx val="2"/>
              <c:layout>
                <c:manualLayout>
                  <c:x val="-3.0379746835443037E-2"/>
                  <c:y val="-1.590457588423806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DE34-4D85-B36E-A78DE5E94B7A}"/>
                </c:ext>
              </c:extLst>
            </c:dLbl>
            <c:dLbl>
              <c:idx val="3"/>
              <c:delete val="1"/>
              <c:extLst>
                <c:ext xmlns:c15="http://schemas.microsoft.com/office/drawing/2012/chart" uri="{CE6537A1-D6FC-4f65-9D91-7224C49458BB}"/>
                <c:ext xmlns:c16="http://schemas.microsoft.com/office/drawing/2014/chart" uri="{C3380CC4-5D6E-409C-BE32-E72D297353CC}">
                  <c16:uniqueId val="{0000000E-DE34-4D85-B36E-A78DE5E94B7A}"/>
                </c:ext>
              </c:extLst>
            </c:dLbl>
            <c:dLbl>
              <c:idx val="4"/>
              <c:delete val="1"/>
              <c:extLst>
                <c:ext xmlns:c15="http://schemas.microsoft.com/office/drawing/2012/chart" uri="{CE6537A1-D6FC-4f65-9D91-7224C49458BB}"/>
                <c:ext xmlns:c16="http://schemas.microsoft.com/office/drawing/2014/chart" uri="{C3380CC4-5D6E-409C-BE32-E72D297353CC}">
                  <c16:uniqueId val="{0000000F-DE34-4D85-B36E-A78DE5E94B7A}"/>
                </c:ext>
              </c:extLst>
            </c:dLbl>
            <c:dLbl>
              <c:idx val="5"/>
              <c:delete val="1"/>
              <c:extLst>
                <c:ext xmlns:c15="http://schemas.microsoft.com/office/drawing/2012/chart" uri="{CE6537A1-D6FC-4f65-9D91-7224C49458BB}"/>
                <c:ext xmlns:c16="http://schemas.microsoft.com/office/drawing/2014/chart" uri="{C3380CC4-5D6E-409C-BE32-E72D297353CC}">
                  <c16:uniqueId val="{00000010-DE34-4D85-B36E-A78DE5E94B7A}"/>
                </c:ext>
              </c:extLst>
            </c:dLbl>
            <c:dLbl>
              <c:idx val="6"/>
              <c:layout>
                <c:manualLayout>
                  <c:x val="-6.7510548523206752E-3"/>
                  <c:y val="-5.301525294746021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1-DE34-4D85-B36E-A78DE5E94B7A}"/>
                </c:ext>
              </c:extLst>
            </c:dLbl>
            <c:dLbl>
              <c:idx val="7"/>
              <c:layout>
                <c:manualLayout>
                  <c:x val="-5.7383966244725741E-2"/>
                  <c:y val="-4.771372765271419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2-DE34-4D85-B36E-A78DE5E94B7A}"/>
                </c:ext>
              </c:extLst>
            </c:dLbl>
            <c:dLbl>
              <c:idx val="9"/>
              <c:delete val="1"/>
              <c:extLst>
                <c:ext xmlns:c15="http://schemas.microsoft.com/office/drawing/2012/chart" uri="{CE6537A1-D6FC-4f65-9D91-7224C49458BB}"/>
                <c:ext xmlns:c16="http://schemas.microsoft.com/office/drawing/2014/chart" uri="{C3380CC4-5D6E-409C-BE32-E72D297353CC}">
                  <c16:uniqueId val="{00000013-DE34-4D85-B36E-A78DE5E94B7A}"/>
                </c:ext>
              </c:extLst>
            </c:dLbl>
            <c:dLbl>
              <c:idx val="10"/>
              <c:layout>
                <c:manualLayout>
                  <c:x val="-6.4135021097046413E-2"/>
                  <c:y val="-3.180915176847613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4-DE34-4D85-B36E-A78DE5E94B7A}"/>
                </c:ext>
              </c:extLst>
            </c:dLbl>
            <c:dLbl>
              <c:idx val="11"/>
              <c:delete val="1"/>
              <c:extLst>
                <c:ext xmlns:c15="http://schemas.microsoft.com/office/drawing/2012/chart" uri="{CE6537A1-D6FC-4f65-9D91-7224C49458BB}"/>
                <c:ext xmlns:c16="http://schemas.microsoft.com/office/drawing/2014/chart" uri="{C3380CC4-5D6E-409C-BE32-E72D297353CC}">
                  <c16:uniqueId val="{00000015-DE34-4D85-B36E-A78DE5E94B7A}"/>
                </c:ext>
              </c:extLst>
            </c:dLbl>
            <c:spPr>
              <a:noFill/>
              <a:ln>
                <a:noFill/>
              </a:ln>
              <a:effectLst/>
            </c:spPr>
            <c:txPr>
              <a:bodyPr/>
              <a:lstStyle/>
              <a:p>
                <a:pPr>
                  <a:defRPr b="1"/>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Gráficos!$M$3:$M$14</c:f>
              <c:numCache>
                <c:formatCode>General</c:formatCode>
                <c:ptCount val="12"/>
                <c:pt idx="0">
                  <c:v>137.22</c:v>
                </c:pt>
                <c:pt idx="1">
                  <c:v>273.5</c:v>
                </c:pt>
                <c:pt idx="2">
                  <c:v>114.52</c:v>
                </c:pt>
                <c:pt idx="3">
                  <c:v>0</c:v>
                </c:pt>
                <c:pt idx="4">
                  <c:v>0</c:v>
                </c:pt>
                <c:pt idx="5">
                  <c:v>0</c:v>
                </c:pt>
                <c:pt idx="6">
                  <c:v>70.03</c:v>
                </c:pt>
                <c:pt idx="7">
                  <c:v>217.45</c:v>
                </c:pt>
                <c:pt idx="8">
                  <c:v>161.76</c:v>
                </c:pt>
                <c:pt idx="9">
                  <c:v>0</c:v>
                </c:pt>
                <c:pt idx="10">
                  <c:v>55.95</c:v>
                </c:pt>
                <c:pt idx="11">
                  <c:v>0</c:v>
                </c:pt>
              </c:numCache>
            </c:numRef>
          </c:val>
          <c:smooth val="0"/>
          <c:extLst>
            <c:ext xmlns:c16="http://schemas.microsoft.com/office/drawing/2014/chart" uri="{C3380CC4-5D6E-409C-BE32-E72D297353CC}">
              <c16:uniqueId val="{00000016-DE34-4D85-B36E-A78DE5E94B7A}"/>
            </c:ext>
          </c:extLst>
        </c:ser>
        <c:dLbls>
          <c:showLegendKey val="0"/>
          <c:showVal val="0"/>
          <c:showCatName val="0"/>
          <c:showSerName val="0"/>
          <c:showPercent val="0"/>
          <c:showBubbleSize val="0"/>
        </c:dLbls>
        <c:marker val="1"/>
        <c:smooth val="0"/>
        <c:axId val="197174016"/>
        <c:axId val="197175552"/>
      </c:lineChart>
      <c:catAx>
        <c:axId val="197174016"/>
        <c:scaling>
          <c:orientation val="minMax"/>
        </c:scaling>
        <c:delete val="0"/>
        <c:axPos val="b"/>
        <c:numFmt formatCode="General" sourceLinked="0"/>
        <c:majorTickMark val="out"/>
        <c:minorTickMark val="none"/>
        <c:tickLblPos val="nextTo"/>
        <c:crossAx val="197175552"/>
        <c:crosses val="autoZero"/>
        <c:auto val="1"/>
        <c:lblAlgn val="ctr"/>
        <c:lblOffset val="100"/>
        <c:noMultiLvlLbl val="0"/>
      </c:catAx>
      <c:valAx>
        <c:axId val="197175552"/>
        <c:scaling>
          <c:orientation val="minMax"/>
        </c:scaling>
        <c:delete val="0"/>
        <c:axPos val="l"/>
        <c:majorGridlines/>
        <c:numFmt formatCode="General" sourceLinked="1"/>
        <c:majorTickMark val="out"/>
        <c:minorTickMark val="none"/>
        <c:tickLblPos val="nextTo"/>
        <c:crossAx val="197174016"/>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s-CO" dirty="0"/>
              <a:t>DÍAS</a:t>
            </a:r>
            <a:r>
              <a:rPr lang="es-CO" baseline="0" dirty="0"/>
              <a:t> SIN ACCIDENTES LABORALES</a:t>
            </a:r>
            <a:endParaRPr lang="es-CO" dirty="0"/>
          </a:p>
        </c:rich>
      </c:tx>
      <c:layout>
        <c:manualLayout>
          <c:xMode val="edge"/>
          <c:yMode val="edge"/>
          <c:x val="0.28983698135240293"/>
          <c:y val="0"/>
        </c:manualLayout>
      </c:layout>
      <c:overlay val="1"/>
    </c:title>
    <c:autoTitleDeleted val="0"/>
    <c:plotArea>
      <c:layout>
        <c:manualLayout>
          <c:layoutTarget val="inner"/>
          <c:xMode val="edge"/>
          <c:yMode val="edge"/>
          <c:x val="9.3509268387537342E-2"/>
          <c:y val="0.13425647900983975"/>
          <c:w val="0.72700385799084333"/>
          <c:h val="0.7133869509994385"/>
        </c:manualLayout>
      </c:layout>
      <c:lineChart>
        <c:grouping val="standard"/>
        <c:varyColors val="0"/>
        <c:ser>
          <c:idx val="1"/>
          <c:order val="0"/>
          <c:tx>
            <c:strRef>
              <c:f>Gráficos!$K$36</c:f>
              <c:strCache>
                <c:ptCount val="1"/>
                <c:pt idx="0">
                  <c:v>Días acumulados sin AL</c:v>
                </c:pt>
              </c:strCache>
            </c:strRef>
          </c:tx>
          <c:marker>
            <c:symbol val="diamond"/>
            <c:size val="6"/>
          </c:marker>
          <c:dLbls>
            <c:dLbl>
              <c:idx val="0"/>
              <c:layout>
                <c:manualLayout>
                  <c:x val="-1.9547769283989838E-2"/>
                  <c:y val="-4.290063866777556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A5F2-4992-B9C4-D6DF7E77D479}"/>
                </c:ext>
              </c:extLst>
            </c:dLbl>
            <c:dLbl>
              <c:idx val="1"/>
              <c:layout>
                <c:manualLayout>
                  <c:x val="-2.9321653925984757E-2"/>
                  <c:y val="-4.290063866777565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A5F2-4992-B9C4-D6DF7E77D479}"/>
                </c:ext>
              </c:extLst>
            </c:dLbl>
            <c:dLbl>
              <c:idx val="2"/>
              <c:layout>
                <c:manualLayout>
                  <c:x val="-1.3031846189326559E-2"/>
                  <c:y val="-5.243411392728135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A5F2-4992-B9C4-D6DF7E77D479}"/>
                </c:ext>
              </c:extLst>
            </c:dLbl>
            <c:dLbl>
              <c:idx val="3"/>
              <c:layout>
                <c:manualLayout>
                  <c:x val="-1.4660826962992379E-2"/>
                  <c:y val="-5.7200851557034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A5F2-4992-B9C4-D6DF7E77D479}"/>
                </c:ext>
              </c:extLst>
            </c:dLbl>
            <c:dLbl>
              <c:idx val="4"/>
              <c:layout>
                <c:manualLayout>
                  <c:x val="-2.4434711604987298E-2"/>
                  <c:y val="-3.33671634082699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A5F2-4992-B9C4-D6DF7E77D479}"/>
                </c:ext>
              </c:extLst>
            </c:dLbl>
            <c:dLbl>
              <c:idx val="5"/>
              <c:layout>
                <c:manualLayout>
                  <c:x val="-3.7466557794313855E-2"/>
                  <c:y val="-5.243448926095298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A5F2-4992-B9C4-D6DF7E77D479}"/>
                </c:ext>
              </c:extLst>
            </c:dLbl>
            <c:spPr>
              <a:noFill/>
              <a:ln>
                <a:noFill/>
              </a:ln>
              <a:effectLst/>
            </c:spPr>
            <c:txPr>
              <a:bodyPr/>
              <a:lstStyle/>
              <a:p>
                <a:pPr>
                  <a:defRPr b="1"/>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Gráficos!$I$36:$I$47</c:f>
              <c:strCache>
                <c:ptCount val="12"/>
                <c:pt idx="0">
                  <c:v>Enero</c:v>
                </c:pt>
                <c:pt idx="1">
                  <c:v>Febrero</c:v>
                </c:pt>
                <c:pt idx="2">
                  <c:v>Marzo</c:v>
                </c:pt>
                <c:pt idx="3">
                  <c:v>Abril</c:v>
                </c:pt>
                <c:pt idx="4">
                  <c:v>Mayo</c:v>
                </c:pt>
                <c:pt idx="5">
                  <c:v>Junio</c:v>
                </c:pt>
                <c:pt idx="6">
                  <c:v>Julio</c:v>
                </c:pt>
                <c:pt idx="7">
                  <c:v>Agosto</c:v>
                </c:pt>
                <c:pt idx="8">
                  <c:v>Septiembre</c:v>
                </c:pt>
                <c:pt idx="9">
                  <c:v>Octubre</c:v>
                </c:pt>
                <c:pt idx="10">
                  <c:v>Noviembre</c:v>
                </c:pt>
                <c:pt idx="11">
                  <c:v>Diciembre</c:v>
                </c:pt>
              </c:strCache>
            </c:strRef>
          </c:cat>
          <c:val>
            <c:numRef>
              <c:f>Gráficos!$J$36:$J$47</c:f>
              <c:numCache>
                <c:formatCode>General</c:formatCode>
                <c:ptCount val="12"/>
                <c:pt idx="0">
                  <c:v>31</c:v>
                </c:pt>
                <c:pt idx="1">
                  <c:v>23</c:v>
                </c:pt>
                <c:pt idx="2">
                  <c:v>54</c:v>
                </c:pt>
                <c:pt idx="3">
                  <c:v>84</c:v>
                </c:pt>
                <c:pt idx="4">
                  <c:v>115</c:v>
                </c:pt>
                <c:pt idx="5">
                  <c:v>119</c:v>
                </c:pt>
                <c:pt idx="6">
                  <c:v>56</c:v>
                </c:pt>
                <c:pt idx="7">
                  <c:v>87</c:v>
                </c:pt>
                <c:pt idx="8">
                  <c:v>117</c:v>
                </c:pt>
                <c:pt idx="9">
                  <c:v>148</c:v>
                </c:pt>
                <c:pt idx="10">
                  <c:v>178</c:v>
                </c:pt>
                <c:pt idx="11">
                  <c:v>208</c:v>
                </c:pt>
              </c:numCache>
            </c:numRef>
          </c:val>
          <c:smooth val="0"/>
          <c:extLst>
            <c:ext xmlns:c16="http://schemas.microsoft.com/office/drawing/2014/chart" uri="{C3380CC4-5D6E-409C-BE32-E72D297353CC}">
              <c16:uniqueId val="{00000006-A5F2-4992-B9C4-D6DF7E77D479}"/>
            </c:ext>
          </c:extLst>
        </c:ser>
        <c:dLbls>
          <c:showLegendKey val="0"/>
          <c:showVal val="0"/>
          <c:showCatName val="0"/>
          <c:showSerName val="0"/>
          <c:showPercent val="0"/>
          <c:showBubbleSize val="0"/>
        </c:dLbls>
        <c:marker val="1"/>
        <c:smooth val="0"/>
        <c:axId val="197268992"/>
        <c:axId val="197270528"/>
      </c:lineChart>
      <c:catAx>
        <c:axId val="197268992"/>
        <c:scaling>
          <c:orientation val="minMax"/>
        </c:scaling>
        <c:delete val="0"/>
        <c:axPos val="b"/>
        <c:numFmt formatCode="General" sourceLinked="1"/>
        <c:majorTickMark val="out"/>
        <c:minorTickMark val="none"/>
        <c:tickLblPos val="nextTo"/>
        <c:crossAx val="197270528"/>
        <c:crosses val="autoZero"/>
        <c:auto val="1"/>
        <c:lblAlgn val="ctr"/>
        <c:lblOffset val="100"/>
        <c:noMultiLvlLbl val="0"/>
      </c:catAx>
      <c:valAx>
        <c:axId val="197270528"/>
        <c:scaling>
          <c:orientation val="minMax"/>
        </c:scaling>
        <c:delete val="0"/>
        <c:axPos val="l"/>
        <c:majorGridlines/>
        <c:title>
          <c:tx>
            <c:rich>
              <a:bodyPr rot="-5400000" vert="horz"/>
              <a:lstStyle/>
              <a:p>
                <a:pPr>
                  <a:defRPr/>
                </a:pPr>
                <a:r>
                  <a:rPr lang="es-CO" dirty="0"/>
                  <a:t>Días acumulados sin AL</a:t>
                </a:r>
              </a:p>
            </c:rich>
          </c:tx>
          <c:layout>
            <c:manualLayout>
              <c:xMode val="edge"/>
              <c:yMode val="edge"/>
              <c:x val="1.0234360309511477E-2"/>
              <c:y val="0.2462492906193606"/>
            </c:manualLayout>
          </c:layout>
          <c:overlay val="0"/>
        </c:title>
        <c:numFmt formatCode="General" sourceLinked="1"/>
        <c:majorTickMark val="out"/>
        <c:minorTickMark val="none"/>
        <c:tickLblPos val="nextTo"/>
        <c:crossAx val="197268992"/>
        <c:crosses val="autoZero"/>
        <c:crossBetween val="between"/>
      </c:valAx>
    </c:plotArea>
    <c:legend>
      <c:legendPos val="r"/>
      <c:legendEntry>
        <c:idx val="0"/>
        <c:delete val="1"/>
      </c:legendEntry>
      <c:layout>
        <c:manualLayout>
          <c:xMode val="edge"/>
          <c:yMode val="edge"/>
          <c:x val="0.83173205805944006"/>
          <c:y val="0.64521547155421177"/>
          <c:w val="0.15668114279029785"/>
          <c:h val="0.24377224369706049"/>
        </c:manualLayout>
      </c:layout>
      <c:overlay val="0"/>
    </c:legend>
    <c:plotVisOnly val="1"/>
    <c:dispBlanksAs val="gap"/>
    <c:showDLblsOverMax val="0"/>
  </c:chart>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7.1988407699037624E-2"/>
          <c:y val="0.18103018372703411"/>
          <c:w val="0.71605271216097988"/>
          <c:h val="0.70298993875765525"/>
        </c:manualLayout>
      </c:layout>
      <c:lineChart>
        <c:grouping val="standard"/>
        <c:varyColors val="0"/>
        <c:ser>
          <c:idx val="0"/>
          <c:order val="0"/>
          <c:tx>
            <c:strRef>
              <c:f>Gráficos!$N$2</c:f>
              <c:strCache>
                <c:ptCount val="1"/>
                <c:pt idx="0">
                  <c:v>Accidentes</c:v>
                </c:pt>
              </c:strCache>
            </c:strRef>
          </c:tx>
          <c:marker>
            <c:symbol val="diamond"/>
            <c:size val="6"/>
          </c:marker>
          <c:dLbls>
            <c:spPr>
              <a:noFill/>
              <a:ln>
                <a:noFill/>
              </a:ln>
              <a:effectLst/>
            </c:spPr>
            <c:txPr>
              <a:bodyPr/>
              <a:lstStyle/>
              <a:p>
                <a:pPr>
                  <a:defRPr b="1"/>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Gráficos!$I$3:$I$14</c:f>
              <c:strCache>
                <c:ptCount val="12"/>
                <c:pt idx="0">
                  <c:v>Enero </c:v>
                </c:pt>
                <c:pt idx="1">
                  <c:v>Febrero </c:v>
                </c:pt>
                <c:pt idx="2">
                  <c:v>Marzo </c:v>
                </c:pt>
                <c:pt idx="3">
                  <c:v>Abril </c:v>
                </c:pt>
                <c:pt idx="4">
                  <c:v>Mayo </c:v>
                </c:pt>
                <c:pt idx="5">
                  <c:v>Junio</c:v>
                </c:pt>
                <c:pt idx="6">
                  <c:v>Julio</c:v>
                </c:pt>
                <c:pt idx="7">
                  <c:v>Agosto</c:v>
                </c:pt>
                <c:pt idx="8">
                  <c:v>Septiembre</c:v>
                </c:pt>
                <c:pt idx="9">
                  <c:v>Octubre</c:v>
                </c:pt>
                <c:pt idx="10">
                  <c:v>Noviembre</c:v>
                </c:pt>
                <c:pt idx="11">
                  <c:v>Diciembre</c:v>
                </c:pt>
              </c:strCache>
            </c:strRef>
          </c:cat>
          <c:val>
            <c:numRef>
              <c:f>Gráficos!$N$3:$N$14</c:f>
              <c:numCache>
                <c:formatCode>General</c:formatCode>
                <c:ptCount val="12"/>
                <c:pt idx="0">
                  <c:v>0</c:v>
                </c:pt>
                <c:pt idx="1">
                  <c:v>1</c:v>
                </c:pt>
                <c:pt idx="2">
                  <c:v>0</c:v>
                </c:pt>
                <c:pt idx="3">
                  <c:v>0</c:v>
                </c:pt>
                <c:pt idx="4">
                  <c:v>0</c:v>
                </c:pt>
                <c:pt idx="5">
                  <c:v>2</c:v>
                </c:pt>
                <c:pt idx="6">
                  <c:v>0</c:v>
                </c:pt>
                <c:pt idx="7">
                  <c:v>0</c:v>
                </c:pt>
                <c:pt idx="8">
                  <c:v>0</c:v>
                </c:pt>
                <c:pt idx="9">
                  <c:v>0</c:v>
                </c:pt>
                <c:pt idx="10">
                  <c:v>0</c:v>
                </c:pt>
                <c:pt idx="11">
                  <c:v>1</c:v>
                </c:pt>
              </c:numCache>
            </c:numRef>
          </c:val>
          <c:smooth val="0"/>
          <c:extLst>
            <c:ext xmlns:c16="http://schemas.microsoft.com/office/drawing/2014/chart" uri="{C3380CC4-5D6E-409C-BE32-E72D297353CC}">
              <c16:uniqueId val="{00000000-381E-4E3D-9DB8-4EFE09F839AC}"/>
            </c:ext>
          </c:extLst>
        </c:ser>
        <c:dLbls>
          <c:showLegendKey val="0"/>
          <c:showVal val="0"/>
          <c:showCatName val="0"/>
          <c:showSerName val="0"/>
          <c:showPercent val="0"/>
          <c:showBubbleSize val="0"/>
        </c:dLbls>
        <c:marker val="1"/>
        <c:smooth val="0"/>
        <c:axId val="197325568"/>
        <c:axId val="197327104"/>
      </c:lineChart>
      <c:catAx>
        <c:axId val="197325568"/>
        <c:scaling>
          <c:orientation val="minMax"/>
        </c:scaling>
        <c:delete val="0"/>
        <c:axPos val="b"/>
        <c:numFmt formatCode="General" sourceLinked="0"/>
        <c:majorTickMark val="out"/>
        <c:minorTickMark val="none"/>
        <c:tickLblPos val="nextTo"/>
        <c:crossAx val="197327104"/>
        <c:crosses val="autoZero"/>
        <c:auto val="1"/>
        <c:lblAlgn val="ctr"/>
        <c:lblOffset val="100"/>
        <c:noMultiLvlLbl val="0"/>
      </c:catAx>
      <c:valAx>
        <c:axId val="197327104"/>
        <c:scaling>
          <c:orientation val="minMax"/>
        </c:scaling>
        <c:delete val="0"/>
        <c:axPos val="l"/>
        <c:majorGridlines/>
        <c:numFmt formatCode="General" sourceLinked="1"/>
        <c:majorTickMark val="out"/>
        <c:minorTickMark val="none"/>
        <c:tickLblPos val="nextTo"/>
        <c:crossAx val="197325568"/>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manualLayout>
          <c:layoutTarget val="inner"/>
          <c:xMode val="edge"/>
          <c:yMode val="edge"/>
          <c:x val="7.1988407699037624E-2"/>
          <c:y val="0.18103018372703411"/>
          <c:w val="0.71605271216097988"/>
          <c:h val="0.70298993875765525"/>
        </c:manualLayout>
      </c:layout>
      <c:lineChart>
        <c:grouping val="standard"/>
        <c:varyColors val="0"/>
        <c:ser>
          <c:idx val="0"/>
          <c:order val="0"/>
          <c:tx>
            <c:strRef>
              <c:f>Gráficos!$O$2</c:f>
              <c:strCache>
                <c:ptCount val="1"/>
                <c:pt idx="0">
                  <c:v>Días Perdidos</c:v>
                </c:pt>
              </c:strCache>
            </c:strRef>
          </c:tx>
          <c:marker>
            <c:symbol val="diamond"/>
            <c:size val="6"/>
          </c:marker>
          <c:dLbls>
            <c:spPr>
              <a:noFill/>
              <a:ln>
                <a:noFill/>
              </a:ln>
              <a:effectLst/>
            </c:spPr>
            <c:txPr>
              <a:bodyPr/>
              <a:lstStyle/>
              <a:p>
                <a:pPr>
                  <a:defRPr b="1"/>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Gráficos!$I$3:$I$14</c:f>
              <c:strCache>
                <c:ptCount val="12"/>
                <c:pt idx="0">
                  <c:v>Enero </c:v>
                </c:pt>
                <c:pt idx="1">
                  <c:v>Febrero </c:v>
                </c:pt>
                <c:pt idx="2">
                  <c:v>Marzo </c:v>
                </c:pt>
                <c:pt idx="3">
                  <c:v>Abril </c:v>
                </c:pt>
                <c:pt idx="4">
                  <c:v>Mayo </c:v>
                </c:pt>
                <c:pt idx="5">
                  <c:v>Junio</c:v>
                </c:pt>
                <c:pt idx="6">
                  <c:v>Julio</c:v>
                </c:pt>
                <c:pt idx="7">
                  <c:v>Agosto</c:v>
                </c:pt>
                <c:pt idx="8">
                  <c:v>Septiembre</c:v>
                </c:pt>
                <c:pt idx="9">
                  <c:v>Octubre</c:v>
                </c:pt>
                <c:pt idx="10">
                  <c:v>Noviembre</c:v>
                </c:pt>
                <c:pt idx="11">
                  <c:v>Diciembre</c:v>
                </c:pt>
              </c:strCache>
            </c:strRef>
          </c:cat>
          <c:val>
            <c:numRef>
              <c:f>Gráficos!$O$3:$O$14</c:f>
              <c:numCache>
                <c:formatCode>General</c:formatCode>
                <c:ptCount val="12"/>
                <c:pt idx="0">
                  <c:v>0</c:v>
                </c:pt>
                <c:pt idx="1">
                  <c:v>3</c:v>
                </c:pt>
                <c:pt idx="2">
                  <c:v>0</c:v>
                </c:pt>
                <c:pt idx="3">
                  <c:v>0</c:v>
                </c:pt>
                <c:pt idx="4">
                  <c:v>0</c:v>
                </c:pt>
                <c:pt idx="5">
                  <c:v>34</c:v>
                </c:pt>
                <c:pt idx="6">
                  <c:v>5</c:v>
                </c:pt>
                <c:pt idx="7">
                  <c:v>0</c:v>
                </c:pt>
                <c:pt idx="8">
                  <c:v>0</c:v>
                </c:pt>
                <c:pt idx="9">
                  <c:v>0</c:v>
                </c:pt>
                <c:pt idx="10">
                  <c:v>0</c:v>
                </c:pt>
                <c:pt idx="11">
                  <c:v>2</c:v>
                </c:pt>
              </c:numCache>
            </c:numRef>
          </c:val>
          <c:smooth val="0"/>
          <c:extLst>
            <c:ext xmlns:c16="http://schemas.microsoft.com/office/drawing/2014/chart" uri="{C3380CC4-5D6E-409C-BE32-E72D297353CC}">
              <c16:uniqueId val="{00000000-E270-45D4-9440-DCF10800A7D9}"/>
            </c:ext>
          </c:extLst>
        </c:ser>
        <c:dLbls>
          <c:showLegendKey val="0"/>
          <c:showVal val="0"/>
          <c:showCatName val="0"/>
          <c:showSerName val="0"/>
          <c:showPercent val="0"/>
          <c:showBubbleSize val="0"/>
        </c:dLbls>
        <c:marker val="1"/>
        <c:smooth val="0"/>
        <c:axId val="197241856"/>
        <c:axId val="197251840"/>
      </c:lineChart>
      <c:catAx>
        <c:axId val="197241856"/>
        <c:scaling>
          <c:orientation val="minMax"/>
        </c:scaling>
        <c:delete val="0"/>
        <c:axPos val="b"/>
        <c:numFmt formatCode="General" sourceLinked="0"/>
        <c:majorTickMark val="out"/>
        <c:minorTickMark val="none"/>
        <c:tickLblPos val="nextTo"/>
        <c:crossAx val="197251840"/>
        <c:crosses val="autoZero"/>
        <c:auto val="1"/>
        <c:lblAlgn val="ctr"/>
        <c:lblOffset val="100"/>
        <c:noMultiLvlLbl val="0"/>
      </c:catAx>
      <c:valAx>
        <c:axId val="197251840"/>
        <c:scaling>
          <c:orientation val="minMax"/>
        </c:scaling>
        <c:delete val="0"/>
        <c:axPos val="l"/>
        <c:majorGridlines/>
        <c:numFmt formatCode="General" sourceLinked="1"/>
        <c:majorTickMark val="out"/>
        <c:minorTickMark val="none"/>
        <c:tickLblPos val="nextTo"/>
        <c:crossAx val="197241856"/>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view3D>
      <c:rotX val="15"/>
      <c:rotY val="20"/>
      <c:rAngAx val="1"/>
    </c:view3D>
    <c:floor>
      <c:thickness val="0"/>
    </c:floor>
    <c:sideWall>
      <c:thickness val="0"/>
    </c:sideWall>
    <c:backWall>
      <c:thickness val="0"/>
    </c:backWall>
    <c:plotArea>
      <c:layout/>
      <c:bar3DChart>
        <c:barDir val="col"/>
        <c:grouping val="clustered"/>
        <c:varyColors val="0"/>
        <c:ser>
          <c:idx val="0"/>
          <c:order val="0"/>
          <c:tx>
            <c:strRef>
              <c:f>Gráficos!$J$2</c:f>
              <c:strCache>
                <c:ptCount val="1"/>
                <c:pt idx="0">
                  <c:v>IFA</c:v>
                </c:pt>
              </c:strCache>
            </c:strRef>
          </c:tx>
          <c:invertIfNegative val="0"/>
          <c:dPt>
            <c:idx val="1"/>
            <c:invertIfNegative val="0"/>
            <c:bubble3D val="0"/>
            <c:spPr>
              <a:solidFill>
                <a:srgbClr val="FF0000"/>
              </a:solidFill>
            </c:spPr>
            <c:extLst>
              <c:ext xmlns:c16="http://schemas.microsoft.com/office/drawing/2014/chart" uri="{C3380CC4-5D6E-409C-BE32-E72D297353CC}">
                <c16:uniqueId val="{00000001-5780-47E0-8451-A8C321DC6BCD}"/>
              </c:ext>
            </c:extLst>
          </c:dPt>
          <c:dLbls>
            <c:dLbl>
              <c:idx val="0"/>
              <c:layout>
                <c:manualLayout>
                  <c:x val="1.0416666666666666E-2"/>
                  <c:y val="0.1169102040207992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5780-47E0-8451-A8C321DC6BCD}"/>
                </c:ext>
              </c:extLst>
            </c:dLbl>
            <c:dLbl>
              <c:idx val="1"/>
              <c:layout>
                <c:manualLayout>
                  <c:x val="1.0416666666666666E-2"/>
                  <c:y val="0.14474596688289429"/>
                </c:manualLayout>
              </c:layout>
              <c:spPr/>
              <c:txPr>
                <a:bodyPr/>
                <a:lstStyle/>
                <a:p>
                  <a:pPr>
                    <a:defRPr b="1">
                      <a:solidFill>
                        <a:schemeClr val="bg1"/>
                      </a:solidFill>
                    </a:defRPr>
                  </a:pPr>
                  <a:endParaRPr lang="es-CO"/>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5780-47E0-8451-A8C321DC6BCD}"/>
                </c:ext>
              </c:extLst>
            </c:dLbl>
            <c:spPr>
              <a:noFill/>
              <a:ln>
                <a:noFill/>
              </a:ln>
              <a:effectLst/>
            </c:spPr>
            <c:txPr>
              <a:bodyPr/>
              <a:lstStyle/>
              <a:p>
                <a:pPr>
                  <a:defRPr b="1"/>
                </a:pPr>
                <a:endParaRPr lang="es-CO"/>
              </a:p>
            </c:txPr>
            <c:showLegendKey val="0"/>
            <c:showVal val="0"/>
            <c:showCatName val="0"/>
            <c:showSerName val="0"/>
            <c:showPercent val="0"/>
            <c:showBubbleSize val="0"/>
            <c:extLst>
              <c:ext xmlns:c15="http://schemas.microsoft.com/office/drawing/2012/chart" uri="{CE6537A1-D6FC-4f65-9D91-7224C49458BB}">
                <c15:showLeaderLines val="0"/>
              </c:ext>
            </c:extLst>
          </c:dLbls>
          <c:cat>
            <c:numLit>
              <c:formatCode>General</c:formatCode>
              <c:ptCount val="2"/>
              <c:pt idx="0">
                <c:v>2015</c:v>
              </c:pt>
              <c:pt idx="1">
                <c:v>2014</c:v>
              </c:pt>
            </c:numLit>
          </c:cat>
          <c:val>
            <c:numRef>
              <c:f>(Gráficos!$J$15,Gráficos!$L$15)</c:f>
              <c:numCache>
                <c:formatCode>General</c:formatCode>
                <c:ptCount val="2"/>
                <c:pt idx="0">
                  <c:v>2.4</c:v>
                </c:pt>
                <c:pt idx="1">
                  <c:v>3.98</c:v>
                </c:pt>
              </c:numCache>
            </c:numRef>
          </c:val>
          <c:extLst>
            <c:ext xmlns:c16="http://schemas.microsoft.com/office/drawing/2014/chart" uri="{C3380CC4-5D6E-409C-BE32-E72D297353CC}">
              <c16:uniqueId val="{00000003-5780-47E0-8451-A8C321DC6BCD}"/>
            </c:ext>
          </c:extLst>
        </c:ser>
        <c:dLbls>
          <c:showLegendKey val="0"/>
          <c:showVal val="0"/>
          <c:showCatName val="0"/>
          <c:showSerName val="0"/>
          <c:showPercent val="0"/>
          <c:showBubbleSize val="0"/>
        </c:dLbls>
        <c:gapWidth val="150"/>
        <c:shape val="box"/>
        <c:axId val="197415296"/>
        <c:axId val="197416832"/>
        <c:axId val="0"/>
      </c:bar3DChart>
      <c:catAx>
        <c:axId val="197415296"/>
        <c:scaling>
          <c:orientation val="minMax"/>
        </c:scaling>
        <c:delete val="0"/>
        <c:axPos val="b"/>
        <c:numFmt formatCode="General" sourceLinked="1"/>
        <c:majorTickMark val="out"/>
        <c:minorTickMark val="none"/>
        <c:tickLblPos val="nextTo"/>
        <c:crossAx val="197416832"/>
        <c:crosses val="autoZero"/>
        <c:auto val="1"/>
        <c:lblAlgn val="ctr"/>
        <c:lblOffset val="100"/>
        <c:noMultiLvlLbl val="0"/>
      </c:catAx>
      <c:valAx>
        <c:axId val="197416832"/>
        <c:scaling>
          <c:orientation val="minMax"/>
        </c:scaling>
        <c:delete val="0"/>
        <c:axPos val="l"/>
        <c:majorGridlines/>
        <c:numFmt formatCode="General" sourceLinked="1"/>
        <c:majorTickMark val="out"/>
        <c:minorTickMark val="none"/>
        <c:tickLblPos val="nextTo"/>
        <c:crossAx val="197415296"/>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view3D>
      <c:rotX val="15"/>
      <c:rotY val="20"/>
      <c:rAngAx val="1"/>
    </c:view3D>
    <c:floor>
      <c:thickness val="0"/>
    </c:floor>
    <c:sideWall>
      <c:thickness val="0"/>
    </c:sideWall>
    <c:backWall>
      <c:thickness val="0"/>
    </c:backWall>
    <c:plotArea>
      <c:layout/>
      <c:bar3DChart>
        <c:barDir val="col"/>
        <c:grouping val="clustered"/>
        <c:varyColors val="0"/>
        <c:ser>
          <c:idx val="0"/>
          <c:order val="0"/>
          <c:tx>
            <c:strRef>
              <c:f>Gráficos!$K$2</c:f>
              <c:strCache>
                <c:ptCount val="1"/>
                <c:pt idx="0">
                  <c:v>ISA</c:v>
                </c:pt>
              </c:strCache>
            </c:strRef>
          </c:tx>
          <c:invertIfNegative val="0"/>
          <c:dPt>
            <c:idx val="1"/>
            <c:invertIfNegative val="0"/>
            <c:bubble3D val="0"/>
            <c:spPr>
              <a:solidFill>
                <a:srgbClr val="FF0000"/>
              </a:solidFill>
            </c:spPr>
            <c:extLst>
              <c:ext xmlns:c16="http://schemas.microsoft.com/office/drawing/2014/chart" uri="{C3380CC4-5D6E-409C-BE32-E72D297353CC}">
                <c16:uniqueId val="{00000001-D470-402A-92C9-1C7660ECB7A7}"/>
              </c:ext>
            </c:extLst>
          </c:dPt>
          <c:dLbls>
            <c:dLbl>
              <c:idx val="0"/>
              <c:layout>
                <c:manualLayout>
                  <c:x val="1.0416666666666666E-2"/>
                  <c:y val="0.1169102040207992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D470-402A-92C9-1C7660ECB7A7}"/>
                </c:ext>
              </c:extLst>
            </c:dLbl>
            <c:dLbl>
              <c:idx val="1"/>
              <c:layout>
                <c:manualLayout>
                  <c:x val="1.0416666666666666E-2"/>
                  <c:y val="0.14474596688289429"/>
                </c:manualLayout>
              </c:layout>
              <c:spPr/>
              <c:txPr>
                <a:bodyPr/>
                <a:lstStyle/>
                <a:p>
                  <a:pPr>
                    <a:defRPr b="1">
                      <a:solidFill>
                        <a:schemeClr val="bg1"/>
                      </a:solidFill>
                    </a:defRPr>
                  </a:pPr>
                  <a:endParaRPr lang="es-CO"/>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D470-402A-92C9-1C7660ECB7A7}"/>
                </c:ext>
              </c:extLst>
            </c:dLbl>
            <c:spPr>
              <a:noFill/>
              <a:ln>
                <a:noFill/>
              </a:ln>
              <a:effectLst/>
            </c:spPr>
            <c:txPr>
              <a:bodyPr/>
              <a:lstStyle/>
              <a:p>
                <a:pPr>
                  <a:defRPr b="1"/>
                </a:pPr>
                <a:endParaRPr lang="es-CO"/>
              </a:p>
            </c:txPr>
            <c:showLegendKey val="0"/>
            <c:showVal val="0"/>
            <c:showCatName val="0"/>
            <c:showSerName val="0"/>
            <c:showPercent val="0"/>
            <c:showBubbleSize val="0"/>
            <c:extLst>
              <c:ext xmlns:c15="http://schemas.microsoft.com/office/drawing/2012/chart" uri="{CE6537A1-D6FC-4f65-9D91-7224C49458BB}">
                <c15:showLeaderLines val="0"/>
              </c:ext>
            </c:extLst>
          </c:dLbls>
          <c:cat>
            <c:numLit>
              <c:formatCode>General</c:formatCode>
              <c:ptCount val="2"/>
              <c:pt idx="0">
                <c:v>2015</c:v>
              </c:pt>
              <c:pt idx="1">
                <c:v>2014</c:v>
              </c:pt>
            </c:numLit>
          </c:cat>
          <c:val>
            <c:numRef>
              <c:f>(Gráficos!$K$15,Gráficos!$M$15)</c:f>
              <c:numCache>
                <c:formatCode>General</c:formatCode>
                <c:ptCount val="2"/>
                <c:pt idx="0">
                  <c:v>26.9</c:v>
                </c:pt>
                <c:pt idx="1">
                  <c:v>86.16</c:v>
                </c:pt>
              </c:numCache>
            </c:numRef>
          </c:val>
          <c:extLst>
            <c:ext xmlns:c16="http://schemas.microsoft.com/office/drawing/2014/chart" uri="{C3380CC4-5D6E-409C-BE32-E72D297353CC}">
              <c16:uniqueId val="{00000003-D470-402A-92C9-1C7660ECB7A7}"/>
            </c:ext>
          </c:extLst>
        </c:ser>
        <c:dLbls>
          <c:showLegendKey val="0"/>
          <c:showVal val="0"/>
          <c:showCatName val="0"/>
          <c:showSerName val="0"/>
          <c:showPercent val="0"/>
          <c:showBubbleSize val="0"/>
        </c:dLbls>
        <c:gapWidth val="150"/>
        <c:shape val="box"/>
        <c:axId val="197449216"/>
        <c:axId val="197450752"/>
        <c:axId val="0"/>
      </c:bar3DChart>
      <c:catAx>
        <c:axId val="197449216"/>
        <c:scaling>
          <c:orientation val="minMax"/>
        </c:scaling>
        <c:delete val="0"/>
        <c:axPos val="b"/>
        <c:numFmt formatCode="General" sourceLinked="1"/>
        <c:majorTickMark val="out"/>
        <c:minorTickMark val="none"/>
        <c:tickLblPos val="nextTo"/>
        <c:crossAx val="197450752"/>
        <c:crosses val="autoZero"/>
        <c:auto val="1"/>
        <c:lblAlgn val="ctr"/>
        <c:lblOffset val="100"/>
        <c:noMultiLvlLbl val="0"/>
      </c:catAx>
      <c:valAx>
        <c:axId val="197450752"/>
        <c:scaling>
          <c:orientation val="minMax"/>
        </c:scaling>
        <c:delete val="0"/>
        <c:axPos val="l"/>
        <c:majorGridlines/>
        <c:numFmt formatCode="General" sourceLinked="1"/>
        <c:majorTickMark val="out"/>
        <c:minorTickMark val="none"/>
        <c:tickLblPos val="nextTo"/>
        <c:crossAx val="197449216"/>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400"/>
            </a:pPr>
            <a:r>
              <a:rPr lang="es-CO" sz="1400"/>
              <a:t>Cumplimiento de la eficacia y seguridad de la carga</a:t>
            </a:r>
          </a:p>
        </c:rich>
      </c:tx>
      <c:overlay val="1"/>
    </c:title>
    <c:autoTitleDeleted val="0"/>
    <c:plotArea>
      <c:layout>
        <c:manualLayout>
          <c:layoutTarget val="inner"/>
          <c:xMode val="edge"/>
          <c:yMode val="edge"/>
          <c:x val="0.12390471739657254"/>
          <c:y val="0.16791640175412853"/>
          <c:w val="0.71897831029337367"/>
          <c:h val="0.6658153600365172"/>
        </c:manualLayout>
      </c:layout>
      <c:lineChart>
        <c:grouping val="standard"/>
        <c:varyColors val="0"/>
        <c:ser>
          <c:idx val="0"/>
          <c:order val="0"/>
          <c:spPr>
            <a:ln w="38100">
              <a:solidFill>
                <a:srgbClr val="00B050"/>
              </a:solidFill>
            </a:ln>
          </c:spPr>
          <c:marker>
            <c:symbol val="diamond"/>
            <c:size val="6"/>
            <c:spPr>
              <a:solidFill>
                <a:srgbClr val="00B050"/>
              </a:solidFill>
              <a:ln w="38100">
                <a:solidFill>
                  <a:srgbClr val="00B050"/>
                </a:solidFill>
              </a:ln>
            </c:spPr>
          </c:marker>
          <c:cat>
            <c:strRef>
              <c:f>Medición!$J$2:$U$2</c:f>
              <c:strCache>
                <c:ptCount val="12"/>
                <c:pt idx="0">
                  <c:v>Ene</c:v>
                </c:pt>
                <c:pt idx="1">
                  <c:v>Feb</c:v>
                </c:pt>
                <c:pt idx="2">
                  <c:v>Mar</c:v>
                </c:pt>
                <c:pt idx="3">
                  <c:v>Abr</c:v>
                </c:pt>
                <c:pt idx="4">
                  <c:v>May</c:v>
                </c:pt>
                <c:pt idx="5">
                  <c:v>Jun</c:v>
                </c:pt>
                <c:pt idx="6">
                  <c:v>Jul</c:v>
                </c:pt>
                <c:pt idx="7">
                  <c:v>Ago</c:v>
                </c:pt>
                <c:pt idx="8">
                  <c:v>Sept</c:v>
                </c:pt>
                <c:pt idx="9">
                  <c:v>Oct</c:v>
                </c:pt>
                <c:pt idx="10">
                  <c:v>Nov</c:v>
                </c:pt>
                <c:pt idx="11">
                  <c:v>Dic</c:v>
                </c:pt>
              </c:strCache>
            </c:strRef>
          </c:cat>
          <c:val>
            <c:numRef>
              <c:f>'Medición '!#REF!</c:f>
              <c:numCache>
                <c:formatCode>General</c:formatCode>
                <c:ptCount val="1"/>
                <c:pt idx="0">
                  <c:v>1</c:v>
                </c:pt>
              </c:numCache>
            </c:numRef>
          </c:val>
          <c:smooth val="0"/>
          <c:extLst>
            <c:ext xmlns:c15="http://schemas.microsoft.com/office/drawing/2012/chart" uri="{02D57815-91ED-43cb-92C2-25804820EDAC}">
              <c15:filteredSeriesTitle>
                <c15:tx>
                  <c:strRef>
                    <c:extLst>
                      <c:ext uri="{02D57815-91ED-43cb-92C2-25804820EDAC}">
                        <c15:formulaRef>
                          <c15:sqref>'Medición '!#REF!</c15:sqref>
                        </c15:formulaRef>
                      </c:ext>
                    </c:extLst>
                    <c:strCache>
                      <c:ptCount val="1"/>
                      <c:pt idx="0">
                        <c:v>#REF!</c:v>
                      </c:pt>
                    </c:strCache>
                  </c:strRef>
                </c15:tx>
              </c15:filteredSeriesTitle>
            </c:ext>
            <c:ext xmlns:c16="http://schemas.microsoft.com/office/drawing/2014/chart" uri="{C3380CC4-5D6E-409C-BE32-E72D297353CC}">
              <c16:uniqueId val="{00000000-9D5A-4B13-86B3-CF75B3F44ECF}"/>
            </c:ext>
          </c:extLst>
        </c:ser>
        <c:dLbls>
          <c:showLegendKey val="0"/>
          <c:showVal val="0"/>
          <c:showCatName val="0"/>
          <c:showSerName val="0"/>
          <c:showPercent val="0"/>
          <c:showBubbleSize val="0"/>
        </c:dLbls>
        <c:marker val="1"/>
        <c:smooth val="0"/>
        <c:axId val="197479424"/>
        <c:axId val="197502080"/>
      </c:lineChart>
      <c:catAx>
        <c:axId val="197479424"/>
        <c:scaling>
          <c:orientation val="minMax"/>
        </c:scaling>
        <c:delete val="0"/>
        <c:axPos val="b"/>
        <c:numFmt formatCode="General" sourceLinked="0"/>
        <c:majorTickMark val="out"/>
        <c:minorTickMark val="none"/>
        <c:tickLblPos val="nextTo"/>
        <c:txPr>
          <a:bodyPr/>
          <a:lstStyle/>
          <a:p>
            <a:pPr>
              <a:defRPr sz="800"/>
            </a:pPr>
            <a:endParaRPr lang="es-CO"/>
          </a:p>
        </c:txPr>
        <c:crossAx val="197502080"/>
        <c:crosses val="autoZero"/>
        <c:auto val="1"/>
        <c:lblAlgn val="ctr"/>
        <c:lblOffset val="100"/>
        <c:noMultiLvlLbl val="0"/>
      </c:catAx>
      <c:valAx>
        <c:axId val="197502080"/>
        <c:scaling>
          <c:orientation val="minMax"/>
        </c:scaling>
        <c:delete val="0"/>
        <c:axPos val="l"/>
        <c:majorGridlines/>
        <c:numFmt formatCode="0.00%" sourceLinked="0"/>
        <c:majorTickMark val="out"/>
        <c:minorTickMark val="none"/>
        <c:tickLblPos val="nextTo"/>
        <c:txPr>
          <a:bodyPr/>
          <a:lstStyle/>
          <a:p>
            <a:pPr>
              <a:defRPr sz="800"/>
            </a:pPr>
            <a:endParaRPr lang="es-CO"/>
          </a:p>
        </c:txPr>
        <c:crossAx val="197479424"/>
        <c:crosses val="autoZero"/>
        <c:crossBetween val="between"/>
      </c:valAx>
      <c:spPr>
        <a:blipFill dpi="0" rotWithShape="1">
          <a:blip xmlns:r="http://schemas.openxmlformats.org/officeDocument/2006/relationships" r:embed="rId1">
            <a:alphaModFix amt="47000"/>
          </a:blip>
          <a:srcRect/>
          <a:stretch>
            <a:fillRect/>
          </a:stretch>
        </a:blipFill>
      </c:spPr>
    </c:plotArea>
    <c:legend>
      <c:legendPos val="r"/>
      <c:layout>
        <c:manualLayout>
          <c:xMode val="edge"/>
          <c:yMode val="edge"/>
          <c:x val="0.80241415831555607"/>
          <c:y val="0.32986681012699498"/>
          <c:w val="0.19480802430917687"/>
          <c:h val="0.43170713035870517"/>
        </c:manualLayout>
      </c:layout>
      <c:overlay val="0"/>
      <c:txPr>
        <a:bodyPr/>
        <a:lstStyle/>
        <a:p>
          <a:pPr>
            <a:defRPr sz="800"/>
          </a:pPr>
          <a:endParaRPr lang="es-CO"/>
        </a:p>
      </c:txPr>
    </c:legend>
    <c:plotVisOnly val="1"/>
    <c:dispBlanksAs val="gap"/>
    <c:showDLblsOverMax val="0"/>
  </c:chart>
  <c:printSettings>
    <c:headerFooter/>
    <c:pageMargins b="0.75" l="0.7" r="0.7" t="0.75" header="0.3" footer="0.3"/>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s-CO"/>
              <a:t>% de Devolución</a:t>
            </a:r>
            <a:r>
              <a:rPr lang="es-CO" baseline="0"/>
              <a:t> de materiales</a:t>
            </a:r>
            <a:endParaRPr lang="es-CO"/>
          </a:p>
        </c:rich>
      </c:tx>
      <c:overlay val="1"/>
    </c:title>
    <c:autoTitleDeleted val="0"/>
    <c:view3D>
      <c:rotX val="15"/>
      <c:rotY val="20"/>
      <c:rAngAx val="1"/>
    </c:view3D>
    <c:floor>
      <c:thickness val="0"/>
    </c:floor>
    <c:sideWall>
      <c:thickness val="0"/>
    </c:sideWall>
    <c:backWall>
      <c:thickness val="0"/>
    </c:backWall>
    <c:plotArea>
      <c:layout>
        <c:manualLayout>
          <c:layoutTarget val="inner"/>
          <c:xMode val="edge"/>
          <c:yMode val="edge"/>
          <c:x val="0.12119685039370079"/>
          <c:y val="0.17640055409740449"/>
          <c:w val="0.66176202974628173"/>
          <c:h val="0.73076771653543304"/>
        </c:manualLayout>
      </c:layout>
      <c:bar3DChart>
        <c:barDir val="col"/>
        <c:grouping val="clustered"/>
        <c:varyColors val="0"/>
        <c:ser>
          <c:idx val="0"/>
          <c:order val="0"/>
          <c:tx>
            <c:strRef>
              <c:f>Medición!$L$2</c:f>
              <c:strCache>
                <c:ptCount val="1"/>
                <c:pt idx="0">
                  <c:v>Mar</c:v>
                </c:pt>
              </c:strCache>
            </c:strRef>
          </c:tx>
          <c:invertIfNegative val="0"/>
          <c:cat>
            <c:strLit>
              <c:ptCount val="1"/>
              <c:pt idx="0">
                <c:v>2016</c:v>
              </c:pt>
            </c:strLit>
          </c:cat>
          <c:val>
            <c:numRef>
              <c:f>'Indicadores Medición '!#REF!</c:f>
              <c:numCache>
                <c:formatCode>General</c:formatCode>
                <c:ptCount val="1"/>
                <c:pt idx="0">
                  <c:v>1</c:v>
                </c:pt>
              </c:numCache>
            </c:numRef>
          </c:val>
          <c:extLst>
            <c:ext xmlns:c16="http://schemas.microsoft.com/office/drawing/2014/chart" uri="{C3380CC4-5D6E-409C-BE32-E72D297353CC}">
              <c16:uniqueId val="{00000001-3280-4B48-B85C-3C284131956C}"/>
            </c:ext>
          </c:extLst>
        </c:ser>
        <c:ser>
          <c:idx val="1"/>
          <c:order val="1"/>
          <c:tx>
            <c:strRef>
              <c:f>Medición!$O$2</c:f>
              <c:strCache>
                <c:ptCount val="1"/>
                <c:pt idx="0">
                  <c:v>Jun</c:v>
                </c:pt>
              </c:strCache>
            </c:strRef>
          </c:tx>
          <c:invertIfNegative val="0"/>
          <c:cat>
            <c:strLit>
              <c:ptCount val="1"/>
              <c:pt idx="0">
                <c:v>2016</c:v>
              </c:pt>
            </c:strLit>
          </c:cat>
          <c:val>
            <c:numRef>
              <c:f>'Indicadores Medición '!#REF!</c:f>
              <c:numCache>
                <c:formatCode>General</c:formatCode>
                <c:ptCount val="1"/>
                <c:pt idx="0">
                  <c:v>1</c:v>
                </c:pt>
              </c:numCache>
            </c:numRef>
          </c:val>
          <c:extLst>
            <c:ext xmlns:c16="http://schemas.microsoft.com/office/drawing/2014/chart" uri="{C3380CC4-5D6E-409C-BE32-E72D297353CC}">
              <c16:uniqueId val="{00000003-3280-4B48-B85C-3C284131956C}"/>
            </c:ext>
          </c:extLst>
        </c:ser>
        <c:ser>
          <c:idx val="2"/>
          <c:order val="2"/>
          <c:tx>
            <c:strRef>
              <c:f>Medición!$R$2</c:f>
              <c:strCache>
                <c:ptCount val="1"/>
                <c:pt idx="0">
                  <c:v>Sept</c:v>
                </c:pt>
              </c:strCache>
            </c:strRef>
          </c:tx>
          <c:invertIfNegative val="0"/>
          <c:val>
            <c:numRef>
              <c:f>'Indicadores Medición '!#REF!</c:f>
              <c:numCache>
                <c:formatCode>General</c:formatCode>
                <c:ptCount val="1"/>
                <c:pt idx="0">
                  <c:v>1</c:v>
                </c:pt>
              </c:numCache>
            </c:numRef>
          </c:val>
          <c:extLst>
            <c:ext xmlns:c16="http://schemas.microsoft.com/office/drawing/2014/chart" uri="{C3380CC4-5D6E-409C-BE32-E72D297353CC}">
              <c16:uniqueId val="{00000005-3280-4B48-B85C-3C284131956C}"/>
            </c:ext>
          </c:extLst>
        </c:ser>
        <c:dLbls>
          <c:showLegendKey val="0"/>
          <c:showVal val="0"/>
          <c:showCatName val="0"/>
          <c:showSerName val="0"/>
          <c:showPercent val="0"/>
          <c:showBubbleSize val="0"/>
        </c:dLbls>
        <c:gapWidth val="150"/>
        <c:shape val="box"/>
        <c:axId val="197550464"/>
        <c:axId val="197552000"/>
        <c:axId val="0"/>
      </c:bar3DChart>
      <c:catAx>
        <c:axId val="197550464"/>
        <c:scaling>
          <c:orientation val="minMax"/>
        </c:scaling>
        <c:delete val="0"/>
        <c:axPos val="b"/>
        <c:numFmt formatCode="General" sourceLinked="1"/>
        <c:majorTickMark val="out"/>
        <c:minorTickMark val="none"/>
        <c:tickLblPos val="nextTo"/>
        <c:crossAx val="197552000"/>
        <c:crosses val="autoZero"/>
        <c:auto val="1"/>
        <c:lblAlgn val="ctr"/>
        <c:lblOffset val="100"/>
        <c:noMultiLvlLbl val="0"/>
      </c:catAx>
      <c:valAx>
        <c:axId val="197552000"/>
        <c:scaling>
          <c:orientation val="minMax"/>
        </c:scaling>
        <c:delete val="0"/>
        <c:axPos val="l"/>
        <c:majorGridlines/>
        <c:numFmt formatCode="General" sourceLinked="1"/>
        <c:majorTickMark val="out"/>
        <c:minorTickMark val="none"/>
        <c:tickLblPos val="nextTo"/>
        <c:crossAx val="197550464"/>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2119685039370079"/>
          <c:y val="0.17640055409740449"/>
          <c:w val="0.66176202974628173"/>
          <c:h val="0.73076771653543304"/>
        </c:manualLayout>
      </c:layout>
      <c:bar3DChart>
        <c:barDir val="col"/>
        <c:grouping val="clustered"/>
        <c:varyColors val="0"/>
        <c:ser>
          <c:idx val="0"/>
          <c:order val="0"/>
          <c:tx>
            <c:strRef>
              <c:f>Medición!$L$2</c:f>
              <c:strCache>
                <c:ptCount val="1"/>
                <c:pt idx="0">
                  <c:v>Mar</c:v>
                </c:pt>
              </c:strCache>
            </c:strRef>
          </c:tx>
          <c:spPr>
            <a:solidFill>
              <a:schemeClr val="accent1"/>
            </a:solidFill>
            <a:ln>
              <a:noFill/>
            </a:ln>
            <a:effectLst/>
            <a:sp3d/>
          </c:spPr>
          <c:invertIfNegative val="0"/>
          <c:dLbls>
            <c:dLbl>
              <c:idx val="0"/>
              <c:layout>
                <c:manualLayout>
                  <c:x val="2.7777777777777779E-3"/>
                  <c:y val="0.1435185185185185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2330-4EAA-B6E0-1DE5FA30C79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Lit>
              <c:formatCode>General</c:formatCode>
              <c:ptCount val="1"/>
              <c:pt idx="0">
                <c:v>2017</c:v>
              </c:pt>
            </c:numLit>
          </c:cat>
          <c:val>
            <c:numRef>
              <c:f>Medición!#REF!</c:f>
              <c:numCache>
                <c:formatCode>General</c:formatCode>
                <c:ptCount val="1"/>
                <c:pt idx="0">
                  <c:v>1</c:v>
                </c:pt>
              </c:numCache>
            </c:numRef>
          </c:val>
          <c:extLst>
            <c:ext xmlns:c16="http://schemas.microsoft.com/office/drawing/2014/chart" uri="{C3380CC4-5D6E-409C-BE32-E72D297353CC}">
              <c16:uniqueId val="{00000001-2330-4EAA-B6E0-1DE5FA30C79B}"/>
            </c:ext>
          </c:extLst>
        </c:ser>
        <c:ser>
          <c:idx val="1"/>
          <c:order val="1"/>
          <c:tx>
            <c:strRef>
              <c:f>Medición!$O$2</c:f>
              <c:strCache>
                <c:ptCount val="1"/>
                <c:pt idx="0">
                  <c:v>Jun</c:v>
                </c:pt>
              </c:strCache>
            </c:strRef>
          </c:tx>
          <c:spPr>
            <a:solidFill>
              <a:schemeClr val="accent2"/>
            </a:solidFill>
            <a:ln>
              <a:noFill/>
            </a:ln>
            <a:effectLst/>
            <a:sp3d/>
          </c:spPr>
          <c:invertIfNegative val="0"/>
          <c:dLbls>
            <c:dLbl>
              <c:idx val="0"/>
              <c:layout>
                <c:manualLayout>
                  <c:x val="0"/>
                  <c:y val="0.14814814814814814"/>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2330-4EAA-B6E0-1DE5FA30C79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Lit>
              <c:formatCode>General</c:formatCode>
              <c:ptCount val="1"/>
              <c:pt idx="0">
                <c:v>2017</c:v>
              </c:pt>
            </c:numLit>
          </c:cat>
          <c:val>
            <c:numRef>
              <c:f>Medición!#REF!</c:f>
              <c:numCache>
                <c:formatCode>General</c:formatCode>
                <c:ptCount val="1"/>
                <c:pt idx="0">
                  <c:v>1</c:v>
                </c:pt>
              </c:numCache>
            </c:numRef>
          </c:val>
          <c:extLst>
            <c:ext xmlns:c16="http://schemas.microsoft.com/office/drawing/2014/chart" uri="{C3380CC4-5D6E-409C-BE32-E72D297353CC}">
              <c16:uniqueId val="{00000003-2330-4EAA-B6E0-1DE5FA30C79B}"/>
            </c:ext>
          </c:extLst>
        </c:ser>
        <c:ser>
          <c:idx val="2"/>
          <c:order val="2"/>
          <c:tx>
            <c:strRef>
              <c:f>Medición!$R$2</c:f>
              <c:strCache>
                <c:ptCount val="1"/>
                <c:pt idx="0">
                  <c:v>Sept</c:v>
                </c:pt>
              </c:strCache>
            </c:strRef>
          </c:tx>
          <c:spPr>
            <a:solidFill>
              <a:schemeClr val="accent3"/>
            </a:solidFill>
            <a:ln>
              <a:noFill/>
            </a:ln>
            <a:effectLst/>
            <a:sp3d/>
          </c:spPr>
          <c:invertIfNegative val="0"/>
          <c:dLbls>
            <c:dLbl>
              <c:idx val="0"/>
              <c:layout>
                <c:manualLayout>
                  <c:x val="5.5555555555555558E-3"/>
                  <c:y val="0.10648148148148157"/>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2330-4EAA-B6E0-1DE5FA30C79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Lit>
              <c:formatCode>General</c:formatCode>
              <c:ptCount val="1"/>
              <c:pt idx="0">
                <c:v>2017</c:v>
              </c:pt>
            </c:numLit>
          </c:cat>
          <c:val>
            <c:numRef>
              <c:f>Medición!#REF!</c:f>
              <c:numCache>
                <c:formatCode>General</c:formatCode>
                <c:ptCount val="1"/>
                <c:pt idx="0">
                  <c:v>1</c:v>
                </c:pt>
              </c:numCache>
            </c:numRef>
          </c:val>
          <c:extLst>
            <c:ext xmlns:c16="http://schemas.microsoft.com/office/drawing/2014/chart" uri="{C3380CC4-5D6E-409C-BE32-E72D297353CC}">
              <c16:uniqueId val="{00000005-2330-4EAA-B6E0-1DE5FA30C79B}"/>
            </c:ext>
          </c:extLst>
        </c:ser>
        <c:ser>
          <c:idx val="3"/>
          <c:order val="3"/>
          <c:tx>
            <c:strRef>
              <c:f>Medición!$U$2</c:f>
              <c:strCache>
                <c:ptCount val="1"/>
                <c:pt idx="0">
                  <c:v>Dic</c:v>
                </c:pt>
              </c:strCache>
            </c:strRef>
          </c:tx>
          <c:spPr>
            <a:solidFill>
              <a:schemeClr val="accent4"/>
            </a:solidFill>
            <a:ln>
              <a:noFill/>
            </a:ln>
            <a:effectLst/>
            <a:sp3d/>
          </c:spPr>
          <c:invertIfNegative val="0"/>
          <c:dLbls>
            <c:dLbl>
              <c:idx val="0"/>
              <c:layout>
                <c:manualLayout>
                  <c:x val="1.3888888888888888E-2"/>
                  <c:y val="9.259259259259258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2330-4EAA-B6E0-1DE5FA30C79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Lit>
              <c:formatCode>General</c:formatCode>
              <c:ptCount val="1"/>
              <c:pt idx="0">
                <c:v>2017</c:v>
              </c:pt>
            </c:numLit>
          </c:cat>
          <c:val>
            <c:numRef>
              <c:f>Medición!#REF!</c:f>
              <c:numCache>
                <c:formatCode>General</c:formatCode>
                <c:ptCount val="1"/>
                <c:pt idx="0">
                  <c:v>1</c:v>
                </c:pt>
              </c:numCache>
            </c:numRef>
          </c:val>
          <c:extLst>
            <c:ext xmlns:c16="http://schemas.microsoft.com/office/drawing/2014/chart" uri="{C3380CC4-5D6E-409C-BE32-E72D297353CC}">
              <c16:uniqueId val="{00000007-2330-4EAA-B6E0-1DE5FA30C79B}"/>
            </c:ext>
          </c:extLst>
        </c:ser>
        <c:dLbls>
          <c:showLegendKey val="0"/>
          <c:showVal val="0"/>
          <c:showCatName val="0"/>
          <c:showSerName val="0"/>
          <c:showPercent val="0"/>
          <c:showBubbleSize val="0"/>
        </c:dLbls>
        <c:gapWidth val="150"/>
        <c:shape val="box"/>
        <c:axId val="197613056"/>
        <c:axId val="197614592"/>
        <c:axId val="0"/>
      </c:bar3DChart>
      <c:catAx>
        <c:axId val="19761305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197614592"/>
        <c:crosses val="autoZero"/>
        <c:auto val="1"/>
        <c:lblAlgn val="ctr"/>
        <c:lblOffset val="100"/>
        <c:noMultiLvlLbl val="0"/>
      </c:catAx>
      <c:valAx>
        <c:axId val="1976145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1976130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s-CO"/>
              <a:t>IFA - ISA 2016</a:t>
            </a:r>
          </a:p>
        </c:rich>
      </c:tx>
      <c:overlay val="0"/>
    </c:title>
    <c:autoTitleDeleted val="0"/>
    <c:plotArea>
      <c:layout>
        <c:manualLayout>
          <c:layoutTarget val="inner"/>
          <c:xMode val="edge"/>
          <c:yMode val="edge"/>
          <c:x val="8.607174103237096E-2"/>
          <c:y val="0.19480351414406533"/>
          <c:w val="0.77253915135608053"/>
          <c:h val="0.68921660834062404"/>
        </c:manualLayout>
      </c:layout>
      <c:lineChart>
        <c:grouping val="standard"/>
        <c:varyColors val="0"/>
        <c:ser>
          <c:idx val="1"/>
          <c:order val="1"/>
          <c:tx>
            <c:strRef>
              <c:f>Gráficos!$B$123</c:f>
              <c:strCache>
                <c:ptCount val="1"/>
                <c:pt idx="0">
                  <c:v>ISA</c:v>
                </c:pt>
              </c:strCache>
            </c:strRef>
          </c:tx>
          <c:marker>
            <c:symbol val="diamond"/>
            <c:size val="6"/>
          </c:marker>
          <c:dLbls>
            <c:dLbl>
              <c:idx val="0"/>
              <c:delete val="1"/>
              <c:extLst>
                <c:ext xmlns:c15="http://schemas.microsoft.com/office/drawing/2012/chart" uri="{CE6537A1-D6FC-4f65-9D91-7224C49458BB}"/>
                <c:ext xmlns:c16="http://schemas.microsoft.com/office/drawing/2014/chart" uri="{C3380CC4-5D6E-409C-BE32-E72D297353CC}">
                  <c16:uniqueId val="{00000000-306D-4A26-A45A-CA2D0AC1D115}"/>
                </c:ext>
              </c:extLst>
            </c:dLbl>
            <c:dLbl>
              <c:idx val="3"/>
              <c:layout>
                <c:manualLayout>
                  <c:x val="-2.7777777777777776E-2"/>
                  <c:y val="-5.555555555555555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306D-4A26-A45A-CA2D0AC1D115}"/>
                </c:ext>
              </c:extLst>
            </c:dLbl>
            <c:dLbl>
              <c:idx val="6"/>
              <c:layout>
                <c:manualLayout>
                  <c:x val="-2.7777777777777776E-2"/>
                  <c:y val="-2.777777777777777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306D-4A26-A45A-CA2D0AC1D115}"/>
                </c:ext>
              </c:extLst>
            </c:dLbl>
            <c:spPr>
              <a:noFill/>
              <a:ln>
                <a:noFill/>
              </a:ln>
              <a:effectLst/>
            </c:spPr>
            <c:txPr>
              <a:bodyPr/>
              <a:lstStyle/>
              <a:p>
                <a:pPr>
                  <a:defRPr b="1"/>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Gráficos!$C$122:$N$122</c:f>
              <c:strCache>
                <c:ptCount val="12"/>
                <c:pt idx="0">
                  <c:v>Ene</c:v>
                </c:pt>
                <c:pt idx="1">
                  <c:v>Feb</c:v>
                </c:pt>
                <c:pt idx="2">
                  <c:v>Mar</c:v>
                </c:pt>
                <c:pt idx="3">
                  <c:v>Abr</c:v>
                </c:pt>
                <c:pt idx="4">
                  <c:v>May</c:v>
                </c:pt>
                <c:pt idx="5">
                  <c:v>Jun</c:v>
                </c:pt>
                <c:pt idx="6">
                  <c:v>Jul</c:v>
                </c:pt>
                <c:pt idx="7">
                  <c:v>Ago</c:v>
                </c:pt>
                <c:pt idx="8">
                  <c:v>Sep</c:v>
                </c:pt>
                <c:pt idx="9">
                  <c:v>Oct</c:v>
                </c:pt>
                <c:pt idx="10">
                  <c:v>Nov</c:v>
                </c:pt>
                <c:pt idx="11">
                  <c:v>Dic</c:v>
                </c:pt>
              </c:strCache>
            </c:strRef>
          </c:cat>
          <c:val>
            <c:numRef>
              <c:f>Gráficos!$C$123:$N$123</c:f>
              <c:numCache>
                <c:formatCode>General</c:formatCode>
                <c:ptCount val="12"/>
                <c:pt idx="0">
                  <c:v>0</c:v>
                </c:pt>
                <c:pt idx="1">
                  <c:v>74.518000000000001</c:v>
                </c:pt>
                <c:pt idx="2">
                  <c:v>225.3</c:v>
                </c:pt>
                <c:pt idx="3">
                  <c:v>45.71</c:v>
                </c:pt>
                <c:pt idx="4">
                  <c:v>322.2</c:v>
                </c:pt>
                <c:pt idx="5">
                  <c:v>300.79000000000002</c:v>
                </c:pt>
                <c:pt idx="6">
                  <c:v>251.87</c:v>
                </c:pt>
                <c:pt idx="7">
                  <c:v>0</c:v>
                </c:pt>
                <c:pt idx="8">
                  <c:v>0</c:v>
                </c:pt>
                <c:pt idx="9">
                  <c:v>0</c:v>
                </c:pt>
                <c:pt idx="10">
                  <c:v>0</c:v>
                </c:pt>
              </c:numCache>
            </c:numRef>
          </c:val>
          <c:smooth val="0"/>
          <c:extLst>
            <c:ext xmlns:c16="http://schemas.microsoft.com/office/drawing/2014/chart" uri="{C3380CC4-5D6E-409C-BE32-E72D297353CC}">
              <c16:uniqueId val="{00000003-306D-4A26-A45A-CA2D0AC1D115}"/>
            </c:ext>
          </c:extLst>
        </c:ser>
        <c:ser>
          <c:idx val="0"/>
          <c:order val="0"/>
          <c:tx>
            <c:strRef>
              <c:f>Gráficos!$B$124</c:f>
              <c:strCache>
                <c:ptCount val="1"/>
                <c:pt idx="0">
                  <c:v>IFA</c:v>
                </c:pt>
              </c:strCache>
            </c:strRef>
          </c:tx>
          <c:marker>
            <c:symbol val="diamond"/>
            <c:size val="6"/>
          </c:marker>
          <c:dLbls>
            <c:dLbl>
              <c:idx val="0"/>
              <c:delete val="1"/>
              <c:extLst>
                <c:ext xmlns:c15="http://schemas.microsoft.com/office/drawing/2012/chart" uri="{CE6537A1-D6FC-4f65-9D91-7224C49458BB}"/>
                <c:ext xmlns:c16="http://schemas.microsoft.com/office/drawing/2014/chart" uri="{C3380CC4-5D6E-409C-BE32-E72D297353CC}">
                  <c16:uniqueId val="{00000004-306D-4A26-A45A-CA2D0AC1D115}"/>
                </c:ext>
              </c:extLst>
            </c:dLbl>
            <c:dLbl>
              <c:idx val="1"/>
              <c:layout>
                <c:manualLayout>
                  <c:x val="-6.3888888888888912E-2"/>
                  <c:y val="-4.166666666666666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306D-4A26-A45A-CA2D0AC1D115}"/>
                </c:ext>
              </c:extLst>
            </c:dLbl>
            <c:dLbl>
              <c:idx val="2"/>
              <c:delete val="1"/>
              <c:extLst>
                <c:ext xmlns:c15="http://schemas.microsoft.com/office/drawing/2012/chart" uri="{CE6537A1-D6FC-4f65-9D91-7224C49458BB}"/>
                <c:ext xmlns:c16="http://schemas.microsoft.com/office/drawing/2014/chart" uri="{C3380CC4-5D6E-409C-BE32-E72D297353CC}">
                  <c16:uniqueId val="{00000006-306D-4A26-A45A-CA2D0AC1D115}"/>
                </c:ext>
              </c:extLst>
            </c:dLbl>
            <c:dLbl>
              <c:idx val="3"/>
              <c:layout>
                <c:manualLayout>
                  <c:x val="-5.2777777777777778E-2"/>
                  <c:y val="-2.314814814814814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306D-4A26-A45A-CA2D0AC1D115}"/>
                </c:ext>
              </c:extLst>
            </c:dLbl>
            <c:dLbl>
              <c:idx val="4"/>
              <c:layout>
                <c:manualLayout>
                  <c:x val="-4.4444444444444446E-2"/>
                  <c:y val="-3.240740740740740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306D-4A26-A45A-CA2D0AC1D115}"/>
                </c:ext>
              </c:extLst>
            </c:dLbl>
            <c:dLbl>
              <c:idx val="5"/>
              <c:layout>
                <c:manualLayout>
                  <c:x val="-4.4444444444444446E-2"/>
                  <c:y val="-4.629629629629629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306D-4A26-A45A-CA2D0AC1D115}"/>
                </c:ext>
              </c:extLst>
            </c:dLbl>
            <c:dLbl>
              <c:idx val="6"/>
              <c:layout>
                <c:manualLayout>
                  <c:x val="-3.888888888888889E-2"/>
                  <c:y val="-3.240740740740740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306D-4A26-A45A-CA2D0AC1D115}"/>
                </c:ext>
              </c:extLst>
            </c:dLbl>
            <c:spPr>
              <a:noFill/>
              <a:ln>
                <a:noFill/>
              </a:ln>
              <a:effectLst/>
            </c:spPr>
            <c:txPr>
              <a:bodyPr/>
              <a:lstStyle/>
              <a:p>
                <a:pPr>
                  <a:defRPr b="1"/>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Gráficos!$C$122:$N$122</c:f>
              <c:strCache>
                <c:ptCount val="12"/>
                <c:pt idx="0">
                  <c:v>Ene</c:v>
                </c:pt>
                <c:pt idx="1">
                  <c:v>Feb</c:v>
                </c:pt>
                <c:pt idx="2">
                  <c:v>Mar</c:v>
                </c:pt>
                <c:pt idx="3">
                  <c:v>Abr</c:v>
                </c:pt>
                <c:pt idx="4">
                  <c:v>May</c:v>
                </c:pt>
                <c:pt idx="5">
                  <c:v>Jun</c:v>
                </c:pt>
                <c:pt idx="6">
                  <c:v>Jul</c:v>
                </c:pt>
                <c:pt idx="7">
                  <c:v>Ago</c:v>
                </c:pt>
                <c:pt idx="8">
                  <c:v>Sep</c:v>
                </c:pt>
                <c:pt idx="9">
                  <c:v>Oct</c:v>
                </c:pt>
                <c:pt idx="10">
                  <c:v>Nov</c:v>
                </c:pt>
                <c:pt idx="11">
                  <c:v>Dic</c:v>
                </c:pt>
              </c:strCache>
            </c:strRef>
          </c:cat>
          <c:val>
            <c:numRef>
              <c:f>Gráficos!$C$124:$N$124</c:f>
              <c:numCache>
                <c:formatCode>General</c:formatCode>
                <c:ptCount val="12"/>
                <c:pt idx="0">
                  <c:v>0</c:v>
                </c:pt>
                <c:pt idx="1">
                  <c:v>7.4518000000000004</c:v>
                </c:pt>
                <c:pt idx="2">
                  <c:v>0</c:v>
                </c:pt>
                <c:pt idx="3">
                  <c:v>13.06</c:v>
                </c:pt>
                <c:pt idx="4">
                  <c:v>7.1589999999999998</c:v>
                </c:pt>
                <c:pt idx="5">
                  <c:v>7.16</c:v>
                </c:pt>
                <c:pt idx="6">
                  <c:v>14.39</c:v>
                </c:pt>
                <c:pt idx="7">
                  <c:v>0</c:v>
                </c:pt>
                <c:pt idx="8">
                  <c:v>0</c:v>
                </c:pt>
                <c:pt idx="9">
                  <c:v>0</c:v>
                </c:pt>
                <c:pt idx="10">
                  <c:v>0</c:v>
                </c:pt>
              </c:numCache>
            </c:numRef>
          </c:val>
          <c:smooth val="0"/>
          <c:extLst>
            <c:ext xmlns:c16="http://schemas.microsoft.com/office/drawing/2014/chart" uri="{C3380CC4-5D6E-409C-BE32-E72D297353CC}">
              <c16:uniqueId val="{0000000B-306D-4A26-A45A-CA2D0AC1D115}"/>
            </c:ext>
          </c:extLst>
        </c:ser>
        <c:dLbls>
          <c:showLegendKey val="0"/>
          <c:showVal val="0"/>
          <c:showCatName val="0"/>
          <c:showSerName val="0"/>
          <c:showPercent val="0"/>
          <c:showBubbleSize val="0"/>
        </c:dLbls>
        <c:marker val="1"/>
        <c:smooth val="0"/>
        <c:axId val="197731456"/>
        <c:axId val="197732992"/>
      </c:lineChart>
      <c:catAx>
        <c:axId val="197731456"/>
        <c:scaling>
          <c:orientation val="minMax"/>
        </c:scaling>
        <c:delete val="0"/>
        <c:axPos val="b"/>
        <c:numFmt formatCode="General" sourceLinked="0"/>
        <c:majorTickMark val="out"/>
        <c:minorTickMark val="none"/>
        <c:tickLblPos val="nextTo"/>
        <c:crossAx val="197732992"/>
        <c:crosses val="autoZero"/>
        <c:auto val="1"/>
        <c:lblAlgn val="ctr"/>
        <c:lblOffset val="100"/>
        <c:noMultiLvlLbl val="0"/>
      </c:catAx>
      <c:valAx>
        <c:axId val="197732992"/>
        <c:scaling>
          <c:orientation val="minMax"/>
        </c:scaling>
        <c:delete val="0"/>
        <c:axPos val="l"/>
        <c:majorGridlines/>
        <c:numFmt formatCode="General" sourceLinked="1"/>
        <c:majorTickMark val="out"/>
        <c:minorTickMark val="none"/>
        <c:tickLblPos val="nextTo"/>
        <c:crossAx val="197731456"/>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16"/>
          <c:order val="1"/>
          <c:dPt>
            <c:idx val="1"/>
            <c:marker>
              <c:symbol val="diamond"/>
              <c:size val="6"/>
            </c:marker>
            <c:bubble3D val="0"/>
            <c:extLst>
              <c:ext xmlns:c16="http://schemas.microsoft.com/office/drawing/2014/chart" uri="{C3380CC4-5D6E-409C-BE32-E72D297353CC}">
                <c16:uniqueId val="{00000000-E8FC-4828-B13E-0F9DC63823E2}"/>
              </c:ext>
            </c:extLst>
          </c:dPt>
          <c:dLbls>
            <c:dLbl>
              <c:idx val="1"/>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E8FC-4828-B13E-0F9DC63823E2}"/>
                </c:ext>
              </c:extLst>
            </c:dLbl>
            <c:spPr>
              <a:noFill/>
              <a:ln>
                <a:noFill/>
              </a:ln>
              <a:effectLst/>
            </c:spPr>
            <c:showLegendKey val="0"/>
            <c:showVal val="0"/>
            <c:showCatName val="0"/>
            <c:showSerName val="0"/>
            <c:showPercent val="0"/>
            <c:showBubbleSize val="0"/>
            <c:extLst>
              <c:ext xmlns:c15="http://schemas.microsoft.com/office/drawing/2012/chart" uri="{CE6537A1-D6FC-4f65-9D91-7224C49458BB}">
                <c15:showLeaderLines val="0"/>
              </c:ext>
            </c:extLst>
          </c:dLbls>
          <c:cat>
            <c:strRef>
              <c:f>Gráficos!$I$53:$T$53</c:f>
              <c:strCache>
                <c:ptCount val="12"/>
                <c:pt idx="0">
                  <c:v>Enero</c:v>
                </c:pt>
                <c:pt idx="1">
                  <c:v>febrero</c:v>
                </c:pt>
                <c:pt idx="2">
                  <c:v>Marzo</c:v>
                </c:pt>
                <c:pt idx="3">
                  <c:v>Abril </c:v>
                </c:pt>
                <c:pt idx="4">
                  <c:v>Mayo</c:v>
                </c:pt>
                <c:pt idx="5">
                  <c:v>Junio</c:v>
                </c:pt>
                <c:pt idx="6">
                  <c:v>Julio</c:v>
                </c:pt>
                <c:pt idx="7">
                  <c:v>Agosto</c:v>
                </c:pt>
                <c:pt idx="8">
                  <c:v>Septiembre</c:v>
                </c:pt>
                <c:pt idx="9">
                  <c:v>Octubre</c:v>
                </c:pt>
                <c:pt idx="10">
                  <c:v>Noviembre</c:v>
                </c:pt>
                <c:pt idx="11">
                  <c:v>Diciembre</c:v>
                </c:pt>
              </c:strCache>
            </c:strRef>
          </c:cat>
          <c:val>
            <c:numRef>
              <c:f>Gráficos!$I$54:$T$54</c:f>
              <c:numCache>
                <c:formatCode>General</c:formatCode>
                <c:ptCount val="12"/>
                <c:pt idx="0">
                  <c:v>0</c:v>
                </c:pt>
                <c:pt idx="1">
                  <c:v>55</c:v>
                </c:pt>
              </c:numCache>
            </c:numRef>
          </c:val>
          <c:smooth val="0"/>
          <c:extLst>
            <c:ext xmlns:c16="http://schemas.microsoft.com/office/drawing/2014/chart" uri="{C3380CC4-5D6E-409C-BE32-E72D297353CC}">
              <c16:uniqueId val="{00000001-E8FC-4828-B13E-0F9DC63823E2}"/>
            </c:ext>
          </c:extLst>
        </c:ser>
        <c:ser>
          <c:idx val="17"/>
          <c:order val="2"/>
          <c:spPr>
            <a:ln>
              <a:solidFill>
                <a:schemeClr val="accent6">
                  <a:lumMod val="75000"/>
                </a:schemeClr>
              </a:solidFill>
            </a:ln>
          </c:spPr>
          <c:marker>
            <c:symbol val="diamond"/>
            <c:size val="6"/>
          </c:marker>
          <c:dLbls>
            <c:dLbl>
              <c:idx val="2"/>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E8FC-4828-B13E-0F9DC63823E2}"/>
                </c:ext>
              </c:extLst>
            </c:dLbl>
            <c:spPr>
              <a:noFill/>
              <a:ln>
                <a:noFill/>
              </a:ln>
              <a:effectLst/>
            </c:spPr>
            <c:showLegendKey val="0"/>
            <c:showVal val="0"/>
            <c:showCatName val="0"/>
            <c:showSerName val="0"/>
            <c:showPercent val="0"/>
            <c:showBubbleSize val="0"/>
            <c:extLst>
              <c:ext xmlns:c15="http://schemas.microsoft.com/office/drawing/2012/chart" uri="{CE6537A1-D6FC-4f65-9D91-7224C49458BB}">
                <c15:showLeaderLines val="0"/>
              </c:ext>
            </c:extLst>
          </c:dLbls>
          <c:cat>
            <c:strRef>
              <c:f>Gráficos!$I$53:$T$53</c:f>
              <c:strCache>
                <c:ptCount val="12"/>
                <c:pt idx="0">
                  <c:v>Enero</c:v>
                </c:pt>
                <c:pt idx="1">
                  <c:v>febrero</c:v>
                </c:pt>
                <c:pt idx="2">
                  <c:v>Marzo</c:v>
                </c:pt>
                <c:pt idx="3">
                  <c:v>Abril </c:v>
                </c:pt>
                <c:pt idx="4">
                  <c:v>Mayo</c:v>
                </c:pt>
                <c:pt idx="5">
                  <c:v>Junio</c:v>
                </c:pt>
                <c:pt idx="6">
                  <c:v>Julio</c:v>
                </c:pt>
                <c:pt idx="7">
                  <c:v>Agosto</c:v>
                </c:pt>
                <c:pt idx="8">
                  <c:v>Septiembre</c:v>
                </c:pt>
                <c:pt idx="9">
                  <c:v>Octubre</c:v>
                </c:pt>
                <c:pt idx="10">
                  <c:v>Noviembre</c:v>
                </c:pt>
                <c:pt idx="11">
                  <c:v>Diciembre</c:v>
                </c:pt>
              </c:strCache>
            </c:strRef>
          </c:cat>
          <c:val>
            <c:numRef>
              <c:f>Gráficos!$I$55:$T$55</c:f>
              <c:numCache>
                <c:formatCode>General</c:formatCode>
                <c:ptCount val="12"/>
                <c:pt idx="1">
                  <c:v>0</c:v>
                </c:pt>
                <c:pt idx="2">
                  <c:v>35</c:v>
                </c:pt>
              </c:numCache>
            </c:numRef>
          </c:val>
          <c:smooth val="0"/>
          <c:extLst>
            <c:ext xmlns:c16="http://schemas.microsoft.com/office/drawing/2014/chart" uri="{C3380CC4-5D6E-409C-BE32-E72D297353CC}">
              <c16:uniqueId val="{00000003-E8FC-4828-B13E-0F9DC63823E2}"/>
            </c:ext>
          </c:extLst>
        </c:ser>
        <c:ser>
          <c:idx val="23"/>
          <c:order val="3"/>
          <c:spPr>
            <a:ln>
              <a:solidFill>
                <a:schemeClr val="accent6"/>
              </a:solidFill>
            </a:ln>
          </c:spPr>
          <c:marker>
            <c:spPr>
              <a:ln>
                <a:solidFill>
                  <a:schemeClr val="accent6"/>
                </a:solidFill>
              </a:ln>
            </c:spPr>
          </c:marker>
          <c:dLbls>
            <c:dLbl>
              <c:idx val="4"/>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E8FC-4828-B13E-0F9DC63823E2}"/>
                </c:ext>
              </c:extLst>
            </c:dLbl>
            <c:spPr>
              <a:noFill/>
              <a:ln>
                <a:noFill/>
              </a:ln>
              <a:effectLst/>
            </c:spPr>
            <c:showLegendKey val="0"/>
            <c:showVal val="0"/>
            <c:showCatName val="0"/>
            <c:showSerName val="0"/>
            <c:showPercent val="0"/>
            <c:showBubbleSize val="0"/>
            <c:extLst>
              <c:ext xmlns:c15="http://schemas.microsoft.com/office/drawing/2012/chart" uri="{CE6537A1-D6FC-4f65-9D91-7224C49458BB}">
                <c15:showLeaderLines val="0"/>
              </c:ext>
            </c:extLst>
          </c:dLbls>
          <c:cat>
            <c:strRef>
              <c:f>Gráficos!$I$53:$T$53</c:f>
              <c:strCache>
                <c:ptCount val="12"/>
                <c:pt idx="0">
                  <c:v>Enero</c:v>
                </c:pt>
                <c:pt idx="1">
                  <c:v>febrero</c:v>
                </c:pt>
                <c:pt idx="2">
                  <c:v>Marzo</c:v>
                </c:pt>
                <c:pt idx="3">
                  <c:v>Abril </c:v>
                </c:pt>
                <c:pt idx="4">
                  <c:v>Mayo</c:v>
                </c:pt>
                <c:pt idx="5">
                  <c:v>Junio</c:v>
                </c:pt>
                <c:pt idx="6">
                  <c:v>Julio</c:v>
                </c:pt>
                <c:pt idx="7">
                  <c:v>Agosto</c:v>
                </c:pt>
                <c:pt idx="8">
                  <c:v>Septiembre</c:v>
                </c:pt>
                <c:pt idx="9">
                  <c:v>Octubre</c:v>
                </c:pt>
                <c:pt idx="10">
                  <c:v>Noviembre</c:v>
                </c:pt>
                <c:pt idx="11">
                  <c:v>Diciembre</c:v>
                </c:pt>
              </c:strCache>
            </c:strRef>
          </c:cat>
          <c:val>
            <c:numRef>
              <c:f>Gráficos!$I$57:$T$57</c:f>
              <c:numCache>
                <c:formatCode>General</c:formatCode>
                <c:ptCount val="12"/>
                <c:pt idx="3">
                  <c:v>0</c:v>
                </c:pt>
                <c:pt idx="4">
                  <c:v>26</c:v>
                </c:pt>
              </c:numCache>
            </c:numRef>
          </c:val>
          <c:smooth val="0"/>
          <c:extLst>
            <c:ext xmlns:c16="http://schemas.microsoft.com/office/drawing/2014/chart" uri="{C3380CC4-5D6E-409C-BE32-E72D297353CC}">
              <c16:uniqueId val="{00000005-E8FC-4828-B13E-0F9DC63823E2}"/>
            </c:ext>
          </c:extLst>
        </c:ser>
        <c:ser>
          <c:idx val="31"/>
          <c:order val="4"/>
          <c:dPt>
            <c:idx val="5"/>
            <c:marker>
              <c:symbol val="diamond"/>
              <c:size val="6"/>
              <c:spPr>
                <a:solidFill>
                  <a:srgbClr val="FF0000"/>
                </a:solidFill>
                <a:ln>
                  <a:solidFill>
                    <a:srgbClr val="FF0000"/>
                  </a:solidFill>
                </a:ln>
              </c:spPr>
            </c:marker>
            <c:bubble3D val="0"/>
            <c:spPr>
              <a:ln>
                <a:solidFill>
                  <a:srgbClr val="FF0000"/>
                </a:solidFill>
              </a:ln>
            </c:spPr>
            <c:extLst>
              <c:ext xmlns:c16="http://schemas.microsoft.com/office/drawing/2014/chart" uri="{C3380CC4-5D6E-409C-BE32-E72D297353CC}">
                <c16:uniqueId val="{00000007-E8FC-4828-B13E-0F9DC63823E2}"/>
              </c:ext>
            </c:extLst>
          </c:dPt>
          <c:dLbls>
            <c:dLbl>
              <c:idx val="4"/>
              <c:delete val="1"/>
              <c:extLst>
                <c:ext xmlns:c15="http://schemas.microsoft.com/office/drawing/2012/chart" uri="{CE6537A1-D6FC-4f65-9D91-7224C49458BB}"/>
                <c:ext xmlns:c16="http://schemas.microsoft.com/office/drawing/2014/chart" uri="{C3380CC4-5D6E-409C-BE32-E72D297353CC}">
                  <c16:uniqueId val="{00000008-E8FC-4828-B13E-0F9DC63823E2}"/>
                </c:ext>
              </c:extLst>
            </c:dLbl>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Gráficos!$I$53:$T$53</c:f>
              <c:strCache>
                <c:ptCount val="12"/>
                <c:pt idx="0">
                  <c:v>Enero</c:v>
                </c:pt>
                <c:pt idx="1">
                  <c:v>febrero</c:v>
                </c:pt>
                <c:pt idx="2">
                  <c:v>Marzo</c:v>
                </c:pt>
                <c:pt idx="3">
                  <c:v>Abril </c:v>
                </c:pt>
                <c:pt idx="4">
                  <c:v>Mayo</c:v>
                </c:pt>
                <c:pt idx="5">
                  <c:v>Junio</c:v>
                </c:pt>
                <c:pt idx="6">
                  <c:v>Julio</c:v>
                </c:pt>
                <c:pt idx="7">
                  <c:v>Agosto</c:v>
                </c:pt>
                <c:pt idx="8">
                  <c:v>Septiembre</c:v>
                </c:pt>
                <c:pt idx="9">
                  <c:v>Octubre</c:v>
                </c:pt>
                <c:pt idx="10">
                  <c:v>Noviembre</c:v>
                </c:pt>
                <c:pt idx="11">
                  <c:v>Diciembre</c:v>
                </c:pt>
              </c:strCache>
            </c:strRef>
          </c:cat>
          <c:val>
            <c:numRef>
              <c:f>Gráficos!$I$58:$T$58</c:f>
              <c:numCache>
                <c:formatCode>General</c:formatCode>
                <c:ptCount val="12"/>
                <c:pt idx="4">
                  <c:v>0</c:v>
                </c:pt>
                <c:pt idx="5">
                  <c:v>5</c:v>
                </c:pt>
              </c:numCache>
            </c:numRef>
          </c:val>
          <c:smooth val="0"/>
          <c:extLst>
            <c:ext xmlns:c16="http://schemas.microsoft.com/office/drawing/2014/chart" uri="{C3380CC4-5D6E-409C-BE32-E72D297353CC}">
              <c16:uniqueId val="{00000009-E8FC-4828-B13E-0F9DC63823E2}"/>
            </c:ext>
          </c:extLst>
        </c:ser>
        <c:ser>
          <c:idx val="0"/>
          <c:order val="0"/>
          <c:marker>
            <c:symbol val="diamond"/>
            <c:size val="6"/>
          </c:marker>
          <c:dLbls>
            <c:dLbl>
              <c:idx val="3"/>
              <c:delete val="1"/>
              <c:extLst>
                <c:ext xmlns:c15="http://schemas.microsoft.com/office/drawing/2012/chart" uri="{CE6537A1-D6FC-4f65-9D91-7224C49458BB}"/>
                <c:ext xmlns:c16="http://schemas.microsoft.com/office/drawing/2014/chart" uri="{C3380CC4-5D6E-409C-BE32-E72D297353CC}">
                  <c16:uniqueId val="{0000000A-E8FC-4828-B13E-0F9DC63823E2}"/>
                </c:ext>
              </c:extLst>
            </c:dLbl>
            <c:dLbl>
              <c:idx val="4"/>
              <c:delete val="1"/>
              <c:extLst>
                <c:ext xmlns:c15="http://schemas.microsoft.com/office/drawing/2012/chart" uri="{CE6537A1-D6FC-4f65-9D91-7224C49458BB}"/>
                <c:ext xmlns:c16="http://schemas.microsoft.com/office/drawing/2014/chart" uri="{C3380CC4-5D6E-409C-BE32-E72D297353CC}">
                  <c16:uniqueId val="{0000000B-E8FC-4828-B13E-0F9DC63823E2}"/>
                </c:ext>
              </c:extLst>
            </c:dLbl>
            <c:spPr>
              <a:noFill/>
              <a:ln>
                <a:noFill/>
              </a:ln>
              <a:effectLst/>
            </c:spPr>
            <c:txPr>
              <a:bodyPr/>
              <a:lstStyle/>
              <a:p>
                <a:pPr>
                  <a:defRPr b="1"/>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Gráficos!$I$53:$T$53</c:f>
              <c:strCache>
                <c:ptCount val="12"/>
                <c:pt idx="0">
                  <c:v>Enero</c:v>
                </c:pt>
                <c:pt idx="1">
                  <c:v>febrero</c:v>
                </c:pt>
                <c:pt idx="2">
                  <c:v>Marzo</c:v>
                </c:pt>
                <c:pt idx="3">
                  <c:v>Abril </c:v>
                </c:pt>
                <c:pt idx="4">
                  <c:v>Mayo</c:v>
                </c:pt>
                <c:pt idx="5">
                  <c:v>Junio</c:v>
                </c:pt>
                <c:pt idx="6">
                  <c:v>Julio</c:v>
                </c:pt>
                <c:pt idx="7">
                  <c:v>Agosto</c:v>
                </c:pt>
                <c:pt idx="8">
                  <c:v>Septiembre</c:v>
                </c:pt>
                <c:pt idx="9">
                  <c:v>Octubre</c:v>
                </c:pt>
                <c:pt idx="10">
                  <c:v>Noviembre</c:v>
                </c:pt>
                <c:pt idx="11">
                  <c:v>Diciembre</c:v>
                </c:pt>
              </c:strCache>
            </c:strRef>
          </c:cat>
          <c:val>
            <c:numRef>
              <c:f>Gráficos!$I$59:$T$59</c:f>
              <c:numCache>
                <c:formatCode>General</c:formatCode>
                <c:ptCount val="12"/>
                <c:pt idx="4">
                  <c:v>0</c:v>
                </c:pt>
                <c:pt idx="5">
                  <c:v>46</c:v>
                </c:pt>
              </c:numCache>
            </c:numRef>
          </c:val>
          <c:smooth val="0"/>
          <c:extLst>
            <c:ext xmlns:c16="http://schemas.microsoft.com/office/drawing/2014/chart" uri="{C3380CC4-5D6E-409C-BE32-E72D297353CC}">
              <c16:uniqueId val="{0000000C-E8FC-4828-B13E-0F9DC63823E2}"/>
            </c:ext>
          </c:extLst>
        </c:ser>
        <c:ser>
          <c:idx val="1"/>
          <c:order val="5"/>
          <c:dLbls>
            <c:dLbl>
              <c:idx val="5"/>
              <c:delete val="1"/>
              <c:extLst>
                <c:ext xmlns:c15="http://schemas.microsoft.com/office/drawing/2012/chart" uri="{CE6537A1-D6FC-4f65-9D91-7224C49458BB}"/>
                <c:ext xmlns:c16="http://schemas.microsoft.com/office/drawing/2014/chart" uri="{C3380CC4-5D6E-409C-BE32-E72D297353CC}">
                  <c16:uniqueId val="{0000000D-E8FC-4828-B13E-0F9DC63823E2}"/>
                </c:ext>
              </c:extLst>
            </c:dLbl>
            <c:dLbl>
              <c:idx val="6"/>
              <c:layout>
                <c:manualLayout>
                  <c:x val="-4.2124542124542128E-2"/>
                  <c:y val="1.388888888888884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E8FC-4828-B13E-0F9DC63823E2}"/>
                </c:ext>
              </c:extLst>
            </c:dLbl>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Gráficos!$I$60:$U$60</c:f>
              <c:numCache>
                <c:formatCode>General</c:formatCode>
                <c:ptCount val="13"/>
                <c:pt idx="5">
                  <c:v>0</c:v>
                </c:pt>
                <c:pt idx="6">
                  <c:v>36</c:v>
                </c:pt>
              </c:numCache>
            </c:numRef>
          </c:val>
          <c:smooth val="0"/>
          <c:extLst>
            <c:ext xmlns:c16="http://schemas.microsoft.com/office/drawing/2014/chart" uri="{C3380CC4-5D6E-409C-BE32-E72D297353CC}">
              <c16:uniqueId val="{0000000F-E8FC-4828-B13E-0F9DC63823E2}"/>
            </c:ext>
          </c:extLst>
        </c:ser>
        <c:ser>
          <c:idx val="2"/>
          <c:order val="6"/>
          <c:marker>
            <c:symbol val="diamond"/>
            <c:size val="6"/>
          </c:marker>
          <c:dLbls>
            <c:dLbl>
              <c:idx val="5"/>
              <c:delete val="1"/>
              <c:extLst>
                <c:ext xmlns:c15="http://schemas.microsoft.com/office/drawing/2012/chart" uri="{CE6537A1-D6FC-4f65-9D91-7224C49458BB}"/>
                <c:ext xmlns:c16="http://schemas.microsoft.com/office/drawing/2014/chart" uri="{C3380CC4-5D6E-409C-BE32-E72D297353CC}">
                  <c16:uniqueId val="{00000010-E8FC-4828-B13E-0F9DC63823E2}"/>
                </c:ext>
              </c:extLst>
            </c:dLbl>
            <c:dLbl>
              <c:idx val="6"/>
              <c:layout>
                <c:manualLayout>
                  <c:x val="-1.6483516483516484E-2"/>
                  <c:y val="2.7777777777777776E-2"/>
                </c:manualLayout>
              </c:layout>
              <c:spPr/>
              <c:txPr>
                <a:bodyPr/>
                <a:lstStyle/>
                <a:p>
                  <a:pPr>
                    <a:defRPr b="1"/>
                  </a:pPr>
                  <a:endParaRPr lang="es-CO"/>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1-E8FC-4828-B13E-0F9DC63823E2}"/>
                </c:ext>
              </c:extLst>
            </c:dLbl>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val>
            <c:numRef>
              <c:f>Gráficos!$I$61:$T$61</c:f>
              <c:numCache>
                <c:formatCode>General</c:formatCode>
                <c:ptCount val="12"/>
                <c:pt idx="5">
                  <c:v>0</c:v>
                </c:pt>
                <c:pt idx="6">
                  <c:v>7</c:v>
                </c:pt>
              </c:numCache>
            </c:numRef>
          </c:val>
          <c:smooth val="0"/>
          <c:extLst>
            <c:ext xmlns:c16="http://schemas.microsoft.com/office/drawing/2014/chart" uri="{C3380CC4-5D6E-409C-BE32-E72D297353CC}">
              <c16:uniqueId val="{00000012-E8FC-4828-B13E-0F9DC63823E2}"/>
            </c:ext>
          </c:extLst>
        </c:ser>
        <c:dLbls>
          <c:showLegendKey val="0"/>
          <c:showVal val="0"/>
          <c:showCatName val="0"/>
          <c:showSerName val="0"/>
          <c:showPercent val="0"/>
          <c:showBubbleSize val="0"/>
        </c:dLbls>
        <c:marker val="1"/>
        <c:smooth val="0"/>
        <c:axId val="197827584"/>
        <c:axId val="140641024"/>
      </c:lineChart>
      <c:catAx>
        <c:axId val="197827584"/>
        <c:scaling>
          <c:orientation val="minMax"/>
        </c:scaling>
        <c:delete val="0"/>
        <c:axPos val="b"/>
        <c:numFmt formatCode="General" sourceLinked="0"/>
        <c:majorTickMark val="out"/>
        <c:minorTickMark val="none"/>
        <c:tickLblPos val="nextTo"/>
        <c:crossAx val="140641024"/>
        <c:crosses val="autoZero"/>
        <c:auto val="1"/>
        <c:lblAlgn val="ctr"/>
        <c:lblOffset val="100"/>
        <c:noMultiLvlLbl val="0"/>
      </c:catAx>
      <c:valAx>
        <c:axId val="140641024"/>
        <c:scaling>
          <c:orientation val="minMax"/>
        </c:scaling>
        <c:delete val="0"/>
        <c:axPos val="l"/>
        <c:majorGridlines/>
        <c:numFmt formatCode="General" sourceLinked="1"/>
        <c:majorTickMark val="out"/>
        <c:minorTickMark val="none"/>
        <c:tickLblPos val="nextTo"/>
        <c:crossAx val="197827584"/>
        <c:crosses val="autoZero"/>
        <c:crossBetween val="between"/>
      </c:valAx>
      <c:spPr>
        <a:noFill/>
        <a:ln w="25400">
          <a:noFill/>
        </a:ln>
      </c:spPr>
    </c:plotArea>
    <c:plotVisOnly val="1"/>
    <c:dispBlanksAs val="gap"/>
    <c:showDLblsOverMax val="0"/>
  </c:chart>
  <c:printSettings>
    <c:headerFooter/>
    <c:pageMargins b="0.75" l="0.7" r="0.7" t="0.75" header="0.3" footer="0.3"/>
    <c:pageSetup/>
  </c:printSettings>
  <c:userShapes r:id="rId1"/>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s-CO"/>
              <a:t>EDA (IGA - ICA)</a:t>
            </a:r>
          </a:p>
        </c:rich>
      </c:tx>
      <c:overlay val="1"/>
    </c:title>
    <c:autoTitleDeleted val="0"/>
    <c:plotArea>
      <c:layout>
        <c:manualLayout>
          <c:layoutTarget val="inner"/>
          <c:xMode val="edge"/>
          <c:yMode val="edge"/>
          <c:x val="9.2787899687721512E-2"/>
          <c:y val="0.15988142258916666"/>
          <c:w val="0.7747046765139759"/>
          <c:h val="0.69851268591426074"/>
        </c:manualLayout>
      </c:layout>
      <c:lineChart>
        <c:grouping val="standard"/>
        <c:varyColors val="0"/>
        <c:ser>
          <c:idx val="0"/>
          <c:order val="0"/>
          <c:tx>
            <c:v>ICA</c:v>
          </c:tx>
          <c:spPr>
            <a:ln w="38100"/>
          </c:spPr>
          <c:marker>
            <c:symbol val="diamond"/>
            <c:size val="6"/>
            <c:spPr>
              <a:ln w="38100"/>
            </c:spPr>
          </c:marker>
          <c:dLbls>
            <c:dLbl>
              <c:idx val="0"/>
              <c:layout>
                <c:manualLayout>
                  <c:x val="-4.8312015799215187E-2"/>
                  <c:y val="1.393779673501363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4BCD-48EB-92DC-BDB117EB0BEB}"/>
                </c:ext>
              </c:extLst>
            </c:dLbl>
            <c:dLbl>
              <c:idx val="1"/>
              <c:layout>
                <c:manualLayout>
                  <c:x val="-4.1362530413625302E-2"/>
                  <c:y val="6.040992448759439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4BCD-48EB-92DC-BDB117EB0BEB}"/>
                </c:ext>
              </c:extLst>
            </c:dLbl>
            <c:dLbl>
              <c:idx val="2"/>
              <c:layout>
                <c:manualLayout>
                  <c:x val="-2.2962274107984598E-2"/>
                  <c:y val="2.490474377133649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CD-48EB-92DC-BDB117EB0BEB}"/>
                </c:ext>
              </c:extLst>
            </c:dLbl>
            <c:dLbl>
              <c:idx val="3"/>
              <c:layout>
                <c:manualLayout>
                  <c:x val="-3.5462276158509866E-2"/>
                  <c:y val="-4.350878879466153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4BCD-48EB-92DC-BDB117EB0BEB}"/>
                </c:ext>
              </c:extLst>
            </c:dLbl>
            <c:dLbl>
              <c:idx val="7"/>
              <c:layout>
                <c:manualLayout>
                  <c:x val="8.3333347003501798E-2"/>
                  <c:y val="3.146509146307472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4BCD-48EB-92DC-BDB117EB0BEB}"/>
                </c:ext>
              </c:extLst>
            </c:dLbl>
            <c:dLbl>
              <c:idx val="8"/>
              <c:delete val="1"/>
              <c:extLst>
                <c:ext xmlns:c15="http://schemas.microsoft.com/office/drawing/2012/chart" uri="{CE6537A1-D6FC-4f65-9D91-7224C49458BB}"/>
                <c:ext xmlns:c16="http://schemas.microsoft.com/office/drawing/2014/chart" uri="{C3380CC4-5D6E-409C-BE32-E72D297353CC}">
                  <c16:uniqueId val="{00000005-4BCD-48EB-92DC-BDB117EB0BEB}"/>
                </c:ext>
              </c:extLst>
            </c:dLbl>
            <c:dLbl>
              <c:idx val="9"/>
              <c:delete val="1"/>
              <c:extLst>
                <c:ext xmlns:c15="http://schemas.microsoft.com/office/drawing/2012/chart" uri="{CE6537A1-D6FC-4f65-9D91-7224C49458BB}"/>
                <c:ext xmlns:c16="http://schemas.microsoft.com/office/drawing/2014/chart" uri="{C3380CC4-5D6E-409C-BE32-E72D297353CC}">
                  <c16:uniqueId val="{00000006-4BCD-48EB-92DC-BDB117EB0BEB}"/>
                </c:ext>
              </c:extLst>
            </c:dLbl>
            <c:dLbl>
              <c:idx val="10"/>
              <c:delete val="1"/>
              <c:extLst>
                <c:ext xmlns:c15="http://schemas.microsoft.com/office/drawing/2012/chart" uri="{CE6537A1-D6FC-4f65-9D91-7224C49458BB}"/>
                <c:ext xmlns:c16="http://schemas.microsoft.com/office/drawing/2014/chart" uri="{C3380CC4-5D6E-409C-BE32-E72D297353CC}">
                  <c16:uniqueId val="{00000007-4BCD-48EB-92DC-BDB117EB0BEB}"/>
                </c:ext>
              </c:extLst>
            </c:dLbl>
            <c:spPr>
              <a:noFill/>
              <a:ln>
                <a:noFill/>
              </a:ln>
              <a:effectLst/>
            </c:spPr>
            <c:txPr>
              <a:bodyPr/>
              <a:lstStyle/>
              <a:p>
                <a:pPr>
                  <a:defRPr b="1"/>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Gráficos!$K$74:$U$74</c:f>
              <c:strCache>
                <c:ptCount val="11"/>
                <c:pt idx="0">
                  <c:v>Enero</c:v>
                </c:pt>
                <c:pt idx="1">
                  <c:v>febrero</c:v>
                </c:pt>
                <c:pt idx="2">
                  <c:v>Marzo</c:v>
                </c:pt>
                <c:pt idx="3">
                  <c:v>Abril </c:v>
                </c:pt>
                <c:pt idx="4">
                  <c:v>Mayo</c:v>
                </c:pt>
                <c:pt idx="5">
                  <c:v>Junio</c:v>
                </c:pt>
                <c:pt idx="6">
                  <c:v>Julio</c:v>
                </c:pt>
                <c:pt idx="7">
                  <c:v>Agosto</c:v>
                </c:pt>
                <c:pt idx="8">
                  <c:v>Septiembre</c:v>
                </c:pt>
                <c:pt idx="9">
                  <c:v>Octubre</c:v>
                </c:pt>
                <c:pt idx="10">
                  <c:v>Noviembre</c:v>
                </c:pt>
              </c:strCache>
            </c:strRef>
          </c:cat>
          <c:val>
            <c:numRef>
              <c:f>Medición!#REF!</c:f>
              <c:numCache>
                <c:formatCode>General</c:formatCode>
                <c:ptCount val="1"/>
                <c:pt idx="0">
                  <c:v>1</c:v>
                </c:pt>
              </c:numCache>
            </c:numRef>
          </c:val>
          <c:smooth val="0"/>
          <c:extLst>
            <c:ext xmlns:c16="http://schemas.microsoft.com/office/drawing/2014/chart" uri="{C3380CC4-5D6E-409C-BE32-E72D297353CC}">
              <c16:uniqueId val="{00000008-4BCD-48EB-92DC-BDB117EB0BEB}"/>
            </c:ext>
          </c:extLst>
        </c:ser>
        <c:ser>
          <c:idx val="1"/>
          <c:order val="1"/>
          <c:tx>
            <c:v>IGA</c:v>
          </c:tx>
          <c:spPr>
            <a:ln w="28575"/>
          </c:spPr>
          <c:marker>
            <c:spPr>
              <a:ln w="28575"/>
            </c:spPr>
          </c:marker>
          <c:dLbls>
            <c:dLbl>
              <c:idx val="0"/>
              <c:layout>
                <c:manualLayout>
                  <c:x val="-4.5529206943767546E-2"/>
                  <c:y val="-5.996701368285516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4BCD-48EB-92DC-BDB117EB0BEB}"/>
                </c:ext>
              </c:extLst>
            </c:dLbl>
            <c:dLbl>
              <c:idx val="1"/>
              <c:layout>
                <c:manualLayout>
                  <c:x val="-3.8929440389294405E-2"/>
                  <c:y val="-3.451995685005393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4BCD-48EB-92DC-BDB117EB0BEB}"/>
                </c:ext>
              </c:extLst>
            </c:dLbl>
            <c:dLbl>
              <c:idx val="2"/>
              <c:layout>
                <c:manualLayout>
                  <c:x val="-3.8564474830130382E-2"/>
                  <c:y val="-4.459346730194768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4BCD-48EB-92DC-BDB117EB0BEB}"/>
                </c:ext>
              </c:extLst>
            </c:dLbl>
            <c:dLbl>
              <c:idx val="3"/>
              <c:layout>
                <c:manualLayout>
                  <c:x val="-2.9197080291970715E-2"/>
                  <c:y val="4.314994606256742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4BCD-48EB-92DC-BDB117EB0BEB}"/>
                </c:ext>
              </c:extLst>
            </c:dLbl>
            <c:dLbl>
              <c:idx val="4"/>
              <c:layout>
                <c:manualLayout>
                  <c:x val="-3.9583339826663358E-2"/>
                  <c:y val="-4.719763719461208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4BCD-48EB-92DC-BDB117EB0BEB}"/>
                </c:ext>
              </c:extLst>
            </c:dLbl>
            <c:dLbl>
              <c:idx val="5"/>
              <c:layout>
                <c:manualLayout>
                  <c:x val="0.18541669708279143"/>
                  <c:y val="-5.349065548722702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4BCD-48EB-92DC-BDB117EB0BEB}"/>
                </c:ext>
              </c:extLst>
            </c:dLbl>
            <c:dLbl>
              <c:idx val="6"/>
              <c:delete val="1"/>
              <c:extLst>
                <c:ext xmlns:c15="http://schemas.microsoft.com/office/drawing/2012/chart" uri="{CE6537A1-D6FC-4f65-9D91-7224C49458BB}"/>
                <c:ext xmlns:c16="http://schemas.microsoft.com/office/drawing/2014/chart" uri="{C3380CC4-5D6E-409C-BE32-E72D297353CC}">
                  <c16:uniqueId val="{0000000F-4BCD-48EB-92DC-BDB117EB0BEB}"/>
                </c:ext>
              </c:extLst>
            </c:dLbl>
            <c:dLbl>
              <c:idx val="7"/>
              <c:delete val="1"/>
              <c:extLst>
                <c:ext xmlns:c15="http://schemas.microsoft.com/office/drawing/2012/chart" uri="{CE6537A1-D6FC-4f65-9D91-7224C49458BB}"/>
                <c:ext xmlns:c16="http://schemas.microsoft.com/office/drawing/2014/chart" uri="{C3380CC4-5D6E-409C-BE32-E72D297353CC}">
                  <c16:uniqueId val="{00000010-4BCD-48EB-92DC-BDB117EB0BEB}"/>
                </c:ext>
              </c:extLst>
            </c:dLbl>
            <c:dLbl>
              <c:idx val="8"/>
              <c:delete val="1"/>
              <c:extLst>
                <c:ext xmlns:c15="http://schemas.microsoft.com/office/drawing/2012/chart" uri="{CE6537A1-D6FC-4f65-9D91-7224C49458BB}"/>
                <c:ext xmlns:c16="http://schemas.microsoft.com/office/drawing/2014/chart" uri="{C3380CC4-5D6E-409C-BE32-E72D297353CC}">
                  <c16:uniqueId val="{00000011-4BCD-48EB-92DC-BDB117EB0BEB}"/>
                </c:ext>
              </c:extLst>
            </c:dLbl>
            <c:dLbl>
              <c:idx val="9"/>
              <c:delete val="1"/>
              <c:extLst>
                <c:ext xmlns:c15="http://schemas.microsoft.com/office/drawing/2012/chart" uri="{CE6537A1-D6FC-4f65-9D91-7224C49458BB}"/>
                <c:ext xmlns:c16="http://schemas.microsoft.com/office/drawing/2014/chart" uri="{C3380CC4-5D6E-409C-BE32-E72D297353CC}">
                  <c16:uniqueId val="{00000012-4BCD-48EB-92DC-BDB117EB0BEB}"/>
                </c:ext>
              </c:extLst>
            </c:dLbl>
            <c:dLbl>
              <c:idx val="10"/>
              <c:delete val="1"/>
              <c:extLst>
                <c:ext xmlns:c15="http://schemas.microsoft.com/office/drawing/2012/chart" uri="{CE6537A1-D6FC-4f65-9D91-7224C49458BB}"/>
                <c:ext xmlns:c16="http://schemas.microsoft.com/office/drawing/2014/chart" uri="{C3380CC4-5D6E-409C-BE32-E72D297353CC}">
                  <c16:uniqueId val="{00000013-4BCD-48EB-92DC-BDB117EB0BEB}"/>
                </c:ext>
              </c:extLst>
            </c:dLbl>
            <c:spPr>
              <a:noFill/>
              <a:ln>
                <a:noFill/>
              </a:ln>
              <a:effectLst/>
            </c:spPr>
            <c:txPr>
              <a:bodyPr/>
              <a:lstStyle/>
              <a:p>
                <a:pPr>
                  <a:defRPr b="1"/>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Gráficos!$K$74:$U$74</c:f>
              <c:strCache>
                <c:ptCount val="11"/>
                <c:pt idx="0">
                  <c:v>Enero</c:v>
                </c:pt>
                <c:pt idx="1">
                  <c:v>febrero</c:v>
                </c:pt>
                <c:pt idx="2">
                  <c:v>Marzo</c:v>
                </c:pt>
                <c:pt idx="3">
                  <c:v>Abril </c:v>
                </c:pt>
                <c:pt idx="4">
                  <c:v>Mayo</c:v>
                </c:pt>
                <c:pt idx="5">
                  <c:v>Junio</c:v>
                </c:pt>
                <c:pt idx="6">
                  <c:v>Julio</c:v>
                </c:pt>
                <c:pt idx="7">
                  <c:v>Agosto</c:v>
                </c:pt>
                <c:pt idx="8">
                  <c:v>Septiembre</c:v>
                </c:pt>
                <c:pt idx="9">
                  <c:v>Octubre</c:v>
                </c:pt>
                <c:pt idx="10">
                  <c:v>Noviembre</c:v>
                </c:pt>
              </c:strCache>
            </c:strRef>
          </c:cat>
          <c:val>
            <c:numRef>
              <c:f>Medición!#REF!</c:f>
              <c:numCache>
                <c:formatCode>General</c:formatCode>
                <c:ptCount val="1"/>
                <c:pt idx="0">
                  <c:v>1</c:v>
                </c:pt>
              </c:numCache>
            </c:numRef>
          </c:val>
          <c:smooth val="0"/>
          <c:extLst>
            <c:ext xmlns:c16="http://schemas.microsoft.com/office/drawing/2014/chart" uri="{C3380CC4-5D6E-409C-BE32-E72D297353CC}">
              <c16:uniqueId val="{00000014-4BCD-48EB-92DC-BDB117EB0BEB}"/>
            </c:ext>
          </c:extLst>
        </c:ser>
        <c:ser>
          <c:idx val="2"/>
          <c:order val="2"/>
          <c:spPr>
            <a:ln w="38100"/>
          </c:spPr>
          <c:marker>
            <c:spPr>
              <a:ln w="38100"/>
            </c:spPr>
          </c:marker>
          <c:dLbls>
            <c:dLbl>
              <c:idx val="1"/>
              <c:layout>
                <c:manualLayout>
                  <c:x val="-4.1362530413625302E-2"/>
                  <c:y val="5.1779935275080867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5-4BCD-48EB-92DC-BDB117EB0BEB}"/>
                </c:ext>
              </c:extLst>
            </c:dLbl>
            <c:dLbl>
              <c:idx val="2"/>
              <c:layout>
                <c:manualLayout>
                  <c:x val="-6.6347287786628573E-2"/>
                  <c:y val="-4.8633386840505929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6-4BCD-48EB-92DC-BDB117EB0BEB}"/>
                </c:ext>
              </c:extLst>
            </c:dLbl>
            <c:dLbl>
              <c:idx val="3"/>
              <c:layout>
                <c:manualLayout>
                  <c:x val="-7.2962282310085683E-2"/>
                  <c:y val="-1.438078558175361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7-4BCD-48EB-92DC-BDB117EB0BEB}"/>
                </c:ext>
              </c:extLst>
            </c:dLbl>
            <c:dLbl>
              <c:idx val="6"/>
              <c:delete val="1"/>
              <c:extLst>
                <c:ext xmlns:c15="http://schemas.microsoft.com/office/drawing/2012/chart" uri="{CE6537A1-D6FC-4f65-9D91-7224C49458BB}"/>
                <c:ext xmlns:c16="http://schemas.microsoft.com/office/drawing/2014/chart" uri="{C3380CC4-5D6E-409C-BE32-E72D297353CC}">
                  <c16:uniqueId val="{00000018-4BCD-48EB-92DC-BDB117EB0BEB}"/>
                </c:ext>
              </c:extLst>
            </c:dLbl>
            <c:dLbl>
              <c:idx val="7"/>
              <c:delete val="1"/>
              <c:extLst>
                <c:ext xmlns:c15="http://schemas.microsoft.com/office/drawing/2012/chart" uri="{CE6537A1-D6FC-4f65-9D91-7224C49458BB}"/>
                <c:ext xmlns:c16="http://schemas.microsoft.com/office/drawing/2014/chart" uri="{C3380CC4-5D6E-409C-BE32-E72D297353CC}">
                  <c16:uniqueId val="{00000019-4BCD-48EB-92DC-BDB117EB0BEB}"/>
                </c:ext>
              </c:extLst>
            </c:dLbl>
            <c:dLbl>
              <c:idx val="8"/>
              <c:layout>
                <c:manualLayout>
                  <c:x val="0.14791669093121571"/>
                  <c:y val="-6.2930182926149445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A-4BCD-48EB-92DC-BDB117EB0BEB}"/>
                </c:ext>
              </c:extLst>
            </c:dLbl>
            <c:dLbl>
              <c:idx val="9"/>
              <c:delete val="1"/>
              <c:extLst>
                <c:ext xmlns:c15="http://schemas.microsoft.com/office/drawing/2012/chart" uri="{CE6537A1-D6FC-4f65-9D91-7224C49458BB}"/>
                <c:ext xmlns:c16="http://schemas.microsoft.com/office/drawing/2014/chart" uri="{C3380CC4-5D6E-409C-BE32-E72D297353CC}">
                  <c16:uniqueId val="{0000001B-4BCD-48EB-92DC-BDB117EB0BEB}"/>
                </c:ext>
              </c:extLst>
            </c:dLbl>
            <c:dLbl>
              <c:idx val="10"/>
              <c:delete val="1"/>
              <c:extLst>
                <c:ext xmlns:c15="http://schemas.microsoft.com/office/drawing/2012/chart" uri="{CE6537A1-D6FC-4f65-9D91-7224C49458BB}"/>
                <c:ext xmlns:c16="http://schemas.microsoft.com/office/drawing/2014/chart" uri="{C3380CC4-5D6E-409C-BE32-E72D297353CC}">
                  <c16:uniqueId val="{0000001C-4BCD-48EB-92DC-BDB117EB0BEB}"/>
                </c:ext>
              </c:extLst>
            </c:dLbl>
            <c:spPr>
              <a:noFill/>
              <a:ln>
                <a:noFill/>
              </a:ln>
              <a:effectLst/>
            </c:spPr>
            <c:txPr>
              <a:bodyPr/>
              <a:lstStyle/>
              <a:p>
                <a:pPr>
                  <a:defRPr b="1"/>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Gráficos!$K$74:$U$74</c:f>
              <c:strCache>
                <c:ptCount val="11"/>
                <c:pt idx="0">
                  <c:v>Enero</c:v>
                </c:pt>
                <c:pt idx="1">
                  <c:v>febrero</c:v>
                </c:pt>
                <c:pt idx="2">
                  <c:v>Marzo</c:v>
                </c:pt>
                <c:pt idx="3">
                  <c:v>Abril </c:v>
                </c:pt>
                <c:pt idx="4">
                  <c:v>Mayo</c:v>
                </c:pt>
                <c:pt idx="5">
                  <c:v>Junio</c:v>
                </c:pt>
                <c:pt idx="6">
                  <c:v>Julio</c:v>
                </c:pt>
                <c:pt idx="7">
                  <c:v>Agosto</c:v>
                </c:pt>
                <c:pt idx="8">
                  <c:v>Septiembre</c:v>
                </c:pt>
                <c:pt idx="9">
                  <c:v>Octubre</c:v>
                </c:pt>
                <c:pt idx="10">
                  <c:v>Noviembre</c:v>
                </c:pt>
              </c:strCache>
            </c:strRef>
          </c:cat>
          <c:val>
            <c:numRef>
              <c:f>Gráficos!$K$75:$U$75</c:f>
              <c:numCache>
                <c:formatCode>0%</c:formatCode>
                <c:ptCount val="11"/>
                <c:pt idx="0">
                  <c:v>0</c:v>
                </c:pt>
                <c:pt idx="1">
                  <c:v>0</c:v>
                </c:pt>
                <c:pt idx="2">
                  <c:v>0</c:v>
                </c:pt>
                <c:pt idx="3">
                  <c:v>0</c:v>
                </c:pt>
                <c:pt idx="4">
                  <c:v>0</c:v>
                </c:pt>
                <c:pt idx="5">
                  <c:v>0</c:v>
                </c:pt>
                <c:pt idx="6">
                  <c:v>0</c:v>
                </c:pt>
                <c:pt idx="7">
                  <c:v>0</c:v>
                </c:pt>
                <c:pt idx="8">
                  <c:v>0</c:v>
                </c:pt>
                <c:pt idx="9">
                  <c:v>0</c:v>
                </c:pt>
                <c:pt idx="10">
                  <c:v>0</c:v>
                </c:pt>
              </c:numCache>
            </c:numRef>
          </c:val>
          <c:smooth val="0"/>
          <c:extLst>
            <c:ext xmlns:c16="http://schemas.microsoft.com/office/drawing/2014/chart" uri="{C3380CC4-5D6E-409C-BE32-E72D297353CC}">
              <c16:uniqueId val="{0000001D-4BCD-48EB-92DC-BDB117EB0BEB}"/>
            </c:ext>
          </c:extLst>
        </c:ser>
        <c:dLbls>
          <c:showLegendKey val="0"/>
          <c:showVal val="0"/>
          <c:showCatName val="0"/>
          <c:showSerName val="0"/>
          <c:showPercent val="0"/>
          <c:showBubbleSize val="0"/>
        </c:dLbls>
        <c:marker val="1"/>
        <c:smooth val="0"/>
        <c:axId val="140785152"/>
        <c:axId val="140786688"/>
      </c:lineChart>
      <c:catAx>
        <c:axId val="140785152"/>
        <c:scaling>
          <c:orientation val="minMax"/>
        </c:scaling>
        <c:delete val="0"/>
        <c:axPos val="b"/>
        <c:numFmt formatCode="General" sourceLinked="0"/>
        <c:majorTickMark val="out"/>
        <c:minorTickMark val="none"/>
        <c:tickLblPos val="nextTo"/>
        <c:crossAx val="140786688"/>
        <c:crosses val="autoZero"/>
        <c:auto val="1"/>
        <c:lblAlgn val="ctr"/>
        <c:lblOffset val="100"/>
        <c:noMultiLvlLbl val="0"/>
      </c:catAx>
      <c:valAx>
        <c:axId val="140786688"/>
        <c:scaling>
          <c:orientation val="minMax"/>
        </c:scaling>
        <c:delete val="0"/>
        <c:axPos val="l"/>
        <c:majorGridlines/>
        <c:numFmt formatCode="General" sourceLinked="1"/>
        <c:majorTickMark val="out"/>
        <c:minorTickMark val="none"/>
        <c:tickLblPos val="nextTo"/>
        <c:crossAx val="140785152"/>
        <c:crosses val="autoZero"/>
        <c:crossBetween val="between"/>
      </c:valAx>
    </c:plotArea>
    <c:legend>
      <c:legendPos val="r"/>
      <c:layout>
        <c:manualLayout>
          <c:xMode val="edge"/>
          <c:yMode val="edge"/>
          <c:x val="0.86553480085062362"/>
          <c:y val="0.4385165931928412"/>
          <c:w val="0.11391746652106442"/>
          <c:h val="0.23408302117575108"/>
        </c:manualLayout>
      </c:layout>
      <c:overlay val="0"/>
    </c:legend>
    <c:plotVisOnly val="1"/>
    <c:dispBlanksAs val="gap"/>
    <c:showDLblsOverMax val="0"/>
  </c:chart>
  <c:printSettings>
    <c:headerFooter/>
    <c:pageMargins b="0.75" l="0.7" r="0.7" t="0.75" header="0.3" footer="0.3"/>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Cumplimiento Plan de Mantenimiento</a:t>
            </a:r>
          </a:p>
        </c:rich>
      </c:tx>
      <c:layout>
        <c:manualLayout>
          <c:xMode val="edge"/>
          <c:yMode val="edge"/>
          <c:x val="0.26236811023622048"/>
          <c:y val="0"/>
        </c:manualLayout>
      </c:layout>
      <c:overlay val="0"/>
    </c:title>
    <c:autoTitleDeleted val="0"/>
    <c:plotArea>
      <c:layout>
        <c:manualLayout>
          <c:layoutTarget val="inner"/>
          <c:xMode val="edge"/>
          <c:yMode val="edge"/>
          <c:x val="0.11329183328523725"/>
          <c:y val="0.13560011184168988"/>
          <c:w val="0.68045805792600522"/>
          <c:h val="0.65396217225424147"/>
        </c:manualLayout>
      </c:layout>
      <c:lineChart>
        <c:grouping val="standard"/>
        <c:varyColors val="0"/>
        <c:ser>
          <c:idx val="0"/>
          <c:order val="0"/>
          <c:tx>
            <c:strRef>
              <c:f>'Medición '!#REF!</c:f>
              <c:strCache>
                <c:ptCount val="1"/>
                <c:pt idx="0">
                  <c:v>#REF!</c:v>
                </c:pt>
              </c:strCache>
            </c:strRef>
          </c:tx>
          <c:cat>
            <c:strRef>
              <c:f>Medición!$J$2:$U$2</c:f>
              <c:strCache>
                <c:ptCount val="12"/>
                <c:pt idx="0">
                  <c:v>Ene</c:v>
                </c:pt>
                <c:pt idx="1">
                  <c:v>Feb</c:v>
                </c:pt>
                <c:pt idx="2">
                  <c:v>Mar</c:v>
                </c:pt>
                <c:pt idx="3">
                  <c:v>Abr</c:v>
                </c:pt>
                <c:pt idx="4">
                  <c:v>May</c:v>
                </c:pt>
                <c:pt idx="5">
                  <c:v>Jun</c:v>
                </c:pt>
                <c:pt idx="6">
                  <c:v>Jul</c:v>
                </c:pt>
                <c:pt idx="7">
                  <c:v>Ago</c:v>
                </c:pt>
                <c:pt idx="8">
                  <c:v>Sept</c:v>
                </c:pt>
                <c:pt idx="9">
                  <c:v>Oct</c:v>
                </c:pt>
                <c:pt idx="10">
                  <c:v>Nov</c:v>
                </c:pt>
                <c:pt idx="11">
                  <c:v>Dic</c:v>
                </c:pt>
              </c:strCache>
            </c:strRef>
          </c:cat>
          <c:val>
            <c:numRef>
              <c:f>'Medición '!#REF!</c:f>
              <c:numCache>
                <c:formatCode>General</c:formatCode>
                <c:ptCount val="1"/>
                <c:pt idx="0">
                  <c:v>1</c:v>
                </c:pt>
              </c:numCache>
            </c:numRef>
          </c:val>
          <c:smooth val="0"/>
          <c:extLst>
            <c:ext xmlns:c16="http://schemas.microsoft.com/office/drawing/2014/chart" uri="{C3380CC4-5D6E-409C-BE32-E72D297353CC}">
              <c16:uniqueId val="{00000002-4CA5-4F2D-B82D-32381D52E05A}"/>
            </c:ext>
          </c:extLst>
        </c:ser>
        <c:ser>
          <c:idx val="1"/>
          <c:order val="1"/>
          <c:tx>
            <c:strRef>
              <c:f>Gráficos!$H$3</c:f>
              <c:strCache>
                <c:ptCount val="1"/>
                <c:pt idx="0">
                  <c:v>Meta</c:v>
                </c:pt>
              </c:strCache>
            </c:strRef>
          </c:tx>
          <c:cat>
            <c:strRef>
              <c:f>Medición!$J$2:$U$2</c:f>
              <c:strCache>
                <c:ptCount val="12"/>
                <c:pt idx="0">
                  <c:v>Ene</c:v>
                </c:pt>
                <c:pt idx="1">
                  <c:v>Feb</c:v>
                </c:pt>
                <c:pt idx="2">
                  <c:v>Mar</c:v>
                </c:pt>
                <c:pt idx="3">
                  <c:v>Abr</c:v>
                </c:pt>
                <c:pt idx="4">
                  <c:v>May</c:v>
                </c:pt>
                <c:pt idx="5">
                  <c:v>Jun</c:v>
                </c:pt>
                <c:pt idx="6">
                  <c:v>Jul</c:v>
                </c:pt>
                <c:pt idx="7">
                  <c:v>Ago</c:v>
                </c:pt>
                <c:pt idx="8">
                  <c:v>Sept</c:v>
                </c:pt>
                <c:pt idx="9">
                  <c:v>Oct</c:v>
                </c:pt>
                <c:pt idx="10">
                  <c:v>Nov</c:v>
                </c:pt>
                <c:pt idx="11">
                  <c:v>Dic</c:v>
                </c:pt>
              </c:strCache>
            </c:strRef>
          </c:cat>
          <c:val>
            <c:numRef>
              <c:f>Gráficos!$H$4:$H$6</c:f>
              <c:numCache>
                <c:formatCode>0%</c:formatCode>
                <c:ptCount val="3"/>
                <c:pt idx="0">
                  <c:v>0</c:v>
                </c:pt>
                <c:pt idx="1">
                  <c:v>0</c:v>
                </c:pt>
                <c:pt idx="2">
                  <c:v>0</c:v>
                </c:pt>
              </c:numCache>
            </c:numRef>
          </c:val>
          <c:smooth val="0"/>
          <c:extLst>
            <c:ext xmlns:c16="http://schemas.microsoft.com/office/drawing/2014/chart" uri="{C3380CC4-5D6E-409C-BE32-E72D297353CC}">
              <c16:uniqueId val="{00000003-4CA5-4F2D-B82D-32381D52E05A}"/>
            </c:ext>
          </c:extLst>
        </c:ser>
        <c:dLbls>
          <c:showLegendKey val="0"/>
          <c:showVal val="0"/>
          <c:showCatName val="0"/>
          <c:showSerName val="0"/>
          <c:showPercent val="0"/>
          <c:showBubbleSize val="0"/>
        </c:dLbls>
        <c:marker val="1"/>
        <c:smooth val="0"/>
        <c:axId val="140845824"/>
        <c:axId val="140847360"/>
      </c:lineChart>
      <c:catAx>
        <c:axId val="140845824"/>
        <c:scaling>
          <c:orientation val="minMax"/>
        </c:scaling>
        <c:delete val="0"/>
        <c:axPos val="b"/>
        <c:numFmt formatCode="General" sourceLinked="1"/>
        <c:majorTickMark val="out"/>
        <c:minorTickMark val="none"/>
        <c:tickLblPos val="nextTo"/>
        <c:crossAx val="140847360"/>
        <c:crosses val="autoZero"/>
        <c:auto val="1"/>
        <c:lblAlgn val="ctr"/>
        <c:lblOffset val="100"/>
        <c:noMultiLvlLbl val="0"/>
      </c:catAx>
      <c:valAx>
        <c:axId val="140847360"/>
        <c:scaling>
          <c:orientation val="minMax"/>
        </c:scaling>
        <c:delete val="0"/>
        <c:axPos val="l"/>
        <c:majorGridlines/>
        <c:numFmt formatCode="General" sourceLinked="1"/>
        <c:majorTickMark val="out"/>
        <c:minorTickMark val="none"/>
        <c:tickLblPos val="nextTo"/>
        <c:crossAx val="140845824"/>
        <c:crosses val="autoZero"/>
        <c:crossBetween val="between"/>
      </c:valAx>
    </c:plotArea>
    <c:legend>
      <c:legendPos val="r"/>
      <c:layout>
        <c:manualLayout>
          <c:xMode val="edge"/>
          <c:yMode val="edge"/>
          <c:x val="0.78691438439305039"/>
          <c:y val="0.36755577427821523"/>
          <c:w val="0.21030776912048296"/>
          <c:h val="0.35724919801691457"/>
        </c:manualLayout>
      </c:layout>
      <c:overlay val="0"/>
    </c:legend>
    <c:plotVisOnly val="1"/>
    <c:dispBlanksAs val="gap"/>
    <c:showDLblsOverMax val="0"/>
  </c:chart>
  <c:printSettings>
    <c:headerFooter/>
    <c:pageMargins b="0.75" l="0.7" r="0.7" t="0.75" header="0.3" footer="0.3"/>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s-CO"/>
              <a:t>Atención de Quejas y Reclamos</a:t>
            </a:r>
          </a:p>
          <a:p>
            <a:pPr>
              <a:defRPr/>
            </a:pPr>
            <a:r>
              <a:rPr lang="es-CO"/>
              <a:t>Semestre I - 2016</a:t>
            </a:r>
          </a:p>
        </c:rich>
      </c:tx>
      <c:overlay val="0"/>
    </c:title>
    <c:autoTitleDeleted val="0"/>
    <c:view3D>
      <c:rotX val="30"/>
      <c:rotY val="0"/>
      <c:rAngAx val="0"/>
    </c:view3D>
    <c:floor>
      <c:thickness val="0"/>
    </c:floor>
    <c:sideWall>
      <c:thickness val="0"/>
    </c:sideWall>
    <c:backWall>
      <c:thickness val="0"/>
    </c:backWall>
    <c:plotArea>
      <c:layout/>
      <c:pie3DChart>
        <c:varyColors val="1"/>
        <c:ser>
          <c:idx val="0"/>
          <c:order val="0"/>
          <c:explosion val="25"/>
          <c:dLbls>
            <c:dLbl>
              <c:idx val="0"/>
              <c:layout>
                <c:manualLayout>
                  <c:x val="6.8912970037161195E-2"/>
                  <c:y val="0"/>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0-00AD-46CE-8C74-44FAA3AF9565}"/>
                </c:ext>
              </c:extLst>
            </c:dLbl>
            <c:dLbl>
              <c:idx val="1"/>
              <c:layout>
                <c:manualLayout>
                  <c:x val="-3.965676567656766E-2"/>
                  <c:y val="-1.9834499854184895E-2"/>
                </c:manualLayout>
              </c:layou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00AD-46CE-8C74-44FAA3AF9565}"/>
                </c:ext>
              </c:extLst>
            </c:dLbl>
            <c:spPr>
              <a:noFill/>
              <a:ln>
                <a:noFill/>
              </a:ln>
              <a:effectLst/>
            </c:spPr>
            <c:showLegendKey val="0"/>
            <c:showVal val="0"/>
            <c:showCatName val="1"/>
            <c:showSerName val="0"/>
            <c:showPercent val="1"/>
            <c:showBubbleSize val="0"/>
            <c:showLeaderLines val="1"/>
            <c:extLst>
              <c:ext xmlns:c15="http://schemas.microsoft.com/office/drawing/2012/chart" uri="{CE6537A1-D6FC-4f65-9D91-7224C49458BB}"/>
            </c:extLst>
          </c:dLbls>
          <c:cat>
            <c:strRef>
              <c:f>Gráficos!$B$55:$B$56</c:f>
              <c:strCache>
                <c:ptCount val="2"/>
                <c:pt idx="0">
                  <c:v>Quejas Atendidas Satisfactoriamente</c:v>
                </c:pt>
                <c:pt idx="1">
                  <c:v>Quejas abiertas</c:v>
                </c:pt>
              </c:strCache>
            </c:strRef>
          </c:cat>
          <c:val>
            <c:numRef>
              <c:f>Gráficos!$C$55:$C$56</c:f>
              <c:numCache>
                <c:formatCode>General</c:formatCode>
                <c:ptCount val="2"/>
                <c:pt idx="0">
                  <c:v>4</c:v>
                </c:pt>
                <c:pt idx="1">
                  <c:v>1</c:v>
                </c:pt>
              </c:numCache>
            </c:numRef>
          </c:val>
          <c:extLst>
            <c:ext xmlns:c16="http://schemas.microsoft.com/office/drawing/2014/chart" uri="{C3380CC4-5D6E-409C-BE32-E72D297353CC}">
              <c16:uniqueId val="{00000002-00AD-46CE-8C74-44FAA3AF9565}"/>
            </c:ext>
          </c:extLst>
        </c:ser>
        <c:dLbls>
          <c:showLegendKey val="0"/>
          <c:showVal val="0"/>
          <c:showCatName val="1"/>
          <c:showSerName val="0"/>
          <c:showPercent val="1"/>
          <c:showBubbleSize val="0"/>
          <c:showLeaderLines val="1"/>
        </c:dLbls>
      </c:pie3DChart>
    </c:plotArea>
    <c:plotVisOnly val="1"/>
    <c:dispBlanksAs val="gap"/>
    <c:showDLblsOverMax val="0"/>
  </c:chart>
  <c:printSettings>
    <c:headerFooter/>
    <c:pageMargins b="0.75" l="0.7" r="0.7" t="0.75" header="0.3" footer="0.3"/>
    <c:pageSetup/>
  </c:printSettings>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CO"/>
        </a:p>
      </c:txPr>
    </c:title>
    <c:autoTitleDeleted val="0"/>
    <c:view3D>
      <c:rotX val="15"/>
      <c:rotY val="20"/>
      <c:rAngAx val="1"/>
    </c:view3D>
    <c:floor>
      <c:thickness val="0"/>
      <c:spPr>
        <a:noFill/>
        <a:ln>
          <a:noFill/>
        </a:ln>
        <a:effectLst/>
        <a:sp3d/>
      </c:spPr>
    </c:floor>
    <c:sideWall>
      <c:thickness val="0"/>
      <c:spPr>
        <a:blipFill>
          <a:blip xmlns:r="http://schemas.openxmlformats.org/officeDocument/2006/relationships" r:embed="rId3">
            <a:alphaModFix amt="18000"/>
          </a:blip>
          <a:stretch>
            <a:fillRect/>
          </a:stretch>
        </a:blipFill>
        <a:ln>
          <a:noFill/>
        </a:ln>
        <a:effectLst/>
        <a:sp3d/>
      </c:spPr>
    </c:sideWall>
    <c:backWall>
      <c:thickness val="0"/>
      <c:spPr>
        <a:blipFill>
          <a:blip xmlns:r="http://schemas.openxmlformats.org/officeDocument/2006/relationships" r:embed="rId3">
            <a:alphaModFix amt="18000"/>
          </a:blip>
          <a:stretch>
            <a:fillRect/>
          </a:stretch>
        </a:blipFill>
        <a:ln>
          <a:noFill/>
        </a:ln>
        <a:effectLst/>
        <a:sp3d/>
      </c:spPr>
    </c:backWall>
    <c:plotArea>
      <c:layout/>
      <c:bar3DChart>
        <c:barDir val="col"/>
        <c:grouping val="clustered"/>
        <c:varyColors val="0"/>
        <c:ser>
          <c:idx val="0"/>
          <c:order val="0"/>
          <c:spPr>
            <a:solidFill>
              <a:schemeClr val="accent1"/>
            </a:solidFill>
            <a:ln>
              <a:noFill/>
            </a:ln>
            <a:effectLst/>
            <a:sp3d/>
          </c:spPr>
          <c:invertIfNegative val="0"/>
          <c:cat>
            <c:strRef>
              <c:f>(Medición!$L$2,Medición!$O$2,Medición!$R$2,Medición!$U$2)</c:f>
              <c:strCache>
                <c:ptCount val="4"/>
                <c:pt idx="0">
                  <c:v>Mar</c:v>
                </c:pt>
                <c:pt idx="1">
                  <c:v>Jun</c:v>
                </c:pt>
                <c:pt idx="2">
                  <c:v>Sept</c:v>
                </c:pt>
                <c:pt idx="3">
                  <c:v>Dic</c:v>
                </c:pt>
              </c:strCache>
            </c:strRef>
          </c:cat>
          <c:val>
            <c:numRef>
              <c:f>(Medición!#REF!,Medición!#REF!,Medición!#REF!,Medición!#REF!)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Medición!#REF!</c15:sqref>
                        </c15:formulaRef>
                      </c:ext>
                    </c:extLst>
                    <c:strCache>
                      <c:ptCount val="1"/>
                      <c:pt idx="0">
                        <c:v>#REF!</c:v>
                      </c:pt>
                    </c:strCache>
                  </c:strRef>
                </c15:tx>
              </c15:filteredSeriesTitle>
            </c:ext>
            <c:ext xmlns:c16="http://schemas.microsoft.com/office/drawing/2014/chart" uri="{C3380CC4-5D6E-409C-BE32-E72D297353CC}">
              <c16:uniqueId val="{00000000-A287-4D37-9EDF-893E1578D65C}"/>
            </c:ext>
          </c:extLst>
        </c:ser>
        <c:dLbls>
          <c:showLegendKey val="0"/>
          <c:showVal val="0"/>
          <c:showCatName val="0"/>
          <c:showSerName val="0"/>
          <c:showPercent val="0"/>
          <c:showBubbleSize val="0"/>
        </c:dLbls>
        <c:gapWidth val="219"/>
        <c:shape val="box"/>
        <c:axId val="198126976"/>
        <c:axId val="198136960"/>
        <c:axId val="0"/>
      </c:bar3DChart>
      <c:catAx>
        <c:axId val="1981269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198136960"/>
        <c:crosses val="autoZero"/>
        <c:auto val="1"/>
        <c:lblAlgn val="ctr"/>
        <c:lblOffset val="100"/>
        <c:noMultiLvlLbl val="0"/>
      </c:catAx>
      <c:valAx>
        <c:axId val="198136960"/>
        <c:scaling>
          <c:orientation val="minMax"/>
          <c:min val="0.8"/>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198126976"/>
        <c:crosses val="autoZero"/>
        <c:crossBetween val="between"/>
        <c:majorUnit val="5.000000000000001E-2"/>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1" u="none" strike="noStrike" kern="1200" spc="0" baseline="0">
                <a:solidFill>
                  <a:schemeClr val="tx1">
                    <a:lumMod val="65000"/>
                    <a:lumOff val="35000"/>
                  </a:schemeClr>
                </a:solidFill>
                <a:latin typeface="+mn-lt"/>
                <a:ea typeface="+mn-ea"/>
                <a:cs typeface="+mn-cs"/>
              </a:defRPr>
            </a:pPr>
            <a:r>
              <a:rPr lang="en-US" sz="1800" b="1" i="1"/>
              <a:t>Cumplimiento plan de formación </a:t>
            </a:r>
          </a:p>
        </c:rich>
      </c:tx>
      <c:overlay val="0"/>
      <c:spPr>
        <a:noFill/>
        <a:ln>
          <a:noFill/>
        </a:ln>
        <a:effectLst/>
      </c:spPr>
      <c:txPr>
        <a:bodyPr rot="0" spcFirstLastPara="1" vertOverflow="ellipsis" vert="horz" wrap="square" anchor="ctr" anchorCtr="1"/>
        <a:lstStyle/>
        <a:p>
          <a:pPr>
            <a:defRPr sz="1800" b="1" i="1" u="none" strike="noStrike" kern="1200" spc="0" baseline="0">
              <a:solidFill>
                <a:schemeClr val="tx1">
                  <a:lumMod val="65000"/>
                  <a:lumOff val="35000"/>
                </a:schemeClr>
              </a:solidFill>
              <a:latin typeface="+mn-lt"/>
              <a:ea typeface="+mn-ea"/>
              <a:cs typeface="+mn-cs"/>
            </a:defRPr>
          </a:pPr>
          <a:endParaRPr lang="es-CO"/>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5915069991251093"/>
          <c:y val="0.1115277777777778"/>
          <c:w val="0.76657152230971126"/>
          <c:h val="0.78107283464566934"/>
        </c:manualLayout>
      </c:layout>
      <c:bar3DChart>
        <c:barDir val="bar"/>
        <c:grouping val="clustered"/>
        <c:varyColors val="0"/>
        <c:ser>
          <c:idx val="0"/>
          <c:order val="0"/>
          <c:spPr>
            <a:gradFill flip="none" rotWithShape="1">
              <a:gsLst>
                <a:gs pos="0">
                  <a:srgbClr val="92D050">
                    <a:shade val="30000"/>
                    <a:satMod val="115000"/>
                  </a:srgbClr>
                </a:gs>
                <a:gs pos="50000">
                  <a:srgbClr val="92D050">
                    <a:shade val="67500"/>
                    <a:satMod val="115000"/>
                  </a:srgbClr>
                </a:gs>
                <a:gs pos="100000">
                  <a:srgbClr val="92D050">
                    <a:shade val="100000"/>
                    <a:satMod val="115000"/>
                  </a:srgbClr>
                </a:gs>
              </a:gsLst>
              <a:lin ang="13500000" scaled="1"/>
              <a:tileRect/>
            </a:gradFill>
            <a:ln>
              <a:noFill/>
            </a:ln>
            <a:effectLst/>
            <a:scene3d>
              <a:camera prst="orthographicFront"/>
              <a:lightRig rig="threePt" dir="t"/>
            </a:scene3d>
            <a:sp3d>
              <a:bevelT w="165100" prst="coolSlant"/>
            </a:sp3d>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Gráficos!$K$150:$K$161</c:f>
              <c:strCache>
                <c:ptCount val="12"/>
                <c:pt idx="0">
                  <c:v>Enero</c:v>
                </c:pt>
                <c:pt idx="1">
                  <c:v>Febrero</c:v>
                </c:pt>
                <c:pt idx="2">
                  <c:v>Marzo</c:v>
                </c:pt>
                <c:pt idx="3">
                  <c:v>Abril</c:v>
                </c:pt>
                <c:pt idx="4">
                  <c:v>Mayo</c:v>
                </c:pt>
                <c:pt idx="5">
                  <c:v>Junio</c:v>
                </c:pt>
                <c:pt idx="6">
                  <c:v>Julio</c:v>
                </c:pt>
                <c:pt idx="7">
                  <c:v>Agosto</c:v>
                </c:pt>
                <c:pt idx="8">
                  <c:v>Septiembre</c:v>
                </c:pt>
                <c:pt idx="9">
                  <c:v>Octubre</c:v>
                </c:pt>
                <c:pt idx="10">
                  <c:v>Noviembre</c:v>
                </c:pt>
                <c:pt idx="11">
                  <c:v>Diciembre</c:v>
                </c:pt>
              </c:strCache>
            </c:strRef>
          </c:cat>
          <c:val>
            <c:numRef>
              <c:f>Gráficos!$L$150:$L$161</c:f>
              <c:numCache>
                <c:formatCode>0.00%</c:formatCode>
                <c:ptCount val="12"/>
                <c:pt idx="0">
                  <c:v>1</c:v>
                </c:pt>
                <c:pt idx="1">
                  <c:v>1</c:v>
                </c:pt>
                <c:pt idx="2">
                  <c:v>1</c:v>
                </c:pt>
                <c:pt idx="3">
                  <c:v>1</c:v>
                </c:pt>
                <c:pt idx="4">
                  <c:v>1</c:v>
                </c:pt>
                <c:pt idx="5">
                  <c:v>1</c:v>
                </c:pt>
                <c:pt idx="6">
                  <c:v>1</c:v>
                </c:pt>
                <c:pt idx="7">
                  <c:v>0.92310000000000003</c:v>
                </c:pt>
                <c:pt idx="8">
                  <c:v>0.83330000000000004</c:v>
                </c:pt>
                <c:pt idx="9">
                  <c:v>1</c:v>
                </c:pt>
                <c:pt idx="10">
                  <c:v>1</c:v>
                </c:pt>
                <c:pt idx="11">
                  <c:v>1</c:v>
                </c:pt>
              </c:numCache>
            </c:numRef>
          </c:val>
          <c:extLst>
            <c:ext xmlns:c15="http://schemas.microsoft.com/office/drawing/2012/chart" uri="{02D57815-91ED-43cb-92C2-25804820EDAC}">
              <c15:filteredSeriesTitle>
                <c15:tx>
                  <c:strRef>
                    <c:extLst>
                      <c:ext uri="{02D57815-91ED-43cb-92C2-25804820EDAC}">
                        <c15:formulaRef>
                          <c15:sqref>'Indicadores Medición '!#REF!</c15:sqref>
                        </c15:formulaRef>
                      </c:ext>
                    </c:extLst>
                    <c:strCache>
                      <c:ptCount val="1"/>
                      <c:pt idx="0">
                        <c:v>#REF!</c:v>
                      </c:pt>
                    </c:strCache>
                  </c:strRef>
                </c15:tx>
              </c15:filteredSeriesTitle>
            </c:ext>
            <c:ext xmlns:c16="http://schemas.microsoft.com/office/drawing/2014/chart" uri="{C3380CC4-5D6E-409C-BE32-E72D297353CC}">
              <c16:uniqueId val="{00000000-600E-4C99-9597-33C40BA83B34}"/>
            </c:ext>
          </c:extLst>
        </c:ser>
        <c:dLbls>
          <c:showLegendKey val="0"/>
          <c:showVal val="0"/>
          <c:showCatName val="0"/>
          <c:showSerName val="0"/>
          <c:showPercent val="0"/>
          <c:showBubbleSize val="0"/>
        </c:dLbls>
        <c:gapWidth val="150"/>
        <c:shape val="box"/>
        <c:axId val="198186880"/>
        <c:axId val="198188416"/>
        <c:axId val="0"/>
      </c:bar3DChart>
      <c:catAx>
        <c:axId val="19818688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CO"/>
          </a:p>
        </c:txPr>
        <c:crossAx val="198188416"/>
        <c:crosses val="autoZero"/>
        <c:auto val="1"/>
        <c:lblAlgn val="ctr"/>
        <c:lblOffset val="100"/>
        <c:noMultiLvlLbl val="0"/>
      </c:catAx>
      <c:valAx>
        <c:axId val="198188416"/>
        <c:scaling>
          <c:orientation val="minMax"/>
        </c:scaling>
        <c:delete val="1"/>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crossAx val="19818688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CO"/>
    </a:p>
  </c:txPr>
  <c:printSettings>
    <c:headerFooter/>
    <c:pageMargins b="0.75" l="0.7" r="0.7" t="0.75" header="0.3" footer="0.3"/>
    <c:pageSetup/>
  </c:printSettings>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s-CO"/>
              <a:t>Cumplimiento Plan de Mantenimiento</a:t>
            </a:r>
          </a:p>
        </c:rich>
      </c:tx>
      <c:layout>
        <c:manualLayout>
          <c:xMode val="edge"/>
          <c:yMode val="edge"/>
          <c:x val="0.18748468762760309"/>
          <c:y val="3.253614671674159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s-CO"/>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Mtto!$B$4:$M$4</c:f>
              <c:strCache>
                <c:ptCount val="12"/>
                <c:pt idx="0">
                  <c:v>ENE</c:v>
                </c:pt>
                <c:pt idx="1">
                  <c:v>FEB</c:v>
                </c:pt>
                <c:pt idx="2">
                  <c:v>MAR</c:v>
                </c:pt>
                <c:pt idx="3">
                  <c:v>ABR</c:v>
                </c:pt>
                <c:pt idx="4">
                  <c:v>MAY</c:v>
                </c:pt>
                <c:pt idx="5">
                  <c:v>JUN</c:v>
                </c:pt>
                <c:pt idx="6">
                  <c:v>JUL</c:v>
                </c:pt>
                <c:pt idx="7">
                  <c:v>AGO</c:v>
                </c:pt>
                <c:pt idx="8">
                  <c:v>SEP</c:v>
                </c:pt>
                <c:pt idx="9">
                  <c:v>OCT</c:v>
                </c:pt>
                <c:pt idx="10">
                  <c:v>NOV</c:v>
                </c:pt>
                <c:pt idx="11">
                  <c:v>DIC</c:v>
                </c:pt>
              </c:strCache>
            </c:strRef>
          </c:cat>
          <c:val>
            <c:numRef>
              <c:f>Mtto!$B$5:$M$5</c:f>
              <c:numCache>
                <c:formatCode>0%</c:formatCode>
                <c:ptCount val="12"/>
                <c:pt idx="0">
                  <c:v>0.92592592592592593</c:v>
                </c:pt>
                <c:pt idx="1">
                  <c:v>0.94545454545454544</c:v>
                </c:pt>
              </c:numCache>
            </c:numRef>
          </c:val>
          <c:extLst>
            <c:ext xmlns:c16="http://schemas.microsoft.com/office/drawing/2014/chart" uri="{C3380CC4-5D6E-409C-BE32-E72D297353CC}">
              <c16:uniqueId val="{00000000-7E31-4F62-A332-C8CB9C92A038}"/>
            </c:ext>
          </c:extLst>
        </c:ser>
        <c:dLbls>
          <c:showLegendKey val="0"/>
          <c:showVal val="0"/>
          <c:showCatName val="0"/>
          <c:showSerName val="0"/>
          <c:showPercent val="0"/>
          <c:showBubbleSize val="0"/>
        </c:dLbls>
        <c:gapWidth val="219"/>
        <c:overlap val="-27"/>
        <c:axId val="138066176"/>
        <c:axId val="138072064"/>
      </c:barChart>
      <c:lineChart>
        <c:grouping val="standard"/>
        <c:varyColors val="0"/>
        <c:ser>
          <c:idx val="1"/>
          <c:order val="1"/>
          <c:spPr>
            <a:ln w="28575" cap="rnd">
              <a:solidFill>
                <a:srgbClr val="00B050"/>
              </a:solidFill>
              <a:round/>
            </a:ln>
            <a:effectLst/>
          </c:spPr>
          <c:marker>
            <c:symbol val="none"/>
          </c:marker>
          <c:cat>
            <c:strRef>
              <c:f>Mtto!$B$4:$M$4</c:f>
              <c:strCache>
                <c:ptCount val="12"/>
                <c:pt idx="0">
                  <c:v>ENE</c:v>
                </c:pt>
                <c:pt idx="1">
                  <c:v>FEB</c:v>
                </c:pt>
                <c:pt idx="2">
                  <c:v>MAR</c:v>
                </c:pt>
                <c:pt idx="3">
                  <c:v>ABR</c:v>
                </c:pt>
                <c:pt idx="4">
                  <c:v>MAY</c:v>
                </c:pt>
                <c:pt idx="5">
                  <c:v>JUN</c:v>
                </c:pt>
                <c:pt idx="6">
                  <c:v>JUL</c:v>
                </c:pt>
                <c:pt idx="7">
                  <c:v>AGO</c:v>
                </c:pt>
                <c:pt idx="8">
                  <c:v>SEP</c:v>
                </c:pt>
                <c:pt idx="9">
                  <c:v>OCT</c:v>
                </c:pt>
                <c:pt idx="10">
                  <c:v>NOV</c:v>
                </c:pt>
                <c:pt idx="11">
                  <c:v>DIC</c:v>
                </c:pt>
              </c:strCache>
            </c:strRef>
          </c:cat>
          <c:val>
            <c:numRef>
              <c:f>Mtto!$B$6:$M$6</c:f>
              <c:numCache>
                <c:formatCode>0%</c:formatCode>
                <c:ptCount val="12"/>
                <c:pt idx="0">
                  <c:v>0.85</c:v>
                </c:pt>
                <c:pt idx="1">
                  <c:v>0.85</c:v>
                </c:pt>
                <c:pt idx="2">
                  <c:v>0.85</c:v>
                </c:pt>
                <c:pt idx="3">
                  <c:v>0.85</c:v>
                </c:pt>
                <c:pt idx="4">
                  <c:v>0.85</c:v>
                </c:pt>
                <c:pt idx="5">
                  <c:v>0.85</c:v>
                </c:pt>
                <c:pt idx="6">
                  <c:v>0.85</c:v>
                </c:pt>
                <c:pt idx="7">
                  <c:v>0.85</c:v>
                </c:pt>
                <c:pt idx="8">
                  <c:v>0.85</c:v>
                </c:pt>
                <c:pt idx="9">
                  <c:v>0.85</c:v>
                </c:pt>
                <c:pt idx="10">
                  <c:v>0.85</c:v>
                </c:pt>
                <c:pt idx="11">
                  <c:v>0.85</c:v>
                </c:pt>
              </c:numCache>
            </c:numRef>
          </c:val>
          <c:smooth val="0"/>
          <c:extLst>
            <c:ext xmlns:c16="http://schemas.microsoft.com/office/drawing/2014/chart" uri="{C3380CC4-5D6E-409C-BE32-E72D297353CC}">
              <c16:uniqueId val="{00000001-7E31-4F62-A332-C8CB9C92A038}"/>
            </c:ext>
          </c:extLst>
        </c:ser>
        <c:dLbls>
          <c:showLegendKey val="0"/>
          <c:showVal val="0"/>
          <c:showCatName val="0"/>
          <c:showSerName val="0"/>
          <c:showPercent val="0"/>
          <c:showBubbleSize val="0"/>
        </c:dLbls>
        <c:marker val="1"/>
        <c:smooth val="0"/>
        <c:axId val="138066176"/>
        <c:axId val="138072064"/>
      </c:lineChart>
      <c:catAx>
        <c:axId val="138066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s-CO"/>
          </a:p>
        </c:txPr>
        <c:crossAx val="138072064"/>
        <c:crosses val="autoZero"/>
        <c:auto val="1"/>
        <c:lblAlgn val="ctr"/>
        <c:lblOffset val="100"/>
        <c:noMultiLvlLbl val="0"/>
      </c:catAx>
      <c:valAx>
        <c:axId val="138072064"/>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s-CO"/>
          </a:p>
        </c:txPr>
        <c:crossAx val="1380661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ysClr val="windowText" lastClr="000000"/>
          </a:solidFill>
          <a:latin typeface="Arial" panose="020B0604020202020204" pitchFamily="34" charset="0"/>
          <a:cs typeface="Arial" panose="020B0604020202020204" pitchFamily="34" charset="0"/>
        </a:defRPr>
      </a:pPr>
      <a:endParaRPr lang="es-CO"/>
    </a:p>
  </c:txPr>
  <c:printSettings>
    <c:headerFooter/>
    <c:pageMargins b="0.75" l="0.7" r="0.7" t="0.75" header="0.3" footer="0.3"/>
    <c:pageSetup/>
  </c:printSettings>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s-CO"/>
              <a:t>Disponibilidad Sistema de Bombas</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s-CO"/>
        </a:p>
      </c:txPr>
    </c:title>
    <c:autoTitleDeleted val="0"/>
    <c:plotArea>
      <c:layout/>
      <c:barChart>
        <c:barDir val="col"/>
        <c:grouping val="clustered"/>
        <c:varyColors val="0"/>
        <c:ser>
          <c:idx val="0"/>
          <c:order val="0"/>
          <c:spPr>
            <a:solidFill>
              <a:schemeClr val="accent1"/>
            </a:solidFill>
            <a:ln>
              <a:noFill/>
            </a:ln>
            <a:effectLst/>
          </c:spPr>
          <c:invertIfNegative val="0"/>
          <c:cat>
            <c:strRef>
              <c:f>Mtto!$R$4:$AC$4</c:f>
              <c:strCache>
                <c:ptCount val="12"/>
                <c:pt idx="0">
                  <c:v>ENE</c:v>
                </c:pt>
                <c:pt idx="1">
                  <c:v>FEB</c:v>
                </c:pt>
                <c:pt idx="2">
                  <c:v>MAR</c:v>
                </c:pt>
                <c:pt idx="3">
                  <c:v>ABR</c:v>
                </c:pt>
                <c:pt idx="4">
                  <c:v>MAY</c:v>
                </c:pt>
                <c:pt idx="5">
                  <c:v>JUN</c:v>
                </c:pt>
                <c:pt idx="6">
                  <c:v>JUL</c:v>
                </c:pt>
                <c:pt idx="7">
                  <c:v>AGO</c:v>
                </c:pt>
                <c:pt idx="8">
                  <c:v>SEP</c:v>
                </c:pt>
                <c:pt idx="9">
                  <c:v>OCT</c:v>
                </c:pt>
                <c:pt idx="10">
                  <c:v>NOV</c:v>
                </c:pt>
                <c:pt idx="11">
                  <c:v>DIC</c:v>
                </c:pt>
              </c:strCache>
            </c:strRef>
          </c:cat>
          <c:val>
            <c:numRef>
              <c:f>Mtto!$R$5:$AC$5</c:f>
              <c:numCache>
                <c:formatCode>0%</c:formatCode>
                <c:ptCount val="12"/>
                <c:pt idx="0">
                  <c:v>1</c:v>
                </c:pt>
                <c:pt idx="1">
                  <c:v>1</c:v>
                </c:pt>
              </c:numCache>
            </c:numRef>
          </c:val>
          <c:extLst>
            <c:ext xmlns:c16="http://schemas.microsoft.com/office/drawing/2014/chart" uri="{C3380CC4-5D6E-409C-BE32-E72D297353CC}">
              <c16:uniqueId val="{00000000-6396-4F35-8149-183E7D7EAAD6}"/>
            </c:ext>
          </c:extLst>
        </c:ser>
        <c:dLbls>
          <c:showLegendKey val="0"/>
          <c:showVal val="0"/>
          <c:showCatName val="0"/>
          <c:showSerName val="0"/>
          <c:showPercent val="0"/>
          <c:showBubbleSize val="0"/>
        </c:dLbls>
        <c:gapWidth val="219"/>
        <c:overlap val="-27"/>
        <c:axId val="138066176"/>
        <c:axId val="138072064"/>
      </c:barChart>
      <c:lineChart>
        <c:grouping val="standard"/>
        <c:varyColors val="0"/>
        <c:ser>
          <c:idx val="1"/>
          <c:order val="1"/>
          <c:spPr>
            <a:ln w="28575" cap="rnd">
              <a:solidFill>
                <a:srgbClr val="00B050"/>
              </a:solidFill>
              <a:round/>
            </a:ln>
            <a:effectLst/>
          </c:spPr>
          <c:marker>
            <c:symbol val="none"/>
          </c:marker>
          <c:cat>
            <c:strRef>
              <c:f>Mtto!$R$4:$AC$4</c:f>
              <c:strCache>
                <c:ptCount val="12"/>
                <c:pt idx="0">
                  <c:v>ENE</c:v>
                </c:pt>
                <c:pt idx="1">
                  <c:v>FEB</c:v>
                </c:pt>
                <c:pt idx="2">
                  <c:v>MAR</c:v>
                </c:pt>
                <c:pt idx="3">
                  <c:v>ABR</c:v>
                </c:pt>
                <c:pt idx="4">
                  <c:v>MAY</c:v>
                </c:pt>
                <c:pt idx="5">
                  <c:v>JUN</c:v>
                </c:pt>
                <c:pt idx="6">
                  <c:v>JUL</c:v>
                </c:pt>
                <c:pt idx="7">
                  <c:v>AGO</c:v>
                </c:pt>
                <c:pt idx="8">
                  <c:v>SEP</c:v>
                </c:pt>
                <c:pt idx="9">
                  <c:v>OCT</c:v>
                </c:pt>
                <c:pt idx="10">
                  <c:v>NOV</c:v>
                </c:pt>
                <c:pt idx="11">
                  <c:v>DIC</c:v>
                </c:pt>
              </c:strCache>
            </c:strRef>
          </c:cat>
          <c:val>
            <c:numRef>
              <c:f>Mtto!$R$6:$AC$6</c:f>
              <c:numCache>
                <c:formatCode>0%</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smooth val="0"/>
          <c:extLst>
            <c:ext xmlns:c16="http://schemas.microsoft.com/office/drawing/2014/chart" uri="{C3380CC4-5D6E-409C-BE32-E72D297353CC}">
              <c16:uniqueId val="{00000001-6396-4F35-8149-183E7D7EAAD6}"/>
            </c:ext>
          </c:extLst>
        </c:ser>
        <c:dLbls>
          <c:showLegendKey val="0"/>
          <c:showVal val="0"/>
          <c:showCatName val="0"/>
          <c:showSerName val="0"/>
          <c:showPercent val="0"/>
          <c:showBubbleSize val="0"/>
        </c:dLbls>
        <c:marker val="1"/>
        <c:smooth val="0"/>
        <c:axId val="138066176"/>
        <c:axId val="138072064"/>
      </c:lineChart>
      <c:catAx>
        <c:axId val="138066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s-CO"/>
          </a:p>
        </c:txPr>
        <c:crossAx val="138072064"/>
        <c:crosses val="autoZero"/>
        <c:auto val="1"/>
        <c:lblAlgn val="ctr"/>
        <c:lblOffset val="100"/>
        <c:noMultiLvlLbl val="0"/>
      </c:catAx>
      <c:valAx>
        <c:axId val="138072064"/>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s-CO"/>
          </a:p>
        </c:txPr>
        <c:crossAx val="1380661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ysClr val="windowText" lastClr="000000"/>
          </a:solidFill>
          <a:latin typeface="Arial" panose="020B0604020202020204" pitchFamily="34" charset="0"/>
          <a:cs typeface="Arial" panose="020B0604020202020204" pitchFamily="34" charset="0"/>
        </a:defRPr>
      </a:pPr>
      <a:endParaRPr lang="es-CO"/>
    </a:p>
  </c:txPr>
  <c:printSettings>
    <c:headerFooter/>
    <c:pageMargins b="0.75" l="0.7" r="0.7" t="0.75" header="0.3" footer="0.3"/>
    <c:pageSetup/>
  </c:printSettings>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s-CO"/>
              <a:t>Disponibilidad Sistema de Vapor</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s-CO"/>
        </a:p>
      </c:txPr>
    </c:title>
    <c:autoTitleDeleted val="0"/>
    <c:plotArea>
      <c:layout/>
      <c:barChart>
        <c:barDir val="col"/>
        <c:grouping val="clustered"/>
        <c:varyColors val="0"/>
        <c:ser>
          <c:idx val="0"/>
          <c:order val="0"/>
          <c:spPr>
            <a:solidFill>
              <a:schemeClr val="accent1"/>
            </a:solidFill>
            <a:ln>
              <a:noFill/>
            </a:ln>
            <a:effectLst/>
          </c:spPr>
          <c:invertIfNegative val="0"/>
          <c:cat>
            <c:strRef>
              <c:f>Mtto!$R$4:$AC$4</c:f>
              <c:strCache>
                <c:ptCount val="12"/>
                <c:pt idx="0">
                  <c:v>ENE</c:v>
                </c:pt>
                <c:pt idx="1">
                  <c:v>FEB</c:v>
                </c:pt>
                <c:pt idx="2">
                  <c:v>MAR</c:v>
                </c:pt>
                <c:pt idx="3">
                  <c:v>ABR</c:v>
                </c:pt>
                <c:pt idx="4">
                  <c:v>MAY</c:v>
                </c:pt>
                <c:pt idx="5">
                  <c:v>JUN</c:v>
                </c:pt>
                <c:pt idx="6">
                  <c:v>JUL</c:v>
                </c:pt>
                <c:pt idx="7">
                  <c:v>AGO</c:v>
                </c:pt>
                <c:pt idx="8">
                  <c:v>SEP</c:v>
                </c:pt>
                <c:pt idx="9">
                  <c:v>OCT</c:v>
                </c:pt>
                <c:pt idx="10">
                  <c:v>NOV</c:v>
                </c:pt>
                <c:pt idx="11">
                  <c:v>DIC</c:v>
                </c:pt>
              </c:strCache>
            </c:strRef>
          </c:cat>
          <c:val>
            <c:numRef>
              <c:f>Mtto!$R$5:$AC$5</c:f>
              <c:numCache>
                <c:formatCode>0%</c:formatCode>
                <c:ptCount val="12"/>
                <c:pt idx="0">
                  <c:v>1</c:v>
                </c:pt>
                <c:pt idx="1">
                  <c:v>1</c:v>
                </c:pt>
              </c:numCache>
            </c:numRef>
          </c:val>
          <c:extLst>
            <c:ext xmlns:c16="http://schemas.microsoft.com/office/drawing/2014/chart" uri="{C3380CC4-5D6E-409C-BE32-E72D297353CC}">
              <c16:uniqueId val="{00000000-DA15-4720-A30D-A376B82EBEFF}"/>
            </c:ext>
          </c:extLst>
        </c:ser>
        <c:dLbls>
          <c:showLegendKey val="0"/>
          <c:showVal val="0"/>
          <c:showCatName val="0"/>
          <c:showSerName val="0"/>
          <c:showPercent val="0"/>
          <c:showBubbleSize val="0"/>
        </c:dLbls>
        <c:gapWidth val="219"/>
        <c:overlap val="-27"/>
        <c:axId val="138066176"/>
        <c:axId val="138072064"/>
      </c:barChart>
      <c:lineChart>
        <c:grouping val="standard"/>
        <c:varyColors val="0"/>
        <c:ser>
          <c:idx val="1"/>
          <c:order val="1"/>
          <c:spPr>
            <a:ln w="28575" cap="rnd">
              <a:solidFill>
                <a:srgbClr val="00B050"/>
              </a:solidFill>
              <a:round/>
            </a:ln>
            <a:effectLst/>
          </c:spPr>
          <c:marker>
            <c:symbol val="none"/>
          </c:marker>
          <c:cat>
            <c:strRef>
              <c:f>Mtto!$R$4:$AC$4</c:f>
              <c:strCache>
                <c:ptCount val="12"/>
                <c:pt idx="0">
                  <c:v>ENE</c:v>
                </c:pt>
                <c:pt idx="1">
                  <c:v>FEB</c:v>
                </c:pt>
                <c:pt idx="2">
                  <c:v>MAR</c:v>
                </c:pt>
                <c:pt idx="3">
                  <c:v>ABR</c:v>
                </c:pt>
                <c:pt idx="4">
                  <c:v>MAY</c:v>
                </c:pt>
                <c:pt idx="5">
                  <c:v>JUN</c:v>
                </c:pt>
                <c:pt idx="6">
                  <c:v>JUL</c:v>
                </c:pt>
                <c:pt idx="7">
                  <c:v>AGO</c:v>
                </c:pt>
                <c:pt idx="8">
                  <c:v>SEP</c:v>
                </c:pt>
                <c:pt idx="9">
                  <c:v>OCT</c:v>
                </c:pt>
                <c:pt idx="10">
                  <c:v>NOV</c:v>
                </c:pt>
                <c:pt idx="11">
                  <c:v>DIC</c:v>
                </c:pt>
              </c:strCache>
            </c:strRef>
          </c:cat>
          <c:val>
            <c:numRef>
              <c:f>Mtto!$R$6:$AC$6</c:f>
              <c:numCache>
                <c:formatCode>0%</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smooth val="0"/>
          <c:extLst>
            <c:ext xmlns:c16="http://schemas.microsoft.com/office/drawing/2014/chart" uri="{C3380CC4-5D6E-409C-BE32-E72D297353CC}">
              <c16:uniqueId val="{00000001-DA15-4720-A30D-A376B82EBEFF}"/>
            </c:ext>
          </c:extLst>
        </c:ser>
        <c:dLbls>
          <c:showLegendKey val="0"/>
          <c:showVal val="0"/>
          <c:showCatName val="0"/>
          <c:showSerName val="0"/>
          <c:showPercent val="0"/>
          <c:showBubbleSize val="0"/>
        </c:dLbls>
        <c:marker val="1"/>
        <c:smooth val="0"/>
        <c:axId val="138066176"/>
        <c:axId val="138072064"/>
      </c:lineChart>
      <c:catAx>
        <c:axId val="138066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s-CO"/>
          </a:p>
        </c:txPr>
        <c:crossAx val="138072064"/>
        <c:crosses val="autoZero"/>
        <c:auto val="1"/>
        <c:lblAlgn val="ctr"/>
        <c:lblOffset val="100"/>
        <c:noMultiLvlLbl val="0"/>
      </c:catAx>
      <c:valAx>
        <c:axId val="138072064"/>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s-CO"/>
          </a:p>
        </c:txPr>
        <c:crossAx val="1380661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ysClr val="windowText" lastClr="000000"/>
          </a:solidFill>
          <a:latin typeface="Arial" panose="020B0604020202020204" pitchFamily="34" charset="0"/>
          <a:cs typeface="Arial" panose="020B0604020202020204" pitchFamily="34" charset="0"/>
        </a:defRPr>
      </a:pPr>
      <a:endParaRPr lang="es-CO"/>
    </a:p>
  </c:txPr>
  <c:printSettings>
    <c:headerFooter/>
    <c:pageMargins b="0.75" l="0.7" r="0.7" t="0.75" header="0.3" footer="0.3"/>
    <c:pageSetup/>
  </c:printSettings>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s-CO"/>
              <a:t>Disponibilidad Sistema de Peso</a:t>
            </a:r>
          </a:p>
        </c:rich>
      </c:tx>
      <c:layout>
        <c:manualLayout>
          <c:xMode val="edge"/>
          <c:yMode val="edge"/>
          <c:x val="0.20786734738228735"/>
          <c:y val="4.377681713048517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s-CO"/>
        </a:p>
      </c:txPr>
    </c:title>
    <c:autoTitleDeleted val="0"/>
    <c:plotArea>
      <c:layout/>
      <c:barChart>
        <c:barDir val="col"/>
        <c:grouping val="clustered"/>
        <c:varyColors val="0"/>
        <c:ser>
          <c:idx val="0"/>
          <c:order val="0"/>
          <c:spPr>
            <a:solidFill>
              <a:schemeClr val="accent1"/>
            </a:solidFill>
            <a:ln>
              <a:noFill/>
            </a:ln>
            <a:effectLst/>
          </c:spPr>
          <c:invertIfNegative val="0"/>
          <c:cat>
            <c:strRef>
              <c:f>Mtto!$R$4:$AC$4</c:f>
              <c:strCache>
                <c:ptCount val="12"/>
                <c:pt idx="0">
                  <c:v>ENE</c:v>
                </c:pt>
                <c:pt idx="1">
                  <c:v>FEB</c:v>
                </c:pt>
                <c:pt idx="2">
                  <c:v>MAR</c:v>
                </c:pt>
                <c:pt idx="3">
                  <c:v>ABR</c:v>
                </c:pt>
                <c:pt idx="4">
                  <c:v>MAY</c:v>
                </c:pt>
                <c:pt idx="5">
                  <c:v>JUN</c:v>
                </c:pt>
                <c:pt idx="6">
                  <c:v>JUL</c:v>
                </c:pt>
                <c:pt idx="7">
                  <c:v>AGO</c:v>
                </c:pt>
                <c:pt idx="8">
                  <c:v>SEP</c:v>
                </c:pt>
                <c:pt idx="9">
                  <c:v>OCT</c:v>
                </c:pt>
                <c:pt idx="10">
                  <c:v>NOV</c:v>
                </c:pt>
                <c:pt idx="11">
                  <c:v>DIC</c:v>
                </c:pt>
              </c:strCache>
            </c:strRef>
          </c:cat>
          <c:val>
            <c:numRef>
              <c:f>Mtto!$R$5:$AC$5</c:f>
              <c:numCache>
                <c:formatCode>0%</c:formatCode>
                <c:ptCount val="12"/>
                <c:pt idx="0">
                  <c:v>1</c:v>
                </c:pt>
                <c:pt idx="1">
                  <c:v>1</c:v>
                </c:pt>
              </c:numCache>
            </c:numRef>
          </c:val>
          <c:extLst>
            <c:ext xmlns:c16="http://schemas.microsoft.com/office/drawing/2014/chart" uri="{C3380CC4-5D6E-409C-BE32-E72D297353CC}">
              <c16:uniqueId val="{00000000-2DFF-4E56-AA24-13452BB519F5}"/>
            </c:ext>
          </c:extLst>
        </c:ser>
        <c:dLbls>
          <c:showLegendKey val="0"/>
          <c:showVal val="0"/>
          <c:showCatName val="0"/>
          <c:showSerName val="0"/>
          <c:showPercent val="0"/>
          <c:showBubbleSize val="0"/>
        </c:dLbls>
        <c:gapWidth val="219"/>
        <c:overlap val="-27"/>
        <c:axId val="138066176"/>
        <c:axId val="138072064"/>
      </c:barChart>
      <c:lineChart>
        <c:grouping val="standard"/>
        <c:varyColors val="0"/>
        <c:ser>
          <c:idx val="1"/>
          <c:order val="1"/>
          <c:spPr>
            <a:ln w="28575" cap="rnd">
              <a:solidFill>
                <a:srgbClr val="00B050"/>
              </a:solidFill>
              <a:round/>
            </a:ln>
            <a:effectLst/>
          </c:spPr>
          <c:marker>
            <c:symbol val="none"/>
          </c:marker>
          <c:cat>
            <c:strRef>
              <c:f>Mtto!$R$4:$AC$4</c:f>
              <c:strCache>
                <c:ptCount val="12"/>
                <c:pt idx="0">
                  <c:v>ENE</c:v>
                </c:pt>
                <c:pt idx="1">
                  <c:v>FEB</c:v>
                </c:pt>
                <c:pt idx="2">
                  <c:v>MAR</c:v>
                </c:pt>
                <c:pt idx="3">
                  <c:v>ABR</c:v>
                </c:pt>
                <c:pt idx="4">
                  <c:v>MAY</c:v>
                </c:pt>
                <c:pt idx="5">
                  <c:v>JUN</c:v>
                </c:pt>
                <c:pt idx="6">
                  <c:v>JUL</c:v>
                </c:pt>
                <c:pt idx="7">
                  <c:v>AGO</c:v>
                </c:pt>
                <c:pt idx="8">
                  <c:v>SEP</c:v>
                </c:pt>
                <c:pt idx="9">
                  <c:v>OCT</c:v>
                </c:pt>
                <c:pt idx="10">
                  <c:v>NOV</c:v>
                </c:pt>
                <c:pt idx="11">
                  <c:v>DIC</c:v>
                </c:pt>
              </c:strCache>
            </c:strRef>
          </c:cat>
          <c:val>
            <c:numRef>
              <c:f>Mtto!$R$6:$AC$6</c:f>
              <c:numCache>
                <c:formatCode>0%</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smooth val="0"/>
          <c:extLst>
            <c:ext xmlns:c16="http://schemas.microsoft.com/office/drawing/2014/chart" uri="{C3380CC4-5D6E-409C-BE32-E72D297353CC}">
              <c16:uniqueId val="{00000001-2DFF-4E56-AA24-13452BB519F5}"/>
            </c:ext>
          </c:extLst>
        </c:ser>
        <c:dLbls>
          <c:showLegendKey val="0"/>
          <c:showVal val="0"/>
          <c:showCatName val="0"/>
          <c:showSerName val="0"/>
          <c:showPercent val="0"/>
          <c:showBubbleSize val="0"/>
        </c:dLbls>
        <c:marker val="1"/>
        <c:smooth val="0"/>
        <c:axId val="138066176"/>
        <c:axId val="138072064"/>
      </c:lineChart>
      <c:catAx>
        <c:axId val="138066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s-CO"/>
          </a:p>
        </c:txPr>
        <c:crossAx val="138072064"/>
        <c:crosses val="autoZero"/>
        <c:auto val="1"/>
        <c:lblAlgn val="ctr"/>
        <c:lblOffset val="100"/>
        <c:noMultiLvlLbl val="0"/>
      </c:catAx>
      <c:valAx>
        <c:axId val="138072064"/>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s-CO"/>
          </a:p>
        </c:txPr>
        <c:crossAx val="1380661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ysClr val="windowText" lastClr="000000"/>
          </a:solidFill>
          <a:latin typeface="Arial" panose="020B0604020202020204" pitchFamily="34" charset="0"/>
          <a:cs typeface="Arial" panose="020B0604020202020204" pitchFamily="34" charset="0"/>
        </a:defRPr>
      </a:pPr>
      <a:endParaRPr lang="es-CO"/>
    </a:p>
  </c:txPr>
  <c:printSettings>
    <c:headerFooter/>
    <c:pageMargins b="0.75" l="0.7" r="0.7" t="0.75" header="0.3" footer="0.3"/>
    <c:pageSetup/>
  </c:printSettings>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s-CO"/>
              <a:t>Disponibilidad Sistema de Tanques</a:t>
            </a:r>
          </a:p>
        </c:rich>
      </c:tx>
      <c:layout>
        <c:manualLayout>
          <c:xMode val="edge"/>
          <c:yMode val="edge"/>
          <c:x val="0.20786734738228735"/>
          <c:y val="4.377681713048517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s-CO"/>
        </a:p>
      </c:txPr>
    </c:title>
    <c:autoTitleDeleted val="0"/>
    <c:plotArea>
      <c:layout/>
      <c:barChart>
        <c:barDir val="col"/>
        <c:grouping val="clustered"/>
        <c:varyColors val="0"/>
        <c:ser>
          <c:idx val="0"/>
          <c:order val="0"/>
          <c:spPr>
            <a:solidFill>
              <a:schemeClr val="accent1"/>
            </a:solidFill>
            <a:ln>
              <a:noFill/>
            </a:ln>
            <a:effectLst/>
          </c:spPr>
          <c:invertIfNegative val="0"/>
          <c:cat>
            <c:strRef>
              <c:f>Mtto!$R$4:$AC$4</c:f>
              <c:strCache>
                <c:ptCount val="12"/>
                <c:pt idx="0">
                  <c:v>ENE</c:v>
                </c:pt>
                <c:pt idx="1">
                  <c:v>FEB</c:v>
                </c:pt>
                <c:pt idx="2">
                  <c:v>MAR</c:v>
                </c:pt>
                <c:pt idx="3">
                  <c:v>ABR</c:v>
                </c:pt>
                <c:pt idx="4">
                  <c:v>MAY</c:v>
                </c:pt>
                <c:pt idx="5">
                  <c:v>JUN</c:v>
                </c:pt>
                <c:pt idx="6">
                  <c:v>JUL</c:v>
                </c:pt>
                <c:pt idx="7">
                  <c:v>AGO</c:v>
                </c:pt>
                <c:pt idx="8">
                  <c:v>SEP</c:v>
                </c:pt>
                <c:pt idx="9">
                  <c:v>OCT</c:v>
                </c:pt>
                <c:pt idx="10">
                  <c:v>NOV</c:v>
                </c:pt>
                <c:pt idx="11">
                  <c:v>DIC</c:v>
                </c:pt>
              </c:strCache>
            </c:strRef>
          </c:cat>
          <c:val>
            <c:numRef>
              <c:f>Mtto!$R$5:$AC$5</c:f>
              <c:numCache>
                <c:formatCode>0%</c:formatCode>
                <c:ptCount val="12"/>
                <c:pt idx="0">
                  <c:v>1</c:v>
                </c:pt>
                <c:pt idx="1">
                  <c:v>1</c:v>
                </c:pt>
              </c:numCache>
            </c:numRef>
          </c:val>
          <c:extLst>
            <c:ext xmlns:c16="http://schemas.microsoft.com/office/drawing/2014/chart" uri="{C3380CC4-5D6E-409C-BE32-E72D297353CC}">
              <c16:uniqueId val="{00000000-E3FA-41A6-9FC7-6FF3B7915FA0}"/>
            </c:ext>
          </c:extLst>
        </c:ser>
        <c:dLbls>
          <c:showLegendKey val="0"/>
          <c:showVal val="0"/>
          <c:showCatName val="0"/>
          <c:showSerName val="0"/>
          <c:showPercent val="0"/>
          <c:showBubbleSize val="0"/>
        </c:dLbls>
        <c:gapWidth val="219"/>
        <c:overlap val="-27"/>
        <c:axId val="138066176"/>
        <c:axId val="138072064"/>
      </c:barChart>
      <c:lineChart>
        <c:grouping val="standard"/>
        <c:varyColors val="0"/>
        <c:ser>
          <c:idx val="1"/>
          <c:order val="1"/>
          <c:spPr>
            <a:ln w="28575" cap="rnd">
              <a:solidFill>
                <a:srgbClr val="00B050"/>
              </a:solidFill>
              <a:round/>
            </a:ln>
            <a:effectLst/>
          </c:spPr>
          <c:marker>
            <c:symbol val="none"/>
          </c:marker>
          <c:cat>
            <c:strRef>
              <c:f>Mtto!$R$4:$AC$4</c:f>
              <c:strCache>
                <c:ptCount val="12"/>
                <c:pt idx="0">
                  <c:v>ENE</c:v>
                </c:pt>
                <c:pt idx="1">
                  <c:v>FEB</c:v>
                </c:pt>
                <c:pt idx="2">
                  <c:v>MAR</c:v>
                </c:pt>
                <c:pt idx="3">
                  <c:v>ABR</c:v>
                </c:pt>
                <c:pt idx="4">
                  <c:v>MAY</c:v>
                </c:pt>
                <c:pt idx="5">
                  <c:v>JUN</c:v>
                </c:pt>
                <c:pt idx="6">
                  <c:v>JUL</c:v>
                </c:pt>
                <c:pt idx="7">
                  <c:v>AGO</c:v>
                </c:pt>
                <c:pt idx="8">
                  <c:v>SEP</c:v>
                </c:pt>
                <c:pt idx="9">
                  <c:v>OCT</c:v>
                </c:pt>
                <c:pt idx="10">
                  <c:v>NOV</c:v>
                </c:pt>
                <c:pt idx="11">
                  <c:v>DIC</c:v>
                </c:pt>
              </c:strCache>
            </c:strRef>
          </c:cat>
          <c:val>
            <c:numRef>
              <c:f>Mtto!$R$6:$AC$6</c:f>
              <c:numCache>
                <c:formatCode>0%</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smooth val="0"/>
          <c:extLst>
            <c:ext xmlns:c16="http://schemas.microsoft.com/office/drawing/2014/chart" uri="{C3380CC4-5D6E-409C-BE32-E72D297353CC}">
              <c16:uniqueId val="{00000001-E3FA-41A6-9FC7-6FF3B7915FA0}"/>
            </c:ext>
          </c:extLst>
        </c:ser>
        <c:dLbls>
          <c:showLegendKey val="0"/>
          <c:showVal val="0"/>
          <c:showCatName val="0"/>
          <c:showSerName val="0"/>
          <c:showPercent val="0"/>
          <c:showBubbleSize val="0"/>
        </c:dLbls>
        <c:marker val="1"/>
        <c:smooth val="0"/>
        <c:axId val="138066176"/>
        <c:axId val="138072064"/>
      </c:lineChart>
      <c:catAx>
        <c:axId val="138066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s-CO"/>
          </a:p>
        </c:txPr>
        <c:crossAx val="138072064"/>
        <c:crosses val="autoZero"/>
        <c:auto val="1"/>
        <c:lblAlgn val="ctr"/>
        <c:lblOffset val="100"/>
        <c:noMultiLvlLbl val="0"/>
      </c:catAx>
      <c:valAx>
        <c:axId val="138072064"/>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s-CO"/>
          </a:p>
        </c:txPr>
        <c:crossAx val="1380661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ysClr val="windowText" lastClr="000000"/>
          </a:solidFill>
          <a:latin typeface="Arial" panose="020B0604020202020204" pitchFamily="34" charset="0"/>
          <a:cs typeface="Arial" panose="020B0604020202020204" pitchFamily="34" charset="0"/>
        </a:defRPr>
      </a:pPr>
      <a:endParaRPr lang="es-CO"/>
    </a:p>
  </c:txPr>
  <c:printSettings>
    <c:headerFooter/>
    <c:pageMargins b="0.75" l="0.7" r="0.7" t="0.75" header="0.3" footer="0.3"/>
    <c:pageSetup/>
  </c:printSettings>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s-CO"/>
              <a:t>Disponibilidad Sistema Eléctrico</a:t>
            </a:r>
          </a:p>
        </c:rich>
      </c:tx>
      <c:layout>
        <c:manualLayout>
          <c:xMode val="edge"/>
          <c:yMode val="edge"/>
          <c:x val="0.20786734738228735"/>
          <c:y val="4.377681713048517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s-CO"/>
        </a:p>
      </c:txPr>
    </c:title>
    <c:autoTitleDeleted val="0"/>
    <c:plotArea>
      <c:layout/>
      <c:barChart>
        <c:barDir val="col"/>
        <c:grouping val="clustered"/>
        <c:varyColors val="0"/>
        <c:ser>
          <c:idx val="0"/>
          <c:order val="0"/>
          <c:spPr>
            <a:solidFill>
              <a:schemeClr val="accent1"/>
            </a:solidFill>
            <a:ln>
              <a:noFill/>
            </a:ln>
            <a:effectLst/>
          </c:spPr>
          <c:invertIfNegative val="0"/>
          <c:cat>
            <c:strRef>
              <c:f>Mtto!$R$4:$AC$4</c:f>
              <c:strCache>
                <c:ptCount val="12"/>
                <c:pt idx="0">
                  <c:v>ENE</c:v>
                </c:pt>
                <c:pt idx="1">
                  <c:v>FEB</c:v>
                </c:pt>
                <c:pt idx="2">
                  <c:v>MAR</c:v>
                </c:pt>
                <c:pt idx="3">
                  <c:v>ABR</c:v>
                </c:pt>
                <c:pt idx="4">
                  <c:v>MAY</c:v>
                </c:pt>
                <c:pt idx="5">
                  <c:v>JUN</c:v>
                </c:pt>
                <c:pt idx="6">
                  <c:v>JUL</c:v>
                </c:pt>
                <c:pt idx="7">
                  <c:v>AGO</c:v>
                </c:pt>
                <c:pt idx="8">
                  <c:v>SEP</c:v>
                </c:pt>
                <c:pt idx="9">
                  <c:v>OCT</c:v>
                </c:pt>
                <c:pt idx="10">
                  <c:v>NOV</c:v>
                </c:pt>
                <c:pt idx="11">
                  <c:v>DIC</c:v>
                </c:pt>
              </c:strCache>
            </c:strRef>
          </c:cat>
          <c:val>
            <c:numRef>
              <c:f>Mtto!$R$5:$AC$5</c:f>
              <c:numCache>
                <c:formatCode>0%</c:formatCode>
                <c:ptCount val="12"/>
                <c:pt idx="0">
                  <c:v>1</c:v>
                </c:pt>
                <c:pt idx="1">
                  <c:v>1</c:v>
                </c:pt>
              </c:numCache>
            </c:numRef>
          </c:val>
          <c:extLst>
            <c:ext xmlns:c16="http://schemas.microsoft.com/office/drawing/2014/chart" uri="{C3380CC4-5D6E-409C-BE32-E72D297353CC}">
              <c16:uniqueId val="{00000000-CF95-4077-9218-CEDEC87183AD}"/>
            </c:ext>
          </c:extLst>
        </c:ser>
        <c:dLbls>
          <c:showLegendKey val="0"/>
          <c:showVal val="0"/>
          <c:showCatName val="0"/>
          <c:showSerName val="0"/>
          <c:showPercent val="0"/>
          <c:showBubbleSize val="0"/>
        </c:dLbls>
        <c:gapWidth val="219"/>
        <c:overlap val="-27"/>
        <c:axId val="138066176"/>
        <c:axId val="138072064"/>
      </c:barChart>
      <c:lineChart>
        <c:grouping val="standard"/>
        <c:varyColors val="0"/>
        <c:ser>
          <c:idx val="1"/>
          <c:order val="1"/>
          <c:spPr>
            <a:ln w="28575" cap="rnd">
              <a:solidFill>
                <a:srgbClr val="00B050"/>
              </a:solidFill>
              <a:round/>
            </a:ln>
            <a:effectLst/>
          </c:spPr>
          <c:marker>
            <c:symbol val="none"/>
          </c:marker>
          <c:cat>
            <c:strRef>
              <c:f>Mtto!$R$4:$AC$4</c:f>
              <c:strCache>
                <c:ptCount val="12"/>
                <c:pt idx="0">
                  <c:v>ENE</c:v>
                </c:pt>
                <c:pt idx="1">
                  <c:v>FEB</c:v>
                </c:pt>
                <c:pt idx="2">
                  <c:v>MAR</c:v>
                </c:pt>
                <c:pt idx="3">
                  <c:v>ABR</c:v>
                </c:pt>
                <c:pt idx="4">
                  <c:v>MAY</c:v>
                </c:pt>
                <c:pt idx="5">
                  <c:v>JUN</c:v>
                </c:pt>
                <c:pt idx="6">
                  <c:v>JUL</c:v>
                </c:pt>
                <c:pt idx="7">
                  <c:v>AGO</c:v>
                </c:pt>
                <c:pt idx="8">
                  <c:v>SEP</c:v>
                </c:pt>
                <c:pt idx="9">
                  <c:v>OCT</c:v>
                </c:pt>
                <c:pt idx="10">
                  <c:v>NOV</c:v>
                </c:pt>
                <c:pt idx="11">
                  <c:v>DIC</c:v>
                </c:pt>
              </c:strCache>
            </c:strRef>
          </c:cat>
          <c:val>
            <c:numRef>
              <c:f>Mtto!$R$6:$AC$6</c:f>
              <c:numCache>
                <c:formatCode>0%</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smooth val="0"/>
          <c:extLst>
            <c:ext xmlns:c16="http://schemas.microsoft.com/office/drawing/2014/chart" uri="{C3380CC4-5D6E-409C-BE32-E72D297353CC}">
              <c16:uniqueId val="{00000001-CF95-4077-9218-CEDEC87183AD}"/>
            </c:ext>
          </c:extLst>
        </c:ser>
        <c:dLbls>
          <c:showLegendKey val="0"/>
          <c:showVal val="0"/>
          <c:showCatName val="0"/>
          <c:showSerName val="0"/>
          <c:showPercent val="0"/>
          <c:showBubbleSize val="0"/>
        </c:dLbls>
        <c:marker val="1"/>
        <c:smooth val="0"/>
        <c:axId val="138066176"/>
        <c:axId val="138072064"/>
      </c:lineChart>
      <c:catAx>
        <c:axId val="138066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s-CO"/>
          </a:p>
        </c:txPr>
        <c:crossAx val="138072064"/>
        <c:crosses val="autoZero"/>
        <c:auto val="1"/>
        <c:lblAlgn val="ctr"/>
        <c:lblOffset val="100"/>
        <c:noMultiLvlLbl val="0"/>
      </c:catAx>
      <c:valAx>
        <c:axId val="138072064"/>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s-CO"/>
          </a:p>
        </c:txPr>
        <c:crossAx val="1380661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ysClr val="windowText" lastClr="000000"/>
          </a:solidFill>
          <a:latin typeface="Arial" panose="020B0604020202020204" pitchFamily="34" charset="0"/>
          <a:cs typeface="Arial" panose="020B0604020202020204" pitchFamily="34" charset="0"/>
        </a:defRPr>
      </a:pPr>
      <a:endParaRPr lang="es-CO"/>
    </a:p>
  </c:txPr>
  <c:printSettings>
    <c:headerFooter/>
    <c:pageMargins b="0.75" l="0.7" r="0.7" t="0.75" header="0.3" footer="0.3"/>
    <c:pageSetup/>
  </c:printSettings>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r>
              <a:rPr lang="es-CO"/>
              <a:t>Solicitudes Atendidas Satisfactoriamente</a:t>
            </a:r>
          </a:p>
        </c:rich>
      </c:tx>
      <c:layout>
        <c:manualLayout>
          <c:xMode val="edge"/>
          <c:yMode val="edge"/>
          <c:x val="0.17507562436979696"/>
          <c:y val="3.253615884873372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Arial" panose="020B0604020202020204" pitchFamily="34" charset="0"/>
              <a:ea typeface="+mn-ea"/>
              <a:cs typeface="Arial" panose="020B0604020202020204" pitchFamily="34" charset="0"/>
            </a:defRPr>
          </a:pPr>
          <a:endParaRPr lang="es-CO"/>
        </a:p>
      </c:txPr>
    </c:title>
    <c:autoTitleDeleted val="0"/>
    <c:plotArea>
      <c:layout/>
      <c:barChart>
        <c:barDir val="col"/>
        <c:grouping val="clustered"/>
        <c:varyColors val="0"/>
        <c:ser>
          <c:idx val="0"/>
          <c:order val="0"/>
          <c:spPr>
            <a:solidFill>
              <a:schemeClr val="accent1"/>
            </a:solidFill>
            <a:ln>
              <a:noFill/>
            </a:ln>
            <a:effectLst/>
          </c:spPr>
          <c:invertIfNegative val="0"/>
          <c:cat>
            <c:strRef>
              <c:f>SI!$B$4:$M$4</c:f>
              <c:strCache>
                <c:ptCount val="12"/>
                <c:pt idx="0">
                  <c:v>ENE</c:v>
                </c:pt>
                <c:pt idx="1">
                  <c:v>FEB</c:v>
                </c:pt>
                <c:pt idx="2">
                  <c:v>MAR</c:v>
                </c:pt>
                <c:pt idx="3">
                  <c:v>ABR</c:v>
                </c:pt>
                <c:pt idx="4">
                  <c:v>MAY</c:v>
                </c:pt>
                <c:pt idx="5">
                  <c:v>JUN</c:v>
                </c:pt>
                <c:pt idx="6">
                  <c:v>JUL</c:v>
                </c:pt>
                <c:pt idx="7">
                  <c:v>AGO</c:v>
                </c:pt>
                <c:pt idx="8">
                  <c:v>SEP</c:v>
                </c:pt>
                <c:pt idx="9">
                  <c:v>OCT</c:v>
                </c:pt>
                <c:pt idx="10">
                  <c:v>NOV</c:v>
                </c:pt>
                <c:pt idx="11">
                  <c:v>DIC</c:v>
                </c:pt>
              </c:strCache>
            </c:strRef>
          </c:cat>
          <c:val>
            <c:numRef>
              <c:f>SI!$B$5:$M$5</c:f>
              <c:numCache>
                <c:formatCode>0%</c:formatCode>
                <c:ptCount val="12"/>
                <c:pt idx="2" formatCode="0.0%">
                  <c:v>0.91666666666666663</c:v>
                </c:pt>
              </c:numCache>
            </c:numRef>
          </c:val>
          <c:extLst>
            <c:ext xmlns:c16="http://schemas.microsoft.com/office/drawing/2014/chart" uri="{C3380CC4-5D6E-409C-BE32-E72D297353CC}">
              <c16:uniqueId val="{00000000-8C13-4756-A731-514195F9B5E5}"/>
            </c:ext>
          </c:extLst>
        </c:ser>
        <c:dLbls>
          <c:showLegendKey val="0"/>
          <c:showVal val="0"/>
          <c:showCatName val="0"/>
          <c:showSerName val="0"/>
          <c:showPercent val="0"/>
          <c:showBubbleSize val="0"/>
        </c:dLbls>
        <c:gapWidth val="219"/>
        <c:overlap val="-27"/>
        <c:axId val="138066176"/>
        <c:axId val="138072064"/>
      </c:barChart>
      <c:lineChart>
        <c:grouping val="standard"/>
        <c:varyColors val="0"/>
        <c:ser>
          <c:idx val="1"/>
          <c:order val="1"/>
          <c:spPr>
            <a:ln w="28575" cap="rnd">
              <a:solidFill>
                <a:srgbClr val="00B050"/>
              </a:solidFill>
              <a:round/>
            </a:ln>
            <a:effectLst/>
          </c:spPr>
          <c:marker>
            <c:symbol val="none"/>
          </c:marker>
          <c:cat>
            <c:strRef>
              <c:f>SI!$B$4:$M$4</c:f>
              <c:strCache>
                <c:ptCount val="12"/>
                <c:pt idx="0">
                  <c:v>ENE</c:v>
                </c:pt>
                <c:pt idx="1">
                  <c:v>FEB</c:v>
                </c:pt>
                <c:pt idx="2">
                  <c:v>MAR</c:v>
                </c:pt>
                <c:pt idx="3">
                  <c:v>ABR</c:v>
                </c:pt>
                <c:pt idx="4">
                  <c:v>MAY</c:v>
                </c:pt>
                <c:pt idx="5">
                  <c:v>JUN</c:v>
                </c:pt>
                <c:pt idx="6">
                  <c:v>JUL</c:v>
                </c:pt>
                <c:pt idx="7">
                  <c:v>AGO</c:v>
                </c:pt>
                <c:pt idx="8">
                  <c:v>SEP</c:v>
                </c:pt>
                <c:pt idx="9">
                  <c:v>OCT</c:v>
                </c:pt>
                <c:pt idx="10">
                  <c:v>NOV</c:v>
                </c:pt>
                <c:pt idx="11">
                  <c:v>DIC</c:v>
                </c:pt>
              </c:strCache>
            </c:strRef>
          </c:cat>
          <c:val>
            <c:numRef>
              <c:f>SI!$B$6:$M$6</c:f>
              <c:numCache>
                <c:formatCode>0%</c:formatCode>
                <c:ptCount val="12"/>
                <c:pt idx="0">
                  <c:v>0.8</c:v>
                </c:pt>
                <c:pt idx="1">
                  <c:v>0.8</c:v>
                </c:pt>
                <c:pt idx="2">
                  <c:v>0.8</c:v>
                </c:pt>
                <c:pt idx="3">
                  <c:v>0.8</c:v>
                </c:pt>
                <c:pt idx="4">
                  <c:v>0.8</c:v>
                </c:pt>
                <c:pt idx="5">
                  <c:v>0.8</c:v>
                </c:pt>
                <c:pt idx="6">
                  <c:v>0.8</c:v>
                </c:pt>
                <c:pt idx="7">
                  <c:v>0.8</c:v>
                </c:pt>
                <c:pt idx="8">
                  <c:v>0.8</c:v>
                </c:pt>
                <c:pt idx="9">
                  <c:v>0.8</c:v>
                </c:pt>
                <c:pt idx="10">
                  <c:v>0.8</c:v>
                </c:pt>
                <c:pt idx="11">
                  <c:v>0.8</c:v>
                </c:pt>
              </c:numCache>
            </c:numRef>
          </c:val>
          <c:smooth val="0"/>
          <c:extLst>
            <c:ext xmlns:c16="http://schemas.microsoft.com/office/drawing/2014/chart" uri="{C3380CC4-5D6E-409C-BE32-E72D297353CC}">
              <c16:uniqueId val="{00000001-8C13-4756-A731-514195F9B5E5}"/>
            </c:ext>
          </c:extLst>
        </c:ser>
        <c:dLbls>
          <c:showLegendKey val="0"/>
          <c:showVal val="0"/>
          <c:showCatName val="0"/>
          <c:showSerName val="0"/>
          <c:showPercent val="0"/>
          <c:showBubbleSize val="0"/>
        </c:dLbls>
        <c:marker val="1"/>
        <c:smooth val="0"/>
        <c:axId val="138066176"/>
        <c:axId val="138072064"/>
      </c:lineChart>
      <c:catAx>
        <c:axId val="138066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s-CO"/>
          </a:p>
        </c:txPr>
        <c:crossAx val="138072064"/>
        <c:crosses val="autoZero"/>
        <c:auto val="1"/>
        <c:lblAlgn val="ctr"/>
        <c:lblOffset val="100"/>
        <c:noMultiLvlLbl val="0"/>
      </c:catAx>
      <c:valAx>
        <c:axId val="13807206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Arial" panose="020B0604020202020204" pitchFamily="34" charset="0"/>
                <a:ea typeface="+mn-ea"/>
                <a:cs typeface="Arial" panose="020B0604020202020204" pitchFamily="34" charset="0"/>
              </a:defRPr>
            </a:pPr>
            <a:endParaRPr lang="es-CO"/>
          </a:p>
        </c:txPr>
        <c:crossAx val="1380661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solidFill>
            <a:sysClr val="windowText" lastClr="000000"/>
          </a:solidFill>
          <a:latin typeface="Arial" panose="020B0604020202020204" pitchFamily="34" charset="0"/>
          <a:cs typeface="Arial" panose="020B0604020202020204" pitchFamily="34" charset="0"/>
        </a:defRPr>
      </a:pPr>
      <a:endParaRPr lang="es-CO"/>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17.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2" Type="http://schemas.openxmlformats.org/officeDocument/2006/relationships/chart" Target="../charts/chart9.xml"/><Relationship Id="rId1" Type="http://schemas.openxmlformats.org/officeDocument/2006/relationships/chart" Target="../charts/chart8.xml"/></Relationships>
</file>

<file path=xl/drawings/_rels/drawing8.xml.rels><?xml version="1.0" encoding="UTF-8" standalone="yes"?>
<Relationships xmlns="http://schemas.openxmlformats.org/package/2006/relationships"><Relationship Id="rId2" Type="http://schemas.openxmlformats.org/officeDocument/2006/relationships/chart" Target="../charts/chart11.xml"/><Relationship Id="rId1" Type="http://schemas.openxmlformats.org/officeDocument/2006/relationships/chart" Target="../charts/chart10.xml"/></Relationships>
</file>

<file path=xl/drawings/_rels/drawing9.xml.rels><?xml version="1.0" encoding="UTF-8" standalone="yes"?>
<Relationships xmlns="http://schemas.openxmlformats.org/package/2006/relationships"><Relationship Id="rId2" Type="http://schemas.openxmlformats.org/officeDocument/2006/relationships/chart" Target="../charts/chart13.xml"/><Relationship Id="rId1" Type="http://schemas.openxmlformats.org/officeDocument/2006/relationships/chart" Target="../charts/chart12.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11.xml.rels><?xml version="1.0" encoding="UTF-8" standalone="yes"?>
<Relationships xmlns="http://schemas.openxmlformats.org/package/2006/relationships"><Relationship Id="rId3" Type="http://schemas.openxmlformats.org/officeDocument/2006/relationships/chart" Target="../charts/chart17.xml"/><Relationship Id="rId2" Type="http://schemas.openxmlformats.org/officeDocument/2006/relationships/chart" Target="../charts/chart16.xml"/><Relationship Id="rId1" Type="http://schemas.openxmlformats.org/officeDocument/2006/relationships/chart" Target="../charts/chart15.xml"/></Relationships>
</file>

<file path=xl/drawings/_rels/drawing12.xml.rels><?xml version="1.0" encoding="UTF-8" standalone="yes"?>
<Relationships xmlns="http://schemas.openxmlformats.org/package/2006/relationships"><Relationship Id="rId2" Type="http://schemas.openxmlformats.org/officeDocument/2006/relationships/chart" Target="../charts/chart19.xml"/><Relationship Id="rId1" Type="http://schemas.openxmlformats.org/officeDocument/2006/relationships/chart" Target="../charts/chart18.xml"/></Relationships>
</file>

<file path=xl/drawings/_rels/drawing13.xml.rels><?xml version="1.0" encoding="UTF-8" standalone="yes"?>
<Relationships xmlns="http://schemas.openxmlformats.org/package/2006/relationships"><Relationship Id="rId2" Type="http://schemas.openxmlformats.org/officeDocument/2006/relationships/chart" Target="../charts/chart21.xml"/><Relationship Id="rId1" Type="http://schemas.openxmlformats.org/officeDocument/2006/relationships/chart" Target="../charts/chart20.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9.xml"/><Relationship Id="rId13" Type="http://schemas.openxmlformats.org/officeDocument/2006/relationships/chart" Target="../charts/chart34.xml"/><Relationship Id="rId18" Type="http://schemas.openxmlformats.org/officeDocument/2006/relationships/chart" Target="../charts/chart39.xml"/><Relationship Id="rId3" Type="http://schemas.openxmlformats.org/officeDocument/2006/relationships/chart" Target="../charts/chart24.xml"/><Relationship Id="rId21" Type="http://schemas.openxmlformats.org/officeDocument/2006/relationships/chart" Target="../charts/chart41.xml"/><Relationship Id="rId7" Type="http://schemas.openxmlformats.org/officeDocument/2006/relationships/chart" Target="../charts/chart28.xml"/><Relationship Id="rId12" Type="http://schemas.openxmlformats.org/officeDocument/2006/relationships/chart" Target="../charts/chart33.xml"/><Relationship Id="rId17" Type="http://schemas.openxmlformats.org/officeDocument/2006/relationships/chart" Target="../charts/chart38.xml"/><Relationship Id="rId2" Type="http://schemas.openxmlformats.org/officeDocument/2006/relationships/chart" Target="../charts/chart23.xml"/><Relationship Id="rId16" Type="http://schemas.openxmlformats.org/officeDocument/2006/relationships/chart" Target="../charts/chart37.xml"/><Relationship Id="rId20" Type="http://schemas.openxmlformats.org/officeDocument/2006/relationships/image" Target="../media/image5.png"/><Relationship Id="rId1" Type="http://schemas.openxmlformats.org/officeDocument/2006/relationships/chart" Target="../charts/chart22.xml"/><Relationship Id="rId6" Type="http://schemas.openxmlformats.org/officeDocument/2006/relationships/chart" Target="../charts/chart27.xml"/><Relationship Id="rId11" Type="http://schemas.openxmlformats.org/officeDocument/2006/relationships/chart" Target="../charts/chart32.xml"/><Relationship Id="rId5" Type="http://schemas.openxmlformats.org/officeDocument/2006/relationships/chart" Target="../charts/chart26.xml"/><Relationship Id="rId15" Type="http://schemas.openxmlformats.org/officeDocument/2006/relationships/chart" Target="../charts/chart36.xml"/><Relationship Id="rId23" Type="http://schemas.openxmlformats.org/officeDocument/2006/relationships/chart" Target="../charts/chart43.xml"/><Relationship Id="rId10" Type="http://schemas.openxmlformats.org/officeDocument/2006/relationships/chart" Target="../charts/chart31.xml"/><Relationship Id="rId19" Type="http://schemas.openxmlformats.org/officeDocument/2006/relationships/chart" Target="../charts/chart40.xml"/><Relationship Id="rId4" Type="http://schemas.openxmlformats.org/officeDocument/2006/relationships/chart" Target="../charts/chart25.xml"/><Relationship Id="rId9" Type="http://schemas.openxmlformats.org/officeDocument/2006/relationships/chart" Target="../charts/chart30.xml"/><Relationship Id="rId14" Type="http://schemas.openxmlformats.org/officeDocument/2006/relationships/chart" Target="../charts/chart35.xml"/><Relationship Id="rId22" Type="http://schemas.openxmlformats.org/officeDocument/2006/relationships/chart" Target="../charts/chart42.xml"/></Relationships>
</file>

<file path=xl/drawings/_rels/drawing16.xml.rels><?xml version="1.0" encoding="UTF-8" standalone="yes"?>
<Relationships xmlns="http://schemas.openxmlformats.org/package/2006/relationships"><Relationship Id="rId3" Type="http://schemas.openxmlformats.org/officeDocument/2006/relationships/chart" Target="../charts/chart46.xml"/><Relationship Id="rId2" Type="http://schemas.openxmlformats.org/officeDocument/2006/relationships/chart" Target="../charts/chart45.xml"/><Relationship Id="rId1" Type="http://schemas.openxmlformats.org/officeDocument/2006/relationships/chart" Target="../charts/chart44.xml"/><Relationship Id="rId6" Type="http://schemas.openxmlformats.org/officeDocument/2006/relationships/chart" Target="../charts/chart49.xml"/><Relationship Id="rId5" Type="http://schemas.openxmlformats.org/officeDocument/2006/relationships/chart" Target="../charts/chart48.xml"/><Relationship Id="rId4" Type="http://schemas.openxmlformats.org/officeDocument/2006/relationships/chart" Target="../charts/chart47.xml"/></Relationships>
</file>

<file path=xl/drawings/_rels/drawing17.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oneCellAnchor>
    <xdr:from>
      <xdr:col>3</xdr:col>
      <xdr:colOff>672360</xdr:colOff>
      <xdr:row>8</xdr:row>
      <xdr:rowOff>89648</xdr:rowOff>
    </xdr:from>
    <xdr:ext cx="1314451" cy="409215"/>
    <mc:AlternateContent xmlns:mc="http://schemas.openxmlformats.org/markup-compatibility/2006" xmlns:a14="http://schemas.microsoft.com/office/drawing/2010/main">
      <mc:Choice Requires="a14">
        <xdr:sp macro="" textlink="">
          <xdr:nvSpPr>
            <xdr:cNvPr id="2" name="1 CuadroTexto">
              <a:extLst>
                <a:ext uri="{FF2B5EF4-FFF2-40B4-BE49-F238E27FC236}">
                  <a16:creationId xmlns:a16="http://schemas.microsoft.com/office/drawing/2014/main" id="{00000000-0008-0000-0000-000002000000}"/>
                </a:ext>
              </a:extLst>
            </xdr:cNvPr>
            <xdr:cNvSpPr txBox="1"/>
          </xdr:nvSpPr>
          <xdr:spPr>
            <a:xfrm>
              <a:off x="6130185" y="8538323"/>
              <a:ext cx="1314451" cy="4092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14:m>
                <m:oMathPara xmlns:m="http://schemas.openxmlformats.org/officeDocument/2006/math">
                  <m:oMathParaPr>
                    <m:jc m:val="centerGroup"/>
                  </m:oMathParaPr>
                  <m:oMath xmlns:m="http://schemas.openxmlformats.org/officeDocument/2006/math">
                    <m:r>
                      <a:rPr lang="es-ES" sz="1100" b="0" i="1">
                        <a:latin typeface="Cambria Math"/>
                      </a:rPr>
                      <m:t>𝐼𝐹𝐴</m:t>
                    </m:r>
                    <m:r>
                      <a:rPr lang="es-ES" sz="1100" b="0" i="1">
                        <a:latin typeface="Cambria Math"/>
                      </a:rPr>
                      <m:t>=</m:t>
                    </m:r>
                    <m:f>
                      <m:fPr>
                        <m:ctrlPr>
                          <a:rPr lang="es-ES" sz="1100" b="0" i="1">
                            <a:latin typeface="Cambria Math" panose="02040503050406030204" pitchFamily="18" charset="0"/>
                          </a:rPr>
                        </m:ctrlPr>
                      </m:fPr>
                      <m:num>
                        <m:r>
                          <a:rPr lang="es-ES" sz="1100" b="0" i="1">
                            <a:latin typeface="Cambria Math"/>
                          </a:rPr>
                          <m:t>#</m:t>
                        </m:r>
                        <m:r>
                          <a:rPr lang="es-ES" sz="1100" b="0" i="1">
                            <a:latin typeface="Cambria Math"/>
                          </a:rPr>
                          <m:t>𝐴𝐿</m:t>
                        </m:r>
                      </m:num>
                      <m:den>
                        <m:r>
                          <a:rPr lang="es-ES" sz="1100" b="0" i="1">
                            <a:latin typeface="Cambria Math"/>
                          </a:rPr>
                          <m:t>𝐻𝐻𝑇</m:t>
                        </m:r>
                      </m:den>
                    </m:f>
                    <m:r>
                      <a:rPr lang="es-ES" sz="1100" b="0" i="1">
                        <a:latin typeface="Cambria Math"/>
                      </a:rPr>
                      <m:t>𝑥𝐾</m:t>
                    </m:r>
                  </m:oMath>
                </m:oMathPara>
              </a14:m>
              <a:endParaRPr lang="es-ES" sz="1100"/>
            </a:p>
          </xdr:txBody>
        </xdr:sp>
      </mc:Choice>
      <mc:Fallback xmlns="">
        <xdr:sp macro="" textlink="">
          <xdr:nvSpPr>
            <xdr:cNvPr id="2" name="1 CuadroTexto"/>
            <xdr:cNvSpPr txBox="1"/>
          </xdr:nvSpPr>
          <xdr:spPr>
            <a:xfrm>
              <a:off x="6130185" y="8538323"/>
              <a:ext cx="1314451" cy="4092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r>
                <a:rPr lang="es-ES" sz="1100" b="0" i="0">
                  <a:latin typeface="Cambria Math"/>
                </a:rPr>
                <a:t>𝐼𝐹𝐴=(#𝐴𝐿)/𝐻𝐻𝑇 𝑥𝐾</a:t>
              </a:r>
              <a:endParaRPr lang="es-ES" sz="1100"/>
            </a:p>
          </xdr:txBody>
        </xdr:sp>
      </mc:Fallback>
    </mc:AlternateContent>
    <xdr:clientData/>
  </xdr:oneCellAnchor>
  <xdr:oneCellAnchor>
    <xdr:from>
      <xdr:col>3</xdr:col>
      <xdr:colOff>717184</xdr:colOff>
      <xdr:row>9</xdr:row>
      <xdr:rowOff>78442</xdr:rowOff>
    </xdr:from>
    <xdr:ext cx="1314451" cy="423834"/>
    <mc:AlternateContent xmlns:mc="http://schemas.openxmlformats.org/markup-compatibility/2006" xmlns:a14="http://schemas.microsoft.com/office/drawing/2010/main">
      <mc:Choice Requires="a14">
        <xdr:sp macro="" textlink="">
          <xdr:nvSpPr>
            <xdr:cNvPr id="3" name="2 CuadroTexto">
              <a:extLst>
                <a:ext uri="{FF2B5EF4-FFF2-40B4-BE49-F238E27FC236}">
                  <a16:creationId xmlns:a16="http://schemas.microsoft.com/office/drawing/2014/main" id="{00000000-0008-0000-0000-000003000000}"/>
                </a:ext>
              </a:extLst>
            </xdr:cNvPr>
            <xdr:cNvSpPr txBox="1"/>
          </xdr:nvSpPr>
          <xdr:spPr>
            <a:xfrm>
              <a:off x="6175009" y="9117667"/>
              <a:ext cx="1314451" cy="4238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14:m>
                <m:oMathPara xmlns:m="http://schemas.openxmlformats.org/officeDocument/2006/math">
                  <m:oMathParaPr>
                    <m:jc m:val="centerGroup"/>
                  </m:oMathParaPr>
                  <m:oMath xmlns:m="http://schemas.openxmlformats.org/officeDocument/2006/math">
                    <m:r>
                      <a:rPr lang="es-ES" sz="1100" b="0" i="1">
                        <a:latin typeface="Cambria Math"/>
                      </a:rPr>
                      <m:t>𝐼𝑆𝐴</m:t>
                    </m:r>
                    <m:r>
                      <a:rPr lang="es-ES" sz="1100" b="0" i="1">
                        <a:latin typeface="Cambria Math"/>
                      </a:rPr>
                      <m:t>=</m:t>
                    </m:r>
                    <m:f>
                      <m:fPr>
                        <m:ctrlPr>
                          <a:rPr lang="es-ES" sz="1100" b="0" i="1">
                            <a:latin typeface="Cambria Math" panose="02040503050406030204" pitchFamily="18" charset="0"/>
                          </a:rPr>
                        </m:ctrlPr>
                      </m:fPr>
                      <m:num>
                        <m:sSub>
                          <m:sSubPr>
                            <m:ctrlPr>
                              <a:rPr lang="es-ES" sz="1100" b="0" i="1">
                                <a:solidFill>
                                  <a:schemeClr val="tx1"/>
                                </a:solidFill>
                                <a:effectLst/>
                                <a:latin typeface="Cambria Math" panose="02040503050406030204" pitchFamily="18" charset="0"/>
                                <a:ea typeface="+mn-ea"/>
                                <a:cs typeface="+mn-cs"/>
                              </a:rPr>
                            </m:ctrlPr>
                          </m:sSubPr>
                          <m:e>
                            <m:r>
                              <a:rPr lang="es-ES" sz="1100" b="0" i="1">
                                <a:solidFill>
                                  <a:schemeClr val="tx1"/>
                                </a:solidFill>
                                <a:effectLst/>
                                <a:latin typeface="Cambria Math"/>
                                <a:ea typeface="+mn-ea"/>
                                <a:cs typeface="+mn-cs"/>
                              </a:rPr>
                              <m:t>#</m:t>
                            </m:r>
                            <m:r>
                              <a:rPr lang="es-ES" sz="1100" b="0" i="1">
                                <a:solidFill>
                                  <a:schemeClr val="tx1"/>
                                </a:solidFill>
                                <a:effectLst/>
                                <a:latin typeface="Cambria Math"/>
                                <a:ea typeface="+mn-ea"/>
                                <a:cs typeface="+mn-cs"/>
                              </a:rPr>
                              <m:t>𝐷𝑃</m:t>
                            </m:r>
                          </m:e>
                          <m:sub>
                            <m:r>
                              <a:rPr lang="es-ES" sz="1100" b="0" i="1">
                                <a:solidFill>
                                  <a:schemeClr val="tx1"/>
                                </a:solidFill>
                                <a:effectLst/>
                                <a:latin typeface="Cambria Math"/>
                                <a:ea typeface="+mn-ea"/>
                                <a:cs typeface="+mn-cs"/>
                              </a:rPr>
                              <m:t>𝐴𝑙</m:t>
                            </m:r>
                          </m:sub>
                        </m:sSub>
                      </m:num>
                      <m:den>
                        <m:r>
                          <a:rPr lang="es-ES" sz="1100" b="0" i="1">
                            <a:latin typeface="Cambria Math"/>
                          </a:rPr>
                          <m:t>𝐻𝐻𝑇</m:t>
                        </m:r>
                      </m:den>
                    </m:f>
                    <m:r>
                      <a:rPr lang="es-ES" sz="1100" b="0" i="1">
                        <a:latin typeface="Cambria Math"/>
                      </a:rPr>
                      <m:t>𝑥𝐾</m:t>
                    </m:r>
                  </m:oMath>
                </m:oMathPara>
              </a14:m>
              <a:endParaRPr lang="es-ES" sz="1100"/>
            </a:p>
          </xdr:txBody>
        </xdr:sp>
      </mc:Choice>
      <mc:Fallback xmlns="">
        <xdr:sp macro="" textlink="">
          <xdr:nvSpPr>
            <xdr:cNvPr id="3" name="2 CuadroTexto"/>
            <xdr:cNvSpPr txBox="1"/>
          </xdr:nvSpPr>
          <xdr:spPr>
            <a:xfrm>
              <a:off x="6175009" y="9117667"/>
              <a:ext cx="1314451" cy="4238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r>
                <a:rPr lang="es-ES" sz="1100" b="0" i="0">
                  <a:latin typeface="Cambria Math"/>
                </a:rPr>
                <a:t>𝐼𝑆𝐴=</a:t>
              </a:r>
              <a:r>
                <a:rPr lang="es-ES" sz="1100" b="0" i="0">
                  <a:solidFill>
                    <a:schemeClr val="tx1"/>
                  </a:solidFill>
                  <a:effectLst/>
                  <a:latin typeface="Cambria Math"/>
                  <a:ea typeface="+mn-ea"/>
                  <a:cs typeface="+mn-cs"/>
                </a:rPr>
                <a:t>〖#𝐷𝑃〗_𝐴𝑙/</a:t>
              </a:r>
              <a:r>
                <a:rPr lang="es-ES" sz="1100" b="0" i="0">
                  <a:latin typeface="Cambria Math"/>
                </a:rPr>
                <a:t>𝐻𝐻𝑇 𝑥𝐾</a:t>
              </a:r>
              <a:endParaRPr lang="es-ES" sz="1100"/>
            </a:p>
          </xdr:txBody>
        </xdr:sp>
      </mc:Fallback>
    </mc:AlternateContent>
    <xdr:clientData/>
  </xdr:oneCellAnchor>
  <xdr:twoCellAnchor editAs="oneCell">
    <xdr:from>
      <xdr:col>3</xdr:col>
      <xdr:colOff>347381</xdr:colOff>
      <xdr:row>7</xdr:row>
      <xdr:rowOff>67236</xdr:rowOff>
    </xdr:from>
    <xdr:to>
      <xdr:col>3</xdr:col>
      <xdr:colOff>1966631</xdr:colOff>
      <xdr:row>7</xdr:row>
      <xdr:rowOff>505386</xdr:rowOff>
    </xdr:to>
    <xdr:pic>
      <xdr:nvPicPr>
        <xdr:cNvPr id="4" name="Picture 2" descr="ICA(%)=(Ʃ (n_i) )/n  100 ">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805206" y="6306111"/>
          <a:ext cx="1619250" cy="438150"/>
        </a:xfrm>
        <a:prstGeom prst="rect">
          <a:avLst/>
        </a:prstGeom>
        <a:noFill/>
        <a:ln w="3175">
          <a:solidFill>
            <a:schemeClr val="tx1"/>
          </a:solidFill>
        </a:ln>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324970</xdr:colOff>
      <xdr:row>6</xdr:row>
      <xdr:rowOff>88468</xdr:rowOff>
    </xdr:from>
    <xdr:to>
      <xdr:col>3</xdr:col>
      <xdr:colOff>1944220</xdr:colOff>
      <xdr:row>6</xdr:row>
      <xdr:rowOff>526618</xdr:rowOff>
    </xdr:to>
    <xdr:pic>
      <xdr:nvPicPr>
        <xdr:cNvPr id="5" name="Picture 1" descr="IGA(%)=(Ʃ (n_i) )/n  100 ">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782795" y="5765368"/>
          <a:ext cx="1619250" cy="438150"/>
        </a:xfrm>
        <a:prstGeom prst="rect">
          <a:avLst/>
        </a:prstGeom>
        <a:noFill/>
        <a:ln w="3175">
          <a:solidFill>
            <a:schemeClr val="tx1"/>
          </a:solidFill>
        </a:ln>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100853</xdr:colOff>
      <xdr:row>0</xdr:row>
      <xdr:rowOff>168088</xdr:rowOff>
    </xdr:from>
    <xdr:to>
      <xdr:col>20</xdr:col>
      <xdr:colOff>1714490</xdr:colOff>
      <xdr:row>6</xdr:row>
      <xdr:rowOff>0</xdr:rowOff>
    </xdr:to>
    <xdr:grpSp>
      <xdr:nvGrpSpPr>
        <xdr:cNvPr id="5" name="Group 38">
          <a:extLst>
            <a:ext uri="{FF2B5EF4-FFF2-40B4-BE49-F238E27FC236}">
              <a16:creationId xmlns:a16="http://schemas.microsoft.com/office/drawing/2014/main" id="{00000000-0008-0000-0200-000005000000}"/>
            </a:ext>
          </a:extLst>
        </xdr:cNvPr>
        <xdr:cNvGrpSpPr>
          <a:grpSpLocks/>
        </xdr:cNvGrpSpPr>
      </xdr:nvGrpSpPr>
      <xdr:grpSpPr bwMode="auto">
        <a:xfrm>
          <a:off x="1307353" y="168088"/>
          <a:ext cx="22378137" cy="1355912"/>
          <a:chOff x="63" y="17"/>
          <a:chExt cx="475" cy="65"/>
        </a:xfrm>
      </xdr:grpSpPr>
      <xdr:grpSp>
        <xdr:nvGrpSpPr>
          <xdr:cNvPr id="6" name="Group 39">
            <a:extLst>
              <a:ext uri="{FF2B5EF4-FFF2-40B4-BE49-F238E27FC236}">
                <a16:creationId xmlns:a16="http://schemas.microsoft.com/office/drawing/2014/main" id="{00000000-0008-0000-0200-000006000000}"/>
              </a:ext>
            </a:extLst>
          </xdr:cNvPr>
          <xdr:cNvGrpSpPr>
            <a:grpSpLocks/>
          </xdr:cNvGrpSpPr>
        </xdr:nvGrpSpPr>
        <xdr:grpSpPr bwMode="auto">
          <a:xfrm>
            <a:off x="63" y="17"/>
            <a:ext cx="342" cy="65"/>
            <a:chOff x="63" y="17"/>
            <a:chExt cx="342" cy="65"/>
          </a:xfrm>
        </xdr:grpSpPr>
        <xdr:grpSp>
          <xdr:nvGrpSpPr>
            <xdr:cNvPr id="12" name="Group 40">
              <a:extLst>
                <a:ext uri="{FF2B5EF4-FFF2-40B4-BE49-F238E27FC236}">
                  <a16:creationId xmlns:a16="http://schemas.microsoft.com/office/drawing/2014/main" id="{00000000-0008-0000-0200-00000C000000}"/>
                </a:ext>
              </a:extLst>
            </xdr:cNvPr>
            <xdr:cNvGrpSpPr>
              <a:grpSpLocks/>
            </xdr:cNvGrpSpPr>
          </xdr:nvGrpSpPr>
          <xdr:grpSpPr bwMode="auto">
            <a:xfrm>
              <a:off x="63" y="17"/>
              <a:ext cx="59" cy="65"/>
              <a:chOff x="1456" y="728"/>
              <a:chExt cx="1109" cy="1182"/>
            </a:xfrm>
          </xdr:grpSpPr>
          <xdr:pic>
            <xdr:nvPicPr>
              <xdr:cNvPr id="15" name="Picture 41" descr="Dibujo">
                <a:extLst>
                  <a:ext uri="{FF2B5EF4-FFF2-40B4-BE49-F238E27FC236}">
                    <a16:creationId xmlns:a16="http://schemas.microsoft.com/office/drawing/2014/main" id="{00000000-0008-0000-0200-00000F000000}"/>
                  </a:ext>
                </a:extLst>
              </xdr:cNvPr>
              <xdr:cNvPicPr preferRelativeResize="0">
                <a:picLocks noChangeArrowheads="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r="30250" b="17699"/>
              <a:stretch/>
            </xdr:blipFill>
            <xdr:spPr bwMode="auto">
              <a:xfrm>
                <a:off x="1512" y="741"/>
                <a:ext cx="1016" cy="115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12700">
                    <a:solidFill>
                      <a:srgbClr val="000000"/>
                    </a:solidFill>
                    <a:miter lim="800000"/>
                    <a:headEnd/>
                    <a:tailEnd/>
                  </a14:hiddenLine>
                </a:ext>
              </a:extLst>
            </xdr:spPr>
          </xdr:pic>
          <xdr:sp macro="" textlink="">
            <xdr:nvSpPr>
              <xdr:cNvPr id="16" name="Rectangle 42">
                <a:extLst>
                  <a:ext uri="{FF2B5EF4-FFF2-40B4-BE49-F238E27FC236}">
                    <a16:creationId xmlns:a16="http://schemas.microsoft.com/office/drawing/2014/main" id="{00000000-0008-0000-0200-000010000000}"/>
                  </a:ext>
                </a:extLst>
              </xdr:cNvPr>
              <xdr:cNvSpPr>
                <a:spLocks noChangeArrowheads="1"/>
              </xdr:cNvSpPr>
            </xdr:nvSpPr>
            <xdr:spPr bwMode="auto">
              <a:xfrm>
                <a:off x="1456" y="728"/>
                <a:ext cx="1109" cy="1182"/>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sp>
        </xdr:grpSp>
        <xdr:sp macro="" textlink="">
          <xdr:nvSpPr>
            <xdr:cNvPr id="13" name="Text Box 43">
              <a:extLst>
                <a:ext uri="{FF2B5EF4-FFF2-40B4-BE49-F238E27FC236}">
                  <a16:creationId xmlns:a16="http://schemas.microsoft.com/office/drawing/2014/main" id="{00000000-0008-0000-0200-00000D000000}"/>
                </a:ext>
              </a:extLst>
            </xdr:cNvPr>
            <xdr:cNvSpPr txBox="1">
              <a:spLocks noChangeArrowheads="1"/>
            </xdr:cNvSpPr>
          </xdr:nvSpPr>
          <xdr:spPr bwMode="auto">
            <a:xfrm>
              <a:off x="122" y="17"/>
              <a:ext cx="283" cy="30"/>
            </a:xfrm>
            <a:prstGeom prst="rect">
              <a:avLst/>
            </a:prstGeom>
            <a:solidFill>
              <a:srgbClr val="FFFFFF"/>
            </a:solidFill>
            <a:ln w="9525">
              <a:solidFill>
                <a:srgbClr val="000000"/>
              </a:solidFill>
              <a:miter lim="800000"/>
              <a:headEnd/>
              <a:tailEnd/>
            </a:ln>
          </xdr:spPr>
          <xdr:txBody>
            <a:bodyPr vertOverflow="clip" wrap="square" lIns="91440" tIns="45720" rIns="91440" bIns="45720" anchor="t" upright="1"/>
            <a:lstStyle/>
            <a:p>
              <a:pPr algn="ctr" rtl="0">
                <a:lnSpc>
                  <a:spcPts val="500"/>
                </a:lnSpc>
                <a:defRPr sz="1000"/>
              </a:pPr>
              <a:endParaRPr lang="es-CO" sz="600" b="1" i="0" u="none" strike="noStrike" baseline="0">
                <a:solidFill>
                  <a:srgbClr val="000000"/>
                </a:solidFill>
                <a:latin typeface="Arial" pitchFamily="34" charset="0"/>
                <a:cs typeface="Arial" pitchFamily="34" charset="0"/>
              </a:endParaRPr>
            </a:p>
            <a:p>
              <a:pPr algn="ctr" rtl="0">
                <a:lnSpc>
                  <a:spcPts val="500"/>
                </a:lnSpc>
                <a:defRPr sz="1000"/>
              </a:pPr>
              <a:endParaRPr lang="es-CO" sz="1000" b="1" i="0" u="none" strike="noStrike" baseline="0">
                <a:solidFill>
                  <a:srgbClr val="000000"/>
                </a:solidFill>
                <a:latin typeface="Arial" pitchFamily="34" charset="0"/>
                <a:cs typeface="Arial" pitchFamily="34" charset="0"/>
              </a:endParaRPr>
            </a:p>
            <a:p>
              <a:pPr algn="ctr" rtl="0">
                <a:lnSpc>
                  <a:spcPts val="500"/>
                </a:lnSpc>
                <a:defRPr sz="1000"/>
              </a:pPr>
              <a:r>
                <a:rPr lang="es-CO" sz="1100" b="1" i="0" u="none" strike="noStrike" baseline="0">
                  <a:solidFill>
                    <a:srgbClr val="000000"/>
                  </a:solidFill>
                  <a:latin typeface="Arial" pitchFamily="34" charset="0"/>
                  <a:cs typeface="Arial" pitchFamily="34" charset="0"/>
                </a:rPr>
                <a:t>C. I. TEQUENDAMA S. A. S</a:t>
              </a:r>
            </a:p>
            <a:p>
              <a:pPr algn="ctr" rtl="0">
                <a:lnSpc>
                  <a:spcPts val="600"/>
                </a:lnSpc>
                <a:defRPr sz="1000"/>
              </a:pPr>
              <a:endParaRPr lang="es-CO" sz="600" b="1" i="0" u="none" strike="noStrike" baseline="0">
                <a:solidFill>
                  <a:srgbClr val="000000"/>
                </a:solidFill>
                <a:latin typeface="Bookman Old Style"/>
              </a:endParaRPr>
            </a:p>
          </xdr:txBody>
        </xdr:sp>
        <xdr:sp macro="" textlink="">
          <xdr:nvSpPr>
            <xdr:cNvPr id="14" name="Rectangle 44">
              <a:extLst>
                <a:ext uri="{FF2B5EF4-FFF2-40B4-BE49-F238E27FC236}">
                  <a16:creationId xmlns:a16="http://schemas.microsoft.com/office/drawing/2014/main" id="{00000000-0008-0000-0200-00000E000000}"/>
                </a:ext>
              </a:extLst>
            </xdr:cNvPr>
            <xdr:cNvSpPr>
              <a:spLocks noChangeArrowheads="1"/>
            </xdr:cNvSpPr>
          </xdr:nvSpPr>
          <xdr:spPr bwMode="auto">
            <a:xfrm>
              <a:off x="122" y="47"/>
              <a:ext cx="283" cy="3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vertOverflow="clip" wrap="square" lIns="91440" tIns="45720" rIns="91440" bIns="45720" anchor="t" upright="1"/>
            <a:lstStyle/>
            <a:p>
              <a:pPr algn="ctr" rtl="0">
                <a:defRPr sz="1000"/>
              </a:pPr>
              <a:r>
                <a:rPr lang="es-CO" sz="1100" b="1" i="0" u="none" strike="noStrike" baseline="0">
                  <a:solidFill>
                    <a:srgbClr val="000000"/>
                  </a:solidFill>
                  <a:latin typeface="Bookman Old Style"/>
                </a:rPr>
                <a:t> </a:t>
              </a:r>
              <a:r>
                <a:rPr lang="es-CO" sz="1100" b="1" i="0" u="none" strike="noStrike" baseline="0">
                  <a:solidFill>
                    <a:srgbClr val="000000"/>
                  </a:solidFill>
                  <a:latin typeface="Arial" pitchFamily="34" charset="0"/>
                  <a:cs typeface="Arial" pitchFamily="34" charset="0"/>
                </a:rPr>
                <a:t>Formato: </a:t>
              </a:r>
              <a:r>
                <a:rPr lang="es-CO" sz="1100" b="1" i="0" baseline="0">
                  <a:effectLst/>
                  <a:latin typeface="+mn-lt"/>
                  <a:ea typeface="+mn-ea"/>
                  <a:cs typeface="+mn-cs"/>
                </a:rPr>
                <a:t>para</a:t>
              </a:r>
              <a:endParaRPr lang="es-CO" sz="1100" b="1" i="0" u="none" strike="noStrike" baseline="0">
                <a:solidFill>
                  <a:srgbClr val="000000"/>
                </a:solidFill>
                <a:latin typeface="Arial" pitchFamily="34" charset="0"/>
                <a:cs typeface="Arial" pitchFamily="34" charset="0"/>
              </a:endParaRPr>
            </a:p>
            <a:p>
              <a:pPr algn="ctr" rtl="0">
                <a:defRPr sz="1000"/>
              </a:pPr>
              <a:endParaRPr lang="es-CO" sz="800" b="1" i="0" u="none" strike="noStrike" baseline="0">
                <a:solidFill>
                  <a:srgbClr val="000000"/>
                </a:solidFill>
                <a:latin typeface="Arial" pitchFamily="34" charset="0"/>
                <a:cs typeface="Arial" pitchFamily="34" charset="0"/>
              </a:endParaRPr>
            </a:p>
            <a:p>
              <a:pPr algn="ctr" rtl="0">
                <a:defRPr sz="1000"/>
              </a:pPr>
              <a:r>
                <a:rPr lang="es-CO" sz="2000" b="1" i="0" u="none" strike="noStrike" baseline="0">
                  <a:solidFill>
                    <a:srgbClr val="000000"/>
                  </a:solidFill>
                  <a:latin typeface="Arial" pitchFamily="34" charset="0"/>
                  <a:cs typeface="Arial" pitchFamily="34" charset="0"/>
                </a:rPr>
                <a:t>MATRIZ DE INDICADORES DE GESTIÓN</a:t>
              </a:r>
            </a:p>
          </xdr:txBody>
        </xdr:sp>
      </xdr:grpSp>
      <xdr:grpSp>
        <xdr:nvGrpSpPr>
          <xdr:cNvPr id="7" name="Group 45">
            <a:extLst>
              <a:ext uri="{FF2B5EF4-FFF2-40B4-BE49-F238E27FC236}">
                <a16:creationId xmlns:a16="http://schemas.microsoft.com/office/drawing/2014/main" id="{00000000-0008-0000-0200-000007000000}"/>
              </a:ext>
            </a:extLst>
          </xdr:cNvPr>
          <xdr:cNvGrpSpPr>
            <a:grpSpLocks/>
          </xdr:cNvGrpSpPr>
        </xdr:nvGrpSpPr>
        <xdr:grpSpPr bwMode="auto">
          <a:xfrm>
            <a:off x="405" y="17"/>
            <a:ext cx="133" cy="65"/>
            <a:chOff x="571" y="17"/>
            <a:chExt cx="133" cy="65"/>
          </a:xfrm>
        </xdr:grpSpPr>
        <xdr:sp macro="" textlink="">
          <xdr:nvSpPr>
            <xdr:cNvPr id="8" name="Text Box 46">
              <a:extLst>
                <a:ext uri="{FF2B5EF4-FFF2-40B4-BE49-F238E27FC236}">
                  <a16:creationId xmlns:a16="http://schemas.microsoft.com/office/drawing/2014/main" id="{00000000-0008-0000-0200-000008000000}"/>
                </a:ext>
              </a:extLst>
            </xdr:cNvPr>
            <xdr:cNvSpPr txBox="1">
              <a:spLocks noChangeArrowheads="1"/>
            </xdr:cNvSpPr>
          </xdr:nvSpPr>
          <xdr:spPr bwMode="auto">
            <a:xfrm>
              <a:off x="571" y="17"/>
              <a:ext cx="133" cy="1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vertOverflow="clip" wrap="square" lIns="90000" tIns="0" rIns="90000" bIns="46800" anchor="t" upright="1"/>
            <a:lstStyle/>
            <a:p>
              <a:pPr algn="ctr" rtl="0">
                <a:defRPr sz="1000"/>
              </a:pPr>
              <a:r>
                <a:rPr lang="es-CO" sz="1100" b="0" i="0" u="none" strike="noStrike" baseline="0">
                  <a:solidFill>
                    <a:srgbClr val="000000"/>
                  </a:solidFill>
                  <a:latin typeface="Arial" pitchFamily="34" charset="0"/>
                  <a:cs typeface="Arial" pitchFamily="34" charset="0"/>
                </a:rPr>
                <a:t>CODIGO: FGD-03</a:t>
              </a:r>
            </a:p>
            <a:p>
              <a:pPr algn="ctr" rtl="0">
                <a:defRPr sz="1000"/>
              </a:pPr>
              <a:endParaRPr lang="es-CO" sz="1000" b="0" i="0" u="none" strike="noStrike" baseline="0">
                <a:solidFill>
                  <a:srgbClr val="000000"/>
                </a:solidFill>
                <a:latin typeface="Bookman Old Style"/>
              </a:endParaRPr>
            </a:p>
          </xdr:txBody>
        </xdr:sp>
        <xdr:sp macro="" textlink="">
          <xdr:nvSpPr>
            <xdr:cNvPr id="9" name="Text Box 47">
              <a:extLst>
                <a:ext uri="{FF2B5EF4-FFF2-40B4-BE49-F238E27FC236}">
                  <a16:creationId xmlns:a16="http://schemas.microsoft.com/office/drawing/2014/main" id="{00000000-0008-0000-0200-000009000000}"/>
                </a:ext>
              </a:extLst>
            </xdr:cNvPr>
            <xdr:cNvSpPr txBox="1">
              <a:spLocks noChangeArrowheads="1"/>
            </xdr:cNvSpPr>
          </xdr:nvSpPr>
          <xdr:spPr bwMode="auto">
            <a:xfrm>
              <a:off x="571" y="32"/>
              <a:ext cx="133" cy="1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vertOverflow="clip" wrap="square" lIns="90000" tIns="0" rIns="90000" bIns="46800" anchor="t" upright="1"/>
            <a:lstStyle/>
            <a:p>
              <a:pPr algn="ctr" rtl="0">
                <a:defRPr sz="1000"/>
              </a:pPr>
              <a:r>
                <a:rPr lang="es-CO" sz="1100" b="0" i="0" u="none" strike="noStrike" baseline="0">
                  <a:solidFill>
                    <a:srgbClr val="000000"/>
                  </a:solidFill>
                  <a:latin typeface="Arial" pitchFamily="34" charset="0"/>
                  <a:cs typeface="Arial" pitchFamily="34" charset="0"/>
                </a:rPr>
                <a:t>VERSION: 1</a:t>
              </a:r>
              <a:endParaRPr lang="es-CO" sz="1100" b="0" i="0" u="none" strike="noStrike" baseline="0">
                <a:solidFill>
                  <a:srgbClr val="000000"/>
                </a:solidFill>
                <a:latin typeface="Bookman Old Style"/>
              </a:endParaRPr>
            </a:p>
          </xdr:txBody>
        </xdr:sp>
        <xdr:sp macro="" textlink="">
          <xdr:nvSpPr>
            <xdr:cNvPr id="10" name="Text Box 48">
              <a:extLst>
                <a:ext uri="{FF2B5EF4-FFF2-40B4-BE49-F238E27FC236}">
                  <a16:creationId xmlns:a16="http://schemas.microsoft.com/office/drawing/2014/main" id="{00000000-0008-0000-0200-00000A000000}"/>
                </a:ext>
              </a:extLst>
            </xdr:cNvPr>
            <xdr:cNvSpPr txBox="1">
              <a:spLocks noChangeArrowheads="1"/>
            </xdr:cNvSpPr>
          </xdr:nvSpPr>
          <xdr:spPr bwMode="auto">
            <a:xfrm>
              <a:off x="571" y="47"/>
              <a:ext cx="133" cy="20"/>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vertOverflow="clip" wrap="square" lIns="91440" tIns="45720" rIns="91440" bIns="45720" anchor="t" upright="1"/>
            <a:lstStyle/>
            <a:p>
              <a:pPr algn="ctr" rtl="0">
                <a:lnSpc>
                  <a:spcPts val="600"/>
                </a:lnSpc>
                <a:defRPr sz="1000"/>
              </a:pPr>
              <a:r>
                <a:rPr lang="es-CO" sz="1100" b="0" i="0" u="none" strike="noStrike" baseline="0">
                  <a:solidFill>
                    <a:srgbClr val="000000"/>
                  </a:solidFill>
                  <a:latin typeface="Arial" pitchFamily="34" charset="0"/>
                  <a:cs typeface="Arial" pitchFamily="34" charset="0"/>
                </a:rPr>
                <a:t>VIGENTE DESDE:</a:t>
              </a:r>
            </a:p>
            <a:p>
              <a:pPr algn="ctr" rtl="0">
                <a:lnSpc>
                  <a:spcPts val="600"/>
                </a:lnSpc>
                <a:defRPr sz="1000"/>
              </a:pPr>
              <a:endParaRPr lang="es-CO" sz="1100" b="0" i="0" u="none" strike="noStrike" baseline="0">
                <a:solidFill>
                  <a:srgbClr val="000000"/>
                </a:solidFill>
                <a:latin typeface="Arial" pitchFamily="34" charset="0"/>
                <a:cs typeface="Arial" pitchFamily="34" charset="0"/>
              </a:endParaRPr>
            </a:p>
            <a:p>
              <a:pPr algn="ctr" rtl="0">
                <a:lnSpc>
                  <a:spcPts val="600"/>
                </a:lnSpc>
                <a:defRPr sz="1000"/>
              </a:pPr>
              <a:r>
                <a:rPr lang="es-CO" sz="1100" b="0" i="0" u="none" strike="noStrike" baseline="0">
                  <a:solidFill>
                    <a:srgbClr val="000000"/>
                  </a:solidFill>
                  <a:latin typeface="Arial" pitchFamily="34" charset="0"/>
                  <a:cs typeface="Arial" pitchFamily="34" charset="0"/>
                </a:rPr>
                <a:t>11/03/2016</a:t>
              </a:r>
            </a:p>
          </xdr:txBody>
        </xdr:sp>
        <xdr:sp macro="" textlink="">
          <xdr:nvSpPr>
            <xdr:cNvPr id="11" name="Text Box 49">
              <a:extLst>
                <a:ext uri="{FF2B5EF4-FFF2-40B4-BE49-F238E27FC236}">
                  <a16:creationId xmlns:a16="http://schemas.microsoft.com/office/drawing/2014/main" id="{00000000-0008-0000-0200-00000B000000}"/>
                </a:ext>
              </a:extLst>
            </xdr:cNvPr>
            <xdr:cNvSpPr txBox="1">
              <a:spLocks noChangeArrowheads="1"/>
            </xdr:cNvSpPr>
          </xdr:nvSpPr>
          <xdr:spPr bwMode="auto">
            <a:xfrm>
              <a:off x="571" y="67"/>
              <a:ext cx="133" cy="15"/>
            </a:xfrm>
            <a:prstGeom prst="rect">
              <a:avLst/>
            </a:prstGeom>
            <a:noFill/>
            <a:ln w="9525">
              <a:solidFill>
                <a:srgbClr val="000000"/>
              </a:solidFill>
              <a:miter lim="800000"/>
              <a:headEnd/>
              <a:tailEnd/>
            </a:ln>
            <a:extLst>
              <a:ext uri="{909E8E84-426E-40DD-AFC4-6F175D3DCCD1}">
                <a14:hiddenFill xmlns:a14="http://schemas.microsoft.com/office/drawing/2010/main">
                  <a:solidFill>
                    <a:srgbClr val="FFFFFF"/>
                  </a:solidFill>
                </a14:hiddenFill>
              </a:ext>
            </a:extLst>
          </xdr:spPr>
          <xdr:txBody>
            <a:bodyPr vertOverflow="clip" wrap="square" lIns="90000" tIns="0" rIns="90000" bIns="46800" anchor="t" upright="1"/>
            <a:lstStyle/>
            <a:p>
              <a:pPr algn="ctr" rtl="0">
                <a:defRPr sz="1000"/>
              </a:pPr>
              <a:r>
                <a:rPr lang="es-CO" sz="1100" b="0" i="0" u="none" strike="noStrike" baseline="0">
                  <a:solidFill>
                    <a:srgbClr val="000000"/>
                  </a:solidFill>
                  <a:latin typeface="Arial" pitchFamily="34" charset="0"/>
                  <a:cs typeface="Arial" pitchFamily="34" charset="0"/>
                </a:rPr>
                <a:t>Página 1 de 1</a:t>
              </a:r>
            </a:p>
            <a:p>
              <a:pPr algn="ctr" rtl="0">
                <a:defRPr sz="1000"/>
              </a:pPr>
              <a:endParaRPr lang="es-CO" sz="1100" b="0" i="0" u="none" strike="noStrike" baseline="0">
                <a:solidFill>
                  <a:srgbClr val="000000"/>
                </a:solidFill>
                <a:latin typeface="Times New Roman"/>
                <a:cs typeface="Times New Roman"/>
              </a:endParaRPr>
            </a:p>
            <a:p>
              <a:pPr algn="ctr" rtl="0">
                <a:defRPr sz="1000"/>
              </a:pPr>
              <a:endParaRPr lang="es-CO" sz="1100" b="0" i="0" u="none" strike="noStrike" baseline="0">
                <a:solidFill>
                  <a:srgbClr val="000000"/>
                </a:solidFill>
                <a:latin typeface="Times New Roman"/>
                <a:cs typeface="Times New Roman"/>
              </a:endParaRPr>
            </a:p>
          </xdr:txBody>
        </xdr:sp>
      </xdr:grpSp>
    </xdr:grpSp>
    <xdr:clientData/>
  </xdr:twoCellAnchor>
  <xdr:oneCellAnchor>
    <xdr:from>
      <xdr:col>2</xdr:col>
      <xdr:colOff>2349500</xdr:colOff>
      <xdr:row>9</xdr:row>
      <xdr:rowOff>95250</xdr:rowOff>
    </xdr:from>
    <xdr:ext cx="2571751" cy="352425"/>
    <mc:AlternateContent xmlns:mc="http://schemas.openxmlformats.org/markup-compatibility/2006" xmlns:a14="http://schemas.microsoft.com/office/drawing/2010/main">
      <mc:Choice Requires="a14">
        <xdr:sp macro="" textlink="">
          <xdr:nvSpPr>
            <xdr:cNvPr id="17" name="19 CuadroTexto">
              <a:extLst>
                <a:ext uri="{FF2B5EF4-FFF2-40B4-BE49-F238E27FC236}">
                  <a16:creationId xmlns:a16="http://schemas.microsoft.com/office/drawing/2014/main" id="{D739D08F-BCA1-4DCB-90F8-A190BC08F78C}"/>
                </a:ext>
              </a:extLst>
            </xdr:cNvPr>
            <xdr:cNvSpPr txBox="1"/>
          </xdr:nvSpPr>
          <xdr:spPr>
            <a:xfrm>
              <a:off x="5445125" y="2301875"/>
              <a:ext cx="2571751" cy="352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14:m>
                <m:oMath xmlns:m="http://schemas.openxmlformats.org/officeDocument/2006/math">
                  <m:d>
                    <m:dPr>
                      <m:ctrlPr>
                        <a:rPr lang="el-GR" sz="1200" i="1">
                          <a:latin typeface="Cambria Math" panose="02040503050406030204" pitchFamily="18" charset="0"/>
                        </a:rPr>
                      </m:ctrlPr>
                    </m:dPr>
                    <m:e>
                      <m:f>
                        <m:fPr>
                          <m:ctrlPr>
                            <a:rPr lang="el-GR" sz="1200" i="1">
                              <a:latin typeface="Cambria Math" panose="02040503050406030204" pitchFamily="18" charset="0"/>
                            </a:rPr>
                          </m:ctrlPr>
                        </m:fPr>
                        <m:num>
                          <m:r>
                            <a:rPr lang="es-CO" sz="1200" b="0" i="1">
                              <a:latin typeface="Cambria Math" panose="02040503050406030204" pitchFamily="18" charset="0"/>
                            </a:rPr>
                            <m:t>𝐴𝑐𝑡𝑖𝑣</m:t>
                          </m:r>
                          <m:r>
                            <a:rPr lang="es-CO" sz="1200" b="0" i="1">
                              <a:latin typeface="Cambria Math" panose="02040503050406030204" pitchFamily="18" charset="0"/>
                            </a:rPr>
                            <m:t>. </m:t>
                          </m:r>
                          <m:r>
                            <a:rPr lang="es-CO" sz="1200" b="0" i="1">
                              <a:latin typeface="Cambria Math" panose="02040503050406030204" pitchFamily="18" charset="0"/>
                            </a:rPr>
                            <m:t>𝑒𝑗𝑒𝑐𝑢𝑡𝑎𝑑𝑎𝑠</m:t>
                          </m:r>
                        </m:num>
                        <m:den>
                          <m:r>
                            <a:rPr lang="es-CO" sz="1200" b="0" i="1">
                              <a:latin typeface="Cambria Math" panose="02040503050406030204" pitchFamily="18" charset="0"/>
                            </a:rPr>
                            <m:t>𝐴𝐶𝑡𝑖𝑣𝑖𝑑𝑎𝑑𝑒𝑠</m:t>
                          </m:r>
                          <m:r>
                            <a:rPr lang="es-CO" sz="1200" b="0" i="1">
                              <a:latin typeface="Cambria Math" panose="02040503050406030204" pitchFamily="18" charset="0"/>
                            </a:rPr>
                            <m:t> </m:t>
                          </m:r>
                          <m:r>
                            <a:rPr lang="es-CO" sz="1200" b="0" i="1">
                              <a:latin typeface="Cambria Math" panose="02040503050406030204" pitchFamily="18" charset="0"/>
                            </a:rPr>
                            <m:t>𝑝𝑟𝑜𝑔𝑟𝑎𝑚𝑎𝑑𝑎𝑠</m:t>
                          </m:r>
                        </m:den>
                      </m:f>
                    </m:e>
                  </m:d>
                </m:oMath>
              </a14:m>
              <a:r>
                <a:rPr lang="es-ES" sz="1200"/>
                <a:t> x100</a:t>
              </a:r>
            </a:p>
          </xdr:txBody>
        </xdr:sp>
      </mc:Choice>
      <mc:Fallback xmlns="">
        <xdr:sp macro="" textlink="">
          <xdr:nvSpPr>
            <xdr:cNvPr id="17" name="19 CuadroTexto">
              <a:extLst>
                <a:ext uri="{FF2B5EF4-FFF2-40B4-BE49-F238E27FC236}">
                  <a16:creationId xmlns:a16="http://schemas.microsoft.com/office/drawing/2014/main" id="{D739D08F-BCA1-4DCB-90F8-A190BC08F78C}"/>
                </a:ext>
              </a:extLst>
            </xdr:cNvPr>
            <xdr:cNvSpPr txBox="1"/>
          </xdr:nvSpPr>
          <xdr:spPr>
            <a:xfrm>
              <a:off x="5445125" y="2301875"/>
              <a:ext cx="2571751" cy="3524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l-GR" sz="1200" i="0">
                  <a:latin typeface="Cambria Math" panose="02040503050406030204" pitchFamily="18" charset="0"/>
                </a:rPr>
                <a:t>((</a:t>
              </a:r>
              <a:r>
                <a:rPr lang="es-CO" sz="1200" b="0" i="0">
                  <a:latin typeface="Cambria Math" panose="02040503050406030204" pitchFamily="18" charset="0"/>
                </a:rPr>
                <a:t>𝐴𝑐𝑡𝑖𝑣. 𝑒𝑗𝑒𝑐𝑢𝑡𝑎𝑑𝑎𝑠</a:t>
              </a:r>
              <a:r>
                <a:rPr lang="el-GR" sz="1200" b="0" i="0">
                  <a:latin typeface="Cambria Math" panose="02040503050406030204" pitchFamily="18" charset="0"/>
                </a:rPr>
                <a:t>)/(</a:t>
              </a:r>
              <a:r>
                <a:rPr lang="es-CO" sz="1200" b="0" i="0">
                  <a:latin typeface="Cambria Math" panose="02040503050406030204" pitchFamily="18" charset="0"/>
                </a:rPr>
                <a:t>𝐴𝐶𝑡𝑖𝑣𝑖𝑑𝑎𝑑𝑒𝑠 𝑝𝑟𝑜𝑔𝑟𝑎𝑚𝑎𝑑𝑎𝑠</a:t>
              </a:r>
              <a:r>
                <a:rPr lang="el-GR" sz="1200" b="0" i="0">
                  <a:latin typeface="Cambria Math" panose="02040503050406030204" pitchFamily="18" charset="0"/>
                </a:rPr>
                <a:t>)</a:t>
              </a:r>
              <a:r>
                <a:rPr lang="es-CO" sz="1200" b="0" i="0">
                  <a:latin typeface="Cambria Math" panose="02040503050406030204" pitchFamily="18" charset="0"/>
                </a:rPr>
                <a:t>)</a:t>
              </a:r>
              <a:r>
                <a:rPr lang="es-ES" sz="1200"/>
                <a:t> x100</a:t>
              </a:r>
            </a:p>
          </xdr:txBody>
        </xdr:sp>
      </mc:Fallback>
    </mc:AlternateContent>
    <xdr:clientData/>
  </xdr:oneCellAnchor>
</xdr:wsDr>
</file>

<file path=xl/drawings/drawing3.xml><?xml version="1.0" encoding="utf-8"?>
<xdr:wsDr xmlns:xdr="http://schemas.openxmlformats.org/drawingml/2006/spreadsheetDrawing" xmlns:a="http://schemas.openxmlformats.org/drawingml/2006/main">
  <xdr:twoCellAnchor>
    <xdr:from>
      <xdr:col>4</xdr:col>
      <xdr:colOff>57150</xdr:colOff>
      <xdr:row>6</xdr:row>
      <xdr:rowOff>109537</xdr:rowOff>
    </xdr:from>
    <xdr:to>
      <xdr:col>14</xdr:col>
      <xdr:colOff>590550</xdr:colOff>
      <xdr:row>21</xdr:row>
      <xdr:rowOff>138112</xdr:rowOff>
    </xdr:to>
    <xdr:graphicFrame macro="">
      <xdr:nvGraphicFramePr>
        <xdr:cNvPr id="5" name="Gráfico 4">
          <a:extLst>
            <a:ext uri="{FF2B5EF4-FFF2-40B4-BE49-F238E27FC236}">
              <a16:creationId xmlns:a16="http://schemas.microsoft.com/office/drawing/2014/main" id="{00000000-0008-0000-03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247650</xdr:colOff>
      <xdr:row>6</xdr:row>
      <xdr:rowOff>77787</xdr:rowOff>
    </xdr:from>
    <xdr:to>
      <xdr:col>30</xdr:col>
      <xdr:colOff>421217</xdr:colOff>
      <xdr:row>21</xdr:row>
      <xdr:rowOff>106362</xdr:rowOff>
    </xdr:to>
    <xdr:graphicFrame macro="">
      <xdr:nvGraphicFramePr>
        <xdr:cNvPr id="3" name="Gráfico 2">
          <a:extLst>
            <a:ext uri="{FF2B5EF4-FFF2-40B4-BE49-F238E27FC236}">
              <a16:creationId xmlns:a16="http://schemas.microsoft.com/office/drawing/2014/main" id="{3035CA0C-78CC-4677-B084-B645C4C48F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609600</xdr:colOff>
      <xdr:row>9</xdr:row>
      <xdr:rowOff>385762</xdr:rowOff>
    </xdr:from>
    <xdr:to>
      <xdr:col>11</xdr:col>
      <xdr:colOff>514350</xdr:colOff>
      <xdr:row>13</xdr:row>
      <xdr:rowOff>90487</xdr:rowOff>
    </xdr:to>
    <xdr:graphicFrame macro="">
      <xdr:nvGraphicFramePr>
        <xdr:cNvPr id="2" name="1 Gráfico">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1428749</xdr:colOff>
      <xdr:row>19</xdr:row>
      <xdr:rowOff>185737</xdr:rowOff>
    </xdr:from>
    <xdr:to>
      <xdr:col>7</xdr:col>
      <xdr:colOff>1781174</xdr:colOff>
      <xdr:row>36</xdr:row>
      <xdr:rowOff>66675</xdr:rowOff>
    </xdr:to>
    <xdr:graphicFrame macro="">
      <xdr:nvGraphicFramePr>
        <xdr:cNvPr id="3" name="2 Gráfico">
          <a:extLst>
            <a:ext uri="{FF2B5EF4-FFF2-40B4-BE49-F238E27FC236}">
              <a16:creationId xmlns:a16="http://schemas.microsoft.com/office/drawing/2014/main" id="{00000000-0008-0000-04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40901</xdr:colOff>
      <xdr:row>7</xdr:row>
      <xdr:rowOff>22412</xdr:rowOff>
    </xdr:from>
    <xdr:to>
      <xdr:col>14</xdr:col>
      <xdr:colOff>369794</xdr:colOff>
      <xdr:row>22</xdr:row>
      <xdr:rowOff>14848</xdr:rowOff>
    </xdr:to>
    <xdr:graphicFrame macro="">
      <xdr:nvGraphicFramePr>
        <xdr:cNvPr id="2" name="Gráfico 1">
          <a:extLst>
            <a:ext uri="{FF2B5EF4-FFF2-40B4-BE49-F238E27FC236}">
              <a16:creationId xmlns:a16="http://schemas.microsoft.com/office/drawing/2014/main" id="{6FC4AB10-E61A-4FC6-BD06-A2BF050599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4</xdr:col>
      <xdr:colOff>38100</xdr:colOff>
      <xdr:row>6</xdr:row>
      <xdr:rowOff>85725</xdr:rowOff>
    </xdr:from>
    <xdr:to>
      <xdr:col>13</xdr:col>
      <xdr:colOff>904875</xdr:colOff>
      <xdr:row>21</xdr:row>
      <xdr:rowOff>114300</xdr:rowOff>
    </xdr:to>
    <xdr:graphicFrame macro="">
      <xdr:nvGraphicFramePr>
        <xdr:cNvPr id="3" name="2 Gráfico">
          <a:extLst>
            <a:ext uri="{FF2B5EF4-FFF2-40B4-BE49-F238E27FC236}">
              <a16:creationId xmlns:a16="http://schemas.microsoft.com/office/drawing/2014/main" id="{00000000-0008-0000-07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18</xdr:col>
      <xdr:colOff>333376</xdr:colOff>
      <xdr:row>6</xdr:row>
      <xdr:rowOff>130968</xdr:rowOff>
    </xdr:from>
    <xdr:to>
      <xdr:col>29</xdr:col>
      <xdr:colOff>533401</xdr:colOff>
      <xdr:row>21</xdr:row>
      <xdr:rowOff>159543</xdr:rowOff>
    </xdr:to>
    <xdr:graphicFrame macro="">
      <xdr:nvGraphicFramePr>
        <xdr:cNvPr id="5" name="2 Gráfico">
          <a:extLst>
            <a:ext uri="{FF2B5EF4-FFF2-40B4-BE49-F238E27FC236}">
              <a16:creationId xmlns:a16="http://schemas.microsoft.com/office/drawing/2014/main" id="{C1EF1AF8-A6BC-4920-8650-5C26F4948D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40901</xdr:colOff>
      <xdr:row>7</xdr:row>
      <xdr:rowOff>22412</xdr:rowOff>
    </xdr:from>
    <xdr:to>
      <xdr:col>14</xdr:col>
      <xdr:colOff>369794</xdr:colOff>
      <xdr:row>22</xdr:row>
      <xdr:rowOff>14848</xdr:rowOff>
    </xdr:to>
    <xdr:graphicFrame macro="">
      <xdr:nvGraphicFramePr>
        <xdr:cNvPr id="2" name="Gráfico 1">
          <a:extLst>
            <a:ext uri="{FF2B5EF4-FFF2-40B4-BE49-F238E27FC236}">
              <a16:creationId xmlns:a16="http://schemas.microsoft.com/office/drawing/2014/main" id="{F0EA0B99-1A4A-4A09-8F4F-662A287D36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40901</xdr:colOff>
      <xdr:row>7</xdr:row>
      <xdr:rowOff>22412</xdr:rowOff>
    </xdr:from>
    <xdr:to>
      <xdr:col>30</xdr:col>
      <xdr:colOff>369794</xdr:colOff>
      <xdr:row>22</xdr:row>
      <xdr:rowOff>14848</xdr:rowOff>
    </xdr:to>
    <xdr:graphicFrame macro="">
      <xdr:nvGraphicFramePr>
        <xdr:cNvPr id="3" name="Gráfico 2">
          <a:extLst>
            <a:ext uri="{FF2B5EF4-FFF2-40B4-BE49-F238E27FC236}">
              <a16:creationId xmlns:a16="http://schemas.microsoft.com/office/drawing/2014/main" id="{5CCD4E65-383B-4D51-ADAE-112D8DBFB6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4</xdr:col>
      <xdr:colOff>40901</xdr:colOff>
      <xdr:row>7</xdr:row>
      <xdr:rowOff>22412</xdr:rowOff>
    </xdr:from>
    <xdr:to>
      <xdr:col>14</xdr:col>
      <xdr:colOff>369794</xdr:colOff>
      <xdr:row>22</xdr:row>
      <xdr:rowOff>14848</xdr:rowOff>
    </xdr:to>
    <xdr:graphicFrame macro="">
      <xdr:nvGraphicFramePr>
        <xdr:cNvPr id="9" name="Gráfico 8">
          <a:extLst>
            <a:ext uri="{FF2B5EF4-FFF2-40B4-BE49-F238E27FC236}">
              <a16:creationId xmlns:a16="http://schemas.microsoft.com/office/drawing/2014/main" id="{00000000-0008-0000-06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40901</xdr:colOff>
      <xdr:row>7</xdr:row>
      <xdr:rowOff>22412</xdr:rowOff>
    </xdr:from>
    <xdr:to>
      <xdr:col>30</xdr:col>
      <xdr:colOff>369794</xdr:colOff>
      <xdr:row>22</xdr:row>
      <xdr:rowOff>14848</xdr:rowOff>
    </xdr:to>
    <xdr:graphicFrame macro="">
      <xdr:nvGraphicFramePr>
        <xdr:cNvPr id="5" name="Gráfico 4">
          <a:extLst>
            <a:ext uri="{FF2B5EF4-FFF2-40B4-BE49-F238E27FC236}">
              <a16:creationId xmlns:a16="http://schemas.microsoft.com/office/drawing/2014/main" id="{93E9B5C3-81DE-476E-A231-8ECA03C42F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22</xdr:col>
      <xdr:colOff>40901</xdr:colOff>
      <xdr:row>7</xdr:row>
      <xdr:rowOff>22412</xdr:rowOff>
    </xdr:from>
    <xdr:to>
      <xdr:col>32</xdr:col>
      <xdr:colOff>369794</xdr:colOff>
      <xdr:row>22</xdr:row>
      <xdr:rowOff>14848</xdr:rowOff>
    </xdr:to>
    <xdr:graphicFrame macro="">
      <xdr:nvGraphicFramePr>
        <xdr:cNvPr id="3" name="Gráfico 2">
          <a:extLst>
            <a:ext uri="{FF2B5EF4-FFF2-40B4-BE49-F238E27FC236}">
              <a16:creationId xmlns:a16="http://schemas.microsoft.com/office/drawing/2014/main" id="{B29063D7-353A-41D6-95E8-B609A1D6CB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302837</xdr:colOff>
      <xdr:row>5</xdr:row>
      <xdr:rowOff>164587</xdr:rowOff>
    </xdr:from>
    <xdr:to>
      <xdr:col>14</xdr:col>
      <xdr:colOff>476249</xdr:colOff>
      <xdr:row>22</xdr:row>
      <xdr:rowOff>11906</xdr:rowOff>
    </xdr:to>
    <xdr:graphicFrame macro="">
      <xdr:nvGraphicFramePr>
        <xdr:cNvPr id="4" name="Gráfico 3">
          <a:extLst>
            <a:ext uri="{FF2B5EF4-FFF2-40B4-BE49-F238E27FC236}">
              <a16:creationId xmlns:a16="http://schemas.microsoft.com/office/drawing/2014/main" id="{A268A565-29FC-4460-BB59-EF75B3C54F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16</xdr:col>
      <xdr:colOff>40901</xdr:colOff>
      <xdr:row>7</xdr:row>
      <xdr:rowOff>22412</xdr:rowOff>
    </xdr:from>
    <xdr:to>
      <xdr:col>26</xdr:col>
      <xdr:colOff>369794</xdr:colOff>
      <xdr:row>22</xdr:row>
      <xdr:rowOff>14848</xdr:rowOff>
    </xdr:to>
    <xdr:graphicFrame macro="">
      <xdr:nvGraphicFramePr>
        <xdr:cNvPr id="3" name="Gráfico 2">
          <a:extLst>
            <a:ext uri="{FF2B5EF4-FFF2-40B4-BE49-F238E27FC236}">
              <a16:creationId xmlns:a16="http://schemas.microsoft.com/office/drawing/2014/main" id="{7012F811-F54B-46AC-816C-77376CCF40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17</xdr:col>
      <xdr:colOff>212913</xdr:colOff>
      <xdr:row>6</xdr:row>
      <xdr:rowOff>134469</xdr:rowOff>
    </xdr:from>
    <xdr:to>
      <xdr:col>31</xdr:col>
      <xdr:colOff>347383</xdr:colOff>
      <xdr:row>22</xdr:row>
      <xdr:rowOff>166686</xdr:rowOff>
    </xdr:to>
    <xdr:graphicFrame macro="">
      <xdr:nvGraphicFramePr>
        <xdr:cNvPr id="3" name="Gráfico 2">
          <a:extLst>
            <a:ext uri="{FF2B5EF4-FFF2-40B4-BE49-F238E27FC236}">
              <a16:creationId xmlns:a16="http://schemas.microsoft.com/office/drawing/2014/main" id="{E7EA3802-4A27-43EA-9D82-62B15AF52B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35</xdr:col>
      <xdr:colOff>279026</xdr:colOff>
      <xdr:row>6</xdr:row>
      <xdr:rowOff>83342</xdr:rowOff>
    </xdr:from>
    <xdr:to>
      <xdr:col>46</xdr:col>
      <xdr:colOff>381000</xdr:colOff>
      <xdr:row>22</xdr:row>
      <xdr:rowOff>178593</xdr:rowOff>
    </xdr:to>
    <xdr:graphicFrame macro="">
      <xdr:nvGraphicFramePr>
        <xdr:cNvPr id="4" name="Gráfico 3">
          <a:extLst>
            <a:ext uri="{FF2B5EF4-FFF2-40B4-BE49-F238E27FC236}">
              <a16:creationId xmlns:a16="http://schemas.microsoft.com/office/drawing/2014/main" id="{5D19B155-9265-425F-8200-BA28E3EC29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231401</xdr:colOff>
      <xdr:row>7</xdr:row>
      <xdr:rowOff>33618</xdr:rowOff>
    </xdr:from>
    <xdr:to>
      <xdr:col>14</xdr:col>
      <xdr:colOff>156882</xdr:colOff>
      <xdr:row>22</xdr:row>
      <xdr:rowOff>26054</xdr:rowOff>
    </xdr:to>
    <xdr:graphicFrame macro="">
      <xdr:nvGraphicFramePr>
        <xdr:cNvPr id="5" name="Gráfico 4">
          <a:extLst>
            <a:ext uri="{FF2B5EF4-FFF2-40B4-BE49-F238E27FC236}">
              <a16:creationId xmlns:a16="http://schemas.microsoft.com/office/drawing/2014/main" id="{C8E8FABE-24FA-4D39-B222-50287B7F5AB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4</xdr:col>
      <xdr:colOff>19050</xdr:colOff>
      <xdr:row>6</xdr:row>
      <xdr:rowOff>147637</xdr:rowOff>
    </xdr:from>
    <xdr:to>
      <xdr:col>14</xdr:col>
      <xdr:colOff>552450</xdr:colOff>
      <xdr:row>21</xdr:row>
      <xdr:rowOff>176212</xdr:rowOff>
    </xdr:to>
    <xdr:graphicFrame macro="">
      <xdr:nvGraphicFramePr>
        <xdr:cNvPr id="2" name="Gráfico 1">
          <a:extLst>
            <a:ext uri="{FF2B5EF4-FFF2-40B4-BE49-F238E27FC236}">
              <a16:creationId xmlns:a16="http://schemas.microsoft.com/office/drawing/2014/main" id="{00000000-0008-0000-0D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19050</xdr:colOff>
      <xdr:row>6</xdr:row>
      <xdr:rowOff>134030</xdr:rowOff>
    </xdr:from>
    <xdr:to>
      <xdr:col>30</xdr:col>
      <xdr:colOff>552450</xdr:colOff>
      <xdr:row>21</xdr:row>
      <xdr:rowOff>162605</xdr:rowOff>
    </xdr:to>
    <xdr:graphicFrame macro="">
      <xdr:nvGraphicFramePr>
        <xdr:cNvPr id="4" name="Gráfico 3">
          <a:extLst>
            <a:ext uri="{FF2B5EF4-FFF2-40B4-BE49-F238E27FC236}">
              <a16:creationId xmlns:a16="http://schemas.microsoft.com/office/drawing/2014/main" id="{00000000-0008-0000-0D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3.xml><?xml version="1.0" encoding="utf-8"?>
<xdr:wsDr xmlns:xdr="http://schemas.openxmlformats.org/drawingml/2006/spreadsheetDrawing" xmlns:a="http://schemas.openxmlformats.org/drawingml/2006/main">
  <xdr:twoCellAnchor>
    <xdr:from>
      <xdr:col>4</xdr:col>
      <xdr:colOff>40901</xdr:colOff>
      <xdr:row>7</xdr:row>
      <xdr:rowOff>22412</xdr:rowOff>
    </xdr:from>
    <xdr:to>
      <xdr:col>14</xdr:col>
      <xdr:colOff>369794</xdr:colOff>
      <xdr:row>22</xdr:row>
      <xdr:rowOff>14848</xdr:rowOff>
    </xdr:to>
    <xdr:graphicFrame macro="">
      <xdr:nvGraphicFramePr>
        <xdr:cNvPr id="2" name="Gráfico 1">
          <a:extLst>
            <a:ext uri="{FF2B5EF4-FFF2-40B4-BE49-F238E27FC236}">
              <a16:creationId xmlns:a16="http://schemas.microsoft.com/office/drawing/2014/main" id="{C1390021-5F6D-4A05-BAD1-BDFA0002A1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40901</xdr:colOff>
      <xdr:row>7</xdr:row>
      <xdr:rowOff>22412</xdr:rowOff>
    </xdr:from>
    <xdr:to>
      <xdr:col>30</xdr:col>
      <xdr:colOff>369794</xdr:colOff>
      <xdr:row>22</xdr:row>
      <xdr:rowOff>14848</xdr:rowOff>
    </xdr:to>
    <xdr:graphicFrame macro="">
      <xdr:nvGraphicFramePr>
        <xdr:cNvPr id="3" name="Gráfico 2">
          <a:extLst>
            <a:ext uri="{FF2B5EF4-FFF2-40B4-BE49-F238E27FC236}">
              <a16:creationId xmlns:a16="http://schemas.microsoft.com/office/drawing/2014/main" id="{DA4105E1-79F4-4609-90CE-101240A6DE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4.xml><?xml version="1.0" encoding="utf-8"?>
<xdr:wsDr xmlns:xdr="http://schemas.openxmlformats.org/drawingml/2006/spreadsheetDrawing" xmlns:a="http://schemas.openxmlformats.org/drawingml/2006/main">
  <xdr:twoCellAnchor>
    <xdr:from>
      <xdr:col>0</xdr:col>
      <xdr:colOff>133349</xdr:colOff>
      <xdr:row>1</xdr:row>
      <xdr:rowOff>71439</xdr:rowOff>
    </xdr:from>
    <xdr:to>
      <xdr:col>7</xdr:col>
      <xdr:colOff>257174</xdr:colOff>
      <xdr:row>15</xdr:row>
      <xdr:rowOff>145257</xdr:rowOff>
    </xdr:to>
    <xdr:graphicFrame macro="">
      <xdr:nvGraphicFramePr>
        <xdr:cNvPr id="2" name="1 Gráfico">
          <a:extLst>
            <a:ext uri="{FF2B5EF4-FFF2-40B4-BE49-F238E27FC236}">
              <a16:creationId xmlns:a16="http://schemas.microsoft.com/office/drawing/2014/main" id="{00000000-0008-0000-0F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114300</xdr:colOff>
      <xdr:row>16</xdr:row>
      <xdr:rowOff>180975</xdr:rowOff>
    </xdr:from>
    <xdr:to>
      <xdr:col>7</xdr:col>
      <xdr:colOff>0</xdr:colOff>
      <xdr:row>32</xdr:row>
      <xdr:rowOff>76200</xdr:rowOff>
    </xdr:to>
    <xdr:graphicFrame macro="">
      <xdr:nvGraphicFramePr>
        <xdr:cNvPr id="3" name="2 Gráfico">
          <a:extLst>
            <a:ext uri="{FF2B5EF4-FFF2-40B4-BE49-F238E27FC236}">
              <a16:creationId xmlns:a16="http://schemas.microsoft.com/office/drawing/2014/main" id="{00000000-0008-0000-0F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95249</xdr:colOff>
      <xdr:row>33</xdr:row>
      <xdr:rowOff>66674</xdr:rowOff>
    </xdr:from>
    <xdr:to>
      <xdr:col>6</xdr:col>
      <xdr:colOff>752474</xdr:colOff>
      <xdr:row>49</xdr:row>
      <xdr:rowOff>95249</xdr:rowOff>
    </xdr:to>
    <xdr:graphicFrame macro="">
      <xdr:nvGraphicFramePr>
        <xdr:cNvPr id="4" name="3 Gráfico">
          <a:extLst>
            <a:ext uri="{FF2B5EF4-FFF2-40B4-BE49-F238E27FC236}">
              <a16:creationId xmlns:a16="http://schemas.microsoft.com/office/drawing/2014/main" id="{00000000-0008-0000-0F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369092</xdr:colOff>
      <xdr:row>70</xdr:row>
      <xdr:rowOff>166688</xdr:rowOff>
    </xdr:from>
    <xdr:to>
      <xdr:col>8</xdr:col>
      <xdr:colOff>150017</xdr:colOff>
      <xdr:row>86</xdr:row>
      <xdr:rowOff>90488</xdr:rowOff>
    </xdr:to>
    <xdr:graphicFrame macro="">
      <xdr:nvGraphicFramePr>
        <xdr:cNvPr id="6" name="5 Gráfico">
          <a:extLst>
            <a:ext uri="{FF2B5EF4-FFF2-40B4-BE49-F238E27FC236}">
              <a16:creationId xmlns:a16="http://schemas.microsoft.com/office/drawing/2014/main" id="{00000000-0008-0000-0F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302418</xdr:colOff>
      <xdr:row>87</xdr:row>
      <xdr:rowOff>140494</xdr:rowOff>
    </xdr:from>
    <xdr:to>
      <xdr:col>8</xdr:col>
      <xdr:colOff>7144</xdr:colOff>
      <xdr:row>103</xdr:row>
      <xdr:rowOff>159544</xdr:rowOff>
    </xdr:to>
    <xdr:graphicFrame macro="">
      <xdr:nvGraphicFramePr>
        <xdr:cNvPr id="7" name="6 Gráfico">
          <a:extLst>
            <a:ext uri="{FF2B5EF4-FFF2-40B4-BE49-F238E27FC236}">
              <a16:creationId xmlns:a16="http://schemas.microsoft.com/office/drawing/2014/main" id="{00000000-0008-0000-0F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523875</xdr:colOff>
      <xdr:row>16</xdr:row>
      <xdr:rowOff>38099</xdr:rowOff>
    </xdr:from>
    <xdr:to>
      <xdr:col>18</xdr:col>
      <xdr:colOff>152400</xdr:colOff>
      <xdr:row>28</xdr:row>
      <xdr:rowOff>147636</xdr:rowOff>
    </xdr:to>
    <xdr:graphicFrame macro="">
      <xdr:nvGraphicFramePr>
        <xdr:cNvPr id="8" name="7 Gráfico">
          <a:extLst>
            <a:ext uri="{FF2B5EF4-FFF2-40B4-BE49-F238E27FC236}">
              <a16:creationId xmlns:a16="http://schemas.microsoft.com/office/drawing/2014/main" id="{00000000-0008-0000-0F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18</xdr:col>
      <xdr:colOff>714375</xdr:colOff>
      <xdr:row>0</xdr:row>
      <xdr:rowOff>76200</xdr:rowOff>
    </xdr:from>
    <xdr:to>
      <xdr:col>23</xdr:col>
      <xdr:colOff>666750</xdr:colOff>
      <xdr:row>12</xdr:row>
      <xdr:rowOff>166687</xdr:rowOff>
    </xdr:to>
    <xdr:graphicFrame macro="">
      <xdr:nvGraphicFramePr>
        <xdr:cNvPr id="9" name="8 Gráfico">
          <a:extLst>
            <a:ext uri="{FF2B5EF4-FFF2-40B4-BE49-F238E27FC236}">
              <a16:creationId xmlns:a16="http://schemas.microsoft.com/office/drawing/2014/main" id="{00000000-0008-0000-0F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41</xdr:col>
      <xdr:colOff>328613</xdr:colOff>
      <xdr:row>34</xdr:row>
      <xdr:rowOff>100013</xdr:rowOff>
    </xdr:from>
    <xdr:to>
      <xdr:col>52</xdr:col>
      <xdr:colOff>119136</xdr:colOff>
      <xdr:row>48</xdr:row>
      <xdr:rowOff>97309</xdr:rowOff>
    </xdr:to>
    <xdr:graphicFrame macro="">
      <xdr:nvGraphicFramePr>
        <xdr:cNvPr id="10" name="11 Gráfico">
          <a:extLst>
            <a:ext uri="{FF2B5EF4-FFF2-40B4-BE49-F238E27FC236}">
              <a16:creationId xmlns:a16="http://schemas.microsoft.com/office/drawing/2014/main" id="{00000000-0008-0000-0F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18</xdr:col>
      <xdr:colOff>457200</xdr:colOff>
      <xdr:row>15</xdr:row>
      <xdr:rowOff>123825</xdr:rowOff>
    </xdr:from>
    <xdr:to>
      <xdr:col>23</xdr:col>
      <xdr:colOff>247650</xdr:colOff>
      <xdr:row>28</xdr:row>
      <xdr:rowOff>42862</xdr:rowOff>
    </xdr:to>
    <xdr:graphicFrame macro="">
      <xdr:nvGraphicFramePr>
        <xdr:cNvPr id="13" name="12 Gráfico">
          <a:extLst>
            <a:ext uri="{FF2B5EF4-FFF2-40B4-BE49-F238E27FC236}">
              <a16:creationId xmlns:a16="http://schemas.microsoft.com/office/drawing/2014/main" id="{00000000-0008-0000-0F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24</xdr:col>
      <xdr:colOff>0</xdr:colOff>
      <xdr:row>2</xdr:row>
      <xdr:rowOff>0</xdr:rowOff>
    </xdr:from>
    <xdr:to>
      <xdr:col>28</xdr:col>
      <xdr:colOff>552450</xdr:colOff>
      <xdr:row>14</xdr:row>
      <xdr:rowOff>109537</xdr:rowOff>
    </xdr:to>
    <xdr:graphicFrame macro="">
      <xdr:nvGraphicFramePr>
        <xdr:cNvPr id="14" name="13 Gráfico">
          <a:extLst>
            <a:ext uri="{FF2B5EF4-FFF2-40B4-BE49-F238E27FC236}">
              <a16:creationId xmlns:a16="http://schemas.microsoft.com/office/drawing/2014/main" id="{00000000-0008-0000-0F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7</xdr:col>
      <xdr:colOff>581025</xdr:colOff>
      <xdr:row>15</xdr:row>
      <xdr:rowOff>109538</xdr:rowOff>
    </xdr:from>
    <xdr:to>
      <xdr:col>12</xdr:col>
      <xdr:colOff>428625</xdr:colOff>
      <xdr:row>27</xdr:row>
      <xdr:rowOff>104776</xdr:rowOff>
    </xdr:to>
    <xdr:graphicFrame macro="">
      <xdr:nvGraphicFramePr>
        <xdr:cNvPr id="20" name="19 Gráfico">
          <a:extLst>
            <a:ext uri="{FF2B5EF4-FFF2-40B4-BE49-F238E27FC236}">
              <a16:creationId xmlns:a16="http://schemas.microsoft.com/office/drawing/2014/main" id="{00000000-0008-0000-0F00-00001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12</xdr:col>
      <xdr:colOff>152400</xdr:colOff>
      <xdr:row>30</xdr:row>
      <xdr:rowOff>123825</xdr:rowOff>
    </xdr:from>
    <xdr:to>
      <xdr:col>16</xdr:col>
      <xdr:colOff>762000</xdr:colOff>
      <xdr:row>42</xdr:row>
      <xdr:rowOff>119063</xdr:rowOff>
    </xdr:to>
    <xdr:graphicFrame macro="">
      <xdr:nvGraphicFramePr>
        <xdr:cNvPr id="21" name="20 Gráfico">
          <a:extLst>
            <a:ext uri="{FF2B5EF4-FFF2-40B4-BE49-F238E27FC236}">
              <a16:creationId xmlns:a16="http://schemas.microsoft.com/office/drawing/2014/main" id="{00000000-0008-0000-0F00-00001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xdr:col>
      <xdr:colOff>0</xdr:colOff>
      <xdr:row>103</xdr:row>
      <xdr:rowOff>0</xdr:rowOff>
    </xdr:from>
    <xdr:to>
      <xdr:col>7</xdr:col>
      <xdr:colOff>619126</xdr:colOff>
      <xdr:row>119</xdr:row>
      <xdr:rowOff>19050</xdr:rowOff>
    </xdr:to>
    <xdr:graphicFrame macro="">
      <xdr:nvGraphicFramePr>
        <xdr:cNvPr id="18" name="17 Gráfico">
          <a:extLst>
            <a:ext uri="{FF2B5EF4-FFF2-40B4-BE49-F238E27FC236}">
              <a16:creationId xmlns:a16="http://schemas.microsoft.com/office/drawing/2014/main" id="{00000000-0008-0000-0F00-00001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8</xdr:col>
      <xdr:colOff>761999</xdr:colOff>
      <xdr:row>101</xdr:row>
      <xdr:rowOff>107156</xdr:rowOff>
    </xdr:from>
    <xdr:to>
      <xdr:col>17</xdr:col>
      <xdr:colOff>250030</xdr:colOff>
      <xdr:row>118</xdr:row>
      <xdr:rowOff>178594</xdr:rowOff>
    </xdr:to>
    <xdr:graphicFrame macro="">
      <xdr:nvGraphicFramePr>
        <xdr:cNvPr id="19" name="18 Gráfico">
          <a:extLst>
            <a:ext uri="{FF2B5EF4-FFF2-40B4-BE49-F238E27FC236}">
              <a16:creationId xmlns:a16="http://schemas.microsoft.com/office/drawing/2014/main" id="{00000000-0008-0000-0F00-00001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xdr:col>
      <xdr:colOff>57150</xdr:colOff>
      <xdr:row>130</xdr:row>
      <xdr:rowOff>38100</xdr:rowOff>
    </xdr:from>
    <xdr:to>
      <xdr:col>7</xdr:col>
      <xdr:colOff>57150</xdr:colOff>
      <xdr:row>144</xdr:row>
      <xdr:rowOff>123825</xdr:rowOff>
    </xdr:to>
    <xdr:graphicFrame macro="">
      <xdr:nvGraphicFramePr>
        <xdr:cNvPr id="22" name="21 Gráfico">
          <a:extLst>
            <a:ext uri="{FF2B5EF4-FFF2-40B4-BE49-F238E27FC236}">
              <a16:creationId xmlns:a16="http://schemas.microsoft.com/office/drawing/2014/main" id="{00000000-0008-0000-0F00-00001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7</xdr:col>
      <xdr:colOff>657225</xdr:colOff>
      <xdr:row>125</xdr:row>
      <xdr:rowOff>90487</xdr:rowOff>
    </xdr:from>
    <xdr:to>
      <xdr:col>13</xdr:col>
      <xdr:colOff>657225</xdr:colOff>
      <xdr:row>139</xdr:row>
      <xdr:rowOff>166687</xdr:rowOff>
    </xdr:to>
    <xdr:graphicFrame macro="">
      <xdr:nvGraphicFramePr>
        <xdr:cNvPr id="11" name="10 Gráfico">
          <a:extLst>
            <a:ext uri="{FF2B5EF4-FFF2-40B4-BE49-F238E27FC236}">
              <a16:creationId xmlns:a16="http://schemas.microsoft.com/office/drawing/2014/main" id="{00000000-0008-0000-0F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20</xdr:col>
      <xdr:colOff>104775</xdr:colOff>
      <xdr:row>51</xdr:row>
      <xdr:rowOff>9525</xdr:rowOff>
    </xdr:from>
    <xdr:to>
      <xdr:col>29</xdr:col>
      <xdr:colOff>180975</xdr:colOff>
      <xdr:row>69</xdr:row>
      <xdr:rowOff>61912</xdr:rowOff>
    </xdr:to>
    <xdr:graphicFrame macro="">
      <xdr:nvGraphicFramePr>
        <xdr:cNvPr id="5" name="4 Gráfico">
          <a:extLst>
            <a:ext uri="{FF2B5EF4-FFF2-40B4-BE49-F238E27FC236}">
              <a16:creationId xmlns:a16="http://schemas.microsoft.com/office/drawing/2014/main" id="{00000000-0008-0000-0F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9</xdr:col>
      <xdr:colOff>595313</xdr:colOff>
      <xdr:row>79</xdr:row>
      <xdr:rowOff>0</xdr:rowOff>
    </xdr:from>
    <xdr:to>
      <xdr:col>17</xdr:col>
      <xdr:colOff>428624</xdr:colOff>
      <xdr:row>100</xdr:row>
      <xdr:rowOff>35719</xdr:rowOff>
    </xdr:to>
    <xdr:graphicFrame macro="">
      <xdr:nvGraphicFramePr>
        <xdr:cNvPr id="23" name="22 Gráfico">
          <a:extLst>
            <a:ext uri="{FF2B5EF4-FFF2-40B4-BE49-F238E27FC236}">
              <a16:creationId xmlns:a16="http://schemas.microsoft.com/office/drawing/2014/main" id="{00000000-0008-0000-0F00-00001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24</xdr:col>
      <xdr:colOff>285751</xdr:colOff>
      <xdr:row>15</xdr:row>
      <xdr:rowOff>95250</xdr:rowOff>
    </xdr:from>
    <xdr:to>
      <xdr:col>30</xdr:col>
      <xdr:colOff>719139</xdr:colOff>
      <xdr:row>29</xdr:row>
      <xdr:rowOff>107156</xdr:rowOff>
    </xdr:to>
    <xdr:graphicFrame macro="">
      <xdr:nvGraphicFramePr>
        <xdr:cNvPr id="24" name="23 Gráfico">
          <a:extLst>
            <a:ext uri="{FF2B5EF4-FFF2-40B4-BE49-F238E27FC236}">
              <a16:creationId xmlns:a16="http://schemas.microsoft.com/office/drawing/2014/main" id="{00000000-0008-0000-0F00-00001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editAs="oneCell">
    <xdr:from>
      <xdr:col>7</xdr:col>
      <xdr:colOff>733425</xdr:colOff>
      <xdr:row>54</xdr:row>
      <xdr:rowOff>161925</xdr:rowOff>
    </xdr:from>
    <xdr:to>
      <xdr:col>10</xdr:col>
      <xdr:colOff>114092</xdr:colOff>
      <xdr:row>63</xdr:row>
      <xdr:rowOff>142663</xdr:rowOff>
    </xdr:to>
    <xdr:pic>
      <xdr:nvPicPr>
        <xdr:cNvPr id="12" name="11 Imagen">
          <a:extLst>
            <a:ext uri="{FF2B5EF4-FFF2-40B4-BE49-F238E27FC236}">
              <a16:creationId xmlns:a16="http://schemas.microsoft.com/office/drawing/2014/main" id="{00000000-0008-0000-0F00-00000C000000}"/>
            </a:ext>
          </a:extLst>
        </xdr:cNvPr>
        <xdr:cNvPicPr>
          <a:picLocks noChangeAspect="1"/>
        </xdr:cNvPicPr>
      </xdr:nvPicPr>
      <xdr:blipFill>
        <a:blip xmlns:r="http://schemas.openxmlformats.org/officeDocument/2006/relationships" r:embed="rId20"/>
        <a:stretch>
          <a:fillRect/>
        </a:stretch>
      </xdr:blipFill>
      <xdr:spPr>
        <a:xfrm>
          <a:off x="6067425" y="10487025"/>
          <a:ext cx="1666667" cy="1695238"/>
        </a:xfrm>
        <a:prstGeom prst="rect">
          <a:avLst/>
        </a:prstGeom>
      </xdr:spPr>
    </xdr:pic>
    <xdr:clientData/>
  </xdr:twoCellAnchor>
  <xdr:twoCellAnchor>
    <xdr:from>
      <xdr:col>0</xdr:col>
      <xdr:colOff>209550</xdr:colOff>
      <xdr:row>50</xdr:row>
      <xdr:rowOff>119062</xdr:rowOff>
    </xdr:from>
    <xdr:to>
      <xdr:col>6</xdr:col>
      <xdr:colOff>447675</xdr:colOff>
      <xdr:row>65</xdr:row>
      <xdr:rowOff>4762</xdr:rowOff>
    </xdr:to>
    <xdr:graphicFrame macro="">
      <xdr:nvGraphicFramePr>
        <xdr:cNvPr id="15" name="14 Gráfico">
          <a:extLst>
            <a:ext uri="{FF2B5EF4-FFF2-40B4-BE49-F238E27FC236}">
              <a16:creationId xmlns:a16="http://schemas.microsoft.com/office/drawing/2014/main" id="{00000000-0008-0000-0F00-00000F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1</xdr:col>
      <xdr:colOff>202407</xdr:colOff>
      <xdr:row>145</xdr:row>
      <xdr:rowOff>170258</xdr:rowOff>
    </xdr:from>
    <xdr:to>
      <xdr:col>7</xdr:col>
      <xdr:colOff>202407</xdr:colOff>
      <xdr:row>160</xdr:row>
      <xdr:rowOff>55958</xdr:rowOff>
    </xdr:to>
    <xdr:graphicFrame macro="">
      <xdr:nvGraphicFramePr>
        <xdr:cNvPr id="16" name="Gráfico 15">
          <a:extLst>
            <a:ext uri="{FF2B5EF4-FFF2-40B4-BE49-F238E27FC236}">
              <a16:creationId xmlns:a16="http://schemas.microsoft.com/office/drawing/2014/main" id="{00000000-0008-0000-0F00-000010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7</xdr:col>
      <xdr:colOff>690562</xdr:colOff>
      <xdr:row>145</xdr:row>
      <xdr:rowOff>35718</xdr:rowOff>
    </xdr:from>
    <xdr:to>
      <xdr:col>15</xdr:col>
      <xdr:colOff>571500</xdr:colOff>
      <xdr:row>164</xdr:row>
      <xdr:rowOff>166687</xdr:rowOff>
    </xdr:to>
    <xdr:graphicFrame macro="">
      <xdr:nvGraphicFramePr>
        <xdr:cNvPr id="17" name="Gráfico 16">
          <a:extLst>
            <a:ext uri="{FF2B5EF4-FFF2-40B4-BE49-F238E27FC236}">
              <a16:creationId xmlns:a16="http://schemas.microsoft.com/office/drawing/2014/main" id="{00000000-0008-0000-0F00-000011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0.05357</cdr:x>
      <cdr:y>0.03993</cdr:y>
    </cdr:from>
    <cdr:to>
      <cdr:x>0.14835</cdr:x>
      <cdr:y>0.22396</cdr:y>
    </cdr:to>
    <cdr:sp macro="" textlink="">
      <cdr:nvSpPr>
        <cdr:cNvPr id="3" name="1 CuadroTexto"/>
        <cdr:cNvSpPr txBox="1"/>
      </cdr:nvSpPr>
      <cdr:spPr>
        <a:xfrm xmlns:a="http://schemas.openxmlformats.org/drawingml/2006/main">
          <a:off x="371498" y="109530"/>
          <a:ext cx="657223" cy="5048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pPr algn="ctr"/>
          <a:r>
            <a:rPr lang="es-CO" sz="1100" b="1" i="1"/>
            <a:t>AL</a:t>
          </a:r>
        </a:p>
        <a:p xmlns:a="http://schemas.openxmlformats.org/drawingml/2006/main">
          <a:r>
            <a:rPr lang="es-CO" sz="1100" b="1" i="1"/>
            <a:t>25/02/16</a:t>
          </a:r>
        </a:p>
      </cdr:txBody>
    </cdr:sp>
  </cdr:relSizeAnchor>
  <cdr:relSizeAnchor xmlns:cdr="http://schemas.openxmlformats.org/drawingml/2006/chartDrawing">
    <cdr:from>
      <cdr:x>0.19689</cdr:x>
      <cdr:y>0.22545</cdr:y>
    </cdr:from>
    <cdr:to>
      <cdr:x>0.29167</cdr:x>
      <cdr:y>0.40948</cdr:y>
    </cdr:to>
    <cdr:sp macro="" textlink="">
      <cdr:nvSpPr>
        <cdr:cNvPr id="4" name="1 CuadroTexto"/>
        <cdr:cNvSpPr txBox="1"/>
      </cdr:nvSpPr>
      <cdr:spPr>
        <a:xfrm xmlns:a="http://schemas.openxmlformats.org/drawingml/2006/main">
          <a:off x="1365249" y="784866"/>
          <a:ext cx="657224" cy="640680"/>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s-CO" sz="1100" b="1" i="1"/>
            <a:t>AL</a:t>
          </a:r>
        </a:p>
        <a:p xmlns:a="http://schemas.openxmlformats.org/drawingml/2006/main">
          <a:r>
            <a:rPr lang="es-CO" sz="1100" b="1" i="1"/>
            <a:t>01/04/16</a:t>
          </a:r>
        </a:p>
      </cdr:txBody>
    </cdr:sp>
  </cdr:relSizeAnchor>
  <cdr:relSizeAnchor xmlns:cdr="http://schemas.openxmlformats.org/drawingml/2006/chartDrawing">
    <cdr:from>
      <cdr:x>0.30815</cdr:x>
      <cdr:y>0.34881</cdr:y>
    </cdr:from>
    <cdr:to>
      <cdr:x>0.40293</cdr:x>
      <cdr:y>0.53284</cdr:y>
    </cdr:to>
    <cdr:sp macro="" textlink="">
      <cdr:nvSpPr>
        <cdr:cNvPr id="9" name="1 CuadroTexto"/>
        <cdr:cNvSpPr txBox="1"/>
      </cdr:nvSpPr>
      <cdr:spPr>
        <a:xfrm xmlns:a="http://schemas.openxmlformats.org/drawingml/2006/main">
          <a:off x="2136748" y="1214334"/>
          <a:ext cx="657223" cy="640680"/>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s-CO" sz="1100" b="1" i="1"/>
            <a:t>AL</a:t>
          </a:r>
        </a:p>
        <a:p xmlns:a="http://schemas.openxmlformats.org/drawingml/2006/main">
          <a:r>
            <a:rPr lang="es-CO" sz="1100" b="1" i="1"/>
            <a:t>27/04/16</a:t>
          </a:r>
        </a:p>
      </cdr:txBody>
    </cdr:sp>
  </cdr:relSizeAnchor>
  <cdr:relSizeAnchor xmlns:cdr="http://schemas.openxmlformats.org/drawingml/2006/chartDrawing">
    <cdr:from>
      <cdr:x>0.38095</cdr:x>
      <cdr:y>0.59734</cdr:y>
    </cdr:from>
    <cdr:to>
      <cdr:x>0.47573</cdr:x>
      <cdr:y>0.78137</cdr:y>
    </cdr:to>
    <cdr:sp macro="" textlink="">
      <cdr:nvSpPr>
        <cdr:cNvPr id="14" name="1 CuadroTexto"/>
        <cdr:cNvSpPr txBox="1"/>
      </cdr:nvSpPr>
      <cdr:spPr>
        <a:xfrm xmlns:a="http://schemas.openxmlformats.org/drawingml/2006/main">
          <a:off x="2641577" y="2079570"/>
          <a:ext cx="657223" cy="640679"/>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s-CO" sz="1100" b="1" i="1"/>
            <a:t>AL</a:t>
          </a:r>
        </a:p>
        <a:p xmlns:a="http://schemas.openxmlformats.org/drawingml/2006/main">
          <a:r>
            <a:rPr lang="es-CO" sz="1100" b="1" i="1"/>
            <a:t>02/05/16</a:t>
          </a:r>
        </a:p>
      </cdr:txBody>
    </cdr:sp>
  </cdr:relSizeAnchor>
  <cdr:relSizeAnchor xmlns:cdr="http://schemas.openxmlformats.org/drawingml/2006/chartDrawing">
    <cdr:from>
      <cdr:x>0.38645</cdr:x>
      <cdr:y>0.08734</cdr:y>
    </cdr:from>
    <cdr:to>
      <cdr:x>0.48123</cdr:x>
      <cdr:y>0.27137</cdr:y>
    </cdr:to>
    <cdr:sp macro="" textlink="">
      <cdr:nvSpPr>
        <cdr:cNvPr id="22" name="1 CuadroTexto"/>
        <cdr:cNvSpPr txBox="1"/>
      </cdr:nvSpPr>
      <cdr:spPr>
        <a:xfrm xmlns:a="http://schemas.openxmlformats.org/drawingml/2006/main">
          <a:off x="2679719" y="304063"/>
          <a:ext cx="657223" cy="640680"/>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s-CO" sz="1100" b="1" i="1"/>
            <a:t>AL</a:t>
          </a:r>
        </a:p>
        <a:p xmlns:a="http://schemas.openxmlformats.org/drawingml/2006/main">
          <a:r>
            <a:rPr lang="es-CO" sz="1100" b="1" i="1"/>
            <a:t>17/06/16</a:t>
          </a:r>
        </a:p>
      </cdr:txBody>
    </cdr:sp>
  </cdr:relSizeAnchor>
  <cdr:relSizeAnchor xmlns:cdr="http://schemas.openxmlformats.org/drawingml/2006/chartDrawing">
    <cdr:from>
      <cdr:x>0.47711</cdr:x>
      <cdr:y>0.16782</cdr:y>
    </cdr:from>
    <cdr:to>
      <cdr:x>0.57189</cdr:x>
      <cdr:y>0.35185</cdr:y>
    </cdr:to>
    <cdr:sp macro="" textlink="">
      <cdr:nvSpPr>
        <cdr:cNvPr id="115" name="1 CuadroTexto"/>
        <cdr:cNvSpPr txBox="1"/>
      </cdr:nvSpPr>
      <cdr:spPr>
        <a:xfrm xmlns:a="http://schemas.openxmlformats.org/drawingml/2006/main">
          <a:off x="3308350" y="460375"/>
          <a:ext cx="657224" cy="504831"/>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s-CO" sz="1100" b="1" i="1"/>
            <a:t>AL</a:t>
          </a:r>
        </a:p>
        <a:p xmlns:a="http://schemas.openxmlformats.org/drawingml/2006/main">
          <a:r>
            <a:rPr lang="es-CO" sz="1100" b="1" i="1"/>
            <a:t>23/07/16</a:t>
          </a:r>
        </a:p>
      </cdr:txBody>
    </cdr:sp>
  </cdr:relSizeAnchor>
  <cdr:relSizeAnchor xmlns:cdr="http://schemas.openxmlformats.org/drawingml/2006/chartDrawing">
    <cdr:from>
      <cdr:x>0.49908</cdr:x>
      <cdr:y>0.51157</cdr:y>
    </cdr:from>
    <cdr:to>
      <cdr:x>0.59386</cdr:x>
      <cdr:y>0.6956</cdr:y>
    </cdr:to>
    <cdr:sp macro="" textlink="">
      <cdr:nvSpPr>
        <cdr:cNvPr id="116" name="1 CuadroTexto"/>
        <cdr:cNvSpPr txBox="1"/>
      </cdr:nvSpPr>
      <cdr:spPr>
        <a:xfrm xmlns:a="http://schemas.openxmlformats.org/drawingml/2006/main">
          <a:off x="3460750" y="1403350"/>
          <a:ext cx="657224" cy="504831"/>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s-CO" sz="1100" b="1" i="1"/>
            <a:t>AL</a:t>
          </a:r>
        </a:p>
        <a:p xmlns:a="http://schemas.openxmlformats.org/drawingml/2006/main">
          <a:r>
            <a:rPr lang="es-CO" sz="1100" b="1" i="1"/>
            <a:t>30/07/16</a:t>
          </a:r>
        </a:p>
      </cdr:txBody>
    </cdr:sp>
  </cdr:relSizeAnchor>
</c:userShapes>
</file>

<file path=xl/drawings/drawing16.xml><?xml version="1.0" encoding="utf-8"?>
<xdr:wsDr xmlns:xdr="http://schemas.openxmlformats.org/drawingml/2006/spreadsheetDrawing" xmlns:a="http://schemas.openxmlformats.org/drawingml/2006/main">
  <xdr:twoCellAnchor>
    <xdr:from>
      <xdr:col>3</xdr:col>
      <xdr:colOff>164166</xdr:colOff>
      <xdr:row>7</xdr:row>
      <xdr:rowOff>11206</xdr:rowOff>
    </xdr:from>
    <xdr:to>
      <xdr:col>14</xdr:col>
      <xdr:colOff>89647</xdr:colOff>
      <xdr:row>22</xdr:row>
      <xdr:rowOff>3642</xdr:rowOff>
    </xdr:to>
    <xdr:graphicFrame macro="">
      <xdr:nvGraphicFramePr>
        <xdr:cNvPr id="2" name="Gráfico 1">
          <a:extLst>
            <a:ext uri="{FF2B5EF4-FFF2-40B4-BE49-F238E27FC236}">
              <a16:creationId xmlns:a16="http://schemas.microsoft.com/office/drawing/2014/main" id="{3FEAA518-83E0-4537-A976-BEF8EAB1F7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40901</xdr:colOff>
      <xdr:row>7</xdr:row>
      <xdr:rowOff>22412</xdr:rowOff>
    </xdr:from>
    <xdr:to>
      <xdr:col>30</xdr:col>
      <xdr:colOff>369794</xdr:colOff>
      <xdr:row>22</xdr:row>
      <xdr:rowOff>14848</xdr:rowOff>
    </xdr:to>
    <xdr:graphicFrame macro="">
      <xdr:nvGraphicFramePr>
        <xdr:cNvPr id="3" name="Gráfico 2">
          <a:extLst>
            <a:ext uri="{FF2B5EF4-FFF2-40B4-BE49-F238E27FC236}">
              <a16:creationId xmlns:a16="http://schemas.microsoft.com/office/drawing/2014/main" id="{5CDB132B-1A62-4AE6-A408-8FA4F8AAF4A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35</xdr:col>
      <xdr:colOff>208990</xdr:colOff>
      <xdr:row>6</xdr:row>
      <xdr:rowOff>33618</xdr:rowOff>
    </xdr:from>
    <xdr:to>
      <xdr:col>46</xdr:col>
      <xdr:colOff>201706</xdr:colOff>
      <xdr:row>20</xdr:row>
      <xdr:rowOff>134471</xdr:rowOff>
    </xdr:to>
    <xdr:graphicFrame macro="">
      <xdr:nvGraphicFramePr>
        <xdr:cNvPr id="4" name="Gráfico 3">
          <a:extLst>
            <a:ext uri="{FF2B5EF4-FFF2-40B4-BE49-F238E27FC236}">
              <a16:creationId xmlns:a16="http://schemas.microsoft.com/office/drawing/2014/main" id="{3D49CD9A-B7E9-4405-A784-78D3B4CEFAD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51</xdr:col>
      <xdr:colOff>208990</xdr:colOff>
      <xdr:row>6</xdr:row>
      <xdr:rowOff>33618</xdr:rowOff>
    </xdr:from>
    <xdr:to>
      <xdr:col>62</xdr:col>
      <xdr:colOff>201706</xdr:colOff>
      <xdr:row>20</xdr:row>
      <xdr:rowOff>134471</xdr:rowOff>
    </xdr:to>
    <xdr:graphicFrame macro="">
      <xdr:nvGraphicFramePr>
        <xdr:cNvPr id="5" name="Gráfico 4">
          <a:extLst>
            <a:ext uri="{FF2B5EF4-FFF2-40B4-BE49-F238E27FC236}">
              <a16:creationId xmlns:a16="http://schemas.microsoft.com/office/drawing/2014/main" id="{FF963B60-ECE6-4BCD-8C18-A56F62015C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67</xdr:col>
      <xdr:colOff>208990</xdr:colOff>
      <xdr:row>6</xdr:row>
      <xdr:rowOff>116962</xdr:rowOff>
    </xdr:from>
    <xdr:to>
      <xdr:col>78</xdr:col>
      <xdr:colOff>201706</xdr:colOff>
      <xdr:row>21</xdr:row>
      <xdr:rowOff>39221</xdr:rowOff>
    </xdr:to>
    <xdr:graphicFrame macro="">
      <xdr:nvGraphicFramePr>
        <xdr:cNvPr id="6" name="Gráfico 5">
          <a:extLst>
            <a:ext uri="{FF2B5EF4-FFF2-40B4-BE49-F238E27FC236}">
              <a16:creationId xmlns:a16="http://schemas.microsoft.com/office/drawing/2014/main" id="{F657B8E2-725D-4C25-AC22-422670C4791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83</xdr:col>
      <xdr:colOff>208990</xdr:colOff>
      <xdr:row>6</xdr:row>
      <xdr:rowOff>116962</xdr:rowOff>
    </xdr:from>
    <xdr:to>
      <xdr:col>94</xdr:col>
      <xdr:colOff>201706</xdr:colOff>
      <xdr:row>21</xdr:row>
      <xdr:rowOff>39221</xdr:rowOff>
    </xdr:to>
    <xdr:graphicFrame macro="">
      <xdr:nvGraphicFramePr>
        <xdr:cNvPr id="7" name="Gráfico 6">
          <a:extLst>
            <a:ext uri="{FF2B5EF4-FFF2-40B4-BE49-F238E27FC236}">
              <a16:creationId xmlns:a16="http://schemas.microsoft.com/office/drawing/2014/main" id="{EEC885CC-17ED-4C5D-AD21-4149C4174C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17.xml><?xml version="1.0" encoding="utf-8"?>
<xdr:wsDr xmlns:xdr="http://schemas.openxmlformats.org/drawingml/2006/spreadsheetDrawing" xmlns:a="http://schemas.openxmlformats.org/drawingml/2006/main">
  <xdr:twoCellAnchor>
    <xdr:from>
      <xdr:col>4</xdr:col>
      <xdr:colOff>40901</xdr:colOff>
      <xdr:row>7</xdr:row>
      <xdr:rowOff>22412</xdr:rowOff>
    </xdr:from>
    <xdr:to>
      <xdr:col>14</xdr:col>
      <xdr:colOff>369794</xdr:colOff>
      <xdr:row>22</xdr:row>
      <xdr:rowOff>14848</xdr:rowOff>
    </xdr:to>
    <xdr:graphicFrame macro="">
      <xdr:nvGraphicFramePr>
        <xdr:cNvPr id="2" name="Gráfico 1">
          <a:extLst>
            <a:ext uri="{FF2B5EF4-FFF2-40B4-BE49-F238E27FC236}">
              <a16:creationId xmlns:a16="http://schemas.microsoft.com/office/drawing/2014/main" id="{83FE3110-EDFC-4DD1-8D09-D3F1D964DC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15.bin"/><Relationship Id="rId4" Type="http://schemas.openxmlformats.org/officeDocument/2006/relationships/comments" Target="../comments3.xm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A1:Z25"/>
  <sheetViews>
    <sheetView zoomScale="85" zoomScaleNormal="85" workbookViewId="0">
      <selection activeCell="C18" sqref="C18"/>
    </sheetView>
  </sheetViews>
  <sheetFormatPr baseColWidth="10" defaultColWidth="0" defaultRowHeight="0" customHeight="1" zeroHeight="1" x14ac:dyDescent="0.25"/>
  <cols>
    <col min="1" max="1" width="18" customWidth="1"/>
    <col min="2" max="2" width="28.28515625" customWidth="1"/>
    <col min="3" max="3" width="35.5703125" customWidth="1"/>
    <col min="4" max="4" width="38.28515625" customWidth="1"/>
    <col min="5" max="5" width="13.140625" bestFit="1" customWidth="1"/>
    <col min="6" max="6" width="25.5703125" customWidth="1"/>
    <col min="7" max="7" width="6.28515625" customWidth="1"/>
    <col min="8" max="10" width="22.85546875" customWidth="1"/>
    <col min="11" max="16" width="15" customWidth="1"/>
    <col min="17" max="22" width="10.140625" customWidth="1"/>
    <col min="23" max="23" width="11.42578125" customWidth="1"/>
    <col min="24" max="24" width="37.42578125" customWidth="1"/>
    <col min="25" max="25" width="11.42578125" customWidth="1"/>
    <col min="26" max="26" width="0" hidden="1" customWidth="1"/>
    <col min="27" max="16384" width="11.42578125" hidden="1"/>
  </cols>
  <sheetData>
    <row r="1" spans="1:26" ht="15.75" customHeight="1" thickBot="1" x14ac:dyDescent="0.3"/>
    <row r="2" spans="1:26" s="1" customFormat="1" ht="141.75" customHeight="1" x14ac:dyDescent="0.25">
      <c r="A2" s="248" t="s">
        <v>0</v>
      </c>
      <c r="B2" s="250" t="s">
        <v>1</v>
      </c>
      <c r="C2" s="252" t="s">
        <v>78</v>
      </c>
      <c r="D2" s="238" t="s">
        <v>11</v>
      </c>
      <c r="E2" s="236" t="s">
        <v>79</v>
      </c>
      <c r="F2" s="238" t="s">
        <v>24</v>
      </c>
      <c r="G2" s="244" t="s">
        <v>23</v>
      </c>
      <c r="H2" s="245"/>
      <c r="I2" s="236" t="s">
        <v>80</v>
      </c>
      <c r="J2" s="238" t="s">
        <v>44</v>
      </c>
      <c r="K2" s="240" t="s">
        <v>2</v>
      </c>
      <c r="L2" s="240" t="s">
        <v>3</v>
      </c>
      <c r="M2" s="240" t="s">
        <v>4</v>
      </c>
      <c r="N2" s="240" t="s">
        <v>5</v>
      </c>
      <c r="O2" s="240" t="s">
        <v>6</v>
      </c>
      <c r="P2" s="223" t="s">
        <v>7</v>
      </c>
      <c r="Q2"/>
      <c r="R2"/>
      <c r="S2"/>
      <c r="T2"/>
      <c r="U2"/>
      <c r="V2"/>
      <c r="W2"/>
      <c r="X2"/>
      <c r="Z2" s="6" t="s">
        <v>83</v>
      </c>
    </row>
    <row r="3" spans="1:26" s="1" customFormat="1" ht="16.5" customHeight="1" thickBot="1" x14ac:dyDescent="0.3">
      <c r="A3" s="249"/>
      <c r="B3" s="251"/>
      <c r="C3" s="253"/>
      <c r="D3" s="239"/>
      <c r="E3" s="237"/>
      <c r="F3" s="239"/>
      <c r="G3" s="246"/>
      <c r="H3" s="247"/>
      <c r="I3" s="237"/>
      <c r="J3" s="239"/>
      <c r="K3" s="241"/>
      <c r="L3" s="241"/>
      <c r="M3" s="241"/>
      <c r="N3" s="241"/>
      <c r="O3" s="241"/>
      <c r="P3" s="224"/>
      <c r="Q3"/>
      <c r="R3"/>
      <c r="S3"/>
      <c r="T3"/>
      <c r="U3"/>
      <c r="V3"/>
      <c r="W3"/>
      <c r="X3"/>
      <c r="Z3" s="6" t="s">
        <v>84</v>
      </c>
    </row>
    <row r="4" spans="1:26" ht="57" customHeight="1" x14ac:dyDescent="0.25">
      <c r="A4" s="225" t="s">
        <v>10</v>
      </c>
      <c r="B4" s="7" t="s">
        <v>8</v>
      </c>
      <c r="C4" s="4" t="s">
        <v>13</v>
      </c>
      <c r="D4" s="8" t="s">
        <v>39</v>
      </c>
      <c r="E4" s="8" t="s">
        <v>89</v>
      </c>
      <c r="F4" s="8" t="s">
        <v>25</v>
      </c>
      <c r="G4" s="8" t="s">
        <v>75</v>
      </c>
      <c r="H4" s="9">
        <v>0.8</v>
      </c>
      <c r="I4" s="9" t="s">
        <v>90</v>
      </c>
      <c r="J4" s="32" t="s">
        <v>45</v>
      </c>
      <c r="K4" s="33" t="s">
        <v>9</v>
      </c>
      <c r="L4" s="33" t="s">
        <v>9</v>
      </c>
      <c r="M4" s="33" t="s">
        <v>9</v>
      </c>
      <c r="N4" s="33" t="s">
        <v>9</v>
      </c>
      <c r="O4" s="33" t="s">
        <v>9</v>
      </c>
      <c r="P4" s="34" t="s">
        <v>9</v>
      </c>
    </row>
    <row r="5" spans="1:26" ht="30" x14ac:dyDescent="0.25">
      <c r="A5" s="226"/>
      <c r="B5" s="229" t="s">
        <v>118</v>
      </c>
      <c r="C5" s="10" t="s">
        <v>14</v>
      </c>
      <c r="D5" s="10" t="s">
        <v>15</v>
      </c>
      <c r="E5" s="10" t="s">
        <v>89</v>
      </c>
      <c r="F5" s="10" t="s">
        <v>25</v>
      </c>
      <c r="G5" s="10" t="s">
        <v>75</v>
      </c>
      <c r="H5" s="11">
        <v>0.8</v>
      </c>
      <c r="I5" s="11" t="s">
        <v>90</v>
      </c>
      <c r="J5" s="3" t="s">
        <v>46</v>
      </c>
      <c r="K5" s="28"/>
      <c r="L5" s="28"/>
      <c r="M5" s="28"/>
      <c r="N5" s="28"/>
      <c r="O5" s="28"/>
      <c r="P5" s="29" t="s">
        <v>9</v>
      </c>
    </row>
    <row r="6" spans="1:26" ht="42" customHeight="1" thickBot="1" x14ac:dyDescent="0.3">
      <c r="A6" s="226"/>
      <c r="B6" s="229"/>
      <c r="C6" s="12" t="s">
        <v>16</v>
      </c>
      <c r="D6" s="12" t="s">
        <v>17</v>
      </c>
      <c r="E6" s="12" t="s">
        <v>89</v>
      </c>
      <c r="F6" s="12" t="s">
        <v>26</v>
      </c>
      <c r="G6" s="12" t="s">
        <v>76</v>
      </c>
      <c r="H6" s="13">
        <v>1</v>
      </c>
      <c r="I6" s="13" t="s">
        <v>90</v>
      </c>
      <c r="J6" s="23" t="s">
        <v>46</v>
      </c>
      <c r="K6" s="30"/>
      <c r="L6" s="30"/>
      <c r="M6" s="30"/>
      <c r="N6" s="30"/>
      <c r="O6" s="30"/>
      <c r="P6" s="31" t="s">
        <v>9</v>
      </c>
    </row>
    <row r="7" spans="1:26" ht="42" customHeight="1" x14ac:dyDescent="0.25">
      <c r="A7" s="227"/>
      <c r="B7" s="230"/>
      <c r="C7" s="10" t="s">
        <v>100</v>
      </c>
      <c r="D7" s="10"/>
      <c r="E7" s="10" t="s">
        <v>89</v>
      </c>
      <c r="F7" s="10" t="s">
        <v>28</v>
      </c>
      <c r="G7" s="10" t="s">
        <v>75</v>
      </c>
      <c r="H7" s="11">
        <v>0.7</v>
      </c>
      <c r="I7" s="11" t="s">
        <v>91</v>
      </c>
      <c r="J7" s="3" t="s">
        <v>47</v>
      </c>
      <c r="K7" s="28"/>
      <c r="L7" s="28"/>
      <c r="M7" s="28"/>
      <c r="N7" s="28" t="s">
        <v>9</v>
      </c>
      <c r="O7" s="28"/>
      <c r="P7" s="29"/>
    </row>
    <row r="8" spans="1:26" ht="42" customHeight="1" x14ac:dyDescent="0.25">
      <c r="A8" s="227"/>
      <c r="B8" s="230"/>
      <c r="C8" s="16" t="s">
        <v>101</v>
      </c>
      <c r="D8" s="16"/>
      <c r="E8" s="10" t="s">
        <v>89</v>
      </c>
      <c r="F8" s="10" t="s">
        <v>28</v>
      </c>
      <c r="G8" s="10" t="s">
        <v>75</v>
      </c>
      <c r="H8" s="11">
        <v>0.7</v>
      </c>
      <c r="I8" s="17" t="s">
        <v>90</v>
      </c>
      <c r="J8" s="3" t="s">
        <v>47</v>
      </c>
      <c r="K8" s="28"/>
      <c r="L8" s="28"/>
      <c r="M8" s="28"/>
      <c r="N8" s="28" t="s">
        <v>9</v>
      </c>
      <c r="O8" s="28"/>
      <c r="P8" s="29"/>
    </row>
    <row r="9" spans="1:26" ht="42" customHeight="1" x14ac:dyDescent="0.25">
      <c r="A9" s="227"/>
      <c r="B9" s="230"/>
      <c r="C9" s="10" t="s">
        <v>85</v>
      </c>
      <c r="D9" s="10"/>
      <c r="E9" s="10" t="s">
        <v>87</v>
      </c>
      <c r="F9" s="2" t="s">
        <v>26</v>
      </c>
      <c r="G9" s="2" t="s">
        <v>74</v>
      </c>
      <c r="H9" s="3">
        <v>3.18</v>
      </c>
      <c r="I9" s="11"/>
      <c r="J9" s="3" t="s">
        <v>49</v>
      </c>
      <c r="K9" s="28"/>
      <c r="L9" s="28"/>
      <c r="M9" s="28" t="s">
        <v>9</v>
      </c>
      <c r="N9" s="28"/>
      <c r="O9" s="28"/>
      <c r="P9" s="29"/>
    </row>
    <row r="10" spans="1:26" ht="42" customHeight="1" x14ac:dyDescent="0.25">
      <c r="A10" s="227"/>
      <c r="B10" s="230"/>
      <c r="C10" s="10" t="s">
        <v>86</v>
      </c>
      <c r="D10" s="10"/>
      <c r="E10" s="10" t="s">
        <v>88</v>
      </c>
      <c r="F10" s="2" t="s">
        <v>26</v>
      </c>
      <c r="G10" s="2" t="s">
        <v>74</v>
      </c>
      <c r="H10" s="19">
        <v>68.930000000000007</v>
      </c>
      <c r="I10" s="11"/>
      <c r="J10" s="3" t="s">
        <v>49</v>
      </c>
      <c r="K10" s="28"/>
      <c r="L10" s="28"/>
      <c r="M10" s="28" t="s">
        <v>9</v>
      </c>
      <c r="N10" s="28"/>
      <c r="O10" s="28"/>
      <c r="P10" s="29"/>
    </row>
    <row r="11" spans="1:26" ht="40.5" customHeight="1" thickBot="1" x14ac:dyDescent="0.3">
      <c r="A11" s="228"/>
      <c r="B11" s="231"/>
      <c r="C11" s="10" t="s">
        <v>56</v>
      </c>
      <c r="D11" s="10" t="s">
        <v>53</v>
      </c>
      <c r="E11" s="10" t="s">
        <v>89</v>
      </c>
      <c r="F11" s="2" t="s">
        <v>26</v>
      </c>
      <c r="G11" s="2" t="s">
        <v>75</v>
      </c>
      <c r="H11" s="11">
        <v>0.1</v>
      </c>
      <c r="I11" s="11" t="s">
        <v>99</v>
      </c>
      <c r="J11" s="3" t="s">
        <v>52</v>
      </c>
      <c r="K11" s="28"/>
      <c r="L11" s="28"/>
      <c r="M11" s="28" t="s">
        <v>9</v>
      </c>
      <c r="N11" s="28"/>
      <c r="O11" s="28"/>
      <c r="P11" s="29" t="s">
        <v>9</v>
      </c>
    </row>
    <row r="12" spans="1:26" ht="45" x14ac:dyDescent="0.25">
      <c r="A12" s="225" t="s">
        <v>12</v>
      </c>
      <c r="B12" s="232" t="s">
        <v>19</v>
      </c>
      <c r="C12" s="8" t="s">
        <v>18</v>
      </c>
      <c r="D12" s="8" t="s">
        <v>22</v>
      </c>
      <c r="E12" s="8" t="s">
        <v>89</v>
      </c>
      <c r="F12" s="8" t="s">
        <v>25</v>
      </c>
      <c r="G12" s="8" t="s">
        <v>75</v>
      </c>
      <c r="H12" s="9">
        <v>0.8</v>
      </c>
      <c r="I12" s="9" t="s">
        <v>90</v>
      </c>
      <c r="J12" s="32" t="s">
        <v>105</v>
      </c>
      <c r="K12" s="33"/>
      <c r="L12" s="33" t="s">
        <v>9</v>
      </c>
      <c r="M12" s="33"/>
      <c r="N12" s="33"/>
      <c r="O12" s="33"/>
      <c r="P12" s="34"/>
    </row>
    <row r="13" spans="1:26" ht="30" x14ac:dyDescent="0.25">
      <c r="A13" s="226"/>
      <c r="B13" s="233"/>
      <c r="C13" s="10" t="s">
        <v>20</v>
      </c>
      <c r="D13" s="10" t="s">
        <v>21</v>
      </c>
      <c r="E13" s="10" t="s">
        <v>89</v>
      </c>
      <c r="F13" s="10" t="s">
        <v>28</v>
      </c>
      <c r="G13" s="10" t="s">
        <v>75</v>
      </c>
      <c r="H13" s="15">
        <v>0.88</v>
      </c>
      <c r="I13" s="15" t="s">
        <v>91</v>
      </c>
      <c r="J13" s="10" t="s">
        <v>54</v>
      </c>
      <c r="K13" s="28"/>
      <c r="L13" s="28" t="s">
        <v>9</v>
      </c>
      <c r="M13" s="28"/>
      <c r="N13" s="28"/>
      <c r="O13" s="28"/>
      <c r="P13" s="29"/>
    </row>
    <row r="14" spans="1:26" ht="44.25" customHeight="1" x14ac:dyDescent="0.25">
      <c r="A14" s="226"/>
      <c r="B14" s="234" t="s">
        <v>63</v>
      </c>
      <c r="C14" s="10" t="s">
        <v>103</v>
      </c>
      <c r="D14" s="10" t="s">
        <v>37</v>
      </c>
      <c r="E14" s="10" t="s">
        <v>89</v>
      </c>
      <c r="F14" s="10" t="s">
        <v>28</v>
      </c>
      <c r="G14" s="10" t="s">
        <v>76</v>
      </c>
      <c r="H14" s="15">
        <v>1</v>
      </c>
      <c r="I14" s="15" t="s">
        <v>90</v>
      </c>
      <c r="J14" s="10" t="s">
        <v>106</v>
      </c>
      <c r="K14" s="28" t="s">
        <v>9</v>
      </c>
      <c r="L14" s="28" t="s">
        <v>9</v>
      </c>
      <c r="M14" s="28"/>
      <c r="N14" s="28"/>
      <c r="O14" s="28"/>
      <c r="P14" s="29"/>
    </row>
    <row r="15" spans="1:26" ht="44.25" customHeight="1" x14ac:dyDescent="0.25">
      <c r="A15" s="226"/>
      <c r="B15" s="235"/>
      <c r="C15" s="10" t="s">
        <v>36</v>
      </c>
      <c r="D15" s="10" t="s">
        <v>43</v>
      </c>
      <c r="E15" s="10" t="s">
        <v>89</v>
      </c>
      <c r="F15" s="10" t="s">
        <v>25</v>
      </c>
      <c r="G15" s="10" t="s">
        <v>75</v>
      </c>
      <c r="H15" s="11">
        <v>0.9</v>
      </c>
      <c r="I15" s="11" t="s">
        <v>90</v>
      </c>
      <c r="J15" s="3" t="s">
        <v>107</v>
      </c>
      <c r="K15" s="28" t="s">
        <v>9</v>
      </c>
      <c r="L15" s="28" t="s">
        <v>9</v>
      </c>
      <c r="M15" s="28"/>
      <c r="N15" s="28"/>
      <c r="O15" s="28"/>
      <c r="P15" s="29" t="s">
        <v>9</v>
      </c>
    </row>
    <row r="16" spans="1:26" ht="38.25" customHeight="1" thickBot="1" x14ac:dyDescent="0.3">
      <c r="A16" s="228"/>
      <c r="B16" s="20" t="s">
        <v>27</v>
      </c>
      <c r="C16" s="12" t="s">
        <v>55</v>
      </c>
      <c r="D16" s="12" t="s">
        <v>29</v>
      </c>
      <c r="E16" s="12" t="s">
        <v>89</v>
      </c>
      <c r="F16" s="12" t="s">
        <v>28</v>
      </c>
      <c r="G16" s="12" t="s">
        <v>76</v>
      </c>
      <c r="H16" s="13">
        <v>1</v>
      </c>
      <c r="I16" s="13" t="s">
        <v>91</v>
      </c>
      <c r="J16" s="23" t="s">
        <v>48</v>
      </c>
      <c r="K16" s="30"/>
      <c r="L16" s="30" t="s">
        <v>9</v>
      </c>
      <c r="M16" s="30" t="s">
        <v>9</v>
      </c>
      <c r="N16" s="30"/>
      <c r="O16" s="30"/>
      <c r="P16" s="31"/>
    </row>
    <row r="17" spans="1:16" ht="45" customHeight="1" x14ac:dyDescent="0.25">
      <c r="A17" s="242" t="s">
        <v>31</v>
      </c>
      <c r="B17" s="243" t="s">
        <v>30</v>
      </c>
      <c r="C17" s="24" t="s">
        <v>32</v>
      </c>
      <c r="D17" s="24" t="s">
        <v>33</v>
      </c>
      <c r="E17" s="24" t="s">
        <v>92</v>
      </c>
      <c r="F17" s="18" t="s">
        <v>26</v>
      </c>
      <c r="G17" s="18" t="s">
        <v>75</v>
      </c>
      <c r="H17" s="14">
        <v>0.8</v>
      </c>
      <c r="I17" s="14" t="s">
        <v>90</v>
      </c>
      <c r="J17" s="25" t="s">
        <v>50</v>
      </c>
      <c r="K17" s="26"/>
      <c r="L17" s="26"/>
      <c r="M17" s="26"/>
      <c r="N17" s="26"/>
      <c r="O17" s="26" t="s">
        <v>9</v>
      </c>
      <c r="P17" s="27"/>
    </row>
    <row r="18" spans="1:16" ht="46.5" customHeight="1" x14ac:dyDescent="0.25">
      <c r="A18" s="226"/>
      <c r="B18" s="243"/>
      <c r="C18" s="10" t="s">
        <v>34</v>
      </c>
      <c r="D18" s="10" t="s">
        <v>35</v>
      </c>
      <c r="E18" s="10" t="s">
        <v>89</v>
      </c>
      <c r="F18" s="2" t="s">
        <v>26</v>
      </c>
      <c r="G18" s="2" t="s">
        <v>75</v>
      </c>
      <c r="H18" s="11">
        <v>0.8</v>
      </c>
      <c r="I18" s="14" t="s">
        <v>90</v>
      </c>
      <c r="J18" s="3" t="s">
        <v>50</v>
      </c>
      <c r="K18" s="28"/>
      <c r="L18" s="28"/>
      <c r="M18" s="28"/>
      <c r="N18" s="28"/>
      <c r="O18" s="28" t="s">
        <v>9</v>
      </c>
      <c r="P18" s="29"/>
    </row>
    <row r="19" spans="1:16" ht="30.75" customHeight="1" x14ac:dyDescent="0.25">
      <c r="A19" s="226"/>
      <c r="B19" s="233" t="s">
        <v>64</v>
      </c>
      <c r="C19" s="10" t="s">
        <v>38</v>
      </c>
      <c r="D19" s="10" t="s">
        <v>35</v>
      </c>
      <c r="E19" s="10" t="s">
        <v>89</v>
      </c>
      <c r="F19" s="2" t="s">
        <v>26</v>
      </c>
      <c r="G19" s="2" t="s">
        <v>75</v>
      </c>
      <c r="H19" s="11">
        <v>0.8</v>
      </c>
      <c r="I19" s="11"/>
      <c r="J19" s="3" t="s">
        <v>102</v>
      </c>
      <c r="K19" s="28"/>
      <c r="L19" s="28" t="s">
        <v>9</v>
      </c>
      <c r="M19" s="28"/>
      <c r="N19" s="28"/>
      <c r="O19" s="28"/>
      <c r="P19" s="29"/>
    </row>
    <row r="20" spans="1:16" ht="45" x14ac:dyDescent="0.25">
      <c r="A20" s="226"/>
      <c r="B20" s="233"/>
      <c r="C20" s="10" t="s">
        <v>104</v>
      </c>
      <c r="D20" s="10" t="s">
        <v>97</v>
      </c>
      <c r="E20" s="10" t="s">
        <v>89</v>
      </c>
      <c r="F20" s="2" t="s">
        <v>98</v>
      </c>
      <c r="G20" s="10" t="s">
        <v>77</v>
      </c>
      <c r="H20" s="11">
        <v>0.05</v>
      </c>
      <c r="I20" s="11" t="s">
        <v>90</v>
      </c>
      <c r="J20" s="3" t="s">
        <v>102</v>
      </c>
      <c r="K20" s="28"/>
      <c r="L20" s="28" t="s">
        <v>9</v>
      </c>
      <c r="M20" s="28"/>
      <c r="N20" s="28"/>
      <c r="O20" s="28"/>
      <c r="P20" s="29"/>
    </row>
    <row r="21" spans="1:16" ht="46.5" customHeight="1" x14ac:dyDescent="0.25">
      <c r="A21" s="226"/>
      <c r="B21" s="229" t="s">
        <v>40</v>
      </c>
      <c r="C21" s="10" t="s">
        <v>57</v>
      </c>
      <c r="D21" s="10" t="s">
        <v>58</v>
      </c>
      <c r="E21" s="10" t="s">
        <v>89</v>
      </c>
      <c r="F21" s="2" t="s">
        <v>28</v>
      </c>
      <c r="G21" s="18" t="s">
        <v>77</v>
      </c>
      <c r="H21" s="11">
        <v>0.03</v>
      </c>
      <c r="I21" s="11" t="s">
        <v>91</v>
      </c>
      <c r="J21" s="3" t="s">
        <v>51</v>
      </c>
      <c r="K21" s="28"/>
      <c r="L21" s="28"/>
      <c r="M21" s="28" t="s">
        <v>9</v>
      </c>
      <c r="N21" s="28"/>
      <c r="O21" s="28"/>
      <c r="P21" s="29"/>
    </row>
    <row r="22" spans="1:16" ht="51" customHeight="1" x14ac:dyDescent="0.25">
      <c r="A22" s="226"/>
      <c r="B22" s="229"/>
      <c r="C22" s="10" t="s">
        <v>41</v>
      </c>
      <c r="D22" s="10" t="s">
        <v>42</v>
      </c>
      <c r="E22" s="10" t="s">
        <v>89</v>
      </c>
      <c r="F22" s="2" t="s">
        <v>28</v>
      </c>
      <c r="G22" s="2" t="s">
        <v>75</v>
      </c>
      <c r="H22" s="11">
        <v>0.85</v>
      </c>
      <c r="I22" s="11" t="s">
        <v>90</v>
      </c>
      <c r="J22" s="3" t="s">
        <v>51</v>
      </c>
      <c r="K22" s="28"/>
      <c r="L22" s="28"/>
      <c r="M22" s="28" t="s">
        <v>9</v>
      </c>
      <c r="N22" s="28"/>
      <c r="O22" s="28"/>
      <c r="P22" s="29"/>
    </row>
    <row r="23" spans="1:16" ht="33" customHeight="1" thickBot="1" x14ac:dyDescent="0.3">
      <c r="A23" s="228"/>
      <c r="B23" s="21" t="s">
        <v>59</v>
      </c>
      <c r="C23" s="12" t="s">
        <v>60</v>
      </c>
      <c r="D23" s="12" t="s">
        <v>61</v>
      </c>
      <c r="E23" s="12" t="s">
        <v>89</v>
      </c>
      <c r="F23" s="22" t="s">
        <v>98</v>
      </c>
      <c r="G23" s="22" t="s">
        <v>75</v>
      </c>
      <c r="H23" s="13">
        <v>0.8</v>
      </c>
      <c r="I23" s="13" t="s">
        <v>90</v>
      </c>
      <c r="J23" s="23" t="s">
        <v>62</v>
      </c>
      <c r="K23" s="30"/>
      <c r="L23" s="30"/>
      <c r="M23" s="30" t="s">
        <v>9</v>
      </c>
      <c r="N23" s="30"/>
      <c r="O23" s="30"/>
      <c r="P23" s="31" t="s">
        <v>9</v>
      </c>
    </row>
    <row r="24" spans="1:16" ht="15" x14ac:dyDescent="0.25"/>
    <row r="25" spans="1:16" ht="15" x14ac:dyDescent="0.25"/>
  </sheetData>
  <mergeCells count="24">
    <mergeCell ref="A17:A23"/>
    <mergeCell ref="B17:B18"/>
    <mergeCell ref="B19:B20"/>
    <mergeCell ref="B21:B22"/>
    <mergeCell ref="G2:H3"/>
    <mergeCell ref="A2:A3"/>
    <mergeCell ref="B2:B3"/>
    <mergeCell ref="C2:C3"/>
    <mergeCell ref="D2:D3"/>
    <mergeCell ref="E2:E3"/>
    <mergeCell ref="F2:F3"/>
    <mergeCell ref="P2:P3"/>
    <mergeCell ref="A4:A11"/>
    <mergeCell ref="B5:B11"/>
    <mergeCell ref="A12:A16"/>
    <mergeCell ref="B12:B13"/>
    <mergeCell ref="B14:B15"/>
    <mergeCell ref="I2:I3"/>
    <mergeCell ref="J2:J3"/>
    <mergeCell ref="K2:K3"/>
    <mergeCell ref="L2:L3"/>
    <mergeCell ref="M2:M3"/>
    <mergeCell ref="N2:N3"/>
    <mergeCell ref="O2:O3"/>
  </mergeCells>
  <pageMargins left="0.7" right="0.7" top="0.75" bottom="0.75" header="0.3" footer="0.3"/>
  <pageSetup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A1:AG9"/>
  <sheetViews>
    <sheetView showGridLines="0" topLeftCell="R4" zoomScale="91" zoomScaleNormal="91" zoomScaleSheetLayoutView="100" workbookViewId="0">
      <selection activeCell="AE5" sqref="AE5"/>
    </sheetView>
  </sheetViews>
  <sheetFormatPr baseColWidth="10" defaultColWidth="11.42578125" defaultRowHeight="15" x14ac:dyDescent="0.25"/>
  <cols>
    <col min="1" max="1" width="25.42578125" style="104" customWidth="1"/>
    <col min="2" max="2" width="31.140625" style="166" customWidth="1"/>
    <col min="3" max="3" width="38.28515625" style="104" customWidth="1"/>
    <col min="4" max="4" width="12.42578125" style="104" customWidth="1"/>
    <col min="5" max="5" width="18.5703125" style="104" customWidth="1"/>
    <col min="6" max="6" width="5.28515625" style="104" customWidth="1"/>
    <col min="7" max="7" width="13.140625" style="104" customWidth="1"/>
    <col min="8" max="8" width="16.28515625" style="104" customWidth="1"/>
    <col min="9" max="9" width="22.85546875" style="104" customWidth="1"/>
    <col min="10" max="10" width="11.42578125" style="104" bestFit="1" customWidth="1"/>
    <col min="11" max="11" width="10.140625" style="104" customWidth="1"/>
    <col min="12" max="12" width="11.5703125" style="104" customWidth="1"/>
    <col min="13" max="13" width="12" style="104" customWidth="1"/>
    <col min="14" max="14" width="10.140625" style="104" customWidth="1"/>
    <col min="15" max="15" width="11.140625" style="104" customWidth="1"/>
    <col min="16" max="21" width="10.140625" style="104" customWidth="1"/>
    <col min="22" max="33" width="14.140625" bestFit="1" customWidth="1"/>
  </cols>
  <sheetData>
    <row r="1" spans="1:33" s="126" customFormat="1" ht="26.25" customHeight="1" x14ac:dyDescent="0.25">
      <c r="A1" s="257" t="s">
        <v>1</v>
      </c>
      <c r="B1" s="259" t="s">
        <v>78</v>
      </c>
      <c r="C1" s="257" t="s">
        <v>11</v>
      </c>
      <c r="D1" s="257" t="s">
        <v>79</v>
      </c>
      <c r="E1" s="257" t="s">
        <v>24</v>
      </c>
      <c r="F1" s="257" t="s">
        <v>23</v>
      </c>
      <c r="G1" s="257"/>
      <c r="H1" s="257" t="s">
        <v>80</v>
      </c>
      <c r="I1" s="257" t="s">
        <v>44</v>
      </c>
      <c r="J1" s="257" t="s">
        <v>73</v>
      </c>
      <c r="K1" s="257"/>
      <c r="L1" s="257"/>
      <c r="M1" s="257"/>
      <c r="N1" s="257"/>
      <c r="O1" s="257"/>
      <c r="P1" s="257"/>
      <c r="Q1" s="257"/>
      <c r="R1" s="257"/>
      <c r="S1" s="257"/>
      <c r="T1" s="257"/>
      <c r="U1" s="260"/>
      <c r="V1" s="258" t="s">
        <v>297</v>
      </c>
      <c r="W1" s="258" t="s">
        <v>298</v>
      </c>
      <c r="X1" s="258" t="s">
        <v>299</v>
      </c>
      <c r="Y1" s="258" t="s">
        <v>300</v>
      </c>
      <c r="Z1" s="258" t="s">
        <v>301</v>
      </c>
      <c r="AA1" s="258" t="s">
        <v>302</v>
      </c>
      <c r="AB1" s="258" t="s">
        <v>303</v>
      </c>
      <c r="AC1" s="258" t="s">
        <v>304</v>
      </c>
      <c r="AD1" s="258" t="s">
        <v>305</v>
      </c>
      <c r="AE1" s="258" t="s">
        <v>306</v>
      </c>
      <c r="AF1" s="258" t="s">
        <v>307</v>
      </c>
      <c r="AG1" s="258" t="s">
        <v>308</v>
      </c>
    </row>
    <row r="2" spans="1:33" s="126" customFormat="1" ht="21" customHeight="1" x14ac:dyDescent="0.25">
      <c r="A2" s="257"/>
      <c r="B2" s="259"/>
      <c r="C2" s="257"/>
      <c r="D2" s="257"/>
      <c r="E2" s="257"/>
      <c r="F2" s="257"/>
      <c r="G2" s="257"/>
      <c r="H2" s="257"/>
      <c r="I2" s="257"/>
      <c r="J2" s="139" t="s">
        <v>169</v>
      </c>
      <c r="K2" s="139" t="s">
        <v>170</v>
      </c>
      <c r="L2" s="139" t="s">
        <v>171</v>
      </c>
      <c r="M2" s="139" t="s">
        <v>172</v>
      </c>
      <c r="N2" s="139" t="s">
        <v>173</v>
      </c>
      <c r="O2" s="139" t="s">
        <v>174</v>
      </c>
      <c r="P2" s="139" t="s">
        <v>175</v>
      </c>
      <c r="Q2" s="139" t="s">
        <v>176</v>
      </c>
      <c r="R2" s="139" t="s">
        <v>190</v>
      </c>
      <c r="S2" s="139" t="s">
        <v>178</v>
      </c>
      <c r="T2" s="139" t="s">
        <v>179</v>
      </c>
      <c r="U2" s="207" t="s">
        <v>180</v>
      </c>
      <c r="V2" s="258"/>
      <c r="W2" s="258"/>
      <c r="X2" s="258"/>
      <c r="Y2" s="258"/>
      <c r="Z2" s="258"/>
      <c r="AA2" s="258"/>
      <c r="AB2" s="258"/>
      <c r="AC2" s="258"/>
      <c r="AD2" s="258"/>
      <c r="AE2" s="258"/>
      <c r="AF2" s="258"/>
      <c r="AG2" s="258"/>
    </row>
    <row r="3" spans="1:33" ht="60" customHeight="1" x14ac:dyDescent="0.25">
      <c r="A3" s="196" t="s">
        <v>310</v>
      </c>
      <c r="B3" s="165" t="s">
        <v>222</v>
      </c>
      <c r="C3" s="165" t="s">
        <v>223</v>
      </c>
      <c r="D3" s="103" t="s">
        <v>89</v>
      </c>
      <c r="E3" s="103" t="s">
        <v>28</v>
      </c>
      <c r="F3" s="103" t="s">
        <v>75</v>
      </c>
      <c r="G3" s="102">
        <v>0.9</v>
      </c>
      <c r="H3" s="102" t="s">
        <v>90</v>
      </c>
      <c r="I3" s="203" t="s">
        <v>236</v>
      </c>
      <c r="J3" s="213" t="s">
        <v>187</v>
      </c>
      <c r="K3" s="213" t="s">
        <v>187</v>
      </c>
      <c r="L3" s="213" t="s">
        <v>187</v>
      </c>
      <c r="M3" s="213" t="s">
        <v>187</v>
      </c>
      <c r="N3" s="213" t="s">
        <v>187</v>
      </c>
      <c r="O3" s="213" t="s">
        <v>187</v>
      </c>
      <c r="P3" s="213" t="s">
        <v>187</v>
      </c>
      <c r="Q3" s="213" t="s">
        <v>187</v>
      </c>
      <c r="R3" s="213" t="s">
        <v>187</v>
      </c>
      <c r="S3" s="176"/>
      <c r="T3" s="176"/>
      <c r="U3" s="176"/>
      <c r="V3" s="205" t="s">
        <v>309</v>
      </c>
      <c r="W3" s="205" t="s">
        <v>313</v>
      </c>
      <c r="X3" s="205" t="s">
        <v>332</v>
      </c>
      <c r="Y3" s="205" t="s">
        <v>333</v>
      </c>
      <c r="Z3" s="205" t="s">
        <v>334</v>
      </c>
      <c r="AA3" s="205" t="s">
        <v>339</v>
      </c>
      <c r="AB3" s="205" t="s">
        <v>345</v>
      </c>
      <c r="AC3" s="205" t="s">
        <v>347</v>
      </c>
      <c r="AD3" s="205" t="s">
        <v>350</v>
      </c>
      <c r="AE3" s="205"/>
      <c r="AF3" s="208"/>
      <c r="AG3" s="208"/>
    </row>
    <row r="4" spans="1:33" s="195" customFormat="1" ht="60" customHeight="1" x14ac:dyDescent="0.25">
      <c r="A4" s="254" t="s">
        <v>226</v>
      </c>
      <c r="B4" s="193" t="s">
        <v>285</v>
      </c>
      <c r="C4" s="193" t="s">
        <v>264</v>
      </c>
      <c r="D4" s="174" t="s">
        <v>261</v>
      </c>
      <c r="E4" s="174" t="s">
        <v>28</v>
      </c>
      <c r="F4" s="174" t="s">
        <v>224</v>
      </c>
      <c r="G4" s="167">
        <v>2</v>
      </c>
      <c r="H4" s="194" t="s">
        <v>90</v>
      </c>
      <c r="I4" s="174" t="s">
        <v>236</v>
      </c>
      <c r="J4" s="199">
        <v>0</v>
      </c>
      <c r="K4" s="199">
        <v>0</v>
      </c>
      <c r="L4" s="199">
        <v>2</v>
      </c>
      <c r="M4" s="199">
        <v>0</v>
      </c>
      <c r="N4" s="199">
        <v>0</v>
      </c>
      <c r="O4" s="199">
        <v>1</v>
      </c>
      <c r="P4" s="199">
        <v>0</v>
      </c>
      <c r="Q4" s="199">
        <v>0</v>
      </c>
      <c r="R4" s="199">
        <v>0</v>
      </c>
      <c r="S4" s="199"/>
      <c r="T4" s="199"/>
      <c r="U4" s="199"/>
      <c r="V4" s="205" t="s">
        <v>311</v>
      </c>
      <c r="W4" s="205" t="s">
        <v>311</v>
      </c>
      <c r="X4" s="205" t="s">
        <v>342</v>
      </c>
      <c r="Y4" s="205" t="s">
        <v>311</v>
      </c>
      <c r="Z4" s="205" t="s">
        <v>311</v>
      </c>
      <c r="AA4" s="205" t="s">
        <v>343</v>
      </c>
      <c r="AB4" s="205" t="s">
        <v>311</v>
      </c>
      <c r="AC4" s="205" t="s">
        <v>311</v>
      </c>
      <c r="AD4" s="205" t="s">
        <v>311</v>
      </c>
      <c r="AE4" s="205"/>
      <c r="AF4" s="205"/>
      <c r="AG4" s="205"/>
    </row>
    <row r="5" spans="1:33" s="195" customFormat="1" ht="60" customHeight="1" x14ac:dyDescent="0.25">
      <c r="A5" s="255"/>
      <c r="B5" s="164" t="s">
        <v>227</v>
      </c>
      <c r="C5" s="106" t="s">
        <v>228</v>
      </c>
      <c r="D5" s="174" t="s">
        <v>229</v>
      </c>
      <c r="E5" s="174" t="s">
        <v>28</v>
      </c>
      <c r="F5" s="256" t="s">
        <v>229</v>
      </c>
      <c r="G5" s="256"/>
      <c r="H5" s="194" t="s">
        <v>90</v>
      </c>
      <c r="I5" s="174" t="s">
        <v>236</v>
      </c>
      <c r="J5" s="198" t="s">
        <v>330</v>
      </c>
      <c r="K5" s="198" t="s">
        <v>330</v>
      </c>
      <c r="L5" s="209" t="s">
        <v>331</v>
      </c>
      <c r="M5" s="198" t="s">
        <v>330</v>
      </c>
      <c r="N5" s="198" t="s">
        <v>330</v>
      </c>
      <c r="O5" s="209" t="s">
        <v>331</v>
      </c>
      <c r="P5" s="198" t="s">
        <v>330</v>
      </c>
      <c r="Q5" s="198" t="s">
        <v>330</v>
      </c>
      <c r="R5" s="198" t="s">
        <v>330</v>
      </c>
      <c r="S5" s="198"/>
      <c r="T5" s="198"/>
      <c r="U5" s="198"/>
      <c r="V5" s="205" t="s">
        <v>266</v>
      </c>
      <c r="W5" s="205" t="s">
        <v>266</v>
      </c>
      <c r="X5" s="205" t="s">
        <v>326</v>
      </c>
      <c r="Y5" s="205" t="s">
        <v>266</v>
      </c>
      <c r="Z5" s="205" t="s">
        <v>266</v>
      </c>
      <c r="AA5" s="205" t="s">
        <v>341</v>
      </c>
      <c r="AB5" s="205" t="s">
        <v>266</v>
      </c>
      <c r="AC5" s="205" t="s">
        <v>266</v>
      </c>
      <c r="AD5" s="205" t="s">
        <v>266</v>
      </c>
      <c r="AE5" s="205"/>
      <c r="AF5" s="205"/>
      <c r="AG5" s="205"/>
    </row>
    <row r="6" spans="1:33" s="195" customFormat="1" ht="60" customHeight="1" thickBot="1" x14ac:dyDescent="0.3">
      <c r="A6" s="197" t="s">
        <v>225</v>
      </c>
      <c r="B6" s="164" t="s">
        <v>286</v>
      </c>
      <c r="C6" s="100" t="s">
        <v>287</v>
      </c>
      <c r="D6" s="174" t="s">
        <v>89</v>
      </c>
      <c r="E6" s="174" t="s">
        <v>28</v>
      </c>
      <c r="F6" s="174" t="s">
        <v>75</v>
      </c>
      <c r="G6" s="204">
        <v>-5.9999999999999995E-4</v>
      </c>
      <c r="H6" s="194" t="s">
        <v>197</v>
      </c>
      <c r="I6" s="174" t="s">
        <v>236</v>
      </c>
      <c r="J6" s="213">
        <v>-1.7871498390526538E-4</v>
      </c>
      <c r="K6" s="214">
        <v>-5.9999999999999995E-4</v>
      </c>
      <c r="L6" s="214">
        <v>-1.74E-3</v>
      </c>
      <c r="M6" s="214">
        <v>-1.3699999999999999E-3</v>
      </c>
      <c r="N6" s="214">
        <v>-1.2999999999999999E-3</v>
      </c>
      <c r="O6" s="214">
        <v>-3.5000000000000001E-3</v>
      </c>
      <c r="P6" s="210">
        <v>2.0000000000000002E-5</v>
      </c>
      <c r="Q6" s="214">
        <v>-1.1999999999999999E-3</v>
      </c>
      <c r="R6" s="336">
        <v>2E-3</v>
      </c>
      <c r="S6" s="210"/>
      <c r="T6" s="210"/>
      <c r="U6" s="210"/>
      <c r="V6" s="206" t="s">
        <v>312</v>
      </c>
      <c r="W6" s="205" t="s">
        <v>314</v>
      </c>
      <c r="X6" s="205" t="s">
        <v>323</v>
      </c>
      <c r="Y6" s="205" t="s">
        <v>327</v>
      </c>
      <c r="Z6" s="205" t="s">
        <v>329</v>
      </c>
      <c r="AA6" s="205" t="s">
        <v>338</v>
      </c>
      <c r="AB6" s="205" t="s">
        <v>344</v>
      </c>
      <c r="AC6" s="205" t="s">
        <v>348</v>
      </c>
      <c r="AD6" s="205" t="s">
        <v>352</v>
      </c>
      <c r="AE6" s="205"/>
      <c r="AF6" s="205"/>
      <c r="AG6" s="205"/>
    </row>
    <row r="9" spans="1:33" x14ac:dyDescent="0.25">
      <c r="X9" s="221"/>
    </row>
  </sheetData>
  <mergeCells count="23">
    <mergeCell ref="AF1:AF2"/>
    <mergeCell ref="AG1:AG2"/>
    <mergeCell ref="W1:W2"/>
    <mergeCell ref="X1:X2"/>
    <mergeCell ref="AA1:AA2"/>
    <mergeCell ref="AB1:AB2"/>
    <mergeCell ref="AC1:AC2"/>
    <mergeCell ref="AD1:AD2"/>
    <mergeCell ref="AE1:AE2"/>
    <mergeCell ref="V1:V2"/>
    <mergeCell ref="Y1:Y2"/>
    <mergeCell ref="Z1:Z2"/>
    <mergeCell ref="B1:B2"/>
    <mergeCell ref="A1:A2"/>
    <mergeCell ref="H1:H2"/>
    <mergeCell ref="I1:I2"/>
    <mergeCell ref="J1:U1"/>
    <mergeCell ref="A4:A5"/>
    <mergeCell ref="F5:G5"/>
    <mergeCell ref="C1:C2"/>
    <mergeCell ref="E1:E2"/>
    <mergeCell ref="D1:D2"/>
    <mergeCell ref="F1:G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14"/>
  <sheetViews>
    <sheetView showGridLines="0" topLeftCell="A7" zoomScale="60" zoomScaleNormal="60" zoomScaleSheetLayoutView="100" workbookViewId="0">
      <pane xSplit="3" ySplit="3" topLeftCell="D10" activePane="bottomRight" state="frozen"/>
      <selection activeCell="B7" sqref="B7:P23"/>
      <selection pane="topRight" activeCell="B7" sqref="B7:P23"/>
      <selection pane="bottomLeft" activeCell="B7" sqref="B7:P23"/>
      <selection pane="bottomRight" activeCell="B7" sqref="B7:S23"/>
    </sheetView>
  </sheetViews>
  <sheetFormatPr baseColWidth="10" defaultColWidth="11.42578125" defaultRowHeight="15" x14ac:dyDescent="0.25"/>
  <cols>
    <col min="1" max="1" width="18" customWidth="1"/>
    <col min="2" max="2" width="28.28515625" customWidth="1"/>
    <col min="3" max="3" width="35.5703125" customWidth="1"/>
    <col min="4" max="4" width="38.28515625" customWidth="1"/>
    <col min="5" max="5" width="12.7109375" customWidth="1"/>
    <col min="6" max="6" width="25.5703125" customWidth="1"/>
    <col min="7" max="7" width="25.7109375" customWidth="1"/>
    <col min="8" max="8" width="11.42578125" bestFit="1" customWidth="1"/>
    <col min="9" max="9" width="11.85546875" customWidth="1"/>
    <col min="10" max="10" width="11.5703125" customWidth="1"/>
    <col min="11" max="14" width="10.140625" customWidth="1"/>
    <col min="15" max="15" width="11.5703125" customWidth="1"/>
    <col min="16" max="16" width="10.140625" customWidth="1"/>
    <col min="17" max="17" width="12.7109375" customWidth="1"/>
    <col min="18" max="19" width="10.140625" customWidth="1"/>
    <col min="20" max="20" width="14.42578125" customWidth="1"/>
    <col min="21" max="21" width="37.42578125" customWidth="1"/>
    <col min="22" max="22" width="11.42578125" style="63" customWidth="1"/>
  </cols>
  <sheetData>
    <row r="1" spans="1:22" s="63" customFormat="1" ht="19.5" customHeight="1" x14ac:dyDescent="0.25"/>
    <row r="2" spans="1:22" s="63" customFormat="1" ht="19.5" customHeight="1" x14ac:dyDescent="0.25"/>
    <row r="3" spans="1:22" s="63" customFormat="1" ht="19.5" customHeight="1" x14ac:dyDescent="0.25"/>
    <row r="4" spans="1:22" s="63" customFormat="1" ht="19.5" customHeight="1" x14ac:dyDescent="0.25"/>
    <row r="5" spans="1:22" s="63" customFormat="1" ht="19.5" customHeight="1" x14ac:dyDescent="0.25"/>
    <row r="6" spans="1:22" s="63" customFormat="1" ht="19.5" customHeight="1" x14ac:dyDescent="0.25"/>
    <row r="7" spans="1:22" s="63" customFormat="1" ht="19.5" customHeight="1" thickBot="1" x14ac:dyDescent="0.3"/>
    <row r="8" spans="1:22" s="178" customFormat="1" ht="18" x14ac:dyDescent="0.25">
      <c r="A8" s="263" t="s">
        <v>0</v>
      </c>
      <c r="B8" s="265" t="s">
        <v>1</v>
      </c>
      <c r="C8" s="265" t="s">
        <v>78</v>
      </c>
      <c r="D8" s="265" t="s">
        <v>11</v>
      </c>
      <c r="E8" s="265" t="s">
        <v>79</v>
      </c>
      <c r="F8" s="265" t="s">
        <v>24</v>
      </c>
      <c r="G8" s="265" t="s">
        <v>44</v>
      </c>
      <c r="H8" s="265" t="s">
        <v>73</v>
      </c>
      <c r="I8" s="265"/>
      <c r="J8" s="265"/>
      <c r="K8" s="265"/>
      <c r="L8" s="265"/>
      <c r="M8" s="265"/>
      <c r="N8" s="265"/>
      <c r="O8" s="265"/>
      <c r="P8" s="265"/>
      <c r="Q8" s="265"/>
      <c r="R8" s="265"/>
      <c r="S8" s="265"/>
      <c r="T8" s="265" t="s">
        <v>81</v>
      </c>
      <c r="U8" s="261" t="s">
        <v>82</v>
      </c>
      <c r="V8" s="177"/>
    </row>
    <row r="9" spans="1:22" s="178" customFormat="1" ht="22.5" customHeight="1" x14ac:dyDescent="0.25">
      <c r="A9" s="264"/>
      <c r="B9" s="257"/>
      <c r="C9" s="257"/>
      <c r="D9" s="257"/>
      <c r="E9" s="257"/>
      <c r="F9" s="257"/>
      <c r="G9" s="257"/>
      <c r="H9" s="170" t="s">
        <v>93</v>
      </c>
      <c r="I9" s="170" t="s">
        <v>94</v>
      </c>
      <c r="J9" s="170" t="s">
        <v>95</v>
      </c>
      <c r="K9" s="170" t="s">
        <v>96</v>
      </c>
      <c r="L9" s="170" t="s">
        <v>65</v>
      </c>
      <c r="M9" s="170" t="s">
        <v>66</v>
      </c>
      <c r="N9" s="170" t="s">
        <v>67</v>
      </c>
      <c r="O9" s="170" t="s">
        <v>68</v>
      </c>
      <c r="P9" s="170" t="s">
        <v>190</v>
      </c>
      <c r="Q9" s="170" t="s">
        <v>70</v>
      </c>
      <c r="R9" s="170" t="s">
        <v>179</v>
      </c>
      <c r="S9" s="170" t="s">
        <v>180</v>
      </c>
      <c r="T9" s="257"/>
      <c r="U9" s="262"/>
      <c r="V9" s="177"/>
    </row>
    <row r="10" spans="1:22" s="97" customFormat="1" ht="42" customHeight="1" x14ac:dyDescent="0.2">
      <c r="A10" s="268" t="s">
        <v>241</v>
      </c>
      <c r="B10" s="169" t="s">
        <v>118</v>
      </c>
      <c r="C10" s="160" t="s">
        <v>221</v>
      </c>
      <c r="D10" s="172"/>
      <c r="E10" s="172" t="s">
        <v>89</v>
      </c>
      <c r="F10" s="172" t="s">
        <v>26</v>
      </c>
      <c r="G10" s="172" t="s">
        <v>165</v>
      </c>
      <c r="H10" s="105"/>
      <c r="I10" s="105"/>
      <c r="J10" s="105"/>
      <c r="K10" s="105"/>
      <c r="L10" s="105"/>
      <c r="M10" s="105"/>
      <c r="N10" s="105"/>
      <c r="O10" s="105"/>
      <c r="P10" s="105"/>
      <c r="Q10" s="105"/>
      <c r="R10" s="105"/>
      <c r="S10" s="135"/>
      <c r="T10" s="136" t="e">
        <f t="shared" ref="T10" si="0">+AVERAGE(H10:S10)</f>
        <v>#DIV/0!</v>
      </c>
      <c r="U10" s="179"/>
      <c r="V10" s="133"/>
    </row>
    <row r="11" spans="1:22" s="97" customFormat="1" ht="42" customHeight="1" x14ac:dyDescent="0.2">
      <c r="A11" s="269"/>
      <c r="B11" s="169" t="s">
        <v>118</v>
      </c>
      <c r="C11" s="172" t="s">
        <v>16</v>
      </c>
      <c r="D11" s="172" t="s">
        <v>186</v>
      </c>
      <c r="E11" s="172" t="s">
        <v>89</v>
      </c>
      <c r="F11" s="172" t="s">
        <v>26</v>
      </c>
      <c r="G11" s="172" t="s">
        <v>166</v>
      </c>
      <c r="H11" s="105"/>
      <c r="I11" s="105"/>
      <c r="J11" s="105"/>
      <c r="K11" s="105"/>
      <c r="L11" s="105"/>
      <c r="M11" s="105"/>
      <c r="N11" s="105"/>
      <c r="O11" s="105"/>
      <c r="P11" s="105"/>
      <c r="Q11" s="105"/>
      <c r="R11" s="105"/>
      <c r="S11" s="135"/>
      <c r="T11" s="136" t="e">
        <f t="shared" ref="T11" si="1">+AVERAGE(H11:S11)</f>
        <v>#DIV/0!</v>
      </c>
      <c r="U11" s="179"/>
      <c r="V11" s="133"/>
    </row>
    <row r="12" spans="1:22" s="133" customFormat="1" ht="41.25" customHeight="1" x14ac:dyDescent="0.2">
      <c r="A12" s="189" t="s">
        <v>12</v>
      </c>
      <c r="B12" s="134" t="s">
        <v>198</v>
      </c>
      <c r="C12" s="172" t="s">
        <v>243</v>
      </c>
      <c r="D12" s="172" t="s">
        <v>242</v>
      </c>
      <c r="E12" s="172" t="s">
        <v>79</v>
      </c>
      <c r="F12" s="172" t="s">
        <v>28</v>
      </c>
      <c r="G12" s="172" t="s">
        <v>236</v>
      </c>
      <c r="H12" s="174" t="s">
        <v>267</v>
      </c>
      <c r="I12" s="174" t="s">
        <v>267</v>
      </c>
      <c r="J12" s="174" t="s">
        <v>267</v>
      </c>
      <c r="K12" s="174"/>
      <c r="L12" s="174"/>
      <c r="M12" s="174"/>
      <c r="N12" s="174"/>
      <c r="O12" s="174"/>
      <c r="P12" s="174"/>
      <c r="Q12" s="174"/>
      <c r="R12" s="174"/>
      <c r="S12" s="137"/>
      <c r="T12" s="138"/>
      <c r="U12" s="180"/>
    </row>
    <row r="13" spans="1:22" s="133" customFormat="1" ht="45" customHeight="1" x14ac:dyDescent="0.2">
      <c r="A13" s="266" t="s">
        <v>31</v>
      </c>
      <c r="B13" s="134" t="s">
        <v>30</v>
      </c>
      <c r="C13" s="172" t="s">
        <v>32</v>
      </c>
      <c r="D13" s="172" t="s">
        <v>240</v>
      </c>
      <c r="E13" s="172" t="s">
        <v>92</v>
      </c>
      <c r="F13" s="173" t="s">
        <v>26</v>
      </c>
      <c r="G13" s="172" t="s">
        <v>167</v>
      </c>
      <c r="H13" s="105"/>
      <c r="I13" s="105"/>
      <c r="J13" s="105"/>
      <c r="K13" s="105"/>
      <c r="L13" s="105"/>
      <c r="M13" s="105"/>
      <c r="N13" s="105"/>
      <c r="O13" s="105"/>
      <c r="P13" s="105"/>
      <c r="Q13" s="105"/>
      <c r="R13" s="105"/>
      <c r="S13" s="101"/>
      <c r="T13" s="136" t="e">
        <f t="shared" ref="T13:T14" si="2">+AVERAGE(H13:S13)</f>
        <v>#DIV/0!</v>
      </c>
      <c r="U13" s="179"/>
    </row>
    <row r="14" spans="1:22" s="133" customFormat="1" ht="33" customHeight="1" thickBot="1" x14ac:dyDescent="0.25">
      <c r="A14" s="267"/>
      <c r="B14" s="181" t="s">
        <v>59</v>
      </c>
      <c r="C14" s="182" t="s">
        <v>244</v>
      </c>
      <c r="D14" s="182" t="s">
        <v>42</v>
      </c>
      <c r="E14" s="182" t="s">
        <v>89</v>
      </c>
      <c r="F14" s="183" t="s">
        <v>98</v>
      </c>
      <c r="G14" s="182" t="s">
        <v>168</v>
      </c>
      <c r="H14" s="184"/>
      <c r="I14" s="184"/>
      <c r="J14" s="184"/>
      <c r="K14" s="184"/>
      <c r="L14" s="184"/>
      <c r="M14" s="185"/>
      <c r="N14" s="184"/>
      <c r="O14" s="184"/>
      <c r="P14" s="184"/>
      <c r="Q14" s="184"/>
      <c r="R14" s="184"/>
      <c r="S14" s="185"/>
      <c r="T14" s="186" t="e">
        <f t="shared" si="2"/>
        <v>#DIV/0!</v>
      </c>
      <c r="U14" s="187"/>
    </row>
  </sheetData>
  <autoFilter ref="C8:U14" xr:uid="{00000000-0009-0000-0000-000002000000}">
    <filterColumn colId="5" showButton="0"/>
    <filterColumn colId="6" showButton="0"/>
    <filterColumn colId="7" showButton="0"/>
    <filterColumn colId="8" showButton="0"/>
    <filterColumn colId="9" showButton="0"/>
    <filterColumn colId="10" showButton="0"/>
    <filterColumn colId="11" showButton="0"/>
    <filterColumn colId="12" showButton="0"/>
    <filterColumn colId="13" showButton="0"/>
    <filterColumn colId="14" showButton="0"/>
    <filterColumn colId="15" showButton="0"/>
  </autoFilter>
  <mergeCells count="12">
    <mergeCell ref="A13:A14"/>
    <mergeCell ref="G8:G9"/>
    <mergeCell ref="H8:S8"/>
    <mergeCell ref="T8:T9"/>
    <mergeCell ref="A10:A11"/>
    <mergeCell ref="U8:U9"/>
    <mergeCell ref="A8:A9"/>
    <mergeCell ref="B8:B9"/>
    <mergeCell ref="C8:C9"/>
    <mergeCell ref="D8:D9"/>
    <mergeCell ref="E8:E9"/>
    <mergeCell ref="F8:F9"/>
  </mergeCells>
  <conditionalFormatting sqref="S11">
    <cfRule type="cellIs" dxfId="17" priority="268" operator="lessThan">
      <formula>#REF!</formula>
    </cfRule>
    <cfRule type="cellIs" dxfId="16" priority="269" operator="equal">
      <formula>#REF!</formula>
    </cfRule>
  </conditionalFormatting>
  <conditionalFormatting sqref="S12">
    <cfRule type="cellIs" dxfId="15" priority="266" operator="greaterThan">
      <formula>#REF!</formula>
    </cfRule>
    <cfRule type="cellIs" dxfId="14" priority="267" operator="lessThanOrEqual">
      <formula>#REF!</formula>
    </cfRule>
  </conditionalFormatting>
  <conditionalFormatting sqref="S13">
    <cfRule type="cellIs" dxfId="13" priority="258" operator="lessThan">
      <formula>#REF!</formula>
    </cfRule>
    <cfRule type="cellIs" dxfId="12" priority="259" operator="greaterThanOrEqual">
      <formula>#REF!</formula>
    </cfRule>
  </conditionalFormatting>
  <conditionalFormatting sqref="M14 S14">
    <cfRule type="cellIs" dxfId="11" priority="252" operator="lessThan">
      <formula>#REF!</formula>
    </cfRule>
  </conditionalFormatting>
  <conditionalFormatting sqref="M14 S14">
    <cfRule type="cellIs" dxfId="10" priority="253" operator="greaterThanOrEqual">
      <formula>#REF!</formula>
    </cfRule>
  </conditionalFormatting>
  <conditionalFormatting sqref="S10">
    <cfRule type="cellIs" dxfId="9" priority="1" operator="lessThan">
      <formula>#REF!</formula>
    </cfRule>
    <cfRule type="cellIs" dxfId="8" priority="2" operator="equal">
      <formula>#REF!</formula>
    </cfRule>
  </conditionalFormatting>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26"/>
  <sheetViews>
    <sheetView showGridLines="0" zoomScale="90" zoomScaleNormal="90" workbookViewId="0">
      <selection activeCell="B7" sqref="B7:P23"/>
    </sheetView>
  </sheetViews>
  <sheetFormatPr baseColWidth="10" defaultRowHeight="14.25" x14ac:dyDescent="0.2"/>
  <cols>
    <col min="1" max="1" width="2.42578125" style="97" customWidth="1"/>
    <col min="2" max="3" width="5" style="97" customWidth="1"/>
    <col min="4" max="4" width="6.28515625" style="97" customWidth="1"/>
    <col min="5" max="13" width="5" style="97" customWidth="1"/>
    <col min="14" max="14" width="15.5703125" style="99" customWidth="1"/>
    <col min="15" max="16" width="8.7109375" style="107" customWidth="1"/>
    <col min="17" max="19" width="5" style="97" customWidth="1"/>
    <col min="20" max="20" width="5.42578125" style="97" bestFit="1" customWidth="1"/>
    <col min="21" max="29" width="5.28515625" style="97" bestFit="1" customWidth="1"/>
    <col min="30" max="30" width="15.42578125" style="107" customWidth="1"/>
    <col min="31" max="31" width="9" style="107" customWidth="1"/>
    <col min="32" max="32" width="8.5703125" style="107" customWidth="1"/>
    <col min="33" max="33" width="11.42578125" style="97"/>
    <col min="34" max="16384" width="11.42578125" style="83"/>
  </cols>
  <sheetData>
    <row r="1" spans="2:32" ht="17.25" customHeight="1" x14ac:dyDescent="0.2">
      <c r="B1" s="273" t="s">
        <v>230</v>
      </c>
      <c r="C1" s="274"/>
      <c r="D1" s="274"/>
      <c r="E1" s="274"/>
      <c r="F1" s="274"/>
      <c r="G1" s="274"/>
      <c r="H1" s="274"/>
      <c r="I1" s="274"/>
      <c r="J1" s="274"/>
      <c r="K1" s="274"/>
      <c r="L1" s="274"/>
      <c r="M1" s="274"/>
      <c r="N1" s="274"/>
      <c r="O1" s="274"/>
      <c r="P1" s="274"/>
      <c r="R1" s="273" t="s">
        <v>231</v>
      </c>
      <c r="S1" s="274"/>
      <c r="T1" s="274"/>
      <c r="U1" s="274"/>
      <c r="V1" s="274"/>
      <c r="W1" s="274"/>
      <c r="X1" s="274"/>
      <c r="Y1" s="274"/>
      <c r="Z1" s="274"/>
      <c r="AA1" s="274"/>
      <c r="AB1" s="274"/>
      <c r="AC1" s="274"/>
      <c r="AD1" s="274"/>
      <c r="AE1" s="274"/>
      <c r="AF1" s="274"/>
    </row>
    <row r="2" spans="2:32" ht="19.5" customHeight="1" x14ac:dyDescent="0.2">
      <c r="B2" s="275"/>
      <c r="C2" s="275"/>
      <c r="D2" s="275"/>
      <c r="E2" s="275"/>
      <c r="F2" s="275"/>
      <c r="G2" s="275"/>
      <c r="H2" s="275"/>
      <c r="I2" s="275"/>
      <c r="J2" s="275"/>
      <c r="K2" s="275"/>
      <c r="L2" s="275"/>
      <c r="M2" s="275"/>
      <c r="N2" s="275"/>
      <c r="O2" s="275"/>
      <c r="P2" s="275"/>
      <c r="R2" s="275"/>
      <c r="S2" s="275"/>
      <c r="T2" s="275"/>
      <c r="U2" s="275"/>
      <c r="V2" s="275"/>
      <c r="W2" s="275"/>
      <c r="X2" s="275"/>
      <c r="Y2" s="275"/>
      <c r="Z2" s="275"/>
      <c r="AA2" s="275"/>
      <c r="AB2" s="275"/>
      <c r="AC2" s="275"/>
      <c r="AD2" s="275"/>
      <c r="AE2" s="275"/>
      <c r="AF2" s="275"/>
    </row>
    <row r="3" spans="2:32" ht="15" x14ac:dyDescent="0.25">
      <c r="B3" s="276" t="s">
        <v>199</v>
      </c>
      <c r="C3" s="276"/>
      <c r="D3" s="276"/>
      <c r="E3" s="276"/>
      <c r="F3" s="276"/>
      <c r="G3" s="276"/>
      <c r="H3" s="276"/>
      <c r="I3" s="276"/>
      <c r="J3" s="276"/>
      <c r="K3" s="276"/>
      <c r="L3" s="276"/>
      <c r="M3" s="276"/>
      <c r="N3" s="276"/>
      <c r="O3" s="276"/>
      <c r="P3" s="276"/>
      <c r="R3" s="277" t="s">
        <v>199</v>
      </c>
      <c r="S3" s="277"/>
      <c r="T3" s="277"/>
      <c r="U3" s="277"/>
      <c r="V3" s="277"/>
      <c r="W3" s="277"/>
      <c r="X3" s="277"/>
      <c r="Y3" s="277"/>
      <c r="Z3" s="277"/>
      <c r="AA3" s="277"/>
      <c r="AB3" s="277"/>
      <c r="AC3" s="277"/>
      <c r="AD3" s="277"/>
      <c r="AE3" s="277"/>
      <c r="AF3" s="277"/>
    </row>
    <row r="4" spans="2:32" ht="23.25" customHeight="1" x14ac:dyDescent="0.2">
      <c r="B4" s="171" t="s">
        <v>200</v>
      </c>
      <c r="C4" s="171" t="s">
        <v>201</v>
      </c>
      <c r="D4" s="171" t="s">
        <v>202</v>
      </c>
      <c r="E4" s="171" t="s">
        <v>203</v>
      </c>
      <c r="F4" s="171" t="s">
        <v>204</v>
      </c>
      <c r="G4" s="171" t="s">
        <v>205</v>
      </c>
      <c r="H4" s="171" t="s">
        <v>206</v>
      </c>
      <c r="I4" s="171" t="s">
        <v>207</v>
      </c>
      <c r="J4" s="171" t="s">
        <v>208</v>
      </c>
      <c r="K4" s="171" t="s">
        <v>209</v>
      </c>
      <c r="L4" s="171" t="s">
        <v>210</v>
      </c>
      <c r="M4" s="171" t="s">
        <v>211</v>
      </c>
      <c r="N4" s="149" t="s">
        <v>212</v>
      </c>
      <c r="O4" s="149" t="s">
        <v>213</v>
      </c>
      <c r="P4" s="149" t="s">
        <v>214</v>
      </c>
      <c r="R4" s="171" t="s">
        <v>200</v>
      </c>
      <c r="S4" s="171" t="s">
        <v>201</v>
      </c>
      <c r="T4" s="171" t="s">
        <v>202</v>
      </c>
      <c r="U4" s="171" t="s">
        <v>203</v>
      </c>
      <c r="V4" s="171" t="s">
        <v>204</v>
      </c>
      <c r="W4" s="171" t="s">
        <v>205</v>
      </c>
      <c r="X4" s="171" t="s">
        <v>206</v>
      </c>
      <c r="Y4" s="171" t="s">
        <v>207</v>
      </c>
      <c r="Z4" s="171" t="s">
        <v>208</v>
      </c>
      <c r="AA4" s="171" t="s">
        <v>209</v>
      </c>
      <c r="AB4" s="171" t="s">
        <v>210</v>
      </c>
      <c r="AC4" s="171" t="s">
        <v>211</v>
      </c>
      <c r="AD4" s="149" t="s">
        <v>212</v>
      </c>
      <c r="AE4" s="149" t="s">
        <v>213</v>
      </c>
      <c r="AF4" s="149" t="s">
        <v>214</v>
      </c>
    </row>
    <row r="5" spans="2:32" s="111" customFormat="1" ht="17.25" customHeight="1" x14ac:dyDescent="0.25">
      <c r="B5" s="146"/>
      <c r="C5" s="146"/>
      <c r="D5" s="146"/>
      <c r="E5" s="146"/>
      <c r="F5" s="146"/>
      <c r="G5" s="146"/>
      <c r="H5" s="146"/>
      <c r="I5" s="146"/>
      <c r="J5" s="146"/>
      <c r="K5" s="146"/>
      <c r="L5" s="146"/>
      <c r="M5" s="159"/>
      <c r="N5" s="147">
        <f>M5</f>
        <v>0</v>
      </c>
      <c r="O5" s="117">
        <v>0.8</v>
      </c>
      <c r="P5" s="117">
        <v>1</v>
      </c>
      <c r="R5" s="146"/>
      <c r="S5" s="146"/>
      <c r="T5" s="146"/>
      <c r="U5" s="146"/>
      <c r="V5" s="146"/>
      <c r="W5" s="146"/>
      <c r="X5" s="146"/>
      <c r="Y5" s="146"/>
      <c r="Z5" s="146"/>
      <c r="AA5" s="146"/>
      <c r="AB5" s="146"/>
      <c r="AC5" s="159"/>
      <c r="AD5" s="117">
        <f>AC5</f>
        <v>0</v>
      </c>
      <c r="AE5" s="117">
        <v>0.8</v>
      </c>
      <c r="AF5" s="117">
        <v>1</v>
      </c>
    </row>
    <row r="6" spans="2:32" x14ac:dyDescent="0.2">
      <c r="B6" s="154">
        <f>+$O$5</f>
        <v>0.8</v>
      </c>
      <c r="C6" s="155">
        <f>+$O$5</f>
        <v>0.8</v>
      </c>
      <c r="D6" s="155">
        <f t="shared" ref="D6:L6" si="0">+$O$5</f>
        <v>0.8</v>
      </c>
      <c r="E6" s="155">
        <f t="shared" si="0"/>
        <v>0.8</v>
      </c>
      <c r="F6" s="155">
        <f t="shared" si="0"/>
        <v>0.8</v>
      </c>
      <c r="G6" s="155">
        <f t="shared" si="0"/>
        <v>0.8</v>
      </c>
      <c r="H6" s="155">
        <f t="shared" si="0"/>
        <v>0.8</v>
      </c>
      <c r="I6" s="155">
        <f t="shared" si="0"/>
        <v>0.8</v>
      </c>
      <c r="J6" s="155">
        <f t="shared" si="0"/>
        <v>0.8</v>
      </c>
      <c r="K6" s="155">
        <f t="shared" si="0"/>
        <v>0.8</v>
      </c>
      <c r="L6" s="155">
        <f t="shared" si="0"/>
        <v>0.8</v>
      </c>
      <c r="M6" s="155">
        <f>+$O$5</f>
        <v>0.8</v>
      </c>
      <c r="N6" s="129"/>
      <c r="O6" s="129"/>
      <c r="P6" s="158"/>
      <c r="R6" s="154">
        <f>+$AE$5</f>
        <v>0.8</v>
      </c>
      <c r="S6" s="155">
        <f>+$AE$5</f>
        <v>0.8</v>
      </c>
      <c r="T6" s="155">
        <f t="shared" ref="T6:AC6" si="1">+$AE$5</f>
        <v>0.8</v>
      </c>
      <c r="U6" s="155">
        <f t="shared" si="1"/>
        <v>0.8</v>
      </c>
      <c r="V6" s="155">
        <f t="shared" si="1"/>
        <v>0.8</v>
      </c>
      <c r="W6" s="155">
        <f t="shared" si="1"/>
        <v>0.8</v>
      </c>
      <c r="X6" s="155">
        <f t="shared" si="1"/>
        <v>0.8</v>
      </c>
      <c r="Y6" s="155">
        <f t="shared" si="1"/>
        <v>0.8</v>
      </c>
      <c r="Z6" s="155">
        <f t="shared" si="1"/>
        <v>0.8</v>
      </c>
      <c r="AA6" s="155">
        <f t="shared" si="1"/>
        <v>0.8</v>
      </c>
      <c r="AB6" s="155">
        <f t="shared" si="1"/>
        <v>0.8</v>
      </c>
      <c r="AC6" s="155">
        <f t="shared" si="1"/>
        <v>0.8</v>
      </c>
      <c r="AD6" s="156"/>
      <c r="AE6" s="156"/>
      <c r="AF6" s="157"/>
    </row>
    <row r="7" spans="2:32" x14ac:dyDescent="0.2">
      <c r="B7" s="278"/>
      <c r="C7" s="279"/>
      <c r="D7" s="279"/>
      <c r="E7" s="279"/>
      <c r="F7" s="279"/>
      <c r="G7" s="279"/>
      <c r="H7" s="279"/>
      <c r="I7" s="279"/>
      <c r="J7" s="279"/>
      <c r="K7" s="279"/>
      <c r="L7" s="279"/>
      <c r="M7" s="279"/>
      <c r="N7" s="279"/>
      <c r="O7" s="279"/>
      <c r="P7" s="280"/>
      <c r="R7" s="278"/>
      <c r="S7" s="279"/>
      <c r="T7" s="279"/>
      <c r="U7" s="279"/>
      <c r="V7" s="279"/>
      <c r="W7" s="279"/>
      <c r="X7" s="279"/>
      <c r="Y7" s="279"/>
      <c r="Z7" s="279"/>
      <c r="AA7" s="279"/>
      <c r="AB7" s="279"/>
      <c r="AC7" s="279"/>
      <c r="AD7" s="279"/>
      <c r="AE7" s="279"/>
      <c r="AF7" s="280"/>
    </row>
    <row r="8" spans="2:32" x14ac:dyDescent="0.2">
      <c r="B8" s="278"/>
      <c r="C8" s="279"/>
      <c r="D8" s="279"/>
      <c r="E8" s="279"/>
      <c r="F8" s="279"/>
      <c r="G8" s="279"/>
      <c r="H8" s="279"/>
      <c r="I8" s="279"/>
      <c r="J8" s="279"/>
      <c r="K8" s="279"/>
      <c r="L8" s="279"/>
      <c r="M8" s="279"/>
      <c r="N8" s="279"/>
      <c r="O8" s="279"/>
      <c r="P8" s="280"/>
      <c r="R8" s="278"/>
      <c r="S8" s="279"/>
      <c r="T8" s="279"/>
      <c r="U8" s="279"/>
      <c r="V8" s="279"/>
      <c r="W8" s="279"/>
      <c r="X8" s="279"/>
      <c r="Y8" s="279"/>
      <c r="Z8" s="279"/>
      <c r="AA8" s="279"/>
      <c r="AB8" s="279"/>
      <c r="AC8" s="279"/>
      <c r="AD8" s="279"/>
      <c r="AE8" s="279"/>
      <c r="AF8" s="280"/>
    </row>
    <row r="9" spans="2:32" x14ac:dyDescent="0.2">
      <c r="B9" s="278"/>
      <c r="C9" s="279"/>
      <c r="D9" s="279"/>
      <c r="E9" s="279"/>
      <c r="F9" s="279"/>
      <c r="G9" s="279"/>
      <c r="H9" s="279"/>
      <c r="I9" s="279"/>
      <c r="J9" s="279"/>
      <c r="K9" s="279"/>
      <c r="L9" s="279"/>
      <c r="M9" s="279"/>
      <c r="N9" s="279"/>
      <c r="O9" s="279"/>
      <c r="P9" s="280"/>
      <c r="R9" s="278"/>
      <c r="S9" s="279"/>
      <c r="T9" s="279"/>
      <c r="U9" s="279"/>
      <c r="V9" s="279"/>
      <c r="W9" s="279"/>
      <c r="X9" s="279"/>
      <c r="Y9" s="279"/>
      <c r="Z9" s="279"/>
      <c r="AA9" s="279"/>
      <c r="AB9" s="279"/>
      <c r="AC9" s="279"/>
      <c r="AD9" s="279"/>
      <c r="AE9" s="279"/>
      <c r="AF9" s="280"/>
    </row>
    <row r="10" spans="2:32" x14ac:dyDescent="0.2">
      <c r="B10" s="278"/>
      <c r="C10" s="279"/>
      <c r="D10" s="279"/>
      <c r="E10" s="279"/>
      <c r="F10" s="279"/>
      <c r="G10" s="279"/>
      <c r="H10" s="279"/>
      <c r="I10" s="279"/>
      <c r="J10" s="279"/>
      <c r="K10" s="279"/>
      <c r="L10" s="279"/>
      <c r="M10" s="279"/>
      <c r="N10" s="279"/>
      <c r="O10" s="279"/>
      <c r="P10" s="280"/>
      <c r="R10" s="278"/>
      <c r="S10" s="279"/>
      <c r="T10" s="279"/>
      <c r="U10" s="279"/>
      <c r="V10" s="279"/>
      <c r="W10" s="279"/>
      <c r="X10" s="279"/>
      <c r="Y10" s="279"/>
      <c r="Z10" s="279"/>
      <c r="AA10" s="279"/>
      <c r="AB10" s="279"/>
      <c r="AC10" s="279"/>
      <c r="AD10" s="279"/>
      <c r="AE10" s="279"/>
      <c r="AF10" s="280"/>
    </row>
    <row r="11" spans="2:32" x14ac:dyDescent="0.2">
      <c r="B11" s="278"/>
      <c r="C11" s="279"/>
      <c r="D11" s="279"/>
      <c r="E11" s="279"/>
      <c r="F11" s="279"/>
      <c r="G11" s="279"/>
      <c r="H11" s="279"/>
      <c r="I11" s="279"/>
      <c r="J11" s="279"/>
      <c r="K11" s="279"/>
      <c r="L11" s="279"/>
      <c r="M11" s="279"/>
      <c r="N11" s="279"/>
      <c r="O11" s="279"/>
      <c r="P11" s="280"/>
      <c r="R11" s="278"/>
      <c r="S11" s="279"/>
      <c r="T11" s="279"/>
      <c r="U11" s="279"/>
      <c r="V11" s="279"/>
      <c r="W11" s="279"/>
      <c r="X11" s="279"/>
      <c r="Y11" s="279"/>
      <c r="Z11" s="279"/>
      <c r="AA11" s="279"/>
      <c r="AB11" s="279"/>
      <c r="AC11" s="279"/>
      <c r="AD11" s="279"/>
      <c r="AE11" s="279"/>
      <c r="AF11" s="280"/>
    </row>
    <row r="12" spans="2:32" x14ac:dyDescent="0.2">
      <c r="B12" s="278"/>
      <c r="C12" s="279"/>
      <c r="D12" s="279"/>
      <c r="E12" s="279"/>
      <c r="F12" s="279"/>
      <c r="G12" s="279"/>
      <c r="H12" s="279"/>
      <c r="I12" s="279"/>
      <c r="J12" s="279"/>
      <c r="K12" s="279"/>
      <c r="L12" s="279"/>
      <c r="M12" s="279"/>
      <c r="N12" s="279"/>
      <c r="O12" s="279"/>
      <c r="P12" s="280"/>
      <c r="R12" s="278"/>
      <c r="S12" s="279"/>
      <c r="T12" s="279"/>
      <c r="U12" s="279"/>
      <c r="V12" s="279"/>
      <c r="W12" s="279"/>
      <c r="X12" s="279"/>
      <c r="Y12" s="279"/>
      <c r="Z12" s="279"/>
      <c r="AA12" s="279"/>
      <c r="AB12" s="279"/>
      <c r="AC12" s="279"/>
      <c r="AD12" s="279"/>
      <c r="AE12" s="279"/>
      <c r="AF12" s="280"/>
    </row>
    <row r="13" spans="2:32" x14ac:dyDescent="0.2">
      <c r="B13" s="278"/>
      <c r="C13" s="279"/>
      <c r="D13" s="279"/>
      <c r="E13" s="279"/>
      <c r="F13" s="279"/>
      <c r="G13" s="279"/>
      <c r="H13" s="279"/>
      <c r="I13" s="279"/>
      <c r="J13" s="279"/>
      <c r="K13" s="279"/>
      <c r="L13" s="279"/>
      <c r="M13" s="279"/>
      <c r="N13" s="279"/>
      <c r="O13" s="279"/>
      <c r="P13" s="280"/>
      <c r="R13" s="278"/>
      <c r="S13" s="279"/>
      <c r="T13" s="279"/>
      <c r="U13" s="279"/>
      <c r="V13" s="279"/>
      <c r="W13" s="279"/>
      <c r="X13" s="279"/>
      <c r="Y13" s="279"/>
      <c r="Z13" s="279"/>
      <c r="AA13" s="279"/>
      <c r="AB13" s="279"/>
      <c r="AC13" s="279"/>
      <c r="AD13" s="279"/>
      <c r="AE13" s="279"/>
      <c r="AF13" s="280"/>
    </row>
    <row r="14" spans="2:32" x14ac:dyDescent="0.2">
      <c r="B14" s="278"/>
      <c r="C14" s="279"/>
      <c r="D14" s="279"/>
      <c r="E14" s="279"/>
      <c r="F14" s="279"/>
      <c r="G14" s="279"/>
      <c r="H14" s="279"/>
      <c r="I14" s="279"/>
      <c r="J14" s="279"/>
      <c r="K14" s="279"/>
      <c r="L14" s="279"/>
      <c r="M14" s="279"/>
      <c r="N14" s="279"/>
      <c r="O14" s="279"/>
      <c r="P14" s="280"/>
      <c r="R14" s="278"/>
      <c r="S14" s="279"/>
      <c r="T14" s="279"/>
      <c r="U14" s="279"/>
      <c r="V14" s="279"/>
      <c r="W14" s="279"/>
      <c r="X14" s="279"/>
      <c r="Y14" s="279"/>
      <c r="Z14" s="279"/>
      <c r="AA14" s="279"/>
      <c r="AB14" s="279"/>
      <c r="AC14" s="279"/>
      <c r="AD14" s="279"/>
      <c r="AE14" s="279"/>
      <c r="AF14" s="280"/>
    </row>
    <row r="15" spans="2:32" x14ac:dyDescent="0.2">
      <c r="B15" s="278"/>
      <c r="C15" s="279"/>
      <c r="D15" s="279"/>
      <c r="E15" s="279"/>
      <c r="F15" s="279"/>
      <c r="G15" s="279"/>
      <c r="H15" s="279"/>
      <c r="I15" s="279"/>
      <c r="J15" s="279"/>
      <c r="K15" s="279"/>
      <c r="L15" s="279"/>
      <c r="M15" s="279"/>
      <c r="N15" s="279"/>
      <c r="O15" s="279"/>
      <c r="P15" s="280"/>
      <c r="R15" s="278"/>
      <c r="S15" s="279"/>
      <c r="T15" s="279"/>
      <c r="U15" s="279"/>
      <c r="V15" s="279"/>
      <c r="W15" s="279"/>
      <c r="X15" s="279"/>
      <c r="Y15" s="279"/>
      <c r="Z15" s="279"/>
      <c r="AA15" s="279"/>
      <c r="AB15" s="279"/>
      <c r="AC15" s="279"/>
      <c r="AD15" s="279"/>
      <c r="AE15" s="279"/>
      <c r="AF15" s="280"/>
    </row>
    <row r="16" spans="2:32" x14ac:dyDescent="0.2">
      <c r="B16" s="278"/>
      <c r="C16" s="279"/>
      <c r="D16" s="279"/>
      <c r="E16" s="279"/>
      <c r="F16" s="279"/>
      <c r="G16" s="279"/>
      <c r="H16" s="279"/>
      <c r="I16" s="279"/>
      <c r="J16" s="279"/>
      <c r="K16" s="279"/>
      <c r="L16" s="279"/>
      <c r="M16" s="279"/>
      <c r="N16" s="279"/>
      <c r="O16" s="279"/>
      <c r="P16" s="280"/>
      <c r="R16" s="278"/>
      <c r="S16" s="279"/>
      <c r="T16" s="279"/>
      <c r="U16" s="279"/>
      <c r="V16" s="279"/>
      <c r="W16" s="279"/>
      <c r="X16" s="279"/>
      <c r="Y16" s="279"/>
      <c r="Z16" s="279"/>
      <c r="AA16" s="279"/>
      <c r="AB16" s="279"/>
      <c r="AC16" s="279"/>
      <c r="AD16" s="279"/>
      <c r="AE16" s="279"/>
      <c r="AF16" s="280"/>
    </row>
    <row r="17" spans="2:32" x14ac:dyDescent="0.2">
      <c r="B17" s="278"/>
      <c r="C17" s="279"/>
      <c r="D17" s="279"/>
      <c r="E17" s="279"/>
      <c r="F17" s="279"/>
      <c r="G17" s="279"/>
      <c r="H17" s="279"/>
      <c r="I17" s="279"/>
      <c r="J17" s="279"/>
      <c r="K17" s="279"/>
      <c r="L17" s="279"/>
      <c r="M17" s="279"/>
      <c r="N17" s="279"/>
      <c r="O17" s="279"/>
      <c r="P17" s="280"/>
      <c r="R17" s="278"/>
      <c r="S17" s="279"/>
      <c r="T17" s="279"/>
      <c r="U17" s="279"/>
      <c r="V17" s="279"/>
      <c r="W17" s="279"/>
      <c r="X17" s="279"/>
      <c r="Y17" s="279"/>
      <c r="Z17" s="279"/>
      <c r="AA17" s="279"/>
      <c r="AB17" s="279"/>
      <c r="AC17" s="279"/>
      <c r="AD17" s="279"/>
      <c r="AE17" s="279"/>
      <c r="AF17" s="280"/>
    </row>
    <row r="18" spans="2:32" x14ac:dyDescent="0.2">
      <c r="B18" s="278"/>
      <c r="C18" s="279"/>
      <c r="D18" s="279"/>
      <c r="E18" s="279"/>
      <c r="F18" s="279"/>
      <c r="G18" s="279"/>
      <c r="H18" s="279"/>
      <c r="I18" s="279"/>
      <c r="J18" s="279"/>
      <c r="K18" s="279"/>
      <c r="L18" s="279"/>
      <c r="M18" s="279"/>
      <c r="N18" s="279"/>
      <c r="O18" s="279"/>
      <c r="P18" s="280"/>
      <c r="R18" s="278"/>
      <c r="S18" s="279"/>
      <c r="T18" s="279"/>
      <c r="U18" s="279"/>
      <c r="V18" s="279"/>
      <c r="W18" s="279"/>
      <c r="X18" s="279"/>
      <c r="Y18" s="279"/>
      <c r="Z18" s="279"/>
      <c r="AA18" s="279"/>
      <c r="AB18" s="279"/>
      <c r="AC18" s="279"/>
      <c r="AD18" s="279"/>
      <c r="AE18" s="279"/>
      <c r="AF18" s="280"/>
    </row>
    <row r="19" spans="2:32" x14ac:dyDescent="0.2">
      <c r="B19" s="278"/>
      <c r="C19" s="279"/>
      <c r="D19" s="279"/>
      <c r="E19" s="279"/>
      <c r="F19" s="279"/>
      <c r="G19" s="279"/>
      <c r="H19" s="279"/>
      <c r="I19" s="279"/>
      <c r="J19" s="279"/>
      <c r="K19" s="279"/>
      <c r="L19" s="279"/>
      <c r="M19" s="279"/>
      <c r="N19" s="279"/>
      <c r="O19" s="279"/>
      <c r="P19" s="280"/>
      <c r="R19" s="278"/>
      <c r="S19" s="279"/>
      <c r="T19" s="279"/>
      <c r="U19" s="279"/>
      <c r="V19" s="279"/>
      <c r="W19" s="279"/>
      <c r="X19" s="279"/>
      <c r="Y19" s="279"/>
      <c r="Z19" s="279"/>
      <c r="AA19" s="279"/>
      <c r="AB19" s="279"/>
      <c r="AC19" s="279"/>
      <c r="AD19" s="279"/>
      <c r="AE19" s="279"/>
      <c r="AF19" s="280"/>
    </row>
    <row r="20" spans="2:32" x14ac:dyDescent="0.2">
      <c r="B20" s="278"/>
      <c r="C20" s="279"/>
      <c r="D20" s="279"/>
      <c r="E20" s="279"/>
      <c r="F20" s="279"/>
      <c r="G20" s="279"/>
      <c r="H20" s="279"/>
      <c r="I20" s="279"/>
      <c r="J20" s="279"/>
      <c r="K20" s="279"/>
      <c r="L20" s="279"/>
      <c r="M20" s="279"/>
      <c r="N20" s="279"/>
      <c r="O20" s="279"/>
      <c r="P20" s="280"/>
      <c r="R20" s="278"/>
      <c r="S20" s="279"/>
      <c r="T20" s="279"/>
      <c r="U20" s="279"/>
      <c r="V20" s="279"/>
      <c r="W20" s="279"/>
      <c r="X20" s="279"/>
      <c r="Y20" s="279"/>
      <c r="Z20" s="279"/>
      <c r="AA20" s="279"/>
      <c r="AB20" s="279"/>
      <c r="AC20" s="279"/>
      <c r="AD20" s="279"/>
      <c r="AE20" s="279"/>
      <c r="AF20" s="280"/>
    </row>
    <row r="21" spans="2:32" x14ac:dyDescent="0.2">
      <c r="B21" s="278"/>
      <c r="C21" s="279"/>
      <c r="D21" s="279"/>
      <c r="E21" s="279"/>
      <c r="F21" s="279"/>
      <c r="G21" s="279"/>
      <c r="H21" s="279"/>
      <c r="I21" s="279"/>
      <c r="J21" s="279"/>
      <c r="K21" s="279"/>
      <c r="L21" s="279"/>
      <c r="M21" s="279"/>
      <c r="N21" s="279"/>
      <c r="O21" s="279"/>
      <c r="P21" s="280"/>
      <c r="R21" s="278"/>
      <c r="S21" s="279"/>
      <c r="T21" s="279"/>
      <c r="U21" s="279"/>
      <c r="V21" s="279"/>
      <c r="W21" s="279"/>
      <c r="X21" s="279"/>
      <c r="Y21" s="279"/>
      <c r="Z21" s="279"/>
      <c r="AA21" s="279"/>
      <c r="AB21" s="279"/>
      <c r="AC21" s="279"/>
      <c r="AD21" s="279"/>
      <c r="AE21" s="279"/>
      <c r="AF21" s="280"/>
    </row>
    <row r="22" spans="2:32" x14ac:dyDescent="0.2">
      <c r="B22" s="278"/>
      <c r="C22" s="279"/>
      <c r="D22" s="279"/>
      <c r="E22" s="279"/>
      <c r="F22" s="279"/>
      <c r="G22" s="279"/>
      <c r="H22" s="279"/>
      <c r="I22" s="279"/>
      <c r="J22" s="279"/>
      <c r="K22" s="279"/>
      <c r="L22" s="279"/>
      <c r="M22" s="279"/>
      <c r="N22" s="279"/>
      <c r="O22" s="279"/>
      <c r="P22" s="280"/>
      <c r="R22" s="278"/>
      <c r="S22" s="279"/>
      <c r="T22" s="279"/>
      <c r="U22" s="279"/>
      <c r="V22" s="279"/>
      <c r="W22" s="279"/>
      <c r="X22" s="279"/>
      <c r="Y22" s="279"/>
      <c r="Z22" s="279"/>
      <c r="AA22" s="279"/>
      <c r="AB22" s="279"/>
      <c r="AC22" s="279"/>
      <c r="AD22" s="279"/>
      <c r="AE22" s="279"/>
      <c r="AF22" s="280"/>
    </row>
    <row r="23" spans="2:32" x14ac:dyDescent="0.2">
      <c r="B23" s="281"/>
      <c r="C23" s="282"/>
      <c r="D23" s="282"/>
      <c r="E23" s="282"/>
      <c r="F23" s="282"/>
      <c r="G23" s="282"/>
      <c r="H23" s="282"/>
      <c r="I23" s="282"/>
      <c r="J23" s="282"/>
      <c r="K23" s="282"/>
      <c r="L23" s="282"/>
      <c r="M23" s="282"/>
      <c r="N23" s="282"/>
      <c r="O23" s="282"/>
      <c r="P23" s="283"/>
      <c r="R23" s="281"/>
      <c r="S23" s="282"/>
      <c r="T23" s="282"/>
      <c r="U23" s="282"/>
      <c r="V23" s="282"/>
      <c r="W23" s="282"/>
      <c r="X23" s="282"/>
      <c r="Y23" s="282"/>
      <c r="Z23" s="282"/>
      <c r="AA23" s="282"/>
      <c r="AB23" s="282"/>
      <c r="AC23" s="282"/>
      <c r="AD23" s="282"/>
      <c r="AE23" s="282"/>
      <c r="AF23" s="283"/>
    </row>
    <row r="24" spans="2:32" ht="15" x14ac:dyDescent="0.25">
      <c r="B24" s="277" t="s">
        <v>215</v>
      </c>
      <c r="C24" s="277"/>
      <c r="D24" s="277"/>
      <c r="E24" s="277"/>
      <c r="F24" s="277"/>
      <c r="G24" s="277"/>
      <c r="H24" s="277"/>
      <c r="I24" s="277"/>
      <c r="J24" s="277"/>
      <c r="K24" s="277"/>
      <c r="L24" s="277"/>
      <c r="M24" s="277"/>
      <c r="N24" s="277"/>
      <c r="O24" s="277"/>
      <c r="P24" s="277"/>
      <c r="R24" s="277" t="s">
        <v>215</v>
      </c>
      <c r="S24" s="277"/>
      <c r="T24" s="277"/>
      <c r="U24" s="277"/>
      <c r="V24" s="277"/>
      <c r="W24" s="277"/>
      <c r="X24" s="277"/>
      <c r="Y24" s="277"/>
      <c r="Z24" s="277"/>
      <c r="AA24" s="277"/>
      <c r="AB24" s="277"/>
      <c r="AC24" s="277"/>
      <c r="AD24" s="277"/>
      <c r="AE24" s="277"/>
      <c r="AF24" s="277"/>
    </row>
    <row r="25" spans="2:32" s="109" customFormat="1" ht="24" customHeight="1" x14ac:dyDescent="0.25">
      <c r="B25" s="270" t="s">
        <v>72</v>
      </c>
      <c r="C25" s="270"/>
      <c r="D25" s="271"/>
      <c r="E25" s="271"/>
      <c r="F25" s="271"/>
      <c r="G25" s="271"/>
      <c r="H25" s="271"/>
      <c r="I25" s="271"/>
      <c r="J25" s="271"/>
      <c r="K25" s="271"/>
      <c r="L25" s="271"/>
      <c r="M25" s="271"/>
      <c r="N25" s="271"/>
      <c r="O25" s="271"/>
      <c r="P25" s="271"/>
      <c r="R25" s="270" t="s">
        <v>72</v>
      </c>
      <c r="S25" s="270"/>
      <c r="T25" s="271"/>
      <c r="U25" s="271"/>
      <c r="V25" s="271"/>
      <c r="W25" s="271"/>
      <c r="X25" s="271"/>
      <c r="Y25" s="271"/>
      <c r="Z25" s="271"/>
      <c r="AA25" s="271"/>
      <c r="AB25" s="271"/>
      <c r="AC25" s="271"/>
      <c r="AD25" s="271"/>
      <c r="AE25" s="271"/>
      <c r="AF25" s="271"/>
    </row>
    <row r="26" spans="2:32" x14ac:dyDescent="0.2">
      <c r="B26" s="272"/>
      <c r="C26" s="272"/>
    </row>
  </sheetData>
  <mergeCells count="13">
    <mergeCell ref="R1:AF2"/>
    <mergeCell ref="R3:AF3"/>
    <mergeCell ref="R24:AF24"/>
    <mergeCell ref="R25:S25"/>
    <mergeCell ref="T25:AF25"/>
    <mergeCell ref="R7:AF23"/>
    <mergeCell ref="B25:C25"/>
    <mergeCell ref="D25:P25"/>
    <mergeCell ref="B26:C26"/>
    <mergeCell ref="B1:P2"/>
    <mergeCell ref="B3:P3"/>
    <mergeCell ref="B24:P24"/>
    <mergeCell ref="B7:P23"/>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Hoja4"/>
  <dimension ref="B4:K20"/>
  <sheetViews>
    <sheetView topLeftCell="A14" workbookViewId="0">
      <selection activeCell="C1" sqref="C1:C2"/>
    </sheetView>
  </sheetViews>
  <sheetFormatPr baseColWidth="10" defaultRowHeight="15" x14ac:dyDescent="0.25"/>
  <cols>
    <col min="3" max="3" width="17.5703125" customWidth="1"/>
    <col min="4" max="4" width="30.85546875" customWidth="1"/>
    <col min="7" max="7" width="15.7109375" customWidth="1"/>
    <col min="8" max="8" width="28" customWidth="1"/>
    <col min="11" max="11" width="12.140625" customWidth="1"/>
  </cols>
  <sheetData>
    <row r="4" spans="2:11" ht="15.75" thickBot="1" x14ac:dyDescent="0.3"/>
    <row r="5" spans="2:11" ht="32.25" thickBot="1" x14ac:dyDescent="0.3">
      <c r="B5" s="38" t="s">
        <v>123</v>
      </c>
      <c r="C5" s="38" t="s">
        <v>124</v>
      </c>
      <c r="D5" s="38" t="s">
        <v>125</v>
      </c>
      <c r="E5" s="38" t="s">
        <v>126</v>
      </c>
      <c r="G5" s="43" t="s">
        <v>147</v>
      </c>
      <c r="H5" s="43" t="s">
        <v>150</v>
      </c>
      <c r="I5" s="43" t="s">
        <v>148</v>
      </c>
      <c r="J5" s="43" t="s">
        <v>89</v>
      </c>
      <c r="K5" s="43" t="s">
        <v>149</v>
      </c>
    </row>
    <row r="6" spans="2:11" ht="111" thickBot="1" x14ac:dyDescent="0.3">
      <c r="B6" s="284" t="s">
        <v>127</v>
      </c>
      <c r="C6" s="39" t="s">
        <v>128</v>
      </c>
      <c r="D6" s="39" t="s">
        <v>129</v>
      </c>
      <c r="E6" s="39" t="s">
        <v>130</v>
      </c>
      <c r="G6" s="41" t="s">
        <v>151</v>
      </c>
      <c r="H6" s="42" t="s">
        <v>156</v>
      </c>
      <c r="I6" s="44">
        <v>4</v>
      </c>
      <c r="J6" s="45">
        <f>+I6/9</f>
        <v>0.44444444444444442</v>
      </c>
      <c r="K6" s="46">
        <f>+J6</f>
        <v>0.44444444444444442</v>
      </c>
    </row>
    <row r="7" spans="2:11" ht="63.75" thickBot="1" x14ac:dyDescent="0.3">
      <c r="B7" s="285"/>
      <c r="C7" s="39" t="s">
        <v>131</v>
      </c>
      <c r="D7" s="39" t="s">
        <v>132</v>
      </c>
      <c r="E7" s="39" t="s">
        <v>130</v>
      </c>
      <c r="G7" s="41" t="s">
        <v>152</v>
      </c>
      <c r="H7" s="42" t="s">
        <v>155</v>
      </c>
      <c r="I7" s="44">
        <v>3</v>
      </c>
      <c r="J7" s="45">
        <f>+I7/9</f>
        <v>0.33333333333333331</v>
      </c>
      <c r="K7" s="46">
        <f>+J7+K6</f>
        <v>0.77777777777777768</v>
      </c>
    </row>
    <row r="8" spans="2:11" ht="48" thickBot="1" x14ac:dyDescent="0.3">
      <c r="B8" s="285"/>
      <c r="C8" s="39" t="s">
        <v>133</v>
      </c>
      <c r="D8" s="39" t="s">
        <v>134</v>
      </c>
      <c r="E8" s="39" t="s">
        <v>130</v>
      </c>
      <c r="G8" s="42" t="s">
        <v>153</v>
      </c>
      <c r="H8" s="42" t="s">
        <v>157</v>
      </c>
      <c r="I8" s="44">
        <v>1</v>
      </c>
      <c r="J8" s="45">
        <f>+I8/9</f>
        <v>0.1111111111111111</v>
      </c>
      <c r="K8" s="46">
        <f>+J8+K7</f>
        <v>0.88888888888888884</v>
      </c>
    </row>
    <row r="9" spans="2:11" ht="95.25" thickBot="1" x14ac:dyDescent="0.3">
      <c r="B9" s="285"/>
      <c r="C9" s="39" t="s">
        <v>135</v>
      </c>
      <c r="D9" s="39" t="s">
        <v>136</v>
      </c>
      <c r="E9" s="39" t="s">
        <v>130</v>
      </c>
      <c r="G9" s="42" t="s">
        <v>154</v>
      </c>
      <c r="H9" s="42" t="s">
        <v>158</v>
      </c>
      <c r="I9" s="44">
        <v>1</v>
      </c>
      <c r="J9" s="45">
        <f>+I9/9</f>
        <v>0.1111111111111111</v>
      </c>
      <c r="K9" s="46">
        <f>+J9+K8</f>
        <v>1</v>
      </c>
    </row>
    <row r="10" spans="2:11" ht="48" thickBot="1" x14ac:dyDescent="0.3">
      <c r="B10" s="285"/>
      <c r="C10" s="39" t="s">
        <v>138</v>
      </c>
      <c r="D10" s="39" t="s">
        <v>139</v>
      </c>
      <c r="E10" s="39" t="s">
        <v>130</v>
      </c>
    </row>
    <row r="11" spans="2:11" ht="48" thickBot="1" x14ac:dyDescent="0.3">
      <c r="B11" s="285"/>
      <c r="C11" s="39" t="s">
        <v>140</v>
      </c>
      <c r="D11" s="39" t="s">
        <v>141</v>
      </c>
      <c r="E11" s="39" t="s">
        <v>130</v>
      </c>
    </row>
    <row r="12" spans="2:11" ht="63.75" thickBot="1" x14ac:dyDescent="0.3">
      <c r="B12" s="286"/>
      <c r="C12" s="39" t="s">
        <v>142</v>
      </c>
      <c r="D12" s="39" t="s">
        <v>143</v>
      </c>
      <c r="E12" s="40" t="s">
        <v>137</v>
      </c>
    </row>
    <row r="13" spans="2:11" ht="63.75" thickBot="1" x14ac:dyDescent="0.3">
      <c r="B13" s="284" t="s">
        <v>144</v>
      </c>
      <c r="C13" s="39" t="s">
        <v>145</v>
      </c>
      <c r="D13" s="39" t="s">
        <v>143</v>
      </c>
      <c r="E13" s="40" t="s">
        <v>137</v>
      </c>
    </row>
    <row r="14" spans="2:11" ht="32.25" thickBot="1" x14ac:dyDescent="0.3">
      <c r="B14" s="286"/>
      <c r="C14" s="39" t="s">
        <v>146</v>
      </c>
      <c r="D14" s="39" t="s">
        <v>141</v>
      </c>
      <c r="E14" s="39" t="s">
        <v>130</v>
      </c>
    </row>
    <row r="15" spans="2:11" x14ac:dyDescent="0.25">
      <c r="C15">
        <f>+COUNTA(C6:C14)</f>
        <v>9</v>
      </c>
    </row>
    <row r="19" spans="3:7" ht="30" x14ac:dyDescent="0.25">
      <c r="C19" s="47" t="s">
        <v>159</v>
      </c>
      <c r="D19" s="47" t="s">
        <v>160</v>
      </c>
      <c r="E19" s="47" t="s">
        <v>161</v>
      </c>
      <c r="F19" s="47" t="s">
        <v>162</v>
      </c>
      <c r="G19" s="47" t="s">
        <v>163</v>
      </c>
    </row>
    <row r="20" spans="3:7" x14ac:dyDescent="0.25">
      <c r="C20" s="48">
        <v>12</v>
      </c>
      <c r="D20" s="48">
        <v>12</v>
      </c>
      <c r="E20" s="48">
        <v>23</v>
      </c>
      <c r="F20" s="48">
        <v>14</v>
      </c>
      <c r="G20" s="48">
        <v>9</v>
      </c>
    </row>
  </sheetData>
  <sortState xmlns:xlrd2="http://schemas.microsoft.com/office/spreadsheetml/2017/richdata2" ref="G6:K9">
    <sortCondition descending="1" ref="I6"/>
  </sortState>
  <mergeCells count="2">
    <mergeCell ref="B6:B12"/>
    <mergeCell ref="B13:B14"/>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E91FFC-5914-4BAD-A7CF-A9FA06B3E750}">
  <dimension ref="B1:P36"/>
  <sheetViews>
    <sheetView showGridLines="0" zoomScale="85" zoomScaleNormal="85" workbookViewId="0">
      <selection activeCell="B7" sqref="B7:P23"/>
    </sheetView>
  </sheetViews>
  <sheetFormatPr baseColWidth="10" defaultRowHeight="14.25" x14ac:dyDescent="0.2"/>
  <cols>
    <col min="1" max="1" width="2.7109375" style="97" customWidth="1"/>
    <col min="2" max="2" width="5.28515625" style="97" customWidth="1"/>
    <col min="3" max="4" width="6" style="97" customWidth="1"/>
    <col min="5" max="6" width="6.85546875" style="97" customWidth="1"/>
    <col min="7" max="9" width="5.28515625" style="97" customWidth="1"/>
    <col min="10" max="10" width="5.85546875" style="97" customWidth="1"/>
    <col min="11" max="11" width="6.5703125" style="97" customWidth="1"/>
    <col min="12" max="13" width="5.28515625" style="97" customWidth="1"/>
    <col min="14" max="14" width="14.7109375" style="97" customWidth="1"/>
    <col min="15" max="15" width="9.28515625" style="97" customWidth="1"/>
    <col min="16" max="16" width="9.42578125" style="97" customWidth="1"/>
    <col min="17" max="17" width="5.5703125" style="97" customWidth="1"/>
    <col min="18" max="16384" width="11.42578125" style="97"/>
  </cols>
  <sheetData>
    <row r="1" spans="2:16" s="104" customFormat="1" ht="14.25" customHeight="1" x14ac:dyDescent="0.25">
      <c r="B1" s="273" t="s">
        <v>235</v>
      </c>
      <c r="C1" s="273"/>
      <c r="D1" s="273"/>
      <c r="E1" s="273"/>
      <c r="F1" s="273"/>
      <c r="G1" s="273"/>
      <c r="H1" s="273"/>
      <c r="I1" s="273"/>
      <c r="J1" s="273"/>
      <c r="K1" s="273"/>
      <c r="L1" s="273"/>
      <c r="M1" s="273"/>
      <c r="N1" s="273"/>
      <c r="O1" s="273"/>
      <c r="P1" s="273"/>
    </row>
    <row r="2" spans="2:16" s="104" customFormat="1" ht="23.25" customHeight="1" x14ac:dyDescent="0.25">
      <c r="B2" s="291"/>
      <c r="C2" s="291"/>
      <c r="D2" s="291"/>
      <c r="E2" s="291"/>
      <c r="F2" s="291"/>
      <c r="G2" s="291"/>
      <c r="H2" s="291"/>
      <c r="I2" s="291"/>
      <c r="J2" s="291"/>
      <c r="K2" s="291"/>
      <c r="L2" s="291"/>
      <c r="M2" s="291"/>
      <c r="N2" s="291"/>
      <c r="O2" s="291"/>
      <c r="P2" s="291"/>
    </row>
    <row r="3" spans="2:16" s="104" customFormat="1" ht="15" x14ac:dyDescent="0.25">
      <c r="B3" s="276" t="s">
        <v>199</v>
      </c>
      <c r="C3" s="276"/>
      <c r="D3" s="276"/>
      <c r="E3" s="276"/>
      <c r="F3" s="276"/>
      <c r="G3" s="276"/>
      <c r="H3" s="276"/>
      <c r="I3" s="276"/>
      <c r="J3" s="276"/>
      <c r="K3" s="276"/>
      <c r="L3" s="276"/>
      <c r="M3" s="276"/>
      <c r="N3" s="276"/>
      <c r="O3" s="276"/>
      <c r="P3" s="276"/>
    </row>
    <row r="4" spans="2:16" s="104" customFormat="1" ht="27.75" customHeight="1" x14ac:dyDescent="0.25">
      <c r="B4" s="149" t="s">
        <v>200</v>
      </c>
      <c r="C4" s="149" t="s">
        <v>201</v>
      </c>
      <c r="D4" s="149" t="s">
        <v>202</v>
      </c>
      <c r="E4" s="149" t="s">
        <v>203</v>
      </c>
      <c r="F4" s="149" t="s">
        <v>204</v>
      </c>
      <c r="G4" s="149" t="s">
        <v>205</v>
      </c>
      <c r="H4" s="149" t="s">
        <v>206</v>
      </c>
      <c r="I4" s="149" t="s">
        <v>207</v>
      </c>
      <c r="J4" s="149" t="s">
        <v>208</v>
      </c>
      <c r="K4" s="149" t="s">
        <v>209</v>
      </c>
      <c r="L4" s="149" t="s">
        <v>210</v>
      </c>
      <c r="M4" s="149" t="s">
        <v>211</v>
      </c>
      <c r="N4" s="149" t="s">
        <v>212</v>
      </c>
      <c r="O4" s="149" t="s">
        <v>213</v>
      </c>
      <c r="P4" s="149" t="s">
        <v>214</v>
      </c>
    </row>
    <row r="5" spans="2:16" s="116" customFormat="1" ht="17.25" customHeight="1" x14ac:dyDescent="0.25">
      <c r="B5" s="143"/>
      <c r="C5" s="143"/>
      <c r="D5" s="143"/>
      <c r="E5" s="143"/>
      <c r="F5" s="143"/>
      <c r="G5" s="143"/>
      <c r="H5" s="143"/>
      <c r="I5" s="143"/>
      <c r="J5" s="143"/>
      <c r="K5" s="143"/>
      <c r="L5" s="143"/>
      <c r="M5" s="115"/>
      <c r="N5" s="110">
        <f>+M5</f>
        <v>0</v>
      </c>
      <c r="O5" s="110">
        <v>0.9</v>
      </c>
      <c r="P5" s="110">
        <v>1</v>
      </c>
    </row>
    <row r="6" spans="2:16" s="104" customFormat="1" ht="7.5" customHeight="1" x14ac:dyDescent="0.2">
      <c r="B6" s="120">
        <f>+$O$5</f>
        <v>0.9</v>
      </c>
      <c r="C6" s="121">
        <f t="shared" ref="C6:M6" si="0">+$O$5</f>
        <v>0.9</v>
      </c>
      <c r="D6" s="121">
        <f t="shared" si="0"/>
        <v>0.9</v>
      </c>
      <c r="E6" s="121">
        <f t="shared" si="0"/>
        <v>0.9</v>
      </c>
      <c r="F6" s="121">
        <f t="shared" si="0"/>
        <v>0.9</v>
      </c>
      <c r="G6" s="121">
        <f t="shared" si="0"/>
        <v>0.9</v>
      </c>
      <c r="H6" s="121">
        <f t="shared" si="0"/>
        <v>0.9</v>
      </c>
      <c r="I6" s="121">
        <f t="shared" si="0"/>
        <v>0.9</v>
      </c>
      <c r="J6" s="121">
        <f t="shared" si="0"/>
        <v>0.9</v>
      </c>
      <c r="K6" s="121">
        <f t="shared" si="0"/>
        <v>0.9</v>
      </c>
      <c r="L6" s="121">
        <f t="shared" si="0"/>
        <v>0.9</v>
      </c>
      <c r="M6" s="121">
        <f t="shared" si="0"/>
        <v>0.9</v>
      </c>
      <c r="N6" s="118"/>
      <c r="O6" s="118"/>
      <c r="P6" s="119"/>
    </row>
    <row r="7" spans="2:16" s="104" customFormat="1" x14ac:dyDescent="0.25">
      <c r="B7" s="278"/>
      <c r="C7" s="279"/>
      <c r="D7" s="279"/>
      <c r="E7" s="279"/>
      <c r="F7" s="279"/>
      <c r="G7" s="279"/>
      <c r="H7" s="279"/>
      <c r="I7" s="279"/>
      <c r="J7" s="279"/>
      <c r="K7" s="279"/>
      <c r="L7" s="279"/>
      <c r="M7" s="279"/>
      <c r="N7" s="279"/>
      <c r="O7" s="279"/>
      <c r="P7" s="280"/>
    </row>
    <row r="8" spans="2:16" s="104" customFormat="1" x14ac:dyDescent="0.25">
      <c r="B8" s="278"/>
      <c r="C8" s="279"/>
      <c r="D8" s="279"/>
      <c r="E8" s="279"/>
      <c r="F8" s="279"/>
      <c r="G8" s="279"/>
      <c r="H8" s="279"/>
      <c r="I8" s="279"/>
      <c r="J8" s="279"/>
      <c r="K8" s="279"/>
      <c r="L8" s="279"/>
      <c r="M8" s="279"/>
      <c r="N8" s="279"/>
      <c r="O8" s="279"/>
      <c r="P8" s="280"/>
    </row>
    <row r="9" spans="2:16" s="104" customFormat="1" x14ac:dyDescent="0.25">
      <c r="B9" s="278"/>
      <c r="C9" s="279"/>
      <c r="D9" s="279"/>
      <c r="E9" s="279"/>
      <c r="F9" s="279"/>
      <c r="G9" s="279"/>
      <c r="H9" s="279"/>
      <c r="I9" s="279"/>
      <c r="J9" s="279"/>
      <c r="K9" s="279"/>
      <c r="L9" s="279"/>
      <c r="M9" s="279"/>
      <c r="N9" s="279"/>
      <c r="O9" s="279"/>
      <c r="P9" s="280"/>
    </row>
    <row r="10" spans="2:16" s="104" customFormat="1" x14ac:dyDescent="0.25">
      <c r="B10" s="278"/>
      <c r="C10" s="279"/>
      <c r="D10" s="279"/>
      <c r="E10" s="279"/>
      <c r="F10" s="279"/>
      <c r="G10" s="279"/>
      <c r="H10" s="279"/>
      <c r="I10" s="279"/>
      <c r="J10" s="279"/>
      <c r="K10" s="279"/>
      <c r="L10" s="279"/>
      <c r="M10" s="279"/>
      <c r="N10" s="279"/>
      <c r="O10" s="279"/>
      <c r="P10" s="280"/>
    </row>
    <row r="11" spans="2:16" s="104" customFormat="1" x14ac:dyDescent="0.25">
      <c r="B11" s="278"/>
      <c r="C11" s="279"/>
      <c r="D11" s="279"/>
      <c r="E11" s="279"/>
      <c r="F11" s="279"/>
      <c r="G11" s="279"/>
      <c r="H11" s="279"/>
      <c r="I11" s="279"/>
      <c r="J11" s="279"/>
      <c r="K11" s="279"/>
      <c r="L11" s="279"/>
      <c r="M11" s="279"/>
      <c r="N11" s="279"/>
      <c r="O11" s="279"/>
      <c r="P11" s="280"/>
    </row>
    <row r="12" spans="2:16" s="104" customFormat="1" x14ac:dyDescent="0.25">
      <c r="B12" s="278"/>
      <c r="C12" s="279"/>
      <c r="D12" s="279"/>
      <c r="E12" s="279"/>
      <c r="F12" s="279"/>
      <c r="G12" s="279"/>
      <c r="H12" s="279"/>
      <c r="I12" s="279"/>
      <c r="J12" s="279"/>
      <c r="K12" s="279"/>
      <c r="L12" s="279"/>
      <c r="M12" s="279"/>
      <c r="N12" s="279"/>
      <c r="O12" s="279"/>
      <c r="P12" s="280"/>
    </row>
    <row r="13" spans="2:16" s="104" customFormat="1" x14ac:dyDescent="0.25">
      <c r="B13" s="278"/>
      <c r="C13" s="279"/>
      <c r="D13" s="279"/>
      <c r="E13" s="279"/>
      <c r="F13" s="279"/>
      <c r="G13" s="279"/>
      <c r="H13" s="279"/>
      <c r="I13" s="279"/>
      <c r="J13" s="279"/>
      <c r="K13" s="279"/>
      <c r="L13" s="279"/>
      <c r="M13" s="279"/>
      <c r="N13" s="279"/>
      <c r="O13" s="279"/>
      <c r="P13" s="280"/>
    </row>
    <row r="14" spans="2:16" s="104" customFormat="1" x14ac:dyDescent="0.25">
      <c r="B14" s="278"/>
      <c r="C14" s="279"/>
      <c r="D14" s="279"/>
      <c r="E14" s="279"/>
      <c r="F14" s="279"/>
      <c r="G14" s="279"/>
      <c r="H14" s="279"/>
      <c r="I14" s="279"/>
      <c r="J14" s="279"/>
      <c r="K14" s="279"/>
      <c r="L14" s="279"/>
      <c r="M14" s="279"/>
      <c r="N14" s="279"/>
      <c r="O14" s="279"/>
      <c r="P14" s="280"/>
    </row>
    <row r="15" spans="2:16" s="104" customFormat="1" x14ac:dyDescent="0.25">
      <c r="B15" s="278"/>
      <c r="C15" s="279"/>
      <c r="D15" s="279"/>
      <c r="E15" s="279"/>
      <c r="F15" s="279"/>
      <c r="G15" s="279"/>
      <c r="H15" s="279"/>
      <c r="I15" s="279"/>
      <c r="J15" s="279"/>
      <c r="K15" s="279"/>
      <c r="L15" s="279"/>
      <c r="M15" s="279"/>
      <c r="N15" s="279"/>
      <c r="O15" s="279"/>
      <c r="P15" s="280"/>
    </row>
    <row r="16" spans="2:16" s="104" customFormat="1" x14ac:dyDescent="0.25">
      <c r="B16" s="278"/>
      <c r="C16" s="279"/>
      <c r="D16" s="279"/>
      <c r="E16" s="279"/>
      <c r="F16" s="279"/>
      <c r="G16" s="279"/>
      <c r="H16" s="279"/>
      <c r="I16" s="279"/>
      <c r="J16" s="279"/>
      <c r="K16" s="279"/>
      <c r="L16" s="279"/>
      <c r="M16" s="279"/>
      <c r="N16" s="279"/>
      <c r="O16" s="279"/>
      <c r="P16" s="280"/>
    </row>
    <row r="17" spans="2:16" s="104" customFormat="1" x14ac:dyDescent="0.25">
      <c r="B17" s="278"/>
      <c r="C17" s="279"/>
      <c r="D17" s="279"/>
      <c r="E17" s="279"/>
      <c r="F17" s="279"/>
      <c r="G17" s="279"/>
      <c r="H17" s="279"/>
      <c r="I17" s="279"/>
      <c r="J17" s="279"/>
      <c r="K17" s="279"/>
      <c r="L17" s="279"/>
      <c r="M17" s="279"/>
      <c r="N17" s="279"/>
      <c r="O17" s="279"/>
      <c r="P17" s="280"/>
    </row>
    <row r="18" spans="2:16" s="104" customFormat="1" x14ac:dyDescent="0.25">
      <c r="B18" s="278"/>
      <c r="C18" s="279"/>
      <c r="D18" s="279"/>
      <c r="E18" s="279"/>
      <c r="F18" s="279"/>
      <c r="G18" s="279"/>
      <c r="H18" s="279"/>
      <c r="I18" s="279"/>
      <c r="J18" s="279"/>
      <c r="K18" s="279"/>
      <c r="L18" s="279"/>
      <c r="M18" s="279"/>
      <c r="N18" s="279"/>
      <c r="O18" s="279"/>
      <c r="P18" s="280"/>
    </row>
    <row r="19" spans="2:16" s="104" customFormat="1" x14ac:dyDescent="0.25">
      <c r="B19" s="278"/>
      <c r="C19" s="279"/>
      <c r="D19" s="279"/>
      <c r="E19" s="279"/>
      <c r="F19" s="279"/>
      <c r="G19" s="279"/>
      <c r="H19" s="279"/>
      <c r="I19" s="279"/>
      <c r="J19" s="279"/>
      <c r="K19" s="279"/>
      <c r="L19" s="279"/>
      <c r="M19" s="279"/>
      <c r="N19" s="279"/>
      <c r="O19" s="279"/>
      <c r="P19" s="280"/>
    </row>
    <row r="20" spans="2:16" s="104" customFormat="1" x14ac:dyDescent="0.25">
      <c r="B20" s="278"/>
      <c r="C20" s="279"/>
      <c r="D20" s="279"/>
      <c r="E20" s="279"/>
      <c r="F20" s="279"/>
      <c r="G20" s="279"/>
      <c r="H20" s="279"/>
      <c r="I20" s="279"/>
      <c r="J20" s="279"/>
      <c r="K20" s="279"/>
      <c r="L20" s="279"/>
      <c r="M20" s="279"/>
      <c r="N20" s="279"/>
      <c r="O20" s="279"/>
      <c r="P20" s="280"/>
    </row>
    <row r="21" spans="2:16" s="104" customFormat="1" x14ac:dyDescent="0.25">
      <c r="B21" s="278"/>
      <c r="C21" s="279"/>
      <c r="D21" s="279"/>
      <c r="E21" s="279"/>
      <c r="F21" s="279"/>
      <c r="G21" s="279"/>
      <c r="H21" s="279"/>
      <c r="I21" s="279"/>
      <c r="J21" s="279"/>
      <c r="K21" s="279"/>
      <c r="L21" s="279"/>
      <c r="M21" s="279"/>
      <c r="N21" s="279"/>
      <c r="O21" s="279"/>
      <c r="P21" s="280"/>
    </row>
    <row r="22" spans="2:16" x14ac:dyDescent="0.2">
      <c r="B22" s="278"/>
      <c r="C22" s="279"/>
      <c r="D22" s="279"/>
      <c r="E22" s="279"/>
      <c r="F22" s="279"/>
      <c r="G22" s="279"/>
      <c r="H22" s="279"/>
      <c r="I22" s="279"/>
      <c r="J22" s="279"/>
      <c r="K22" s="279"/>
      <c r="L22" s="279"/>
      <c r="M22" s="279"/>
      <c r="N22" s="279"/>
      <c r="O22" s="279"/>
      <c r="P22" s="280"/>
    </row>
    <row r="23" spans="2:16" x14ac:dyDescent="0.2">
      <c r="B23" s="281"/>
      <c r="C23" s="282"/>
      <c r="D23" s="282"/>
      <c r="E23" s="282"/>
      <c r="F23" s="282"/>
      <c r="G23" s="282"/>
      <c r="H23" s="282"/>
      <c r="I23" s="282"/>
      <c r="J23" s="282"/>
      <c r="K23" s="282"/>
      <c r="L23" s="282"/>
      <c r="M23" s="282"/>
      <c r="N23" s="282"/>
      <c r="O23" s="282"/>
      <c r="P23" s="283"/>
    </row>
    <row r="24" spans="2:16" ht="15" x14ac:dyDescent="0.25">
      <c r="B24" s="277" t="s">
        <v>215</v>
      </c>
      <c r="C24" s="277"/>
      <c r="D24" s="277"/>
      <c r="E24" s="277"/>
      <c r="F24" s="277"/>
      <c r="G24" s="277"/>
      <c r="H24" s="277"/>
      <c r="I24" s="277"/>
      <c r="J24" s="277"/>
      <c r="K24" s="277"/>
      <c r="L24" s="277"/>
      <c r="M24" s="277"/>
      <c r="N24" s="277"/>
      <c r="O24" s="277"/>
      <c r="P24" s="277"/>
    </row>
    <row r="25" spans="2:16" s="104" customFormat="1" ht="17.45" customHeight="1" x14ac:dyDescent="0.25">
      <c r="B25" s="287" t="s">
        <v>93</v>
      </c>
      <c r="C25" s="287"/>
      <c r="D25" s="288"/>
      <c r="E25" s="289"/>
      <c r="F25" s="289"/>
      <c r="G25" s="289"/>
      <c r="H25" s="289"/>
      <c r="I25" s="289"/>
      <c r="J25" s="289"/>
      <c r="K25" s="289"/>
      <c r="L25" s="289"/>
      <c r="M25" s="289"/>
      <c r="N25" s="289"/>
      <c r="O25" s="289"/>
      <c r="P25" s="290"/>
    </row>
    <row r="26" spans="2:16" s="104" customFormat="1" ht="17.45" customHeight="1" x14ac:dyDescent="0.25">
      <c r="B26" s="287" t="s">
        <v>94</v>
      </c>
      <c r="C26" s="287"/>
      <c r="D26" s="292"/>
      <c r="E26" s="293"/>
      <c r="F26" s="293"/>
      <c r="G26" s="293"/>
      <c r="H26" s="293"/>
      <c r="I26" s="293"/>
      <c r="J26" s="293"/>
      <c r="K26" s="293"/>
      <c r="L26" s="293"/>
      <c r="M26" s="293"/>
      <c r="N26" s="293"/>
      <c r="O26" s="293"/>
      <c r="P26" s="294"/>
    </row>
    <row r="27" spans="2:16" s="104" customFormat="1" ht="17.45" customHeight="1" x14ac:dyDescent="0.25">
      <c r="B27" s="287" t="s">
        <v>95</v>
      </c>
      <c r="C27" s="287"/>
      <c r="D27" s="292"/>
      <c r="E27" s="293"/>
      <c r="F27" s="293"/>
      <c r="G27" s="293"/>
      <c r="H27" s="293"/>
      <c r="I27" s="293"/>
      <c r="J27" s="293"/>
      <c r="K27" s="293"/>
      <c r="L27" s="293"/>
      <c r="M27" s="293"/>
      <c r="N27" s="293"/>
      <c r="O27" s="293"/>
      <c r="P27" s="294"/>
    </row>
    <row r="28" spans="2:16" s="104" customFormat="1" ht="17.45" customHeight="1" x14ac:dyDescent="0.25">
      <c r="B28" s="287" t="s">
        <v>96</v>
      </c>
      <c r="C28" s="287"/>
      <c r="D28" s="292"/>
      <c r="E28" s="293"/>
      <c r="F28" s="293"/>
      <c r="G28" s="293"/>
      <c r="H28" s="293"/>
      <c r="I28" s="293"/>
      <c r="J28" s="293"/>
      <c r="K28" s="293"/>
      <c r="L28" s="293"/>
      <c r="M28" s="293"/>
      <c r="N28" s="293"/>
      <c r="O28" s="293"/>
      <c r="P28" s="294"/>
    </row>
    <row r="29" spans="2:16" s="104" customFormat="1" ht="17.45" customHeight="1" x14ac:dyDescent="0.25">
      <c r="B29" s="287" t="s">
        <v>115</v>
      </c>
      <c r="C29" s="287"/>
      <c r="D29" s="292"/>
      <c r="E29" s="293"/>
      <c r="F29" s="293"/>
      <c r="G29" s="293"/>
      <c r="H29" s="293"/>
      <c r="I29" s="293"/>
      <c r="J29" s="293"/>
      <c r="K29" s="293"/>
      <c r="L29" s="293"/>
      <c r="M29" s="293"/>
      <c r="N29" s="293"/>
      <c r="O29" s="293"/>
      <c r="P29" s="294"/>
    </row>
    <row r="30" spans="2:16" s="104" customFormat="1" ht="17.45" customHeight="1" x14ac:dyDescent="0.25">
      <c r="B30" s="287" t="s">
        <v>112</v>
      </c>
      <c r="C30" s="287"/>
      <c r="D30" s="292"/>
      <c r="E30" s="293"/>
      <c r="F30" s="293"/>
      <c r="G30" s="293"/>
      <c r="H30" s="293"/>
      <c r="I30" s="293"/>
      <c r="J30" s="293"/>
      <c r="K30" s="293"/>
      <c r="L30" s="293"/>
      <c r="M30" s="293"/>
      <c r="N30" s="293"/>
      <c r="O30" s="293"/>
      <c r="P30" s="294"/>
    </row>
    <row r="31" spans="2:16" s="104" customFormat="1" ht="17.45" customHeight="1" x14ac:dyDescent="0.25">
      <c r="B31" s="287" t="s">
        <v>117</v>
      </c>
      <c r="C31" s="287"/>
      <c r="D31" s="292"/>
      <c r="E31" s="293"/>
      <c r="F31" s="293"/>
      <c r="G31" s="293"/>
      <c r="H31" s="293"/>
      <c r="I31" s="293"/>
      <c r="J31" s="293"/>
      <c r="K31" s="293"/>
      <c r="L31" s="293"/>
      <c r="M31" s="293"/>
      <c r="N31" s="293"/>
      <c r="O31" s="293"/>
      <c r="P31" s="294"/>
    </row>
    <row r="32" spans="2:16" s="104" customFormat="1" ht="17.45" customHeight="1" x14ac:dyDescent="0.25">
      <c r="B32" s="287" t="s">
        <v>68</v>
      </c>
      <c r="C32" s="287"/>
      <c r="D32" s="292"/>
      <c r="E32" s="293"/>
      <c r="F32" s="293"/>
      <c r="G32" s="293"/>
      <c r="H32" s="293"/>
      <c r="I32" s="293"/>
      <c r="J32" s="293"/>
      <c r="K32" s="293"/>
      <c r="L32" s="293"/>
      <c r="M32" s="293"/>
      <c r="N32" s="293"/>
      <c r="O32" s="293"/>
      <c r="P32" s="294"/>
    </row>
    <row r="33" spans="2:16" s="104" customFormat="1" ht="17.45" customHeight="1" x14ac:dyDescent="0.25">
      <c r="B33" s="287" t="s">
        <v>69</v>
      </c>
      <c r="C33" s="287"/>
      <c r="D33" s="292"/>
      <c r="E33" s="293"/>
      <c r="F33" s="293"/>
      <c r="G33" s="293"/>
      <c r="H33" s="293"/>
      <c r="I33" s="293"/>
      <c r="J33" s="293"/>
      <c r="K33" s="293"/>
      <c r="L33" s="293"/>
      <c r="M33" s="293"/>
      <c r="N33" s="293"/>
      <c r="O33" s="293"/>
      <c r="P33" s="294"/>
    </row>
    <row r="34" spans="2:16" s="104" customFormat="1" ht="17.45" customHeight="1" x14ac:dyDescent="0.25">
      <c r="B34" s="287" t="s">
        <v>70</v>
      </c>
      <c r="C34" s="287"/>
      <c r="D34" s="292"/>
      <c r="E34" s="293"/>
      <c r="F34" s="293"/>
      <c r="G34" s="293"/>
      <c r="H34" s="293"/>
      <c r="I34" s="293"/>
      <c r="J34" s="293"/>
      <c r="K34" s="293"/>
      <c r="L34" s="293"/>
      <c r="M34" s="293"/>
      <c r="N34" s="293"/>
      <c r="O34" s="293"/>
      <c r="P34" s="294"/>
    </row>
    <row r="35" spans="2:16" s="104" customFormat="1" ht="17.45" customHeight="1" x14ac:dyDescent="0.25">
      <c r="B35" s="287" t="s">
        <v>71</v>
      </c>
      <c r="C35" s="287"/>
      <c r="D35" s="295"/>
      <c r="E35" s="295"/>
      <c r="F35" s="295"/>
      <c r="G35" s="295"/>
      <c r="H35" s="295"/>
      <c r="I35" s="295"/>
      <c r="J35" s="295"/>
      <c r="K35" s="295"/>
      <c r="L35" s="295"/>
      <c r="M35" s="295"/>
      <c r="N35" s="295"/>
      <c r="O35" s="295"/>
      <c r="P35" s="295"/>
    </row>
    <row r="36" spans="2:16" s="104" customFormat="1" ht="17.45" customHeight="1" x14ac:dyDescent="0.25">
      <c r="B36" s="287" t="s">
        <v>216</v>
      </c>
      <c r="C36" s="287"/>
      <c r="D36" s="295"/>
      <c r="E36" s="295"/>
      <c r="F36" s="295"/>
      <c r="G36" s="295"/>
      <c r="H36" s="295"/>
      <c r="I36" s="295"/>
      <c r="J36" s="295"/>
      <c r="K36" s="295"/>
      <c r="L36" s="295"/>
      <c r="M36" s="295"/>
      <c r="N36" s="295"/>
      <c r="O36" s="295"/>
      <c r="P36" s="295"/>
    </row>
  </sheetData>
  <mergeCells count="28">
    <mergeCell ref="B36:C36"/>
    <mergeCell ref="D36:P36"/>
    <mergeCell ref="B34:C34"/>
    <mergeCell ref="D34:P34"/>
    <mergeCell ref="B35:C35"/>
    <mergeCell ref="D35:P35"/>
    <mergeCell ref="B32:C32"/>
    <mergeCell ref="D32:P32"/>
    <mergeCell ref="B33:C33"/>
    <mergeCell ref="D33:P33"/>
    <mergeCell ref="B30:C30"/>
    <mergeCell ref="D30:P30"/>
    <mergeCell ref="B31:C31"/>
    <mergeCell ref="D31:P31"/>
    <mergeCell ref="B28:C28"/>
    <mergeCell ref="D28:P28"/>
    <mergeCell ref="B29:C29"/>
    <mergeCell ref="D29:P29"/>
    <mergeCell ref="B26:C26"/>
    <mergeCell ref="D26:P26"/>
    <mergeCell ref="B27:C27"/>
    <mergeCell ref="D27:P27"/>
    <mergeCell ref="B24:P24"/>
    <mergeCell ref="B25:C25"/>
    <mergeCell ref="D25:P25"/>
    <mergeCell ref="B1:P2"/>
    <mergeCell ref="B3:P3"/>
    <mergeCell ref="B7:P23"/>
  </mergeCell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AF36"/>
  <sheetViews>
    <sheetView showGridLines="0" topLeftCell="A6" zoomScale="80" zoomScaleNormal="80" workbookViewId="0">
      <selection activeCell="B7" sqref="B7:P23"/>
    </sheetView>
  </sheetViews>
  <sheetFormatPr baseColWidth="10" defaultRowHeight="14.25" x14ac:dyDescent="0.2"/>
  <cols>
    <col min="1" max="1" width="1.7109375" style="83" customWidth="1"/>
    <col min="2" max="2" width="7.28515625" style="107" customWidth="1"/>
    <col min="3" max="3" width="7.140625" style="107" customWidth="1"/>
    <col min="4" max="4" width="6.7109375" style="107" customWidth="1"/>
    <col min="5" max="5" width="6.28515625" style="107" customWidth="1"/>
    <col min="6" max="6" width="6.5703125" style="107" customWidth="1"/>
    <col min="7" max="7" width="6.85546875" style="107" customWidth="1"/>
    <col min="8" max="8" width="7" style="107" customWidth="1"/>
    <col min="9" max="9" width="7.42578125" style="107" customWidth="1"/>
    <col min="10" max="10" width="6.42578125" style="107" customWidth="1"/>
    <col min="11" max="13" width="5.5703125" style="107" bestFit="1" customWidth="1"/>
    <col min="14" max="14" width="16.28515625" style="108" customWidth="1"/>
    <col min="15" max="15" width="9.28515625" style="107" customWidth="1"/>
    <col min="16" max="16" width="9.42578125" style="107" customWidth="1"/>
    <col min="17" max="17" width="4.42578125" style="83" customWidth="1"/>
    <col min="18" max="29" width="6.5703125" style="83" bestFit="1" customWidth="1"/>
    <col min="30" max="30" width="16" style="83" bestFit="1" customWidth="1"/>
    <col min="31" max="31" width="11.140625" style="83" bestFit="1" customWidth="1"/>
    <col min="32" max="32" width="7.5703125" style="83" customWidth="1"/>
    <col min="33" max="16384" width="11.42578125" style="83"/>
  </cols>
  <sheetData>
    <row r="1" spans="2:32" s="109" customFormat="1" ht="21.75" customHeight="1" x14ac:dyDescent="0.25">
      <c r="B1" s="273" t="s">
        <v>220</v>
      </c>
      <c r="C1" s="273"/>
      <c r="D1" s="273"/>
      <c r="E1" s="273"/>
      <c r="F1" s="273"/>
      <c r="G1" s="273"/>
      <c r="H1" s="273"/>
      <c r="I1" s="273"/>
      <c r="J1" s="273"/>
      <c r="K1" s="273"/>
      <c r="L1" s="273"/>
      <c r="M1" s="273"/>
      <c r="N1" s="273"/>
      <c r="O1" s="273"/>
      <c r="P1" s="273"/>
      <c r="R1" s="273" t="s">
        <v>232</v>
      </c>
      <c r="S1" s="273"/>
      <c r="T1" s="273"/>
      <c r="U1" s="273"/>
      <c r="V1" s="273"/>
      <c r="W1" s="273"/>
      <c r="X1" s="273"/>
      <c r="Y1" s="273"/>
      <c r="Z1" s="273"/>
      <c r="AA1" s="273"/>
      <c r="AB1" s="273"/>
      <c r="AC1" s="273"/>
      <c r="AD1" s="273"/>
      <c r="AE1" s="273"/>
      <c r="AF1" s="273"/>
    </row>
    <row r="2" spans="2:32" s="109" customFormat="1" ht="20.25" customHeight="1" x14ac:dyDescent="0.25">
      <c r="B2" s="291"/>
      <c r="C2" s="291"/>
      <c r="D2" s="291"/>
      <c r="E2" s="291"/>
      <c r="F2" s="291"/>
      <c r="G2" s="291"/>
      <c r="H2" s="291"/>
      <c r="I2" s="291"/>
      <c r="J2" s="291"/>
      <c r="K2" s="291"/>
      <c r="L2" s="291"/>
      <c r="M2" s="291"/>
      <c r="N2" s="291"/>
      <c r="O2" s="291"/>
      <c r="P2" s="291"/>
      <c r="R2" s="291"/>
      <c r="S2" s="291"/>
      <c r="T2" s="291"/>
      <c r="U2" s="291"/>
      <c r="V2" s="291"/>
      <c r="W2" s="291"/>
      <c r="X2" s="291"/>
      <c r="Y2" s="291"/>
      <c r="Z2" s="291"/>
      <c r="AA2" s="291"/>
      <c r="AB2" s="291"/>
      <c r="AC2" s="291"/>
      <c r="AD2" s="291"/>
      <c r="AE2" s="291"/>
      <c r="AF2" s="291"/>
    </row>
    <row r="3" spans="2:32" ht="15" x14ac:dyDescent="0.25">
      <c r="B3" s="296" t="s">
        <v>199</v>
      </c>
      <c r="C3" s="296"/>
      <c r="D3" s="296"/>
      <c r="E3" s="296"/>
      <c r="F3" s="296"/>
      <c r="G3" s="296"/>
      <c r="H3" s="296"/>
      <c r="I3" s="296"/>
      <c r="J3" s="296"/>
      <c r="K3" s="296"/>
      <c r="L3" s="296"/>
      <c r="M3" s="296"/>
      <c r="N3" s="296"/>
      <c r="O3" s="296"/>
      <c r="P3" s="296"/>
      <c r="R3" s="296" t="s">
        <v>199</v>
      </c>
      <c r="S3" s="296"/>
      <c r="T3" s="296"/>
      <c r="U3" s="296"/>
      <c r="V3" s="296"/>
      <c r="W3" s="296"/>
      <c r="X3" s="296"/>
      <c r="Y3" s="296"/>
      <c r="Z3" s="296"/>
      <c r="AA3" s="296"/>
      <c r="AB3" s="296"/>
      <c r="AC3" s="296"/>
      <c r="AD3" s="296"/>
      <c r="AE3" s="296"/>
      <c r="AF3" s="296"/>
    </row>
    <row r="4" spans="2:32" ht="26.25" customHeight="1" x14ac:dyDescent="0.2">
      <c r="B4" s="149" t="s">
        <v>200</v>
      </c>
      <c r="C4" s="149" t="s">
        <v>201</v>
      </c>
      <c r="D4" s="149" t="s">
        <v>202</v>
      </c>
      <c r="E4" s="149" t="s">
        <v>203</v>
      </c>
      <c r="F4" s="149" t="s">
        <v>204</v>
      </c>
      <c r="G4" s="149" t="s">
        <v>205</v>
      </c>
      <c r="H4" s="149" t="s">
        <v>206</v>
      </c>
      <c r="I4" s="149" t="s">
        <v>207</v>
      </c>
      <c r="J4" s="149" t="s">
        <v>208</v>
      </c>
      <c r="K4" s="149" t="s">
        <v>209</v>
      </c>
      <c r="L4" s="149" t="s">
        <v>210</v>
      </c>
      <c r="M4" s="149" t="s">
        <v>211</v>
      </c>
      <c r="N4" s="149" t="s">
        <v>212</v>
      </c>
      <c r="O4" s="149" t="s">
        <v>213</v>
      </c>
      <c r="P4" s="149" t="s">
        <v>214</v>
      </c>
      <c r="R4" s="149" t="s">
        <v>200</v>
      </c>
      <c r="S4" s="149" t="s">
        <v>201</v>
      </c>
      <c r="T4" s="149" t="s">
        <v>202</v>
      </c>
      <c r="U4" s="149" t="s">
        <v>203</v>
      </c>
      <c r="V4" s="149" t="s">
        <v>204</v>
      </c>
      <c r="W4" s="149" t="s">
        <v>205</v>
      </c>
      <c r="X4" s="149" t="s">
        <v>206</v>
      </c>
      <c r="Y4" s="149" t="s">
        <v>207</v>
      </c>
      <c r="Z4" s="149" t="s">
        <v>208</v>
      </c>
      <c r="AA4" s="149" t="s">
        <v>209</v>
      </c>
      <c r="AB4" s="149" t="s">
        <v>210</v>
      </c>
      <c r="AC4" s="149" t="s">
        <v>211</v>
      </c>
      <c r="AD4" s="149" t="s">
        <v>212</v>
      </c>
      <c r="AE4" s="149" t="s">
        <v>213</v>
      </c>
      <c r="AF4" s="149" t="s">
        <v>214</v>
      </c>
    </row>
    <row r="5" spans="2:32" s="96" customFormat="1" ht="15.75" customHeight="1" x14ac:dyDescent="0.2">
      <c r="B5" s="114">
        <v>0</v>
      </c>
      <c r="C5" s="114"/>
      <c r="D5" s="114"/>
      <c r="E5" s="114"/>
      <c r="F5" s="114"/>
      <c r="G5" s="114"/>
      <c r="H5" s="114"/>
      <c r="I5" s="114"/>
      <c r="J5" s="114"/>
      <c r="K5" s="112"/>
      <c r="L5" s="112"/>
      <c r="M5" s="112"/>
      <c r="N5" s="113">
        <f>+M5</f>
        <v>0</v>
      </c>
      <c r="O5" s="113">
        <v>0</v>
      </c>
      <c r="P5" s="113">
        <v>0.124</v>
      </c>
      <c r="R5" s="122">
        <v>0</v>
      </c>
      <c r="S5" s="122"/>
      <c r="T5" s="122"/>
      <c r="U5" s="122"/>
      <c r="V5" s="122"/>
      <c r="W5" s="122"/>
      <c r="X5" s="122"/>
      <c r="Y5" s="122"/>
      <c r="Z5" s="122"/>
      <c r="AA5" s="123"/>
      <c r="AB5" s="123"/>
      <c r="AC5" s="123"/>
      <c r="AD5" s="150">
        <f>+AC5</f>
        <v>0</v>
      </c>
      <c r="AE5" s="150">
        <v>0</v>
      </c>
      <c r="AF5" s="150">
        <v>0.77</v>
      </c>
    </row>
    <row r="6" spans="2:32" ht="0.75" customHeight="1" x14ac:dyDescent="0.2">
      <c r="B6" s="120">
        <f>+$P$5</f>
        <v>0.124</v>
      </c>
      <c r="C6" s="121">
        <f>+$P$5</f>
        <v>0.124</v>
      </c>
      <c r="D6" s="121">
        <f t="shared" ref="D6:M6" si="0">+$P$5</f>
        <v>0.124</v>
      </c>
      <c r="E6" s="121">
        <f t="shared" si="0"/>
        <v>0.124</v>
      </c>
      <c r="F6" s="121">
        <f t="shared" si="0"/>
        <v>0.124</v>
      </c>
      <c r="G6" s="121">
        <f t="shared" si="0"/>
        <v>0.124</v>
      </c>
      <c r="H6" s="121">
        <f t="shared" si="0"/>
        <v>0.124</v>
      </c>
      <c r="I6" s="121">
        <f t="shared" si="0"/>
        <v>0.124</v>
      </c>
      <c r="J6" s="121">
        <f t="shared" si="0"/>
        <v>0.124</v>
      </c>
      <c r="K6" s="121">
        <f t="shared" si="0"/>
        <v>0.124</v>
      </c>
      <c r="L6" s="121">
        <f t="shared" si="0"/>
        <v>0.124</v>
      </c>
      <c r="M6" s="121">
        <f t="shared" si="0"/>
        <v>0.124</v>
      </c>
      <c r="N6" s="124"/>
      <c r="O6" s="124"/>
      <c r="P6" s="125"/>
      <c r="R6" s="153">
        <f>+$AF$5</f>
        <v>0.77</v>
      </c>
      <c r="S6" s="151">
        <f t="shared" ref="S6:AC6" si="1">+$AF$5</f>
        <v>0.77</v>
      </c>
      <c r="T6" s="151">
        <f t="shared" si="1"/>
        <v>0.77</v>
      </c>
      <c r="U6" s="151">
        <f t="shared" si="1"/>
        <v>0.77</v>
      </c>
      <c r="V6" s="151">
        <f t="shared" si="1"/>
        <v>0.77</v>
      </c>
      <c r="W6" s="151">
        <f t="shared" si="1"/>
        <v>0.77</v>
      </c>
      <c r="X6" s="151">
        <f t="shared" si="1"/>
        <v>0.77</v>
      </c>
      <c r="Y6" s="151">
        <f t="shared" si="1"/>
        <v>0.77</v>
      </c>
      <c r="Z6" s="151">
        <f t="shared" si="1"/>
        <v>0.77</v>
      </c>
      <c r="AA6" s="151">
        <f t="shared" si="1"/>
        <v>0.77</v>
      </c>
      <c r="AB6" s="151">
        <f t="shared" si="1"/>
        <v>0.77</v>
      </c>
      <c r="AC6" s="151">
        <f t="shared" si="1"/>
        <v>0.77</v>
      </c>
      <c r="AD6" s="152"/>
      <c r="AE6" s="152"/>
      <c r="AF6" s="152"/>
    </row>
    <row r="7" spans="2:32" x14ac:dyDescent="0.2">
      <c r="B7" s="298"/>
      <c r="C7" s="299"/>
      <c r="D7" s="299"/>
      <c r="E7" s="299"/>
      <c r="F7" s="299"/>
      <c r="G7" s="299"/>
      <c r="H7" s="299"/>
      <c r="I7" s="299"/>
      <c r="J7" s="299"/>
      <c r="K7" s="299"/>
      <c r="L7" s="299"/>
      <c r="M7" s="299"/>
      <c r="N7" s="299"/>
      <c r="O7" s="299"/>
      <c r="P7" s="300"/>
      <c r="R7" s="298"/>
      <c r="S7" s="299"/>
      <c r="T7" s="299"/>
      <c r="U7" s="299"/>
      <c r="V7" s="299"/>
      <c r="W7" s="299"/>
      <c r="X7" s="299"/>
      <c r="Y7" s="299"/>
      <c r="Z7" s="299"/>
      <c r="AA7" s="299"/>
      <c r="AB7" s="299"/>
      <c r="AC7" s="299"/>
      <c r="AD7" s="299"/>
      <c r="AE7" s="299"/>
      <c r="AF7" s="300"/>
    </row>
    <row r="8" spans="2:32" x14ac:dyDescent="0.2">
      <c r="B8" s="298"/>
      <c r="C8" s="299"/>
      <c r="D8" s="299"/>
      <c r="E8" s="299"/>
      <c r="F8" s="299"/>
      <c r="G8" s="299"/>
      <c r="H8" s="299"/>
      <c r="I8" s="299"/>
      <c r="J8" s="299"/>
      <c r="K8" s="299"/>
      <c r="L8" s="299"/>
      <c r="M8" s="299"/>
      <c r="N8" s="299"/>
      <c r="O8" s="299"/>
      <c r="P8" s="300"/>
      <c r="R8" s="298"/>
      <c r="S8" s="299"/>
      <c r="T8" s="299"/>
      <c r="U8" s="299"/>
      <c r="V8" s="299"/>
      <c r="W8" s="299"/>
      <c r="X8" s="299"/>
      <c r="Y8" s="299"/>
      <c r="Z8" s="299"/>
      <c r="AA8" s="299"/>
      <c r="AB8" s="299"/>
      <c r="AC8" s="299"/>
      <c r="AD8" s="299"/>
      <c r="AE8" s="299"/>
      <c r="AF8" s="300"/>
    </row>
    <row r="9" spans="2:32" x14ac:dyDescent="0.2">
      <c r="B9" s="298"/>
      <c r="C9" s="299"/>
      <c r="D9" s="299"/>
      <c r="E9" s="299"/>
      <c r="F9" s="299"/>
      <c r="G9" s="299"/>
      <c r="H9" s="299"/>
      <c r="I9" s="299"/>
      <c r="J9" s="299"/>
      <c r="K9" s="299"/>
      <c r="L9" s="299"/>
      <c r="M9" s="299"/>
      <c r="N9" s="299"/>
      <c r="O9" s="299"/>
      <c r="P9" s="300"/>
      <c r="R9" s="298"/>
      <c r="S9" s="299"/>
      <c r="T9" s="299"/>
      <c r="U9" s="299"/>
      <c r="V9" s="299"/>
      <c r="W9" s="299"/>
      <c r="X9" s="299"/>
      <c r="Y9" s="299"/>
      <c r="Z9" s="299"/>
      <c r="AA9" s="299"/>
      <c r="AB9" s="299"/>
      <c r="AC9" s="299"/>
      <c r="AD9" s="299"/>
      <c r="AE9" s="299"/>
      <c r="AF9" s="300"/>
    </row>
    <row r="10" spans="2:32" x14ac:dyDescent="0.2">
      <c r="B10" s="298"/>
      <c r="C10" s="299"/>
      <c r="D10" s="299"/>
      <c r="E10" s="299"/>
      <c r="F10" s="299"/>
      <c r="G10" s="299"/>
      <c r="H10" s="299"/>
      <c r="I10" s="299"/>
      <c r="J10" s="299"/>
      <c r="K10" s="299"/>
      <c r="L10" s="299"/>
      <c r="M10" s="299"/>
      <c r="N10" s="299"/>
      <c r="O10" s="299"/>
      <c r="P10" s="300"/>
      <c r="R10" s="298"/>
      <c r="S10" s="299"/>
      <c r="T10" s="299"/>
      <c r="U10" s="299"/>
      <c r="V10" s="299"/>
      <c r="W10" s="299"/>
      <c r="X10" s="299"/>
      <c r="Y10" s="299"/>
      <c r="Z10" s="299"/>
      <c r="AA10" s="299"/>
      <c r="AB10" s="299"/>
      <c r="AC10" s="299"/>
      <c r="AD10" s="299"/>
      <c r="AE10" s="299"/>
      <c r="AF10" s="300"/>
    </row>
    <row r="11" spans="2:32" x14ac:dyDescent="0.2">
      <c r="B11" s="298"/>
      <c r="C11" s="299"/>
      <c r="D11" s="299"/>
      <c r="E11" s="299"/>
      <c r="F11" s="299"/>
      <c r="G11" s="299"/>
      <c r="H11" s="299"/>
      <c r="I11" s="299"/>
      <c r="J11" s="299"/>
      <c r="K11" s="299"/>
      <c r="L11" s="299"/>
      <c r="M11" s="299"/>
      <c r="N11" s="299"/>
      <c r="O11" s="299"/>
      <c r="P11" s="300"/>
      <c r="R11" s="298"/>
      <c r="S11" s="299"/>
      <c r="T11" s="299"/>
      <c r="U11" s="299"/>
      <c r="V11" s="299"/>
      <c r="W11" s="299"/>
      <c r="X11" s="299"/>
      <c r="Y11" s="299"/>
      <c r="Z11" s="299"/>
      <c r="AA11" s="299"/>
      <c r="AB11" s="299"/>
      <c r="AC11" s="299"/>
      <c r="AD11" s="299"/>
      <c r="AE11" s="299"/>
      <c r="AF11" s="300"/>
    </row>
    <row r="12" spans="2:32" x14ac:dyDescent="0.2">
      <c r="B12" s="298"/>
      <c r="C12" s="299"/>
      <c r="D12" s="299"/>
      <c r="E12" s="299"/>
      <c r="F12" s="299"/>
      <c r="G12" s="299"/>
      <c r="H12" s="299"/>
      <c r="I12" s="299"/>
      <c r="J12" s="299"/>
      <c r="K12" s="299"/>
      <c r="L12" s="299"/>
      <c r="M12" s="299"/>
      <c r="N12" s="299"/>
      <c r="O12" s="299"/>
      <c r="P12" s="300"/>
      <c r="R12" s="298"/>
      <c r="S12" s="299"/>
      <c r="T12" s="299"/>
      <c r="U12" s="299"/>
      <c r="V12" s="299"/>
      <c r="W12" s="299"/>
      <c r="X12" s="299"/>
      <c r="Y12" s="299"/>
      <c r="Z12" s="299"/>
      <c r="AA12" s="299"/>
      <c r="AB12" s="299"/>
      <c r="AC12" s="299"/>
      <c r="AD12" s="299"/>
      <c r="AE12" s="299"/>
      <c r="AF12" s="300"/>
    </row>
    <row r="13" spans="2:32" x14ac:dyDescent="0.2">
      <c r="B13" s="298"/>
      <c r="C13" s="299"/>
      <c r="D13" s="299"/>
      <c r="E13" s="299"/>
      <c r="F13" s="299"/>
      <c r="G13" s="299"/>
      <c r="H13" s="299"/>
      <c r="I13" s="299"/>
      <c r="J13" s="299"/>
      <c r="K13" s="299"/>
      <c r="L13" s="299"/>
      <c r="M13" s="299"/>
      <c r="N13" s="299"/>
      <c r="O13" s="299"/>
      <c r="P13" s="300"/>
      <c r="R13" s="298"/>
      <c r="S13" s="299"/>
      <c r="T13" s="299"/>
      <c r="U13" s="299"/>
      <c r="V13" s="299"/>
      <c r="W13" s="299"/>
      <c r="X13" s="299"/>
      <c r="Y13" s="299"/>
      <c r="Z13" s="299"/>
      <c r="AA13" s="299"/>
      <c r="AB13" s="299"/>
      <c r="AC13" s="299"/>
      <c r="AD13" s="299"/>
      <c r="AE13" s="299"/>
      <c r="AF13" s="300"/>
    </row>
    <row r="14" spans="2:32" x14ac:dyDescent="0.2">
      <c r="B14" s="298"/>
      <c r="C14" s="299"/>
      <c r="D14" s="299"/>
      <c r="E14" s="299"/>
      <c r="F14" s="299"/>
      <c r="G14" s="299"/>
      <c r="H14" s="299"/>
      <c r="I14" s="299"/>
      <c r="J14" s="299"/>
      <c r="K14" s="299"/>
      <c r="L14" s="299"/>
      <c r="M14" s="299"/>
      <c r="N14" s="299"/>
      <c r="O14" s="299"/>
      <c r="P14" s="300"/>
      <c r="R14" s="298"/>
      <c r="S14" s="299"/>
      <c r="T14" s="299"/>
      <c r="U14" s="299"/>
      <c r="V14" s="299"/>
      <c r="W14" s="299"/>
      <c r="X14" s="299"/>
      <c r="Y14" s="299"/>
      <c r="Z14" s="299"/>
      <c r="AA14" s="299"/>
      <c r="AB14" s="299"/>
      <c r="AC14" s="299"/>
      <c r="AD14" s="299"/>
      <c r="AE14" s="299"/>
      <c r="AF14" s="300"/>
    </row>
    <row r="15" spans="2:32" x14ac:dyDescent="0.2">
      <c r="B15" s="298"/>
      <c r="C15" s="299"/>
      <c r="D15" s="299"/>
      <c r="E15" s="299"/>
      <c r="F15" s="299"/>
      <c r="G15" s="299"/>
      <c r="H15" s="299"/>
      <c r="I15" s="299"/>
      <c r="J15" s="299"/>
      <c r="K15" s="299"/>
      <c r="L15" s="299"/>
      <c r="M15" s="299"/>
      <c r="N15" s="299"/>
      <c r="O15" s="299"/>
      <c r="P15" s="300"/>
      <c r="R15" s="298"/>
      <c r="S15" s="299"/>
      <c r="T15" s="299"/>
      <c r="U15" s="299"/>
      <c r="V15" s="299"/>
      <c r="W15" s="299"/>
      <c r="X15" s="299"/>
      <c r="Y15" s="299"/>
      <c r="Z15" s="299"/>
      <c r="AA15" s="299"/>
      <c r="AB15" s="299"/>
      <c r="AC15" s="299"/>
      <c r="AD15" s="299"/>
      <c r="AE15" s="299"/>
      <c r="AF15" s="300"/>
    </row>
    <row r="16" spans="2:32" x14ac:dyDescent="0.2">
      <c r="B16" s="298"/>
      <c r="C16" s="299"/>
      <c r="D16" s="299"/>
      <c r="E16" s="299"/>
      <c r="F16" s="299"/>
      <c r="G16" s="299"/>
      <c r="H16" s="299"/>
      <c r="I16" s="299"/>
      <c r="J16" s="299"/>
      <c r="K16" s="299"/>
      <c r="L16" s="299"/>
      <c r="M16" s="299"/>
      <c r="N16" s="299"/>
      <c r="O16" s="299"/>
      <c r="P16" s="300"/>
      <c r="R16" s="298"/>
      <c r="S16" s="299"/>
      <c r="T16" s="299"/>
      <c r="U16" s="299"/>
      <c r="V16" s="299"/>
      <c r="W16" s="299"/>
      <c r="X16" s="299"/>
      <c r="Y16" s="299"/>
      <c r="Z16" s="299"/>
      <c r="AA16" s="299"/>
      <c r="AB16" s="299"/>
      <c r="AC16" s="299"/>
      <c r="AD16" s="299"/>
      <c r="AE16" s="299"/>
      <c r="AF16" s="300"/>
    </row>
    <row r="17" spans="2:32" x14ac:dyDescent="0.2">
      <c r="B17" s="298"/>
      <c r="C17" s="299"/>
      <c r="D17" s="299"/>
      <c r="E17" s="299"/>
      <c r="F17" s="299"/>
      <c r="G17" s="299"/>
      <c r="H17" s="299"/>
      <c r="I17" s="299"/>
      <c r="J17" s="299"/>
      <c r="K17" s="299"/>
      <c r="L17" s="299"/>
      <c r="M17" s="299"/>
      <c r="N17" s="299"/>
      <c r="O17" s="299"/>
      <c r="P17" s="300"/>
      <c r="R17" s="298"/>
      <c r="S17" s="299"/>
      <c r="T17" s="299"/>
      <c r="U17" s="299"/>
      <c r="V17" s="299"/>
      <c r="W17" s="299"/>
      <c r="X17" s="299"/>
      <c r="Y17" s="299"/>
      <c r="Z17" s="299"/>
      <c r="AA17" s="299"/>
      <c r="AB17" s="299"/>
      <c r="AC17" s="299"/>
      <c r="AD17" s="299"/>
      <c r="AE17" s="299"/>
      <c r="AF17" s="300"/>
    </row>
    <row r="18" spans="2:32" x14ac:dyDescent="0.2">
      <c r="B18" s="298"/>
      <c r="C18" s="299"/>
      <c r="D18" s="299"/>
      <c r="E18" s="299"/>
      <c r="F18" s="299"/>
      <c r="G18" s="299"/>
      <c r="H18" s="299"/>
      <c r="I18" s="299"/>
      <c r="J18" s="299"/>
      <c r="K18" s="299"/>
      <c r="L18" s="299"/>
      <c r="M18" s="299"/>
      <c r="N18" s="299"/>
      <c r="O18" s="299"/>
      <c r="P18" s="300"/>
      <c r="R18" s="298"/>
      <c r="S18" s="299"/>
      <c r="T18" s="299"/>
      <c r="U18" s="299"/>
      <c r="V18" s="299"/>
      <c r="W18" s="299"/>
      <c r="X18" s="299"/>
      <c r="Y18" s="299"/>
      <c r="Z18" s="299"/>
      <c r="AA18" s="299"/>
      <c r="AB18" s="299"/>
      <c r="AC18" s="299"/>
      <c r="AD18" s="299"/>
      <c r="AE18" s="299"/>
      <c r="AF18" s="300"/>
    </row>
    <row r="19" spans="2:32" x14ac:dyDescent="0.2">
      <c r="B19" s="298"/>
      <c r="C19" s="299"/>
      <c r="D19" s="299"/>
      <c r="E19" s="299"/>
      <c r="F19" s="299"/>
      <c r="G19" s="299"/>
      <c r="H19" s="299"/>
      <c r="I19" s="299"/>
      <c r="J19" s="299"/>
      <c r="K19" s="299"/>
      <c r="L19" s="299"/>
      <c r="M19" s="299"/>
      <c r="N19" s="299"/>
      <c r="O19" s="299"/>
      <c r="P19" s="300"/>
      <c r="R19" s="298"/>
      <c r="S19" s="299"/>
      <c r="T19" s="299"/>
      <c r="U19" s="299"/>
      <c r="V19" s="299"/>
      <c r="W19" s="299"/>
      <c r="X19" s="299"/>
      <c r="Y19" s="299"/>
      <c r="Z19" s="299"/>
      <c r="AA19" s="299"/>
      <c r="AB19" s="299"/>
      <c r="AC19" s="299"/>
      <c r="AD19" s="299"/>
      <c r="AE19" s="299"/>
      <c r="AF19" s="300"/>
    </row>
    <row r="20" spans="2:32" x14ac:dyDescent="0.2">
      <c r="B20" s="298"/>
      <c r="C20" s="299"/>
      <c r="D20" s="299"/>
      <c r="E20" s="299"/>
      <c r="F20" s="299"/>
      <c r="G20" s="299"/>
      <c r="H20" s="299"/>
      <c r="I20" s="299"/>
      <c r="J20" s="299"/>
      <c r="K20" s="299"/>
      <c r="L20" s="299"/>
      <c r="M20" s="299"/>
      <c r="N20" s="299"/>
      <c r="O20" s="299"/>
      <c r="P20" s="300"/>
      <c r="R20" s="298"/>
      <c r="S20" s="299"/>
      <c r="T20" s="299"/>
      <c r="U20" s="299"/>
      <c r="V20" s="299"/>
      <c r="W20" s="299"/>
      <c r="X20" s="299"/>
      <c r="Y20" s="299"/>
      <c r="Z20" s="299"/>
      <c r="AA20" s="299"/>
      <c r="AB20" s="299"/>
      <c r="AC20" s="299"/>
      <c r="AD20" s="299"/>
      <c r="AE20" s="299"/>
      <c r="AF20" s="300"/>
    </row>
    <row r="21" spans="2:32" x14ac:dyDescent="0.2">
      <c r="B21" s="298"/>
      <c r="C21" s="299"/>
      <c r="D21" s="299"/>
      <c r="E21" s="299"/>
      <c r="F21" s="299"/>
      <c r="G21" s="299"/>
      <c r="H21" s="299"/>
      <c r="I21" s="299"/>
      <c r="J21" s="299"/>
      <c r="K21" s="299"/>
      <c r="L21" s="299"/>
      <c r="M21" s="299"/>
      <c r="N21" s="299"/>
      <c r="O21" s="299"/>
      <c r="P21" s="300"/>
      <c r="R21" s="298"/>
      <c r="S21" s="299"/>
      <c r="T21" s="299"/>
      <c r="U21" s="299"/>
      <c r="V21" s="299"/>
      <c r="W21" s="299"/>
      <c r="X21" s="299"/>
      <c r="Y21" s="299"/>
      <c r="Z21" s="299"/>
      <c r="AA21" s="299"/>
      <c r="AB21" s="299"/>
      <c r="AC21" s="299"/>
      <c r="AD21" s="299"/>
      <c r="AE21" s="299"/>
      <c r="AF21" s="300"/>
    </row>
    <row r="22" spans="2:32" x14ac:dyDescent="0.2">
      <c r="B22" s="298"/>
      <c r="C22" s="299"/>
      <c r="D22" s="299"/>
      <c r="E22" s="299"/>
      <c r="F22" s="299"/>
      <c r="G22" s="299"/>
      <c r="H22" s="299"/>
      <c r="I22" s="299"/>
      <c r="J22" s="299"/>
      <c r="K22" s="299"/>
      <c r="L22" s="299"/>
      <c r="M22" s="299"/>
      <c r="N22" s="299"/>
      <c r="O22" s="299"/>
      <c r="P22" s="300"/>
      <c r="R22" s="298"/>
      <c r="S22" s="299"/>
      <c r="T22" s="299"/>
      <c r="U22" s="299"/>
      <c r="V22" s="299"/>
      <c r="W22" s="299"/>
      <c r="X22" s="299"/>
      <c r="Y22" s="299"/>
      <c r="Z22" s="299"/>
      <c r="AA22" s="299"/>
      <c r="AB22" s="299"/>
      <c r="AC22" s="299"/>
      <c r="AD22" s="299"/>
      <c r="AE22" s="299"/>
      <c r="AF22" s="300"/>
    </row>
    <row r="23" spans="2:32" x14ac:dyDescent="0.2">
      <c r="B23" s="301"/>
      <c r="C23" s="302"/>
      <c r="D23" s="302"/>
      <c r="E23" s="302"/>
      <c r="F23" s="302"/>
      <c r="G23" s="302"/>
      <c r="H23" s="302"/>
      <c r="I23" s="302"/>
      <c r="J23" s="302"/>
      <c r="K23" s="302"/>
      <c r="L23" s="302"/>
      <c r="M23" s="302"/>
      <c r="N23" s="302"/>
      <c r="O23" s="302"/>
      <c r="P23" s="303"/>
      <c r="R23" s="301"/>
      <c r="S23" s="302"/>
      <c r="T23" s="302"/>
      <c r="U23" s="302"/>
      <c r="V23" s="302"/>
      <c r="W23" s="302"/>
      <c r="X23" s="302"/>
      <c r="Y23" s="302"/>
      <c r="Z23" s="302"/>
      <c r="AA23" s="302"/>
      <c r="AB23" s="302"/>
      <c r="AC23" s="302"/>
      <c r="AD23" s="302"/>
      <c r="AE23" s="302"/>
      <c r="AF23" s="303"/>
    </row>
    <row r="24" spans="2:32" ht="15" x14ac:dyDescent="0.25">
      <c r="B24" s="296" t="s">
        <v>215</v>
      </c>
      <c r="C24" s="296"/>
      <c r="D24" s="296"/>
      <c r="E24" s="296"/>
      <c r="F24" s="296"/>
      <c r="G24" s="296"/>
      <c r="H24" s="296"/>
      <c r="I24" s="296"/>
      <c r="J24" s="296"/>
      <c r="K24" s="296"/>
      <c r="L24" s="296"/>
      <c r="M24" s="296"/>
      <c r="N24" s="296"/>
      <c r="O24" s="296"/>
      <c r="P24" s="296"/>
      <c r="R24" s="296" t="s">
        <v>215</v>
      </c>
      <c r="S24" s="296"/>
      <c r="T24" s="296"/>
      <c r="U24" s="296"/>
      <c r="V24" s="296"/>
      <c r="W24" s="296"/>
      <c r="X24" s="296"/>
      <c r="Y24" s="296"/>
      <c r="Z24" s="296"/>
      <c r="AA24" s="296"/>
      <c r="AB24" s="296"/>
      <c r="AC24" s="296"/>
      <c r="AD24" s="296"/>
      <c r="AE24" s="296"/>
      <c r="AF24" s="296"/>
    </row>
    <row r="25" spans="2:32" s="104" customFormat="1" ht="45.75" customHeight="1" x14ac:dyDescent="0.25">
      <c r="B25" s="287" t="s">
        <v>93</v>
      </c>
      <c r="C25" s="287"/>
      <c r="D25" s="297" t="s">
        <v>268</v>
      </c>
      <c r="E25" s="297"/>
      <c r="F25" s="297"/>
      <c r="G25" s="297"/>
      <c r="H25" s="297"/>
      <c r="I25" s="297"/>
      <c r="J25" s="297"/>
      <c r="K25" s="297"/>
      <c r="L25" s="297"/>
      <c r="M25" s="297"/>
      <c r="N25" s="297"/>
      <c r="O25" s="297"/>
      <c r="P25" s="297"/>
      <c r="R25" s="287" t="s">
        <v>93</v>
      </c>
      <c r="S25" s="287"/>
      <c r="T25" s="297" t="s">
        <v>269</v>
      </c>
      <c r="U25" s="297"/>
      <c r="V25" s="297"/>
      <c r="W25" s="297"/>
      <c r="X25" s="297"/>
      <c r="Y25" s="297"/>
      <c r="Z25" s="297"/>
      <c r="AA25" s="297"/>
      <c r="AB25" s="297"/>
      <c r="AC25" s="297"/>
      <c r="AD25" s="297"/>
      <c r="AE25" s="297"/>
      <c r="AF25" s="297"/>
    </row>
    <row r="26" spans="2:32" s="104" customFormat="1" ht="23.25" customHeight="1" x14ac:dyDescent="0.25">
      <c r="B26" s="287" t="s">
        <v>94</v>
      </c>
      <c r="C26" s="287"/>
      <c r="D26" s="297"/>
      <c r="E26" s="297"/>
      <c r="F26" s="297"/>
      <c r="G26" s="297"/>
      <c r="H26" s="297"/>
      <c r="I26" s="297"/>
      <c r="J26" s="297"/>
      <c r="K26" s="297"/>
      <c r="L26" s="297"/>
      <c r="M26" s="297"/>
      <c r="N26" s="297"/>
      <c r="O26" s="297"/>
      <c r="P26" s="297"/>
      <c r="R26" s="287" t="s">
        <v>94</v>
      </c>
      <c r="S26" s="287"/>
      <c r="T26" s="297"/>
      <c r="U26" s="297"/>
      <c r="V26" s="297"/>
      <c r="W26" s="297"/>
      <c r="X26" s="297"/>
      <c r="Y26" s="297"/>
      <c r="Z26" s="297"/>
      <c r="AA26" s="297"/>
      <c r="AB26" s="297"/>
      <c r="AC26" s="297"/>
      <c r="AD26" s="297"/>
      <c r="AE26" s="297"/>
      <c r="AF26" s="297"/>
    </row>
    <row r="27" spans="2:32" s="104" customFormat="1" ht="18.75" customHeight="1" x14ac:dyDescent="0.25">
      <c r="B27" s="287" t="s">
        <v>95</v>
      </c>
      <c r="C27" s="287"/>
      <c r="D27" s="297"/>
      <c r="E27" s="297"/>
      <c r="F27" s="297"/>
      <c r="G27" s="297"/>
      <c r="H27" s="297"/>
      <c r="I27" s="297"/>
      <c r="J27" s="297"/>
      <c r="K27" s="297"/>
      <c r="L27" s="297"/>
      <c r="M27" s="297"/>
      <c r="N27" s="297"/>
      <c r="O27" s="297"/>
      <c r="P27" s="297"/>
      <c r="R27" s="287" t="s">
        <v>95</v>
      </c>
      <c r="S27" s="287"/>
      <c r="T27" s="297"/>
      <c r="U27" s="297"/>
      <c r="V27" s="297"/>
      <c r="W27" s="297"/>
      <c r="X27" s="297"/>
      <c r="Y27" s="297"/>
      <c r="Z27" s="297"/>
      <c r="AA27" s="297"/>
      <c r="AB27" s="297"/>
      <c r="AC27" s="297"/>
      <c r="AD27" s="297"/>
      <c r="AE27" s="297"/>
      <c r="AF27" s="297"/>
    </row>
    <row r="28" spans="2:32" s="104" customFormat="1" ht="18.75" customHeight="1" x14ac:dyDescent="0.25">
      <c r="B28" s="287" t="s">
        <v>96</v>
      </c>
      <c r="C28" s="287"/>
      <c r="D28" s="297"/>
      <c r="E28" s="297"/>
      <c r="F28" s="297"/>
      <c r="G28" s="297"/>
      <c r="H28" s="297"/>
      <c r="I28" s="297"/>
      <c r="J28" s="297"/>
      <c r="K28" s="297"/>
      <c r="L28" s="297"/>
      <c r="M28" s="297"/>
      <c r="N28" s="297"/>
      <c r="O28" s="297"/>
      <c r="P28" s="297"/>
      <c r="R28" s="287" t="s">
        <v>96</v>
      </c>
      <c r="S28" s="287"/>
      <c r="T28" s="297"/>
      <c r="U28" s="297"/>
      <c r="V28" s="297"/>
      <c r="W28" s="297"/>
      <c r="X28" s="297"/>
      <c r="Y28" s="297"/>
      <c r="Z28" s="297"/>
      <c r="AA28" s="297"/>
      <c r="AB28" s="297"/>
      <c r="AC28" s="297"/>
      <c r="AD28" s="297"/>
      <c r="AE28" s="297"/>
      <c r="AF28" s="297"/>
    </row>
    <row r="29" spans="2:32" s="104" customFormat="1" ht="18.75" customHeight="1" x14ac:dyDescent="0.25">
      <c r="B29" s="287" t="s">
        <v>115</v>
      </c>
      <c r="C29" s="287"/>
      <c r="D29" s="297"/>
      <c r="E29" s="297"/>
      <c r="F29" s="297"/>
      <c r="G29" s="297"/>
      <c r="H29" s="297"/>
      <c r="I29" s="297"/>
      <c r="J29" s="297"/>
      <c r="K29" s="297"/>
      <c r="L29" s="297"/>
      <c r="M29" s="297"/>
      <c r="N29" s="297"/>
      <c r="O29" s="297"/>
      <c r="P29" s="297"/>
      <c r="R29" s="287" t="s">
        <v>115</v>
      </c>
      <c r="S29" s="287"/>
      <c r="T29" s="297"/>
      <c r="U29" s="297"/>
      <c r="V29" s="297"/>
      <c r="W29" s="297"/>
      <c r="X29" s="297"/>
      <c r="Y29" s="297"/>
      <c r="Z29" s="297"/>
      <c r="AA29" s="297"/>
      <c r="AB29" s="297"/>
      <c r="AC29" s="297"/>
      <c r="AD29" s="297"/>
      <c r="AE29" s="297"/>
      <c r="AF29" s="297"/>
    </row>
    <row r="30" spans="2:32" s="104" customFormat="1" ht="18.75" customHeight="1" x14ac:dyDescent="0.25">
      <c r="B30" s="287" t="s">
        <v>112</v>
      </c>
      <c r="C30" s="287"/>
      <c r="D30" s="297"/>
      <c r="E30" s="297"/>
      <c r="F30" s="297"/>
      <c r="G30" s="297"/>
      <c r="H30" s="297"/>
      <c r="I30" s="297"/>
      <c r="J30" s="297"/>
      <c r="K30" s="297"/>
      <c r="L30" s="297"/>
      <c r="M30" s="297"/>
      <c r="N30" s="297"/>
      <c r="O30" s="297"/>
      <c r="P30" s="297"/>
      <c r="R30" s="287" t="s">
        <v>112</v>
      </c>
      <c r="S30" s="287"/>
      <c r="T30" s="297"/>
      <c r="U30" s="297"/>
      <c r="V30" s="297"/>
      <c r="W30" s="297"/>
      <c r="X30" s="297"/>
      <c r="Y30" s="297"/>
      <c r="Z30" s="297"/>
      <c r="AA30" s="297"/>
      <c r="AB30" s="297"/>
      <c r="AC30" s="297"/>
      <c r="AD30" s="297"/>
      <c r="AE30" s="297"/>
      <c r="AF30" s="297"/>
    </row>
    <row r="31" spans="2:32" s="104" customFormat="1" ht="18.75" customHeight="1" x14ac:dyDescent="0.25">
      <c r="B31" s="287" t="s">
        <v>117</v>
      </c>
      <c r="C31" s="287"/>
      <c r="D31" s="297"/>
      <c r="E31" s="297"/>
      <c r="F31" s="297"/>
      <c r="G31" s="297"/>
      <c r="H31" s="297"/>
      <c r="I31" s="297"/>
      <c r="J31" s="297"/>
      <c r="K31" s="297"/>
      <c r="L31" s="297"/>
      <c r="M31" s="297"/>
      <c r="N31" s="297"/>
      <c r="O31" s="297"/>
      <c r="P31" s="297"/>
      <c r="R31" s="287" t="s">
        <v>117</v>
      </c>
      <c r="S31" s="287"/>
      <c r="T31" s="297"/>
      <c r="U31" s="297"/>
      <c r="V31" s="297"/>
      <c r="W31" s="297"/>
      <c r="X31" s="297"/>
      <c r="Y31" s="297"/>
      <c r="Z31" s="297"/>
      <c r="AA31" s="297"/>
      <c r="AB31" s="297"/>
      <c r="AC31" s="297"/>
      <c r="AD31" s="297"/>
      <c r="AE31" s="297"/>
      <c r="AF31" s="297"/>
    </row>
    <row r="32" spans="2:32" s="104" customFormat="1" ht="18.75" customHeight="1" x14ac:dyDescent="0.25">
      <c r="B32" s="287" t="s">
        <v>68</v>
      </c>
      <c r="C32" s="287"/>
      <c r="D32" s="297"/>
      <c r="E32" s="297"/>
      <c r="F32" s="297"/>
      <c r="G32" s="297"/>
      <c r="H32" s="297"/>
      <c r="I32" s="297"/>
      <c r="J32" s="297"/>
      <c r="K32" s="297"/>
      <c r="L32" s="297"/>
      <c r="M32" s="297"/>
      <c r="N32" s="297"/>
      <c r="O32" s="297"/>
      <c r="P32" s="297"/>
      <c r="R32" s="287" t="s">
        <v>68</v>
      </c>
      <c r="S32" s="287"/>
      <c r="T32" s="297"/>
      <c r="U32" s="297"/>
      <c r="V32" s="297"/>
      <c r="W32" s="297"/>
      <c r="X32" s="297"/>
      <c r="Y32" s="297"/>
      <c r="Z32" s="297"/>
      <c r="AA32" s="297"/>
      <c r="AB32" s="297"/>
      <c r="AC32" s="297"/>
      <c r="AD32" s="297"/>
      <c r="AE32" s="297"/>
      <c r="AF32" s="297"/>
    </row>
    <row r="33" spans="2:32" s="104" customFormat="1" ht="18.75" customHeight="1" x14ac:dyDescent="0.25">
      <c r="B33" s="287" t="s">
        <v>69</v>
      </c>
      <c r="C33" s="287"/>
      <c r="D33" s="297"/>
      <c r="E33" s="297"/>
      <c r="F33" s="297"/>
      <c r="G33" s="297"/>
      <c r="H33" s="297"/>
      <c r="I33" s="297"/>
      <c r="J33" s="297"/>
      <c r="K33" s="297"/>
      <c r="L33" s="297"/>
      <c r="M33" s="297"/>
      <c r="N33" s="297"/>
      <c r="O33" s="297"/>
      <c r="P33" s="297"/>
      <c r="R33" s="287" t="s">
        <v>69</v>
      </c>
      <c r="S33" s="287"/>
      <c r="T33" s="297"/>
      <c r="U33" s="297"/>
      <c r="V33" s="297"/>
      <c r="W33" s="297"/>
      <c r="X33" s="297"/>
      <c r="Y33" s="297"/>
      <c r="Z33" s="297"/>
      <c r="AA33" s="297"/>
      <c r="AB33" s="297"/>
      <c r="AC33" s="297"/>
      <c r="AD33" s="297"/>
      <c r="AE33" s="297"/>
      <c r="AF33" s="297"/>
    </row>
    <row r="34" spans="2:32" s="104" customFormat="1" ht="18.75" customHeight="1" x14ac:dyDescent="0.25">
      <c r="B34" s="287" t="s">
        <v>70</v>
      </c>
      <c r="C34" s="287"/>
      <c r="D34" s="297"/>
      <c r="E34" s="297"/>
      <c r="F34" s="297"/>
      <c r="G34" s="297"/>
      <c r="H34" s="297"/>
      <c r="I34" s="297"/>
      <c r="J34" s="297"/>
      <c r="K34" s="297"/>
      <c r="L34" s="297"/>
      <c r="M34" s="297"/>
      <c r="N34" s="297"/>
      <c r="O34" s="297"/>
      <c r="P34" s="297"/>
      <c r="R34" s="287" t="s">
        <v>70</v>
      </c>
      <c r="S34" s="287"/>
      <c r="T34" s="297"/>
      <c r="U34" s="297"/>
      <c r="V34" s="297"/>
      <c r="W34" s="297"/>
      <c r="X34" s="297"/>
      <c r="Y34" s="297"/>
      <c r="Z34" s="297"/>
      <c r="AA34" s="297"/>
      <c r="AB34" s="297"/>
      <c r="AC34" s="297"/>
      <c r="AD34" s="297"/>
      <c r="AE34" s="297"/>
      <c r="AF34" s="297"/>
    </row>
    <row r="35" spans="2:32" s="104" customFormat="1" ht="18.75" customHeight="1" x14ac:dyDescent="0.25">
      <c r="B35" s="287" t="s">
        <v>71</v>
      </c>
      <c r="C35" s="287"/>
      <c r="D35" s="297"/>
      <c r="E35" s="297"/>
      <c r="F35" s="297"/>
      <c r="G35" s="297"/>
      <c r="H35" s="297"/>
      <c r="I35" s="297"/>
      <c r="J35" s="297"/>
      <c r="K35" s="297"/>
      <c r="L35" s="297"/>
      <c r="M35" s="297"/>
      <c r="N35" s="297"/>
      <c r="O35" s="297"/>
      <c r="P35" s="297"/>
      <c r="R35" s="287" t="s">
        <v>71</v>
      </c>
      <c r="S35" s="287"/>
      <c r="T35" s="297"/>
      <c r="U35" s="297"/>
      <c r="V35" s="297"/>
      <c r="W35" s="297"/>
      <c r="X35" s="297"/>
      <c r="Y35" s="297"/>
      <c r="Z35" s="297"/>
      <c r="AA35" s="297"/>
      <c r="AB35" s="297"/>
      <c r="AC35" s="297"/>
      <c r="AD35" s="297"/>
      <c r="AE35" s="297"/>
      <c r="AF35" s="297"/>
    </row>
    <row r="36" spans="2:32" s="104" customFormat="1" ht="18.75" customHeight="1" x14ac:dyDescent="0.25">
      <c r="B36" s="287" t="s">
        <v>72</v>
      </c>
      <c r="C36" s="287"/>
      <c r="D36" s="297"/>
      <c r="E36" s="297"/>
      <c r="F36" s="297"/>
      <c r="G36" s="297"/>
      <c r="H36" s="297"/>
      <c r="I36" s="297"/>
      <c r="J36" s="297"/>
      <c r="K36" s="297"/>
      <c r="L36" s="297"/>
      <c r="M36" s="297"/>
      <c r="N36" s="297"/>
      <c r="O36" s="297"/>
      <c r="P36" s="297"/>
      <c r="R36" s="287" t="s">
        <v>72</v>
      </c>
      <c r="S36" s="287"/>
      <c r="T36" s="297"/>
      <c r="U36" s="297"/>
      <c r="V36" s="297"/>
      <c r="W36" s="297"/>
      <c r="X36" s="297"/>
      <c r="Y36" s="297"/>
      <c r="Z36" s="297"/>
      <c r="AA36" s="297"/>
      <c r="AB36" s="297"/>
      <c r="AC36" s="297"/>
      <c r="AD36" s="297"/>
      <c r="AE36" s="297"/>
      <c r="AF36" s="297"/>
    </row>
  </sheetData>
  <mergeCells count="56">
    <mergeCell ref="R35:S35"/>
    <mergeCell ref="T35:AF35"/>
    <mergeCell ref="R36:S36"/>
    <mergeCell ref="T36:AF36"/>
    <mergeCell ref="B7:P23"/>
    <mergeCell ref="R7:AF23"/>
    <mergeCell ref="R32:S32"/>
    <mergeCell ref="T32:AF32"/>
    <mergeCell ref="R33:S33"/>
    <mergeCell ref="T33:AF33"/>
    <mergeCell ref="R34:S34"/>
    <mergeCell ref="T34:AF34"/>
    <mergeCell ref="R29:S29"/>
    <mergeCell ref="T29:AF29"/>
    <mergeCell ref="R30:S30"/>
    <mergeCell ref="T30:AF30"/>
    <mergeCell ref="R31:S31"/>
    <mergeCell ref="T31:AF31"/>
    <mergeCell ref="R26:S26"/>
    <mergeCell ref="T26:AF26"/>
    <mergeCell ref="R27:S27"/>
    <mergeCell ref="T27:AF27"/>
    <mergeCell ref="R28:S28"/>
    <mergeCell ref="T28:AF28"/>
    <mergeCell ref="R1:AF2"/>
    <mergeCell ref="R3:AF3"/>
    <mergeCell ref="R24:AF24"/>
    <mergeCell ref="R25:S25"/>
    <mergeCell ref="T25:AF25"/>
    <mergeCell ref="B35:C35"/>
    <mergeCell ref="D35:P35"/>
    <mergeCell ref="B36:C36"/>
    <mergeCell ref="D36:P36"/>
    <mergeCell ref="B32:C32"/>
    <mergeCell ref="D32:P32"/>
    <mergeCell ref="B33:C33"/>
    <mergeCell ref="D33:P33"/>
    <mergeCell ref="B34:C34"/>
    <mergeCell ref="D34:P34"/>
    <mergeCell ref="B29:C29"/>
    <mergeCell ref="D29:P29"/>
    <mergeCell ref="B30:C30"/>
    <mergeCell ref="D30:P30"/>
    <mergeCell ref="B31:C31"/>
    <mergeCell ref="D31:P31"/>
    <mergeCell ref="B26:C26"/>
    <mergeCell ref="D26:P26"/>
    <mergeCell ref="B27:C27"/>
    <mergeCell ref="D27:P27"/>
    <mergeCell ref="B28:C28"/>
    <mergeCell ref="D28:P28"/>
    <mergeCell ref="B1:P2"/>
    <mergeCell ref="B3:P3"/>
    <mergeCell ref="B24:P24"/>
    <mergeCell ref="B25:C25"/>
    <mergeCell ref="D25:P25"/>
  </mergeCells>
  <conditionalFormatting sqref="B5:J5">
    <cfRule type="cellIs" dxfId="7" priority="3" operator="lessThan">
      <formula>$H$15</formula>
    </cfRule>
    <cfRule type="cellIs" dxfId="6" priority="4" operator="greaterThan">
      <formula>$H$15</formula>
    </cfRule>
  </conditionalFormatting>
  <conditionalFormatting sqref="R5:Z5">
    <cfRule type="cellIs" dxfId="5" priority="1" operator="lessThan">
      <formula>$H$15</formula>
    </cfRule>
    <cfRule type="cellIs" dxfId="4" priority="2" operator="greaterThan">
      <formula>$H$15</formula>
    </cfRule>
  </conditionalFormatting>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60B9B0-1197-46A6-8A16-417C305507A2}">
  <dimension ref="B1:AF36"/>
  <sheetViews>
    <sheetView showGridLines="0" zoomScale="85" zoomScaleNormal="85" workbookViewId="0">
      <selection activeCell="B7" sqref="B7:P23"/>
    </sheetView>
  </sheetViews>
  <sheetFormatPr baseColWidth="10" defaultRowHeight="14.25" x14ac:dyDescent="0.2"/>
  <cols>
    <col min="1" max="1" width="2.7109375" style="97" customWidth="1"/>
    <col min="2" max="2" width="5.28515625" style="97" customWidth="1"/>
    <col min="3" max="4" width="6" style="97" customWidth="1"/>
    <col min="5" max="6" width="6.85546875" style="97" customWidth="1"/>
    <col min="7" max="9" width="5.28515625" style="97" customWidth="1"/>
    <col min="10" max="10" width="5.85546875" style="97" customWidth="1"/>
    <col min="11" max="11" width="6.5703125" style="97" customWidth="1"/>
    <col min="12" max="13" width="5.28515625" style="97" customWidth="1"/>
    <col min="14" max="14" width="14.7109375" style="97" customWidth="1"/>
    <col min="15" max="15" width="9.28515625" style="97" customWidth="1"/>
    <col min="16" max="16" width="9.42578125" style="97" customWidth="1"/>
    <col min="17" max="17" width="5.5703125" style="97" customWidth="1"/>
    <col min="18" max="19" width="4.85546875" style="97" bestFit="1" customWidth="1"/>
    <col min="20" max="20" width="5.28515625" style="97" bestFit="1" customWidth="1"/>
    <col min="21" max="21" width="4.85546875" style="97" bestFit="1" customWidth="1"/>
    <col min="22" max="22" width="5.28515625" style="97" bestFit="1" customWidth="1"/>
    <col min="23" max="24" width="4.85546875" style="97" bestFit="1" customWidth="1"/>
    <col min="25" max="25" width="5.140625" style="97" bestFit="1" customWidth="1"/>
    <col min="26" max="26" width="4.85546875" style="97" bestFit="1" customWidth="1"/>
    <col min="27" max="28" width="5" style="97" bestFit="1" customWidth="1"/>
    <col min="29" max="29" width="4.85546875" style="97" bestFit="1" customWidth="1"/>
    <col min="30" max="30" width="15.42578125" style="97" customWidth="1"/>
    <col min="31" max="31" width="11.42578125" style="97"/>
    <col min="32" max="32" width="6.42578125" style="97" bestFit="1" customWidth="1"/>
    <col min="33" max="16384" width="11.42578125" style="97"/>
  </cols>
  <sheetData>
    <row r="1" spans="2:32" s="104" customFormat="1" ht="14.25" customHeight="1" x14ac:dyDescent="0.25">
      <c r="B1" s="273" t="s">
        <v>233</v>
      </c>
      <c r="C1" s="273"/>
      <c r="D1" s="273"/>
      <c r="E1" s="273"/>
      <c r="F1" s="273"/>
      <c r="G1" s="273"/>
      <c r="H1" s="273"/>
      <c r="I1" s="273"/>
      <c r="J1" s="273"/>
      <c r="K1" s="273"/>
      <c r="L1" s="273"/>
      <c r="M1" s="273"/>
      <c r="N1" s="273"/>
      <c r="O1" s="273"/>
      <c r="P1" s="273"/>
      <c r="R1" s="273" t="s">
        <v>234</v>
      </c>
      <c r="S1" s="273"/>
      <c r="T1" s="273"/>
      <c r="U1" s="273"/>
      <c r="V1" s="273"/>
      <c r="W1" s="273"/>
      <c r="X1" s="273"/>
      <c r="Y1" s="273"/>
      <c r="Z1" s="273"/>
      <c r="AA1" s="273"/>
      <c r="AB1" s="273"/>
      <c r="AC1" s="273"/>
      <c r="AD1" s="273"/>
      <c r="AE1" s="273"/>
      <c r="AF1" s="273"/>
    </row>
    <row r="2" spans="2:32" s="104" customFormat="1" ht="23.25" customHeight="1" x14ac:dyDescent="0.25">
      <c r="B2" s="291"/>
      <c r="C2" s="291"/>
      <c r="D2" s="291"/>
      <c r="E2" s="291"/>
      <c r="F2" s="291"/>
      <c r="G2" s="291"/>
      <c r="H2" s="291"/>
      <c r="I2" s="291"/>
      <c r="J2" s="291"/>
      <c r="K2" s="291"/>
      <c r="L2" s="291"/>
      <c r="M2" s="291"/>
      <c r="N2" s="291"/>
      <c r="O2" s="291"/>
      <c r="P2" s="291"/>
      <c r="R2" s="291"/>
      <c r="S2" s="291"/>
      <c r="T2" s="291"/>
      <c r="U2" s="291"/>
      <c r="V2" s="291"/>
      <c r="W2" s="291"/>
      <c r="X2" s="291"/>
      <c r="Y2" s="291"/>
      <c r="Z2" s="291"/>
      <c r="AA2" s="291"/>
      <c r="AB2" s="291"/>
      <c r="AC2" s="291"/>
      <c r="AD2" s="291"/>
      <c r="AE2" s="291"/>
      <c r="AF2" s="291"/>
    </row>
    <row r="3" spans="2:32" s="104" customFormat="1" ht="15" x14ac:dyDescent="0.25">
      <c r="B3" s="276" t="s">
        <v>199</v>
      </c>
      <c r="C3" s="276"/>
      <c r="D3" s="276"/>
      <c r="E3" s="276"/>
      <c r="F3" s="276"/>
      <c r="G3" s="276"/>
      <c r="H3" s="276"/>
      <c r="I3" s="276"/>
      <c r="J3" s="276"/>
      <c r="K3" s="276"/>
      <c r="L3" s="276"/>
      <c r="M3" s="276"/>
      <c r="N3" s="276"/>
      <c r="O3" s="276"/>
      <c r="P3" s="276"/>
      <c r="R3" s="276" t="s">
        <v>199</v>
      </c>
      <c r="S3" s="276"/>
      <c r="T3" s="276"/>
      <c r="U3" s="276"/>
      <c r="V3" s="276"/>
      <c r="W3" s="276"/>
      <c r="X3" s="276"/>
      <c r="Y3" s="276"/>
      <c r="Z3" s="276"/>
      <c r="AA3" s="276"/>
      <c r="AB3" s="276"/>
      <c r="AC3" s="276"/>
      <c r="AD3" s="276"/>
      <c r="AE3" s="276"/>
      <c r="AF3" s="276"/>
    </row>
    <row r="4" spans="2:32" s="104" customFormat="1" ht="27.75" customHeight="1" x14ac:dyDescent="0.25">
      <c r="B4" s="149" t="s">
        <v>200</v>
      </c>
      <c r="C4" s="149" t="s">
        <v>201</v>
      </c>
      <c r="D4" s="149" t="s">
        <v>202</v>
      </c>
      <c r="E4" s="149" t="s">
        <v>203</v>
      </c>
      <c r="F4" s="149" t="s">
        <v>204</v>
      </c>
      <c r="G4" s="149" t="s">
        <v>205</v>
      </c>
      <c r="H4" s="149" t="s">
        <v>206</v>
      </c>
      <c r="I4" s="149" t="s">
        <v>207</v>
      </c>
      <c r="J4" s="149" t="s">
        <v>208</v>
      </c>
      <c r="K4" s="149" t="s">
        <v>209</v>
      </c>
      <c r="L4" s="149" t="s">
        <v>210</v>
      </c>
      <c r="M4" s="149" t="s">
        <v>211</v>
      </c>
      <c r="N4" s="149" t="s">
        <v>212</v>
      </c>
      <c r="O4" s="149" t="s">
        <v>213</v>
      </c>
      <c r="P4" s="149" t="s">
        <v>214</v>
      </c>
      <c r="R4" s="149" t="s">
        <v>200</v>
      </c>
      <c r="S4" s="149" t="s">
        <v>201</v>
      </c>
      <c r="T4" s="149" t="s">
        <v>202</v>
      </c>
      <c r="U4" s="149" t="s">
        <v>203</v>
      </c>
      <c r="V4" s="149" t="s">
        <v>204</v>
      </c>
      <c r="W4" s="149" t="s">
        <v>205</v>
      </c>
      <c r="X4" s="149" t="s">
        <v>206</v>
      </c>
      <c r="Y4" s="149" t="s">
        <v>207</v>
      </c>
      <c r="Z4" s="149" t="s">
        <v>208</v>
      </c>
      <c r="AA4" s="149" t="s">
        <v>209</v>
      </c>
      <c r="AB4" s="149" t="s">
        <v>210</v>
      </c>
      <c r="AC4" s="149" t="s">
        <v>211</v>
      </c>
      <c r="AD4" s="149" t="s">
        <v>212</v>
      </c>
      <c r="AE4" s="149" t="s">
        <v>213</v>
      </c>
      <c r="AF4" s="149" t="s">
        <v>214</v>
      </c>
    </row>
    <row r="5" spans="2:32" s="116" customFormat="1" ht="17.25" customHeight="1" x14ac:dyDescent="0.25">
      <c r="B5" s="115"/>
      <c r="C5" s="115"/>
      <c r="D5" s="115"/>
      <c r="E5" s="115"/>
      <c r="F5" s="115"/>
      <c r="G5" s="115"/>
      <c r="H5" s="115"/>
      <c r="I5" s="115"/>
      <c r="J5" s="115"/>
      <c r="K5" s="115"/>
      <c r="L5" s="115"/>
      <c r="M5" s="115"/>
      <c r="N5" s="110" t="e">
        <f>+AVERAGE(B5:M5)</f>
        <v>#DIV/0!</v>
      </c>
      <c r="O5" s="110">
        <v>0.86</v>
      </c>
      <c r="P5" s="110">
        <v>1</v>
      </c>
      <c r="R5" s="115"/>
      <c r="S5" s="115"/>
      <c r="T5" s="115"/>
      <c r="U5" s="115"/>
      <c r="V5" s="115"/>
      <c r="W5" s="115"/>
      <c r="X5" s="115"/>
      <c r="Y5" s="115"/>
      <c r="Z5" s="115"/>
      <c r="AA5" s="115"/>
      <c r="AB5" s="115"/>
      <c r="AC5" s="115"/>
      <c r="AD5" s="110" t="e">
        <f>+AVERAGE(R5:AC5)</f>
        <v>#DIV/0!</v>
      </c>
      <c r="AE5" s="110">
        <v>0.8</v>
      </c>
      <c r="AF5" s="110">
        <v>1</v>
      </c>
    </row>
    <row r="6" spans="2:32" s="104" customFormat="1" ht="13.5" customHeight="1" x14ac:dyDescent="0.2">
      <c r="B6" s="120">
        <f>+$O$5</f>
        <v>0.86</v>
      </c>
      <c r="C6" s="121">
        <f t="shared" ref="C6:M6" si="0">+$O$5</f>
        <v>0.86</v>
      </c>
      <c r="D6" s="121">
        <f t="shared" si="0"/>
        <v>0.86</v>
      </c>
      <c r="E6" s="121">
        <f t="shared" si="0"/>
        <v>0.86</v>
      </c>
      <c r="F6" s="121">
        <f t="shared" si="0"/>
        <v>0.86</v>
      </c>
      <c r="G6" s="121">
        <f t="shared" si="0"/>
        <v>0.86</v>
      </c>
      <c r="H6" s="121">
        <f t="shared" si="0"/>
        <v>0.86</v>
      </c>
      <c r="I6" s="121">
        <f t="shared" si="0"/>
        <v>0.86</v>
      </c>
      <c r="J6" s="121">
        <f t="shared" si="0"/>
        <v>0.86</v>
      </c>
      <c r="K6" s="121">
        <f t="shared" si="0"/>
        <v>0.86</v>
      </c>
      <c r="L6" s="121">
        <f t="shared" si="0"/>
        <v>0.86</v>
      </c>
      <c r="M6" s="121">
        <f t="shared" si="0"/>
        <v>0.86</v>
      </c>
      <c r="N6" s="118"/>
      <c r="O6" s="118"/>
      <c r="P6" s="119"/>
      <c r="R6" s="120">
        <f>+$AE$5</f>
        <v>0.8</v>
      </c>
      <c r="S6" s="121">
        <f>+$AE$5</f>
        <v>0.8</v>
      </c>
      <c r="T6" s="121">
        <f t="shared" ref="T6:AC6" si="1">+$AE$5</f>
        <v>0.8</v>
      </c>
      <c r="U6" s="121">
        <f t="shared" si="1"/>
        <v>0.8</v>
      </c>
      <c r="V6" s="121">
        <f t="shared" si="1"/>
        <v>0.8</v>
      </c>
      <c r="W6" s="121">
        <f t="shared" si="1"/>
        <v>0.8</v>
      </c>
      <c r="X6" s="121">
        <f t="shared" si="1"/>
        <v>0.8</v>
      </c>
      <c r="Y6" s="121">
        <f t="shared" si="1"/>
        <v>0.8</v>
      </c>
      <c r="Z6" s="121">
        <f t="shared" si="1"/>
        <v>0.8</v>
      </c>
      <c r="AA6" s="121">
        <f t="shared" si="1"/>
        <v>0.8</v>
      </c>
      <c r="AB6" s="121">
        <f t="shared" si="1"/>
        <v>0.8</v>
      </c>
      <c r="AC6" s="121">
        <f t="shared" si="1"/>
        <v>0.8</v>
      </c>
      <c r="AD6" s="118"/>
      <c r="AE6" s="118"/>
      <c r="AF6" s="119"/>
    </row>
    <row r="7" spans="2:32" s="104" customFormat="1" x14ac:dyDescent="0.25">
      <c r="B7" s="278"/>
      <c r="C7" s="279"/>
      <c r="D7" s="279"/>
      <c r="E7" s="279"/>
      <c r="F7" s="279"/>
      <c r="G7" s="279"/>
      <c r="H7" s="279"/>
      <c r="I7" s="279"/>
      <c r="J7" s="279"/>
      <c r="K7" s="279"/>
      <c r="L7" s="279"/>
      <c r="M7" s="279"/>
      <c r="N7" s="279"/>
      <c r="O7" s="279"/>
      <c r="P7" s="280"/>
      <c r="R7" s="278"/>
      <c r="S7" s="279"/>
      <c r="T7" s="279"/>
      <c r="U7" s="279"/>
      <c r="V7" s="279"/>
      <c r="W7" s="279"/>
      <c r="X7" s="279"/>
      <c r="Y7" s="279"/>
      <c r="Z7" s="279"/>
      <c r="AA7" s="279"/>
      <c r="AB7" s="279"/>
      <c r="AC7" s="279"/>
      <c r="AD7" s="279"/>
      <c r="AE7" s="279"/>
      <c r="AF7" s="280"/>
    </row>
    <row r="8" spans="2:32" s="104" customFormat="1" x14ac:dyDescent="0.25">
      <c r="B8" s="278"/>
      <c r="C8" s="279"/>
      <c r="D8" s="279"/>
      <c r="E8" s="279"/>
      <c r="F8" s="279"/>
      <c r="G8" s="279"/>
      <c r="H8" s="279"/>
      <c r="I8" s="279"/>
      <c r="J8" s="279"/>
      <c r="K8" s="279"/>
      <c r="L8" s="279"/>
      <c r="M8" s="279"/>
      <c r="N8" s="279"/>
      <c r="O8" s="279"/>
      <c r="P8" s="280"/>
      <c r="R8" s="278"/>
      <c r="S8" s="279"/>
      <c r="T8" s="279"/>
      <c r="U8" s="279"/>
      <c r="V8" s="279"/>
      <c r="W8" s="279"/>
      <c r="X8" s="279"/>
      <c r="Y8" s="279"/>
      <c r="Z8" s="279"/>
      <c r="AA8" s="279"/>
      <c r="AB8" s="279"/>
      <c r="AC8" s="279"/>
      <c r="AD8" s="279"/>
      <c r="AE8" s="279"/>
      <c r="AF8" s="280"/>
    </row>
    <row r="9" spans="2:32" s="104" customFormat="1" x14ac:dyDescent="0.25">
      <c r="B9" s="278"/>
      <c r="C9" s="279"/>
      <c r="D9" s="279"/>
      <c r="E9" s="279"/>
      <c r="F9" s="279"/>
      <c r="G9" s="279"/>
      <c r="H9" s="279"/>
      <c r="I9" s="279"/>
      <c r="J9" s="279"/>
      <c r="K9" s="279"/>
      <c r="L9" s="279"/>
      <c r="M9" s="279"/>
      <c r="N9" s="279"/>
      <c r="O9" s="279"/>
      <c r="P9" s="280"/>
      <c r="R9" s="278"/>
      <c r="S9" s="279"/>
      <c r="T9" s="279"/>
      <c r="U9" s="279"/>
      <c r="V9" s="279"/>
      <c r="W9" s="279"/>
      <c r="X9" s="279"/>
      <c r="Y9" s="279"/>
      <c r="Z9" s="279"/>
      <c r="AA9" s="279"/>
      <c r="AB9" s="279"/>
      <c r="AC9" s="279"/>
      <c r="AD9" s="279"/>
      <c r="AE9" s="279"/>
      <c r="AF9" s="280"/>
    </row>
    <row r="10" spans="2:32" s="104" customFormat="1" x14ac:dyDescent="0.25">
      <c r="B10" s="278"/>
      <c r="C10" s="279"/>
      <c r="D10" s="279"/>
      <c r="E10" s="279"/>
      <c r="F10" s="279"/>
      <c r="G10" s="279"/>
      <c r="H10" s="279"/>
      <c r="I10" s="279"/>
      <c r="J10" s="279"/>
      <c r="K10" s="279"/>
      <c r="L10" s="279"/>
      <c r="M10" s="279"/>
      <c r="N10" s="279"/>
      <c r="O10" s="279"/>
      <c r="P10" s="280"/>
      <c r="R10" s="278"/>
      <c r="S10" s="279"/>
      <c r="T10" s="279"/>
      <c r="U10" s="279"/>
      <c r="V10" s="279"/>
      <c r="W10" s="279"/>
      <c r="X10" s="279"/>
      <c r="Y10" s="279"/>
      <c r="Z10" s="279"/>
      <c r="AA10" s="279"/>
      <c r="AB10" s="279"/>
      <c r="AC10" s="279"/>
      <c r="AD10" s="279"/>
      <c r="AE10" s="279"/>
      <c r="AF10" s="280"/>
    </row>
    <row r="11" spans="2:32" s="104" customFormat="1" x14ac:dyDescent="0.25">
      <c r="B11" s="278"/>
      <c r="C11" s="279"/>
      <c r="D11" s="279"/>
      <c r="E11" s="279"/>
      <c r="F11" s="279"/>
      <c r="G11" s="279"/>
      <c r="H11" s="279"/>
      <c r="I11" s="279"/>
      <c r="J11" s="279"/>
      <c r="K11" s="279"/>
      <c r="L11" s="279"/>
      <c r="M11" s="279"/>
      <c r="N11" s="279"/>
      <c r="O11" s="279"/>
      <c r="P11" s="280"/>
      <c r="R11" s="278"/>
      <c r="S11" s="279"/>
      <c r="T11" s="279"/>
      <c r="U11" s="279"/>
      <c r="V11" s="279"/>
      <c r="W11" s="279"/>
      <c r="X11" s="279"/>
      <c r="Y11" s="279"/>
      <c r="Z11" s="279"/>
      <c r="AA11" s="279"/>
      <c r="AB11" s="279"/>
      <c r="AC11" s="279"/>
      <c r="AD11" s="279"/>
      <c r="AE11" s="279"/>
      <c r="AF11" s="280"/>
    </row>
    <row r="12" spans="2:32" s="104" customFormat="1" x14ac:dyDescent="0.25">
      <c r="B12" s="278"/>
      <c r="C12" s="279"/>
      <c r="D12" s="279"/>
      <c r="E12" s="279"/>
      <c r="F12" s="279"/>
      <c r="G12" s="279"/>
      <c r="H12" s="279"/>
      <c r="I12" s="279"/>
      <c r="J12" s="279"/>
      <c r="K12" s="279"/>
      <c r="L12" s="279"/>
      <c r="M12" s="279"/>
      <c r="N12" s="279"/>
      <c r="O12" s="279"/>
      <c r="P12" s="280"/>
      <c r="R12" s="278"/>
      <c r="S12" s="279"/>
      <c r="T12" s="279"/>
      <c r="U12" s="279"/>
      <c r="V12" s="279"/>
      <c r="W12" s="279"/>
      <c r="X12" s="279"/>
      <c r="Y12" s="279"/>
      <c r="Z12" s="279"/>
      <c r="AA12" s="279"/>
      <c r="AB12" s="279"/>
      <c r="AC12" s="279"/>
      <c r="AD12" s="279"/>
      <c r="AE12" s="279"/>
      <c r="AF12" s="280"/>
    </row>
    <row r="13" spans="2:32" s="104" customFormat="1" x14ac:dyDescent="0.25">
      <c r="B13" s="278"/>
      <c r="C13" s="279"/>
      <c r="D13" s="279"/>
      <c r="E13" s="279"/>
      <c r="F13" s="279"/>
      <c r="G13" s="279"/>
      <c r="H13" s="279"/>
      <c r="I13" s="279"/>
      <c r="J13" s="279"/>
      <c r="K13" s="279"/>
      <c r="L13" s="279"/>
      <c r="M13" s="279"/>
      <c r="N13" s="279"/>
      <c r="O13" s="279"/>
      <c r="P13" s="280"/>
      <c r="R13" s="278"/>
      <c r="S13" s="279"/>
      <c r="T13" s="279"/>
      <c r="U13" s="279"/>
      <c r="V13" s="279"/>
      <c r="W13" s="279"/>
      <c r="X13" s="279"/>
      <c r="Y13" s="279"/>
      <c r="Z13" s="279"/>
      <c r="AA13" s="279"/>
      <c r="AB13" s="279"/>
      <c r="AC13" s="279"/>
      <c r="AD13" s="279"/>
      <c r="AE13" s="279"/>
      <c r="AF13" s="280"/>
    </row>
    <row r="14" spans="2:32" s="104" customFormat="1" x14ac:dyDescent="0.25">
      <c r="B14" s="278"/>
      <c r="C14" s="279"/>
      <c r="D14" s="279"/>
      <c r="E14" s="279"/>
      <c r="F14" s="279"/>
      <c r="G14" s="279"/>
      <c r="H14" s="279"/>
      <c r="I14" s="279"/>
      <c r="J14" s="279"/>
      <c r="K14" s="279"/>
      <c r="L14" s="279"/>
      <c r="M14" s="279"/>
      <c r="N14" s="279"/>
      <c r="O14" s="279"/>
      <c r="P14" s="280"/>
      <c r="R14" s="278"/>
      <c r="S14" s="279"/>
      <c r="T14" s="279"/>
      <c r="U14" s="279"/>
      <c r="V14" s="279"/>
      <c r="W14" s="279"/>
      <c r="X14" s="279"/>
      <c r="Y14" s="279"/>
      <c r="Z14" s="279"/>
      <c r="AA14" s="279"/>
      <c r="AB14" s="279"/>
      <c r="AC14" s="279"/>
      <c r="AD14" s="279"/>
      <c r="AE14" s="279"/>
      <c r="AF14" s="280"/>
    </row>
    <row r="15" spans="2:32" s="104" customFormat="1" x14ac:dyDescent="0.25">
      <c r="B15" s="278"/>
      <c r="C15" s="279"/>
      <c r="D15" s="279"/>
      <c r="E15" s="279"/>
      <c r="F15" s="279"/>
      <c r="G15" s="279"/>
      <c r="H15" s="279"/>
      <c r="I15" s="279"/>
      <c r="J15" s="279"/>
      <c r="K15" s="279"/>
      <c r="L15" s="279"/>
      <c r="M15" s="279"/>
      <c r="N15" s="279"/>
      <c r="O15" s="279"/>
      <c r="P15" s="280"/>
      <c r="R15" s="278"/>
      <c r="S15" s="279"/>
      <c r="T15" s="279"/>
      <c r="U15" s="279"/>
      <c r="V15" s="279"/>
      <c r="W15" s="279"/>
      <c r="X15" s="279"/>
      <c r="Y15" s="279"/>
      <c r="Z15" s="279"/>
      <c r="AA15" s="279"/>
      <c r="AB15" s="279"/>
      <c r="AC15" s="279"/>
      <c r="AD15" s="279"/>
      <c r="AE15" s="279"/>
      <c r="AF15" s="280"/>
    </row>
    <row r="16" spans="2:32" s="104" customFormat="1" x14ac:dyDescent="0.25">
      <c r="B16" s="278"/>
      <c r="C16" s="279"/>
      <c r="D16" s="279"/>
      <c r="E16" s="279"/>
      <c r="F16" s="279"/>
      <c r="G16" s="279"/>
      <c r="H16" s="279"/>
      <c r="I16" s="279"/>
      <c r="J16" s="279"/>
      <c r="K16" s="279"/>
      <c r="L16" s="279"/>
      <c r="M16" s="279"/>
      <c r="N16" s="279"/>
      <c r="O16" s="279"/>
      <c r="P16" s="280"/>
      <c r="R16" s="278"/>
      <c r="S16" s="279"/>
      <c r="T16" s="279"/>
      <c r="U16" s="279"/>
      <c r="V16" s="279"/>
      <c r="W16" s="279"/>
      <c r="X16" s="279"/>
      <c r="Y16" s="279"/>
      <c r="Z16" s="279"/>
      <c r="AA16" s="279"/>
      <c r="AB16" s="279"/>
      <c r="AC16" s="279"/>
      <c r="AD16" s="279"/>
      <c r="AE16" s="279"/>
      <c r="AF16" s="280"/>
    </row>
    <row r="17" spans="2:32" s="104" customFormat="1" x14ac:dyDescent="0.25">
      <c r="B17" s="278"/>
      <c r="C17" s="279"/>
      <c r="D17" s="279"/>
      <c r="E17" s="279"/>
      <c r="F17" s="279"/>
      <c r="G17" s="279"/>
      <c r="H17" s="279"/>
      <c r="I17" s="279"/>
      <c r="J17" s="279"/>
      <c r="K17" s="279"/>
      <c r="L17" s="279"/>
      <c r="M17" s="279"/>
      <c r="N17" s="279"/>
      <c r="O17" s="279"/>
      <c r="P17" s="280"/>
      <c r="R17" s="278"/>
      <c r="S17" s="279"/>
      <c r="T17" s="279"/>
      <c r="U17" s="279"/>
      <c r="V17" s="279"/>
      <c r="W17" s="279"/>
      <c r="X17" s="279"/>
      <c r="Y17" s="279"/>
      <c r="Z17" s="279"/>
      <c r="AA17" s="279"/>
      <c r="AB17" s="279"/>
      <c r="AC17" s="279"/>
      <c r="AD17" s="279"/>
      <c r="AE17" s="279"/>
      <c r="AF17" s="280"/>
    </row>
    <row r="18" spans="2:32" s="104" customFormat="1" x14ac:dyDescent="0.25">
      <c r="B18" s="278"/>
      <c r="C18" s="279"/>
      <c r="D18" s="279"/>
      <c r="E18" s="279"/>
      <c r="F18" s="279"/>
      <c r="G18" s="279"/>
      <c r="H18" s="279"/>
      <c r="I18" s="279"/>
      <c r="J18" s="279"/>
      <c r="K18" s="279"/>
      <c r="L18" s="279"/>
      <c r="M18" s="279"/>
      <c r="N18" s="279"/>
      <c r="O18" s="279"/>
      <c r="P18" s="280"/>
      <c r="R18" s="278"/>
      <c r="S18" s="279"/>
      <c r="T18" s="279"/>
      <c r="U18" s="279"/>
      <c r="V18" s="279"/>
      <c r="W18" s="279"/>
      <c r="X18" s="279"/>
      <c r="Y18" s="279"/>
      <c r="Z18" s="279"/>
      <c r="AA18" s="279"/>
      <c r="AB18" s="279"/>
      <c r="AC18" s="279"/>
      <c r="AD18" s="279"/>
      <c r="AE18" s="279"/>
      <c r="AF18" s="280"/>
    </row>
    <row r="19" spans="2:32" s="104" customFormat="1" x14ac:dyDescent="0.25">
      <c r="B19" s="278"/>
      <c r="C19" s="279"/>
      <c r="D19" s="279"/>
      <c r="E19" s="279"/>
      <c r="F19" s="279"/>
      <c r="G19" s="279"/>
      <c r="H19" s="279"/>
      <c r="I19" s="279"/>
      <c r="J19" s="279"/>
      <c r="K19" s="279"/>
      <c r="L19" s="279"/>
      <c r="M19" s="279"/>
      <c r="N19" s="279"/>
      <c r="O19" s="279"/>
      <c r="P19" s="280"/>
      <c r="R19" s="278"/>
      <c r="S19" s="279"/>
      <c r="T19" s="279"/>
      <c r="U19" s="279"/>
      <c r="V19" s="279"/>
      <c r="W19" s="279"/>
      <c r="X19" s="279"/>
      <c r="Y19" s="279"/>
      <c r="Z19" s="279"/>
      <c r="AA19" s="279"/>
      <c r="AB19" s="279"/>
      <c r="AC19" s="279"/>
      <c r="AD19" s="279"/>
      <c r="AE19" s="279"/>
      <c r="AF19" s="280"/>
    </row>
    <row r="20" spans="2:32" s="104" customFormat="1" x14ac:dyDescent="0.25">
      <c r="B20" s="278"/>
      <c r="C20" s="279"/>
      <c r="D20" s="279"/>
      <c r="E20" s="279"/>
      <c r="F20" s="279"/>
      <c r="G20" s="279"/>
      <c r="H20" s="279"/>
      <c r="I20" s="279"/>
      <c r="J20" s="279"/>
      <c r="K20" s="279"/>
      <c r="L20" s="279"/>
      <c r="M20" s="279"/>
      <c r="N20" s="279"/>
      <c r="O20" s="279"/>
      <c r="P20" s="280"/>
      <c r="R20" s="278"/>
      <c r="S20" s="279"/>
      <c r="T20" s="279"/>
      <c r="U20" s="279"/>
      <c r="V20" s="279"/>
      <c r="W20" s="279"/>
      <c r="X20" s="279"/>
      <c r="Y20" s="279"/>
      <c r="Z20" s="279"/>
      <c r="AA20" s="279"/>
      <c r="AB20" s="279"/>
      <c r="AC20" s="279"/>
      <c r="AD20" s="279"/>
      <c r="AE20" s="279"/>
      <c r="AF20" s="280"/>
    </row>
    <row r="21" spans="2:32" s="104" customFormat="1" x14ac:dyDescent="0.25">
      <c r="B21" s="278"/>
      <c r="C21" s="279"/>
      <c r="D21" s="279"/>
      <c r="E21" s="279"/>
      <c r="F21" s="279"/>
      <c r="G21" s="279"/>
      <c r="H21" s="279"/>
      <c r="I21" s="279"/>
      <c r="J21" s="279"/>
      <c r="K21" s="279"/>
      <c r="L21" s="279"/>
      <c r="M21" s="279"/>
      <c r="N21" s="279"/>
      <c r="O21" s="279"/>
      <c r="P21" s="280"/>
      <c r="R21" s="278"/>
      <c r="S21" s="279"/>
      <c r="T21" s="279"/>
      <c r="U21" s="279"/>
      <c r="V21" s="279"/>
      <c r="W21" s="279"/>
      <c r="X21" s="279"/>
      <c r="Y21" s="279"/>
      <c r="Z21" s="279"/>
      <c r="AA21" s="279"/>
      <c r="AB21" s="279"/>
      <c r="AC21" s="279"/>
      <c r="AD21" s="279"/>
      <c r="AE21" s="279"/>
      <c r="AF21" s="280"/>
    </row>
    <row r="22" spans="2:32" x14ac:dyDescent="0.2">
      <c r="B22" s="278"/>
      <c r="C22" s="279"/>
      <c r="D22" s="279"/>
      <c r="E22" s="279"/>
      <c r="F22" s="279"/>
      <c r="G22" s="279"/>
      <c r="H22" s="279"/>
      <c r="I22" s="279"/>
      <c r="J22" s="279"/>
      <c r="K22" s="279"/>
      <c r="L22" s="279"/>
      <c r="M22" s="279"/>
      <c r="N22" s="279"/>
      <c r="O22" s="279"/>
      <c r="P22" s="280"/>
      <c r="R22" s="278"/>
      <c r="S22" s="279"/>
      <c r="T22" s="279"/>
      <c r="U22" s="279"/>
      <c r="V22" s="279"/>
      <c r="W22" s="279"/>
      <c r="X22" s="279"/>
      <c r="Y22" s="279"/>
      <c r="Z22" s="279"/>
      <c r="AA22" s="279"/>
      <c r="AB22" s="279"/>
      <c r="AC22" s="279"/>
      <c r="AD22" s="279"/>
      <c r="AE22" s="279"/>
      <c r="AF22" s="280"/>
    </row>
    <row r="23" spans="2:32" x14ac:dyDescent="0.2">
      <c r="B23" s="281"/>
      <c r="C23" s="282"/>
      <c r="D23" s="282"/>
      <c r="E23" s="282"/>
      <c r="F23" s="282"/>
      <c r="G23" s="282"/>
      <c r="H23" s="282"/>
      <c r="I23" s="282"/>
      <c r="J23" s="282"/>
      <c r="K23" s="282"/>
      <c r="L23" s="282"/>
      <c r="M23" s="282"/>
      <c r="N23" s="282"/>
      <c r="O23" s="282"/>
      <c r="P23" s="283"/>
      <c r="R23" s="281"/>
      <c r="S23" s="282"/>
      <c r="T23" s="282"/>
      <c r="U23" s="282"/>
      <c r="V23" s="282"/>
      <c r="W23" s="282"/>
      <c r="X23" s="282"/>
      <c r="Y23" s="282"/>
      <c r="Z23" s="282"/>
      <c r="AA23" s="282"/>
      <c r="AB23" s="282"/>
      <c r="AC23" s="282"/>
      <c r="AD23" s="282"/>
      <c r="AE23" s="282"/>
      <c r="AF23" s="283"/>
    </row>
    <row r="24" spans="2:32" ht="15" x14ac:dyDescent="0.25">
      <c r="B24" s="277" t="s">
        <v>215</v>
      </c>
      <c r="C24" s="277"/>
      <c r="D24" s="277"/>
      <c r="E24" s="277"/>
      <c r="F24" s="277"/>
      <c r="G24" s="277"/>
      <c r="H24" s="277"/>
      <c r="I24" s="277"/>
      <c r="J24" s="277"/>
      <c r="K24" s="277"/>
      <c r="L24" s="277"/>
      <c r="M24" s="277"/>
      <c r="N24" s="277"/>
      <c r="O24" s="277"/>
      <c r="P24" s="277"/>
      <c r="R24" s="277" t="s">
        <v>215</v>
      </c>
      <c r="S24" s="277"/>
      <c r="T24" s="277"/>
      <c r="U24" s="277"/>
      <c r="V24" s="277"/>
      <c r="W24" s="277"/>
      <c r="X24" s="277"/>
      <c r="Y24" s="277"/>
      <c r="Z24" s="277"/>
      <c r="AA24" s="277"/>
      <c r="AB24" s="277"/>
      <c r="AC24" s="277"/>
      <c r="AD24" s="277"/>
      <c r="AE24" s="277"/>
      <c r="AF24" s="277"/>
    </row>
    <row r="25" spans="2:32" s="104" customFormat="1" ht="17.45" customHeight="1" x14ac:dyDescent="0.25">
      <c r="B25" s="287" t="s">
        <v>93</v>
      </c>
      <c r="C25" s="287"/>
      <c r="D25" s="288"/>
      <c r="E25" s="289"/>
      <c r="F25" s="289"/>
      <c r="G25" s="289"/>
      <c r="H25" s="289"/>
      <c r="I25" s="289"/>
      <c r="J25" s="289"/>
      <c r="K25" s="289"/>
      <c r="L25" s="289"/>
      <c r="M25" s="289"/>
      <c r="N25" s="289"/>
      <c r="O25" s="289"/>
      <c r="P25" s="290"/>
      <c r="R25" s="287" t="s">
        <v>93</v>
      </c>
      <c r="S25" s="287"/>
      <c r="T25" s="292"/>
      <c r="U25" s="293"/>
      <c r="V25" s="293"/>
      <c r="W25" s="293"/>
      <c r="X25" s="293"/>
      <c r="Y25" s="293"/>
      <c r="Z25" s="293"/>
      <c r="AA25" s="293"/>
      <c r="AB25" s="293"/>
      <c r="AC25" s="293"/>
      <c r="AD25" s="293"/>
      <c r="AE25" s="293"/>
      <c r="AF25" s="294"/>
    </row>
    <row r="26" spans="2:32" s="104" customFormat="1" ht="17.45" customHeight="1" x14ac:dyDescent="0.25">
      <c r="B26" s="287" t="s">
        <v>94</v>
      </c>
      <c r="C26" s="287"/>
      <c r="D26" s="292"/>
      <c r="E26" s="293"/>
      <c r="F26" s="293"/>
      <c r="G26" s="293"/>
      <c r="H26" s="293"/>
      <c r="I26" s="293"/>
      <c r="J26" s="293"/>
      <c r="K26" s="293"/>
      <c r="L26" s="293"/>
      <c r="M26" s="293"/>
      <c r="N26" s="293"/>
      <c r="O26" s="293"/>
      <c r="P26" s="294"/>
      <c r="R26" s="287" t="s">
        <v>94</v>
      </c>
      <c r="S26" s="287"/>
      <c r="T26" s="292"/>
      <c r="U26" s="293"/>
      <c r="V26" s="293"/>
      <c r="W26" s="293"/>
      <c r="X26" s="293"/>
      <c r="Y26" s="293"/>
      <c r="Z26" s="293"/>
      <c r="AA26" s="293"/>
      <c r="AB26" s="293"/>
      <c r="AC26" s="293"/>
      <c r="AD26" s="293"/>
      <c r="AE26" s="293"/>
      <c r="AF26" s="294"/>
    </row>
    <row r="27" spans="2:32" s="104" customFormat="1" ht="17.45" customHeight="1" x14ac:dyDescent="0.25">
      <c r="B27" s="287" t="s">
        <v>95</v>
      </c>
      <c r="C27" s="287"/>
      <c r="D27" s="292"/>
      <c r="E27" s="293"/>
      <c r="F27" s="293"/>
      <c r="G27" s="293"/>
      <c r="H27" s="293"/>
      <c r="I27" s="293"/>
      <c r="J27" s="293"/>
      <c r="K27" s="293"/>
      <c r="L27" s="293"/>
      <c r="M27" s="293"/>
      <c r="N27" s="293"/>
      <c r="O27" s="293"/>
      <c r="P27" s="294"/>
      <c r="R27" s="287" t="s">
        <v>95</v>
      </c>
      <c r="S27" s="287"/>
      <c r="T27" s="292"/>
      <c r="U27" s="293"/>
      <c r="V27" s="293"/>
      <c r="W27" s="293"/>
      <c r="X27" s="293"/>
      <c r="Y27" s="293"/>
      <c r="Z27" s="293"/>
      <c r="AA27" s="293"/>
      <c r="AB27" s="293"/>
      <c r="AC27" s="293"/>
      <c r="AD27" s="293"/>
      <c r="AE27" s="293"/>
      <c r="AF27" s="294"/>
    </row>
    <row r="28" spans="2:32" s="104" customFormat="1" ht="17.45" customHeight="1" x14ac:dyDescent="0.25">
      <c r="B28" s="287" t="s">
        <v>96</v>
      </c>
      <c r="C28" s="287"/>
      <c r="D28" s="292"/>
      <c r="E28" s="293"/>
      <c r="F28" s="293"/>
      <c r="G28" s="293"/>
      <c r="H28" s="293"/>
      <c r="I28" s="293"/>
      <c r="J28" s="293"/>
      <c r="K28" s="293"/>
      <c r="L28" s="293"/>
      <c r="M28" s="293"/>
      <c r="N28" s="293"/>
      <c r="O28" s="293"/>
      <c r="P28" s="294"/>
      <c r="R28" s="287" t="s">
        <v>96</v>
      </c>
      <c r="S28" s="287"/>
      <c r="T28" s="292"/>
      <c r="U28" s="293"/>
      <c r="V28" s="293"/>
      <c r="W28" s="293"/>
      <c r="X28" s="293"/>
      <c r="Y28" s="293"/>
      <c r="Z28" s="293"/>
      <c r="AA28" s="293"/>
      <c r="AB28" s="293"/>
      <c r="AC28" s="293"/>
      <c r="AD28" s="293"/>
      <c r="AE28" s="293"/>
      <c r="AF28" s="294"/>
    </row>
    <row r="29" spans="2:32" s="104" customFormat="1" ht="17.45" customHeight="1" x14ac:dyDescent="0.25">
      <c r="B29" s="287" t="s">
        <v>115</v>
      </c>
      <c r="C29" s="287"/>
      <c r="D29" s="292"/>
      <c r="E29" s="293"/>
      <c r="F29" s="293"/>
      <c r="G29" s="293"/>
      <c r="H29" s="293"/>
      <c r="I29" s="293"/>
      <c r="J29" s="293"/>
      <c r="K29" s="293"/>
      <c r="L29" s="293"/>
      <c r="M29" s="293"/>
      <c r="N29" s="293"/>
      <c r="O29" s="293"/>
      <c r="P29" s="294"/>
      <c r="R29" s="287" t="s">
        <v>115</v>
      </c>
      <c r="S29" s="287"/>
      <c r="T29" s="292"/>
      <c r="U29" s="293"/>
      <c r="V29" s="293"/>
      <c r="W29" s="293"/>
      <c r="X29" s="293"/>
      <c r="Y29" s="293"/>
      <c r="Z29" s="293"/>
      <c r="AA29" s="293"/>
      <c r="AB29" s="293"/>
      <c r="AC29" s="293"/>
      <c r="AD29" s="293"/>
      <c r="AE29" s="293"/>
      <c r="AF29" s="294"/>
    </row>
    <row r="30" spans="2:32" s="104" customFormat="1" ht="17.45" customHeight="1" x14ac:dyDescent="0.25">
      <c r="B30" s="287" t="s">
        <v>112</v>
      </c>
      <c r="C30" s="287"/>
      <c r="D30" s="292"/>
      <c r="E30" s="293"/>
      <c r="F30" s="293"/>
      <c r="G30" s="293"/>
      <c r="H30" s="293"/>
      <c r="I30" s="293"/>
      <c r="J30" s="293"/>
      <c r="K30" s="293"/>
      <c r="L30" s="293"/>
      <c r="M30" s="293"/>
      <c r="N30" s="293"/>
      <c r="O30" s="293"/>
      <c r="P30" s="294"/>
      <c r="R30" s="287" t="s">
        <v>112</v>
      </c>
      <c r="S30" s="287"/>
      <c r="T30" s="292"/>
      <c r="U30" s="293"/>
      <c r="V30" s="293"/>
      <c r="W30" s="293"/>
      <c r="X30" s="293"/>
      <c r="Y30" s="293"/>
      <c r="Z30" s="293"/>
      <c r="AA30" s="293"/>
      <c r="AB30" s="293"/>
      <c r="AC30" s="293"/>
      <c r="AD30" s="293"/>
      <c r="AE30" s="293"/>
      <c r="AF30" s="294"/>
    </row>
    <row r="31" spans="2:32" s="104" customFormat="1" ht="17.45" customHeight="1" x14ac:dyDescent="0.25">
      <c r="B31" s="287" t="s">
        <v>117</v>
      </c>
      <c r="C31" s="287"/>
      <c r="D31" s="292"/>
      <c r="E31" s="293"/>
      <c r="F31" s="293"/>
      <c r="G31" s="293"/>
      <c r="H31" s="293"/>
      <c r="I31" s="293"/>
      <c r="J31" s="293"/>
      <c r="K31" s="293"/>
      <c r="L31" s="293"/>
      <c r="M31" s="293"/>
      <c r="N31" s="293"/>
      <c r="O31" s="293"/>
      <c r="P31" s="294"/>
      <c r="R31" s="287" t="s">
        <v>117</v>
      </c>
      <c r="S31" s="287"/>
      <c r="T31" s="292"/>
      <c r="U31" s="293"/>
      <c r="V31" s="293"/>
      <c r="W31" s="293"/>
      <c r="X31" s="293"/>
      <c r="Y31" s="293"/>
      <c r="Z31" s="293"/>
      <c r="AA31" s="293"/>
      <c r="AB31" s="293"/>
      <c r="AC31" s="293"/>
      <c r="AD31" s="293"/>
      <c r="AE31" s="293"/>
      <c r="AF31" s="294"/>
    </row>
    <row r="32" spans="2:32" s="104" customFormat="1" ht="17.45" customHeight="1" x14ac:dyDescent="0.25">
      <c r="B32" s="287" t="s">
        <v>68</v>
      </c>
      <c r="C32" s="287"/>
      <c r="D32" s="292"/>
      <c r="E32" s="293"/>
      <c r="F32" s="293"/>
      <c r="G32" s="293"/>
      <c r="H32" s="293"/>
      <c r="I32" s="293"/>
      <c r="J32" s="293"/>
      <c r="K32" s="293"/>
      <c r="L32" s="293"/>
      <c r="M32" s="293"/>
      <c r="N32" s="293"/>
      <c r="O32" s="293"/>
      <c r="P32" s="294"/>
      <c r="R32" s="287" t="s">
        <v>68</v>
      </c>
      <c r="S32" s="287"/>
      <c r="T32" s="292"/>
      <c r="U32" s="293"/>
      <c r="V32" s="293"/>
      <c r="W32" s="293"/>
      <c r="X32" s="293"/>
      <c r="Y32" s="293"/>
      <c r="Z32" s="293"/>
      <c r="AA32" s="293"/>
      <c r="AB32" s="293"/>
      <c r="AC32" s="293"/>
      <c r="AD32" s="293"/>
      <c r="AE32" s="293"/>
      <c r="AF32" s="294"/>
    </row>
    <row r="33" spans="2:32" s="104" customFormat="1" ht="17.45" customHeight="1" x14ac:dyDescent="0.25">
      <c r="B33" s="287" t="s">
        <v>69</v>
      </c>
      <c r="C33" s="287"/>
      <c r="D33" s="292"/>
      <c r="E33" s="293"/>
      <c r="F33" s="293"/>
      <c r="G33" s="293"/>
      <c r="H33" s="293"/>
      <c r="I33" s="293"/>
      <c r="J33" s="293"/>
      <c r="K33" s="293"/>
      <c r="L33" s="293"/>
      <c r="M33" s="293"/>
      <c r="N33" s="293"/>
      <c r="O33" s="293"/>
      <c r="P33" s="294"/>
      <c r="R33" s="287" t="s">
        <v>69</v>
      </c>
      <c r="S33" s="287"/>
      <c r="T33" s="292"/>
      <c r="U33" s="293"/>
      <c r="V33" s="293"/>
      <c r="W33" s="293"/>
      <c r="X33" s="293"/>
      <c r="Y33" s="293"/>
      <c r="Z33" s="293"/>
      <c r="AA33" s="293"/>
      <c r="AB33" s="293"/>
      <c r="AC33" s="293"/>
      <c r="AD33" s="293"/>
      <c r="AE33" s="293"/>
      <c r="AF33" s="294"/>
    </row>
    <row r="34" spans="2:32" s="104" customFormat="1" ht="17.45" customHeight="1" x14ac:dyDescent="0.25">
      <c r="B34" s="287" t="s">
        <v>70</v>
      </c>
      <c r="C34" s="287"/>
      <c r="D34" s="292"/>
      <c r="E34" s="293"/>
      <c r="F34" s="293"/>
      <c r="G34" s="293"/>
      <c r="H34" s="293"/>
      <c r="I34" s="293"/>
      <c r="J34" s="293"/>
      <c r="K34" s="293"/>
      <c r="L34" s="293"/>
      <c r="M34" s="293"/>
      <c r="N34" s="293"/>
      <c r="O34" s="293"/>
      <c r="P34" s="294"/>
      <c r="R34" s="287" t="s">
        <v>70</v>
      </c>
      <c r="S34" s="287"/>
      <c r="T34" s="292"/>
      <c r="U34" s="293"/>
      <c r="V34" s="293"/>
      <c r="W34" s="293"/>
      <c r="X34" s="293"/>
      <c r="Y34" s="293"/>
      <c r="Z34" s="293"/>
      <c r="AA34" s="293"/>
      <c r="AB34" s="293"/>
      <c r="AC34" s="293"/>
      <c r="AD34" s="293"/>
      <c r="AE34" s="293"/>
      <c r="AF34" s="294"/>
    </row>
    <row r="35" spans="2:32" s="104" customFormat="1" ht="17.45" customHeight="1" x14ac:dyDescent="0.25">
      <c r="B35" s="287" t="s">
        <v>71</v>
      </c>
      <c r="C35" s="287"/>
      <c r="D35" s="295"/>
      <c r="E35" s="295"/>
      <c r="F35" s="295"/>
      <c r="G35" s="295"/>
      <c r="H35" s="295"/>
      <c r="I35" s="295"/>
      <c r="J35" s="295"/>
      <c r="K35" s="295"/>
      <c r="L35" s="295"/>
      <c r="M35" s="295"/>
      <c r="N35" s="295"/>
      <c r="O35" s="295"/>
      <c r="P35" s="295"/>
      <c r="R35" s="287" t="s">
        <v>71</v>
      </c>
      <c r="S35" s="287"/>
      <c r="T35" s="295"/>
      <c r="U35" s="295"/>
      <c r="V35" s="295"/>
      <c r="W35" s="295"/>
      <c r="X35" s="295"/>
      <c r="Y35" s="295"/>
      <c r="Z35" s="295"/>
      <c r="AA35" s="295"/>
      <c r="AB35" s="295"/>
      <c r="AC35" s="295"/>
      <c r="AD35" s="295"/>
      <c r="AE35" s="295"/>
      <c r="AF35" s="295"/>
    </row>
    <row r="36" spans="2:32" s="104" customFormat="1" ht="17.45" customHeight="1" x14ac:dyDescent="0.25">
      <c r="B36" s="287" t="s">
        <v>216</v>
      </c>
      <c r="C36" s="287"/>
      <c r="D36" s="295"/>
      <c r="E36" s="295"/>
      <c r="F36" s="295"/>
      <c r="G36" s="295"/>
      <c r="H36" s="295"/>
      <c r="I36" s="295"/>
      <c r="J36" s="295"/>
      <c r="K36" s="295"/>
      <c r="L36" s="295"/>
      <c r="M36" s="295"/>
      <c r="N36" s="295"/>
      <c r="O36" s="295"/>
      <c r="P36" s="295"/>
      <c r="R36" s="287" t="s">
        <v>216</v>
      </c>
      <c r="S36" s="287"/>
      <c r="T36" s="295"/>
      <c r="U36" s="295"/>
      <c r="V36" s="295"/>
      <c r="W36" s="295"/>
      <c r="X36" s="295"/>
      <c r="Y36" s="295"/>
      <c r="Z36" s="295"/>
      <c r="AA36" s="295"/>
      <c r="AB36" s="295"/>
      <c r="AC36" s="295"/>
      <c r="AD36" s="295"/>
      <c r="AE36" s="295"/>
      <c r="AF36" s="295"/>
    </row>
  </sheetData>
  <mergeCells count="56">
    <mergeCell ref="B36:C36"/>
    <mergeCell ref="D36:P36"/>
    <mergeCell ref="R36:S36"/>
    <mergeCell ref="T36:AF36"/>
    <mergeCell ref="B34:C34"/>
    <mergeCell ref="D34:P34"/>
    <mergeCell ref="R34:S34"/>
    <mergeCell ref="T34:AF34"/>
    <mergeCell ref="B35:C35"/>
    <mergeCell ref="D35:P35"/>
    <mergeCell ref="R35:S35"/>
    <mergeCell ref="T35:AF35"/>
    <mergeCell ref="B32:C32"/>
    <mergeCell ref="D32:P32"/>
    <mergeCell ref="R32:S32"/>
    <mergeCell ref="T32:AF32"/>
    <mergeCell ref="B33:C33"/>
    <mergeCell ref="D33:P33"/>
    <mergeCell ref="R33:S33"/>
    <mergeCell ref="T33:AF33"/>
    <mergeCell ref="B30:C30"/>
    <mergeCell ref="D30:P30"/>
    <mergeCell ref="R30:S30"/>
    <mergeCell ref="T30:AF30"/>
    <mergeCell ref="B31:C31"/>
    <mergeCell ref="D31:P31"/>
    <mergeCell ref="R31:S31"/>
    <mergeCell ref="T31:AF31"/>
    <mergeCell ref="B28:C28"/>
    <mergeCell ref="D28:P28"/>
    <mergeCell ref="R28:S28"/>
    <mergeCell ref="T28:AF28"/>
    <mergeCell ref="B29:C29"/>
    <mergeCell ref="D29:P29"/>
    <mergeCell ref="R29:S29"/>
    <mergeCell ref="T29:AF29"/>
    <mergeCell ref="B26:C26"/>
    <mergeCell ref="D26:P26"/>
    <mergeCell ref="R26:S26"/>
    <mergeCell ref="T26:AF26"/>
    <mergeCell ref="B27:C27"/>
    <mergeCell ref="D27:P27"/>
    <mergeCell ref="R27:S27"/>
    <mergeCell ref="T27:AF27"/>
    <mergeCell ref="B24:P24"/>
    <mergeCell ref="R24:AF24"/>
    <mergeCell ref="B25:C25"/>
    <mergeCell ref="D25:P25"/>
    <mergeCell ref="R25:S25"/>
    <mergeCell ref="T25:AF25"/>
    <mergeCell ref="B1:P2"/>
    <mergeCell ref="R1:AF2"/>
    <mergeCell ref="B3:P3"/>
    <mergeCell ref="R3:AF3"/>
    <mergeCell ref="B7:P23"/>
    <mergeCell ref="R7:AF23"/>
  </mergeCells>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AF36"/>
  <sheetViews>
    <sheetView showGridLines="0" topLeftCell="A22" zoomScale="85" zoomScaleNormal="85" workbookViewId="0">
      <selection activeCell="T33" sqref="T33:AF33"/>
    </sheetView>
  </sheetViews>
  <sheetFormatPr baseColWidth="10" defaultRowHeight="14.25" x14ac:dyDescent="0.2"/>
  <cols>
    <col min="1" max="1" width="1.85546875" style="83" customWidth="1"/>
    <col min="2" max="2" width="6.5703125" style="83" customWidth="1"/>
    <col min="3" max="3" width="6.7109375" style="83" customWidth="1"/>
    <col min="4" max="4" width="7.85546875" style="83" customWidth="1"/>
    <col min="5" max="6" width="6.85546875" style="83" customWidth="1"/>
    <col min="7" max="9" width="5.28515625" style="83" customWidth="1"/>
    <col min="10" max="10" width="5.85546875" style="83" customWidth="1"/>
    <col min="11" max="11" width="6.5703125" style="83" customWidth="1"/>
    <col min="12" max="13" width="5.28515625" style="83" customWidth="1"/>
    <col min="14" max="14" width="14.7109375" style="83" customWidth="1"/>
    <col min="15" max="15" width="9.28515625" style="83" customWidth="1"/>
    <col min="16" max="16" width="9.42578125" style="83" customWidth="1"/>
    <col min="17" max="17" width="5.5703125" style="83" customWidth="1"/>
    <col min="18" max="18" width="5.28515625" style="97" customWidth="1"/>
    <col min="19" max="20" width="6" style="97" customWidth="1"/>
    <col min="21" max="22" width="6.85546875" style="97" customWidth="1"/>
    <col min="23" max="23" width="5.85546875" style="97" bestFit="1" customWidth="1"/>
    <col min="24" max="24" width="5.28515625" style="97" customWidth="1"/>
    <col min="25" max="25" width="5.85546875" style="97" bestFit="1" customWidth="1"/>
    <col min="26" max="26" width="5.85546875" style="97" customWidth="1"/>
    <col min="27" max="27" width="6.5703125" style="97" customWidth="1"/>
    <col min="28" max="29" width="5.28515625" style="97" customWidth="1"/>
    <col min="30" max="30" width="14.7109375" style="97" customWidth="1"/>
    <col min="31" max="31" width="9.28515625" style="97" customWidth="1"/>
    <col min="32" max="32" width="9.42578125" style="97" customWidth="1"/>
    <col min="33" max="16384" width="11.42578125" style="83"/>
  </cols>
  <sheetData>
    <row r="1" spans="2:32" s="104" customFormat="1" ht="14.25" customHeight="1" x14ac:dyDescent="0.25">
      <c r="B1" s="273" t="s">
        <v>292</v>
      </c>
      <c r="C1" s="273"/>
      <c r="D1" s="273"/>
      <c r="E1" s="273"/>
      <c r="F1" s="273"/>
      <c r="G1" s="273"/>
      <c r="H1" s="273"/>
      <c r="I1" s="273"/>
      <c r="J1" s="273"/>
      <c r="K1" s="273"/>
      <c r="L1" s="273"/>
      <c r="M1" s="273"/>
      <c r="N1" s="273"/>
      <c r="O1" s="273"/>
      <c r="P1" s="273"/>
      <c r="R1" s="273" t="s">
        <v>252</v>
      </c>
      <c r="S1" s="273"/>
      <c r="T1" s="273"/>
      <c r="U1" s="273"/>
      <c r="V1" s="273"/>
      <c r="W1" s="273"/>
      <c r="X1" s="273"/>
      <c r="Y1" s="273"/>
      <c r="Z1" s="273"/>
      <c r="AA1" s="273"/>
      <c r="AB1" s="273"/>
      <c r="AC1" s="273"/>
      <c r="AD1" s="273"/>
      <c r="AE1" s="273"/>
      <c r="AF1" s="273"/>
    </row>
    <row r="2" spans="2:32" s="104" customFormat="1" ht="23.25" customHeight="1" x14ac:dyDescent="0.25">
      <c r="B2" s="291"/>
      <c r="C2" s="291"/>
      <c r="D2" s="291"/>
      <c r="E2" s="291"/>
      <c r="F2" s="291"/>
      <c r="G2" s="291"/>
      <c r="H2" s="291"/>
      <c r="I2" s="291"/>
      <c r="J2" s="291"/>
      <c r="K2" s="291"/>
      <c r="L2" s="291"/>
      <c r="M2" s="291"/>
      <c r="N2" s="291"/>
      <c r="O2" s="291"/>
      <c r="P2" s="291"/>
      <c r="R2" s="291"/>
      <c r="S2" s="291"/>
      <c r="T2" s="291"/>
      <c r="U2" s="291"/>
      <c r="V2" s="291"/>
      <c r="W2" s="291"/>
      <c r="X2" s="291"/>
      <c r="Y2" s="291"/>
      <c r="Z2" s="291"/>
      <c r="AA2" s="291"/>
      <c r="AB2" s="291"/>
      <c r="AC2" s="291"/>
      <c r="AD2" s="291"/>
      <c r="AE2" s="291"/>
      <c r="AF2" s="291"/>
    </row>
    <row r="3" spans="2:32" s="104" customFormat="1" ht="15" x14ac:dyDescent="0.25">
      <c r="B3" s="276" t="s">
        <v>199</v>
      </c>
      <c r="C3" s="276"/>
      <c r="D3" s="276"/>
      <c r="E3" s="276"/>
      <c r="F3" s="276"/>
      <c r="G3" s="276"/>
      <c r="H3" s="276"/>
      <c r="I3" s="276"/>
      <c r="J3" s="276"/>
      <c r="K3" s="276"/>
      <c r="L3" s="276"/>
      <c r="M3" s="276"/>
      <c r="N3" s="276"/>
      <c r="O3" s="276"/>
      <c r="P3" s="276"/>
      <c r="R3" s="276" t="s">
        <v>199</v>
      </c>
      <c r="S3" s="276"/>
      <c r="T3" s="276"/>
      <c r="U3" s="276"/>
      <c r="V3" s="276"/>
      <c r="W3" s="276"/>
      <c r="X3" s="276"/>
      <c r="Y3" s="276"/>
      <c r="Z3" s="276"/>
      <c r="AA3" s="276"/>
      <c r="AB3" s="276"/>
      <c r="AC3" s="276"/>
      <c r="AD3" s="276"/>
      <c r="AE3" s="276"/>
      <c r="AF3" s="276"/>
    </row>
    <row r="4" spans="2:32" s="104" customFormat="1" ht="27.75" customHeight="1" x14ac:dyDescent="0.25">
      <c r="B4" s="149" t="s">
        <v>200</v>
      </c>
      <c r="C4" s="149" t="s">
        <v>201</v>
      </c>
      <c r="D4" s="149" t="s">
        <v>202</v>
      </c>
      <c r="E4" s="149" t="s">
        <v>203</v>
      </c>
      <c r="F4" s="149" t="s">
        <v>204</v>
      </c>
      <c r="G4" s="149" t="s">
        <v>205</v>
      </c>
      <c r="H4" s="149" t="s">
        <v>206</v>
      </c>
      <c r="I4" s="149" t="s">
        <v>207</v>
      </c>
      <c r="J4" s="149" t="s">
        <v>208</v>
      </c>
      <c r="K4" s="149" t="s">
        <v>209</v>
      </c>
      <c r="L4" s="149" t="s">
        <v>210</v>
      </c>
      <c r="M4" s="149" t="s">
        <v>211</v>
      </c>
      <c r="N4" s="149" t="s">
        <v>212</v>
      </c>
      <c r="O4" s="149" t="s">
        <v>213</v>
      </c>
      <c r="P4" s="149" t="s">
        <v>214</v>
      </c>
      <c r="R4" s="149" t="s">
        <v>200</v>
      </c>
      <c r="S4" s="149" t="s">
        <v>201</v>
      </c>
      <c r="T4" s="149" t="s">
        <v>202</v>
      </c>
      <c r="U4" s="149" t="s">
        <v>203</v>
      </c>
      <c r="V4" s="149" t="s">
        <v>204</v>
      </c>
      <c r="W4" s="149" t="s">
        <v>205</v>
      </c>
      <c r="X4" s="149" t="s">
        <v>206</v>
      </c>
      <c r="Y4" s="149" t="s">
        <v>207</v>
      </c>
      <c r="Z4" s="149" t="s">
        <v>208</v>
      </c>
      <c r="AA4" s="149" t="s">
        <v>209</v>
      </c>
      <c r="AB4" s="149" t="s">
        <v>210</v>
      </c>
      <c r="AC4" s="149" t="s">
        <v>211</v>
      </c>
      <c r="AD4" s="149" t="s">
        <v>212</v>
      </c>
      <c r="AE4" s="149" t="s">
        <v>213</v>
      </c>
      <c r="AF4" s="149" t="s">
        <v>214</v>
      </c>
    </row>
    <row r="5" spans="2:32" s="116" customFormat="1" ht="17.25" customHeight="1" x14ac:dyDescent="0.25">
      <c r="B5" s="200">
        <v>39343</v>
      </c>
      <c r="C5" s="200">
        <f>30363+B5</f>
        <v>69706</v>
      </c>
      <c r="D5" s="200">
        <f>16914+C5</f>
        <v>86620</v>
      </c>
      <c r="E5" s="201"/>
      <c r="F5" s="201"/>
      <c r="G5" s="201"/>
      <c r="H5" s="201"/>
      <c r="I5" s="201"/>
      <c r="J5" s="201"/>
      <c r="K5" s="201"/>
      <c r="L5" s="201"/>
      <c r="M5" s="201"/>
      <c r="N5" s="202">
        <f>+M5</f>
        <v>0</v>
      </c>
      <c r="O5" s="202">
        <v>306000</v>
      </c>
      <c r="P5" s="202"/>
      <c r="R5" s="110" t="s">
        <v>187</v>
      </c>
      <c r="S5" s="110" t="s">
        <v>187</v>
      </c>
      <c r="T5" s="110" t="s">
        <v>187</v>
      </c>
      <c r="U5" s="215"/>
      <c r="V5" s="115"/>
      <c r="W5" s="115"/>
      <c r="X5" s="115"/>
      <c r="Y5" s="110"/>
      <c r="Z5" s="110"/>
      <c r="AA5" s="110"/>
      <c r="AB5" s="110"/>
      <c r="AC5" s="115"/>
      <c r="AD5" s="110"/>
      <c r="AE5" s="110">
        <v>0.8</v>
      </c>
      <c r="AF5" s="110">
        <v>1</v>
      </c>
    </row>
    <row r="6" spans="2:32" s="104" customFormat="1" ht="12.75" customHeight="1" x14ac:dyDescent="0.2">
      <c r="B6" s="120">
        <f>+$O$5</f>
        <v>306000</v>
      </c>
      <c r="C6" s="121">
        <f t="shared" ref="C6:M6" si="0">+$O$5</f>
        <v>306000</v>
      </c>
      <c r="D6" s="121">
        <f t="shared" si="0"/>
        <v>306000</v>
      </c>
      <c r="E6" s="121">
        <f t="shared" si="0"/>
        <v>306000</v>
      </c>
      <c r="F6" s="121">
        <f t="shared" si="0"/>
        <v>306000</v>
      </c>
      <c r="G6" s="121">
        <f t="shared" si="0"/>
        <v>306000</v>
      </c>
      <c r="H6" s="121">
        <f t="shared" si="0"/>
        <v>306000</v>
      </c>
      <c r="I6" s="121">
        <f t="shared" si="0"/>
        <v>306000</v>
      </c>
      <c r="J6" s="121">
        <f t="shared" si="0"/>
        <v>306000</v>
      </c>
      <c r="K6" s="121">
        <f t="shared" si="0"/>
        <v>306000</v>
      </c>
      <c r="L6" s="121">
        <f t="shared" si="0"/>
        <v>306000</v>
      </c>
      <c r="M6" s="121">
        <f t="shared" si="0"/>
        <v>306000</v>
      </c>
      <c r="N6" s="118"/>
      <c r="O6" s="118"/>
      <c r="P6" s="119"/>
      <c r="R6" s="120">
        <f>+$AE$5</f>
        <v>0.8</v>
      </c>
      <c r="S6" s="211">
        <f>+$AE$5</f>
        <v>0.8</v>
      </c>
      <c r="T6" s="211">
        <f t="shared" ref="T6:AC6" si="1">+$AE$5</f>
        <v>0.8</v>
      </c>
      <c r="U6" s="211">
        <f t="shared" si="1"/>
        <v>0.8</v>
      </c>
      <c r="V6" s="211">
        <f t="shared" si="1"/>
        <v>0.8</v>
      </c>
      <c r="W6" s="211">
        <f t="shared" si="1"/>
        <v>0.8</v>
      </c>
      <c r="X6" s="211">
        <f t="shared" si="1"/>
        <v>0.8</v>
      </c>
      <c r="Y6" s="211">
        <f t="shared" si="1"/>
        <v>0.8</v>
      </c>
      <c r="Z6" s="211">
        <f t="shared" si="1"/>
        <v>0.8</v>
      </c>
      <c r="AA6" s="211">
        <f t="shared" si="1"/>
        <v>0.8</v>
      </c>
      <c r="AB6" s="211">
        <f t="shared" si="1"/>
        <v>0.8</v>
      </c>
      <c r="AC6" s="211">
        <f t="shared" si="1"/>
        <v>0.8</v>
      </c>
      <c r="AD6" s="97"/>
      <c r="AE6" s="97"/>
      <c r="AF6" s="212"/>
    </row>
    <row r="7" spans="2:32" s="104" customFormat="1" x14ac:dyDescent="0.25">
      <c r="B7" s="278"/>
      <c r="C7" s="279"/>
      <c r="D7" s="279"/>
      <c r="E7" s="279"/>
      <c r="F7" s="279"/>
      <c r="G7" s="279"/>
      <c r="H7" s="279"/>
      <c r="I7" s="279"/>
      <c r="J7" s="279"/>
      <c r="K7" s="279"/>
      <c r="L7" s="279"/>
      <c r="M7" s="279"/>
      <c r="N7" s="279"/>
      <c r="O7" s="279"/>
      <c r="P7" s="280"/>
      <c r="R7" s="278"/>
      <c r="S7" s="279"/>
      <c r="T7" s="279"/>
      <c r="U7" s="279"/>
      <c r="V7" s="279"/>
      <c r="W7" s="279"/>
      <c r="X7" s="279"/>
      <c r="Y7" s="279"/>
      <c r="Z7" s="279"/>
      <c r="AA7" s="279"/>
      <c r="AB7" s="279"/>
      <c r="AC7" s="279"/>
      <c r="AD7" s="279"/>
      <c r="AE7" s="279"/>
      <c r="AF7" s="280"/>
    </row>
    <row r="8" spans="2:32" s="104" customFormat="1" x14ac:dyDescent="0.25">
      <c r="B8" s="278"/>
      <c r="C8" s="279"/>
      <c r="D8" s="279"/>
      <c r="E8" s="279"/>
      <c r="F8" s="279"/>
      <c r="G8" s="279"/>
      <c r="H8" s="279"/>
      <c r="I8" s="279"/>
      <c r="J8" s="279"/>
      <c r="K8" s="279"/>
      <c r="L8" s="279"/>
      <c r="M8" s="279"/>
      <c r="N8" s="279"/>
      <c r="O8" s="279"/>
      <c r="P8" s="280"/>
      <c r="R8" s="278"/>
      <c r="S8" s="279"/>
      <c r="T8" s="279"/>
      <c r="U8" s="279"/>
      <c r="V8" s="279"/>
      <c r="W8" s="279"/>
      <c r="X8" s="279"/>
      <c r="Y8" s="279"/>
      <c r="Z8" s="279"/>
      <c r="AA8" s="279"/>
      <c r="AB8" s="279"/>
      <c r="AC8" s="279"/>
      <c r="AD8" s="279"/>
      <c r="AE8" s="279"/>
      <c r="AF8" s="280"/>
    </row>
    <row r="9" spans="2:32" s="104" customFormat="1" x14ac:dyDescent="0.25">
      <c r="B9" s="278"/>
      <c r="C9" s="279"/>
      <c r="D9" s="279"/>
      <c r="E9" s="279"/>
      <c r="F9" s="279"/>
      <c r="G9" s="279"/>
      <c r="H9" s="279"/>
      <c r="I9" s="279"/>
      <c r="J9" s="279"/>
      <c r="K9" s="279"/>
      <c r="L9" s="279"/>
      <c r="M9" s="279"/>
      <c r="N9" s="279"/>
      <c r="O9" s="279"/>
      <c r="P9" s="280"/>
      <c r="R9" s="278"/>
      <c r="S9" s="279"/>
      <c r="T9" s="279"/>
      <c r="U9" s="279"/>
      <c r="V9" s="279"/>
      <c r="W9" s="279"/>
      <c r="X9" s="279"/>
      <c r="Y9" s="279"/>
      <c r="Z9" s="279"/>
      <c r="AA9" s="279"/>
      <c r="AB9" s="279"/>
      <c r="AC9" s="279"/>
      <c r="AD9" s="279"/>
      <c r="AE9" s="279"/>
      <c r="AF9" s="280"/>
    </row>
    <row r="10" spans="2:32" s="104" customFormat="1" x14ac:dyDescent="0.25">
      <c r="B10" s="278"/>
      <c r="C10" s="279"/>
      <c r="D10" s="279"/>
      <c r="E10" s="279"/>
      <c r="F10" s="279"/>
      <c r="G10" s="279"/>
      <c r="H10" s="279"/>
      <c r="I10" s="279"/>
      <c r="J10" s="279"/>
      <c r="K10" s="279"/>
      <c r="L10" s="279"/>
      <c r="M10" s="279"/>
      <c r="N10" s="279"/>
      <c r="O10" s="279"/>
      <c r="P10" s="280"/>
      <c r="R10" s="278"/>
      <c r="S10" s="279"/>
      <c r="T10" s="279"/>
      <c r="U10" s="279"/>
      <c r="V10" s="279"/>
      <c r="W10" s="279"/>
      <c r="X10" s="279"/>
      <c r="Y10" s="279"/>
      <c r="Z10" s="279"/>
      <c r="AA10" s="279"/>
      <c r="AB10" s="279"/>
      <c r="AC10" s="279"/>
      <c r="AD10" s="279"/>
      <c r="AE10" s="279"/>
      <c r="AF10" s="280"/>
    </row>
    <row r="11" spans="2:32" s="104" customFormat="1" x14ac:dyDescent="0.25">
      <c r="B11" s="278"/>
      <c r="C11" s="279"/>
      <c r="D11" s="279"/>
      <c r="E11" s="279"/>
      <c r="F11" s="279"/>
      <c r="G11" s="279"/>
      <c r="H11" s="279"/>
      <c r="I11" s="279"/>
      <c r="J11" s="279"/>
      <c r="K11" s="279"/>
      <c r="L11" s="279"/>
      <c r="M11" s="279"/>
      <c r="N11" s="279"/>
      <c r="O11" s="279"/>
      <c r="P11" s="280"/>
      <c r="R11" s="278"/>
      <c r="S11" s="279"/>
      <c r="T11" s="279"/>
      <c r="U11" s="279"/>
      <c r="V11" s="279"/>
      <c r="W11" s="279"/>
      <c r="X11" s="279"/>
      <c r="Y11" s="279"/>
      <c r="Z11" s="279"/>
      <c r="AA11" s="279"/>
      <c r="AB11" s="279"/>
      <c r="AC11" s="279"/>
      <c r="AD11" s="279"/>
      <c r="AE11" s="279"/>
      <c r="AF11" s="280"/>
    </row>
    <row r="12" spans="2:32" s="104" customFormat="1" x14ac:dyDescent="0.25">
      <c r="B12" s="278"/>
      <c r="C12" s="279"/>
      <c r="D12" s="279"/>
      <c r="E12" s="279"/>
      <c r="F12" s="279"/>
      <c r="G12" s="279"/>
      <c r="H12" s="279"/>
      <c r="I12" s="279"/>
      <c r="J12" s="279"/>
      <c r="K12" s="279"/>
      <c r="L12" s="279"/>
      <c r="M12" s="279"/>
      <c r="N12" s="279"/>
      <c r="O12" s="279"/>
      <c r="P12" s="280"/>
      <c r="R12" s="278"/>
      <c r="S12" s="279"/>
      <c r="T12" s="279"/>
      <c r="U12" s="279"/>
      <c r="V12" s="279"/>
      <c r="W12" s="279"/>
      <c r="X12" s="279"/>
      <c r="Y12" s="279"/>
      <c r="Z12" s="279"/>
      <c r="AA12" s="279"/>
      <c r="AB12" s="279"/>
      <c r="AC12" s="279"/>
      <c r="AD12" s="279"/>
      <c r="AE12" s="279"/>
      <c r="AF12" s="280"/>
    </row>
    <row r="13" spans="2:32" s="104" customFormat="1" x14ac:dyDescent="0.25">
      <c r="B13" s="278"/>
      <c r="C13" s="279"/>
      <c r="D13" s="279"/>
      <c r="E13" s="279"/>
      <c r="F13" s="279"/>
      <c r="G13" s="279"/>
      <c r="H13" s="279"/>
      <c r="I13" s="279"/>
      <c r="J13" s="279"/>
      <c r="K13" s="279"/>
      <c r="L13" s="279"/>
      <c r="M13" s="279"/>
      <c r="N13" s="279"/>
      <c r="O13" s="279"/>
      <c r="P13" s="280"/>
      <c r="R13" s="278"/>
      <c r="S13" s="279"/>
      <c r="T13" s="279"/>
      <c r="U13" s="279"/>
      <c r="V13" s="279"/>
      <c r="W13" s="279"/>
      <c r="X13" s="279"/>
      <c r="Y13" s="279"/>
      <c r="Z13" s="279"/>
      <c r="AA13" s="279"/>
      <c r="AB13" s="279"/>
      <c r="AC13" s="279"/>
      <c r="AD13" s="279"/>
      <c r="AE13" s="279"/>
      <c r="AF13" s="280"/>
    </row>
    <row r="14" spans="2:32" s="104" customFormat="1" x14ac:dyDescent="0.25">
      <c r="B14" s="278"/>
      <c r="C14" s="279"/>
      <c r="D14" s="279"/>
      <c r="E14" s="279"/>
      <c r="F14" s="279"/>
      <c r="G14" s="279"/>
      <c r="H14" s="279"/>
      <c r="I14" s="279"/>
      <c r="J14" s="279"/>
      <c r="K14" s="279"/>
      <c r="L14" s="279"/>
      <c r="M14" s="279"/>
      <c r="N14" s="279"/>
      <c r="O14" s="279"/>
      <c r="P14" s="280"/>
      <c r="R14" s="278"/>
      <c r="S14" s="279"/>
      <c r="T14" s="279"/>
      <c r="U14" s="279"/>
      <c r="V14" s="279"/>
      <c r="W14" s="279"/>
      <c r="X14" s="279"/>
      <c r="Y14" s="279"/>
      <c r="Z14" s="279"/>
      <c r="AA14" s="279"/>
      <c r="AB14" s="279"/>
      <c r="AC14" s="279"/>
      <c r="AD14" s="279"/>
      <c r="AE14" s="279"/>
      <c r="AF14" s="280"/>
    </row>
    <row r="15" spans="2:32" s="104" customFormat="1" x14ac:dyDescent="0.25">
      <c r="B15" s="278"/>
      <c r="C15" s="279"/>
      <c r="D15" s="279"/>
      <c r="E15" s="279"/>
      <c r="F15" s="279"/>
      <c r="G15" s="279"/>
      <c r="H15" s="279"/>
      <c r="I15" s="279"/>
      <c r="J15" s="279"/>
      <c r="K15" s="279"/>
      <c r="L15" s="279"/>
      <c r="M15" s="279"/>
      <c r="N15" s="279"/>
      <c r="O15" s="279"/>
      <c r="P15" s="280"/>
      <c r="R15" s="278"/>
      <c r="S15" s="279"/>
      <c r="T15" s="279"/>
      <c r="U15" s="279"/>
      <c r="V15" s="279"/>
      <c r="W15" s="279"/>
      <c r="X15" s="279"/>
      <c r="Y15" s="279"/>
      <c r="Z15" s="279"/>
      <c r="AA15" s="279"/>
      <c r="AB15" s="279"/>
      <c r="AC15" s="279"/>
      <c r="AD15" s="279"/>
      <c r="AE15" s="279"/>
      <c r="AF15" s="280"/>
    </row>
    <row r="16" spans="2:32" s="104" customFormat="1" x14ac:dyDescent="0.25">
      <c r="B16" s="278"/>
      <c r="C16" s="279"/>
      <c r="D16" s="279"/>
      <c r="E16" s="279"/>
      <c r="F16" s="279"/>
      <c r="G16" s="279"/>
      <c r="H16" s="279"/>
      <c r="I16" s="279"/>
      <c r="J16" s="279"/>
      <c r="K16" s="279"/>
      <c r="L16" s="279"/>
      <c r="M16" s="279"/>
      <c r="N16" s="279"/>
      <c r="O16" s="279"/>
      <c r="P16" s="280"/>
      <c r="R16" s="278"/>
      <c r="S16" s="279"/>
      <c r="T16" s="279"/>
      <c r="U16" s="279"/>
      <c r="V16" s="279"/>
      <c r="W16" s="279"/>
      <c r="X16" s="279"/>
      <c r="Y16" s="279"/>
      <c r="Z16" s="279"/>
      <c r="AA16" s="279"/>
      <c r="AB16" s="279"/>
      <c r="AC16" s="279"/>
      <c r="AD16" s="279"/>
      <c r="AE16" s="279"/>
      <c r="AF16" s="280"/>
    </row>
    <row r="17" spans="2:32" s="104" customFormat="1" x14ac:dyDescent="0.25">
      <c r="B17" s="278"/>
      <c r="C17" s="279"/>
      <c r="D17" s="279"/>
      <c r="E17" s="279"/>
      <c r="F17" s="279"/>
      <c r="G17" s="279"/>
      <c r="H17" s="279"/>
      <c r="I17" s="279"/>
      <c r="J17" s="279"/>
      <c r="K17" s="279"/>
      <c r="L17" s="279"/>
      <c r="M17" s="279"/>
      <c r="N17" s="279"/>
      <c r="O17" s="279"/>
      <c r="P17" s="280"/>
      <c r="R17" s="278"/>
      <c r="S17" s="279"/>
      <c r="T17" s="279"/>
      <c r="U17" s="279"/>
      <c r="V17" s="279"/>
      <c r="W17" s="279"/>
      <c r="X17" s="279"/>
      <c r="Y17" s="279"/>
      <c r="Z17" s="279"/>
      <c r="AA17" s="279"/>
      <c r="AB17" s="279"/>
      <c r="AC17" s="279"/>
      <c r="AD17" s="279"/>
      <c r="AE17" s="279"/>
      <c r="AF17" s="280"/>
    </row>
    <row r="18" spans="2:32" s="104" customFormat="1" x14ac:dyDescent="0.25">
      <c r="B18" s="278"/>
      <c r="C18" s="279"/>
      <c r="D18" s="279"/>
      <c r="E18" s="279"/>
      <c r="F18" s="279"/>
      <c r="G18" s="279"/>
      <c r="H18" s="279"/>
      <c r="I18" s="279"/>
      <c r="J18" s="279"/>
      <c r="K18" s="279"/>
      <c r="L18" s="279"/>
      <c r="M18" s="279"/>
      <c r="N18" s="279"/>
      <c r="O18" s="279"/>
      <c r="P18" s="280"/>
      <c r="R18" s="278"/>
      <c r="S18" s="279"/>
      <c r="T18" s="279"/>
      <c r="U18" s="279"/>
      <c r="V18" s="279"/>
      <c r="W18" s="279"/>
      <c r="X18" s="279"/>
      <c r="Y18" s="279"/>
      <c r="Z18" s="279"/>
      <c r="AA18" s="279"/>
      <c r="AB18" s="279"/>
      <c r="AC18" s="279"/>
      <c r="AD18" s="279"/>
      <c r="AE18" s="279"/>
      <c r="AF18" s="280"/>
    </row>
    <row r="19" spans="2:32" s="104" customFormat="1" x14ac:dyDescent="0.25">
      <c r="B19" s="278"/>
      <c r="C19" s="279"/>
      <c r="D19" s="279"/>
      <c r="E19" s="279"/>
      <c r="F19" s="279"/>
      <c r="G19" s="279"/>
      <c r="H19" s="279"/>
      <c r="I19" s="279"/>
      <c r="J19" s="279"/>
      <c r="K19" s="279"/>
      <c r="L19" s="279"/>
      <c r="M19" s="279"/>
      <c r="N19" s="279"/>
      <c r="O19" s="279"/>
      <c r="P19" s="280"/>
      <c r="R19" s="278"/>
      <c r="S19" s="279"/>
      <c r="T19" s="279"/>
      <c r="U19" s="279"/>
      <c r="V19" s="279"/>
      <c r="W19" s="279"/>
      <c r="X19" s="279"/>
      <c r="Y19" s="279"/>
      <c r="Z19" s="279"/>
      <c r="AA19" s="279"/>
      <c r="AB19" s="279"/>
      <c r="AC19" s="279"/>
      <c r="AD19" s="279"/>
      <c r="AE19" s="279"/>
      <c r="AF19" s="280"/>
    </row>
    <row r="20" spans="2:32" s="104" customFormat="1" x14ac:dyDescent="0.25">
      <c r="B20" s="278"/>
      <c r="C20" s="279"/>
      <c r="D20" s="279"/>
      <c r="E20" s="279"/>
      <c r="F20" s="279"/>
      <c r="G20" s="279"/>
      <c r="H20" s="279"/>
      <c r="I20" s="279"/>
      <c r="J20" s="279"/>
      <c r="K20" s="279"/>
      <c r="L20" s="279"/>
      <c r="M20" s="279"/>
      <c r="N20" s="279"/>
      <c r="O20" s="279"/>
      <c r="P20" s="280"/>
      <c r="R20" s="278"/>
      <c r="S20" s="279"/>
      <c r="T20" s="279"/>
      <c r="U20" s="279"/>
      <c r="V20" s="279"/>
      <c r="W20" s="279"/>
      <c r="X20" s="279"/>
      <c r="Y20" s="279"/>
      <c r="Z20" s="279"/>
      <c r="AA20" s="279"/>
      <c r="AB20" s="279"/>
      <c r="AC20" s="279"/>
      <c r="AD20" s="279"/>
      <c r="AE20" s="279"/>
      <c r="AF20" s="280"/>
    </row>
    <row r="21" spans="2:32" s="104" customFormat="1" x14ac:dyDescent="0.25">
      <c r="B21" s="278"/>
      <c r="C21" s="279"/>
      <c r="D21" s="279"/>
      <c r="E21" s="279"/>
      <c r="F21" s="279"/>
      <c r="G21" s="279"/>
      <c r="H21" s="279"/>
      <c r="I21" s="279"/>
      <c r="J21" s="279"/>
      <c r="K21" s="279"/>
      <c r="L21" s="279"/>
      <c r="M21" s="279"/>
      <c r="N21" s="279"/>
      <c r="O21" s="279"/>
      <c r="P21" s="280"/>
      <c r="R21" s="278"/>
      <c r="S21" s="279"/>
      <c r="T21" s="279"/>
      <c r="U21" s="279"/>
      <c r="V21" s="279"/>
      <c r="W21" s="279"/>
      <c r="X21" s="279"/>
      <c r="Y21" s="279"/>
      <c r="Z21" s="279"/>
      <c r="AA21" s="279"/>
      <c r="AB21" s="279"/>
      <c r="AC21" s="279"/>
      <c r="AD21" s="279"/>
      <c r="AE21" s="279"/>
      <c r="AF21" s="280"/>
    </row>
    <row r="22" spans="2:32" x14ac:dyDescent="0.2">
      <c r="B22" s="278"/>
      <c r="C22" s="279"/>
      <c r="D22" s="279"/>
      <c r="E22" s="279"/>
      <c r="F22" s="279"/>
      <c r="G22" s="279"/>
      <c r="H22" s="279"/>
      <c r="I22" s="279"/>
      <c r="J22" s="279"/>
      <c r="K22" s="279"/>
      <c r="L22" s="279"/>
      <c r="M22" s="279"/>
      <c r="N22" s="279"/>
      <c r="O22" s="279"/>
      <c r="P22" s="280"/>
      <c r="R22" s="278"/>
      <c r="S22" s="279"/>
      <c r="T22" s="279"/>
      <c r="U22" s="279"/>
      <c r="V22" s="279"/>
      <c r="W22" s="279"/>
      <c r="X22" s="279"/>
      <c r="Y22" s="279"/>
      <c r="Z22" s="279"/>
      <c r="AA22" s="279"/>
      <c r="AB22" s="279"/>
      <c r="AC22" s="279"/>
      <c r="AD22" s="279"/>
      <c r="AE22" s="279"/>
      <c r="AF22" s="280"/>
    </row>
    <row r="23" spans="2:32" x14ac:dyDescent="0.2">
      <c r="B23" s="281"/>
      <c r="C23" s="282"/>
      <c r="D23" s="282"/>
      <c r="E23" s="282"/>
      <c r="F23" s="282"/>
      <c r="G23" s="282"/>
      <c r="H23" s="282"/>
      <c r="I23" s="282"/>
      <c r="J23" s="282"/>
      <c r="K23" s="282"/>
      <c r="L23" s="282"/>
      <c r="M23" s="282"/>
      <c r="N23" s="282"/>
      <c r="O23" s="282"/>
      <c r="P23" s="283"/>
      <c r="R23" s="281"/>
      <c r="S23" s="282"/>
      <c r="T23" s="282"/>
      <c r="U23" s="282"/>
      <c r="V23" s="282"/>
      <c r="W23" s="282"/>
      <c r="X23" s="282"/>
      <c r="Y23" s="282"/>
      <c r="Z23" s="282"/>
      <c r="AA23" s="282"/>
      <c r="AB23" s="282"/>
      <c r="AC23" s="282"/>
      <c r="AD23" s="282"/>
      <c r="AE23" s="282"/>
      <c r="AF23" s="283"/>
    </row>
    <row r="24" spans="2:32" ht="15" x14ac:dyDescent="0.25">
      <c r="B24" s="277" t="s">
        <v>215</v>
      </c>
      <c r="C24" s="277"/>
      <c r="D24" s="277"/>
      <c r="E24" s="277"/>
      <c r="F24" s="277"/>
      <c r="G24" s="277"/>
      <c r="H24" s="277"/>
      <c r="I24" s="277"/>
      <c r="J24" s="277"/>
      <c r="K24" s="277"/>
      <c r="L24" s="277"/>
      <c r="M24" s="277"/>
      <c r="N24" s="277"/>
      <c r="O24" s="277"/>
      <c r="P24" s="277"/>
      <c r="R24" s="277" t="s">
        <v>215</v>
      </c>
      <c r="S24" s="277"/>
      <c r="T24" s="277"/>
      <c r="U24" s="277"/>
      <c r="V24" s="277"/>
      <c r="W24" s="277"/>
      <c r="X24" s="277"/>
      <c r="Y24" s="277"/>
      <c r="Z24" s="277"/>
      <c r="AA24" s="277"/>
      <c r="AB24" s="277"/>
      <c r="AC24" s="277"/>
      <c r="AD24" s="277"/>
      <c r="AE24" s="277"/>
      <c r="AF24" s="277"/>
    </row>
    <row r="25" spans="2:32" s="104" customFormat="1" ht="22.5" customHeight="1" x14ac:dyDescent="0.25">
      <c r="B25" s="304" t="s">
        <v>294</v>
      </c>
      <c r="C25" s="305"/>
      <c r="D25" s="310"/>
      <c r="E25" s="311"/>
      <c r="F25" s="311"/>
      <c r="G25" s="311"/>
      <c r="H25" s="311"/>
      <c r="I25" s="311"/>
      <c r="J25" s="311"/>
      <c r="K25" s="311"/>
      <c r="L25" s="311"/>
      <c r="M25" s="311"/>
      <c r="N25" s="311"/>
      <c r="O25" s="311"/>
      <c r="P25" s="312"/>
      <c r="R25" s="287" t="s">
        <v>93</v>
      </c>
      <c r="S25" s="287"/>
      <c r="T25" s="292" t="s">
        <v>277</v>
      </c>
      <c r="U25" s="293"/>
      <c r="V25" s="293"/>
      <c r="W25" s="293"/>
      <c r="X25" s="293"/>
      <c r="Y25" s="293"/>
      <c r="Z25" s="293"/>
      <c r="AA25" s="293"/>
      <c r="AB25" s="293"/>
      <c r="AC25" s="293"/>
      <c r="AD25" s="293"/>
      <c r="AE25" s="293"/>
      <c r="AF25" s="294"/>
    </row>
    <row r="26" spans="2:32" s="104" customFormat="1" ht="18.75" customHeight="1" x14ac:dyDescent="0.25">
      <c r="B26" s="306"/>
      <c r="C26" s="307"/>
      <c r="D26" s="313"/>
      <c r="E26" s="314"/>
      <c r="F26" s="314"/>
      <c r="G26" s="314"/>
      <c r="H26" s="314"/>
      <c r="I26" s="314"/>
      <c r="J26" s="314"/>
      <c r="K26" s="314"/>
      <c r="L26" s="314"/>
      <c r="M26" s="314"/>
      <c r="N26" s="314"/>
      <c r="O26" s="314"/>
      <c r="P26" s="315"/>
      <c r="R26" s="287" t="s">
        <v>94</v>
      </c>
      <c r="S26" s="287"/>
      <c r="T26" s="292" t="s">
        <v>284</v>
      </c>
      <c r="U26" s="293"/>
      <c r="V26" s="293"/>
      <c r="W26" s="293"/>
      <c r="X26" s="293"/>
      <c r="Y26" s="293"/>
      <c r="Z26" s="293"/>
      <c r="AA26" s="293"/>
      <c r="AB26" s="293"/>
      <c r="AC26" s="293"/>
      <c r="AD26" s="293"/>
      <c r="AE26" s="293"/>
      <c r="AF26" s="294"/>
    </row>
    <row r="27" spans="2:32" s="104" customFormat="1" ht="19.5" customHeight="1" x14ac:dyDescent="0.25">
      <c r="B27" s="308"/>
      <c r="C27" s="309"/>
      <c r="D27" s="316"/>
      <c r="E27" s="317"/>
      <c r="F27" s="317"/>
      <c r="G27" s="317"/>
      <c r="H27" s="317"/>
      <c r="I27" s="317"/>
      <c r="J27" s="317"/>
      <c r="K27" s="317"/>
      <c r="L27" s="317"/>
      <c r="M27" s="317"/>
      <c r="N27" s="317"/>
      <c r="O27" s="317"/>
      <c r="P27" s="318"/>
      <c r="R27" s="287" t="s">
        <v>95</v>
      </c>
      <c r="S27" s="287"/>
      <c r="T27" s="292" t="s">
        <v>335</v>
      </c>
      <c r="U27" s="293"/>
      <c r="V27" s="293"/>
      <c r="W27" s="293"/>
      <c r="X27" s="293"/>
      <c r="Y27" s="293"/>
      <c r="Z27" s="293"/>
      <c r="AA27" s="293"/>
      <c r="AB27" s="293"/>
      <c r="AC27" s="293"/>
      <c r="AD27" s="293"/>
      <c r="AE27" s="293"/>
      <c r="AF27" s="294"/>
    </row>
    <row r="28" spans="2:32" s="104" customFormat="1" ht="24" customHeight="1" x14ac:dyDescent="0.25">
      <c r="B28" s="304" t="s">
        <v>295</v>
      </c>
      <c r="C28" s="305"/>
      <c r="D28" s="310"/>
      <c r="E28" s="311"/>
      <c r="F28" s="311"/>
      <c r="G28" s="311"/>
      <c r="H28" s="311"/>
      <c r="I28" s="311"/>
      <c r="J28" s="311"/>
      <c r="K28" s="311"/>
      <c r="L28" s="311"/>
      <c r="M28" s="311"/>
      <c r="N28" s="311"/>
      <c r="O28" s="311"/>
      <c r="P28" s="312"/>
      <c r="R28" s="287" t="s">
        <v>96</v>
      </c>
      <c r="S28" s="287"/>
      <c r="T28" s="292" t="s">
        <v>336</v>
      </c>
      <c r="U28" s="293"/>
      <c r="V28" s="293"/>
      <c r="W28" s="293"/>
      <c r="X28" s="293"/>
      <c r="Y28" s="293"/>
      <c r="Z28" s="293"/>
      <c r="AA28" s="293"/>
      <c r="AB28" s="293"/>
      <c r="AC28" s="293"/>
      <c r="AD28" s="293"/>
      <c r="AE28" s="293"/>
      <c r="AF28" s="294"/>
    </row>
    <row r="29" spans="2:32" s="104" customFormat="1" ht="17.45" customHeight="1" x14ac:dyDescent="0.25">
      <c r="B29" s="306"/>
      <c r="C29" s="307"/>
      <c r="D29" s="313"/>
      <c r="E29" s="314"/>
      <c r="F29" s="314"/>
      <c r="G29" s="314"/>
      <c r="H29" s="314"/>
      <c r="I29" s="314"/>
      <c r="J29" s="314"/>
      <c r="K29" s="314"/>
      <c r="L29" s="314"/>
      <c r="M29" s="314"/>
      <c r="N29" s="314"/>
      <c r="O29" s="314"/>
      <c r="P29" s="315"/>
      <c r="R29" s="287" t="s">
        <v>115</v>
      </c>
      <c r="S29" s="287"/>
      <c r="T29" s="292" t="s">
        <v>337</v>
      </c>
      <c r="U29" s="293"/>
      <c r="V29" s="293"/>
      <c r="W29" s="293"/>
      <c r="X29" s="293"/>
      <c r="Y29" s="293"/>
      <c r="Z29" s="293"/>
      <c r="AA29" s="293"/>
      <c r="AB29" s="293"/>
      <c r="AC29" s="293"/>
      <c r="AD29" s="293"/>
      <c r="AE29" s="293"/>
      <c r="AF29" s="294"/>
    </row>
    <row r="30" spans="2:32" s="104" customFormat="1" ht="17.45" customHeight="1" x14ac:dyDescent="0.25">
      <c r="B30" s="308"/>
      <c r="C30" s="309"/>
      <c r="D30" s="316"/>
      <c r="E30" s="317"/>
      <c r="F30" s="317"/>
      <c r="G30" s="317"/>
      <c r="H30" s="317"/>
      <c r="I30" s="317"/>
      <c r="J30" s="317"/>
      <c r="K30" s="317"/>
      <c r="L30" s="317"/>
      <c r="M30" s="317"/>
      <c r="N30" s="317"/>
      <c r="O30" s="317"/>
      <c r="P30" s="318"/>
      <c r="R30" s="287" t="s">
        <v>112</v>
      </c>
      <c r="S30" s="287"/>
      <c r="T30" s="292" t="s">
        <v>339</v>
      </c>
      <c r="U30" s="293"/>
      <c r="V30" s="293"/>
      <c r="W30" s="293"/>
      <c r="X30" s="293"/>
      <c r="Y30" s="293"/>
      <c r="Z30" s="293"/>
      <c r="AA30" s="293"/>
      <c r="AB30" s="293"/>
      <c r="AC30" s="293"/>
      <c r="AD30" s="293"/>
      <c r="AE30" s="293"/>
      <c r="AF30" s="294"/>
    </row>
    <row r="31" spans="2:32" s="104" customFormat="1" ht="48.75" customHeight="1" x14ac:dyDescent="0.25">
      <c r="B31" s="304" t="s">
        <v>296</v>
      </c>
      <c r="C31" s="305"/>
      <c r="D31" s="310"/>
      <c r="E31" s="311"/>
      <c r="F31" s="311"/>
      <c r="G31" s="311"/>
      <c r="H31" s="311"/>
      <c r="I31" s="311"/>
      <c r="J31" s="311"/>
      <c r="K31" s="311"/>
      <c r="L31" s="311"/>
      <c r="M31" s="311"/>
      <c r="N31" s="311"/>
      <c r="O31" s="311"/>
      <c r="P31" s="312"/>
      <c r="R31" s="287" t="s">
        <v>117</v>
      </c>
      <c r="S31" s="287"/>
      <c r="T31" s="292" t="s">
        <v>346</v>
      </c>
      <c r="U31" s="293"/>
      <c r="V31" s="293"/>
      <c r="W31" s="293"/>
      <c r="X31" s="293"/>
      <c r="Y31" s="293"/>
      <c r="Z31" s="293"/>
      <c r="AA31" s="293"/>
      <c r="AB31" s="293"/>
      <c r="AC31" s="293"/>
      <c r="AD31" s="293"/>
      <c r="AE31" s="293"/>
      <c r="AF31" s="294"/>
    </row>
    <row r="32" spans="2:32" s="104" customFormat="1" ht="17.45" customHeight="1" x14ac:dyDescent="0.25">
      <c r="B32" s="306"/>
      <c r="C32" s="307"/>
      <c r="D32" s="313"/>
      <c r="E32" s="314"/>
      <c r="F32" s="314"/>
      <c r="G32" s="314"/>
      <c r="H32" s="314"/>
      <c r="I32" s="314"/>
      <c r="J32" s="314"/>
      <c r="K32" s="314"/>
      <c r="L32" s="314"/>
      <c r="M32" s="314"/>
      <c r="N32" s="314"/>
      <c r="O32" s="314"/>
      <c r="P32" s="315"/>
      <c r="R32" s="287" t="s">
        <v>68</v>
      </c>
      <c r="S32" s="287"/>
      <c r="T32" s="292" t="s">
        <v>347</v>
      </c>
      <c r="U32" s="293"/>
      <c r="V32" s="293"/>
      <c r="W32" s="293"/>
      <c r="X32" s="293"/>
      <c r="Y32" s="293"/>
      <c r="Z32" s="293"/>
      <c r="AA32" s="293"/>
      <c r="AB32" s="293"/>
      <c r="AC32" s="293"/>
      <c r="AD32" s="293"/>
      <c r="AE32" s="293"/>
      <c r="AF32" s="294"/>
    </row>
    <row r="33" spans="2:32" s="104" customFormat="1" ht="17.45" customHeight="1" x14ac:dyDescent="0.25">
      <c r="B33" s="308"/>
      <c r="C33" s="309"/>
      <c r="D33" s="316"/>
      <c r="E33" s="317"/>
      <c r="F33" s="317"/>
      <c r="G33" s="317"/>
      <c r="H33" s="317"/>
      <c r="I33" s="317"/>
      <c r="J33" s="317"/>
      <c r="K33" s="317"/>
      <c r="L33" s="317"/>
      <c r="M33" s="317"/>
      <c r="N33" s="317"/>
      <c r="O33" s="317"/>
      <c r="P33" s="318"/>
      <c r="R33" s="287" t="s">
        <v>69</v>
      </c>
      <c r="S33" s="287"/>
      <c r="T33" s="292" t="s">
        <v>350</v>
      </c>
      <c r="U33" s="293"/>
      <c r="V33" s="293"/>
      <c r="W33" s="293"/>
      <c r="X33" s="293"/>
      <c r="Y33" s="293"/>
      <c r="Z33" s="293"/>
      <c r="AA33" s="293"/>
      <c r="AB33" s="293"/>
      <c r="AC33" s="293"/>
      <c r="AD33" s="293"/>
      <c r="AE33" s="293"/>
      <c r="AF33" s="294"/>
    </row>
    <row r="34" spans="2:32" s="104" customFormat="1" ht="66" customHeight="1" x14ac:dyDescent="0.25">
      <c r="B34" s="304" t="s">
        <v>293</v>
      </c>
      <c r="C34" s="305"/>
      <c r="D34" s="310"/>
      <c r="E34" s="311"/>
      <c r="F34" s="311"/>
      <c r="G34" s="311"/>
      <c r="H34" s="311"/>
      <c r="I34" s="311"/>
      <c r="J34" s="311"/>
      <c r="K34" s="311"/>
      <c r="L34" s="311"/>
      <c r="M34" s="311"/>
      <c r="N34" s="311"/>
      <c r="O34" s="311"/>
      <c r="P34" s="312"/>
      <c r="R34" s="287" t="s">
        <v>70</v>
      </c>
      <c r="S34" s="287"/>
      <c r="T34" s="292"/>
      <c r="U34" s="293"/>
      <c r="V34" s="293"/>
      <c r="W34" s="293"/>
      <c r="X34" s="293"/>
      <c r="Y34" s="293"/>
      <c r="Z34" s="293"/>
      <c r="AA34" s="293"/>
      <c r="AB34" s="293"/>
      <c r="AC34" s="293"/>
      <c r="AD34" s="293"/>
      <c r="AE34" s="293"/>
      <c r="AF34" s="294"/>
    </row>
    <row r="35" spans="2:32" s="104" customFormat="1" ht="45.75" customHeight="1" x14ac:dyDescent="0.25">
      <c r="B35" s="306"/>
      <c r="C35" s="307"/>
      <c r="D35" s="313"/>
      <c r="E35" s="314"/>
      <c r="F35" s="314"/>
      <c r="G35" s="314"/>
      <c r="H35" s="314"/>
      <c r="I35" s="314"/>
      <c r="J35" s="314"/>
      <c r="K35" s="314"/>
      <c r="L35" s="314"/>
      <c r="M35" s="314"/>
      <c r="N35" s="314"/>
      <c r="O35" s="314"/>
      <c r="P35" s="315"/>
      <c r="R35" s="287" t="s">
        <v>71</v>
      </c>
      <c r="S35" s="287"/>
      <c r="T35" s="295"/>
      <c r="U35" s="295"/>
      <c r="V35" s="295"/>
      <c r="W35" s="295"/>
      <c r="X35" s="295"/>
      <c r="Y35" s="295"/>
      <c r="Z35" s="295"/>
      <c r="AA35" s="295"/>
      <c r="AB35" s="295"/>
      <c r="AC35" s="295"/>
      <c r="AD35" s="295"/>
      <c r="AE35" s="295"/>
      <c r="AF35" s="295"/>
    </row>
    <row r="36" spans="2:32" s="104" customFormat="1" ht="17.45" customHeight="1" x14ac:dyDescent="0.25">
      <c r="B36" s="308"/>
      <c r="C36" s="309"/>
      <c r="D36" s="316"/>
      <c r="E36" s="317"/>
      <c r="F36" s="317"/>
      <c r="G36" s="317"/>
      <c r="H36" s="317"/>
      <c r="I36" s="317"/>
      <c r="J36" s="317"/>
      <c r="K36" s="317"/>
      <c r="L36" s="317"/>
      <c r="M36" s="317"/>
      <c r="N36" s="317"/>
      <c r="O36" s="317"/>
      <c r="P36" s="318"/>
      <c r="R36" s="287" t="s">
        <v>216</v>
      </c>
      <c r="S36" s="287"/>
      <c r="T36" s="295"/>
      <c r="U36" s="295"/>
      <c r="V36" s="295"/>
      <c r="W36" s="295"/>
      <c r="X36" s="295"/>
      <c r="Y36" s="295"/>
      <c r="Z36" s="295"/>
      <c r="AA36" s="295"/>
      <c r="AB36" s="295"/>
      <c r="AC36" s="295"/>
      <c r="AD36" s="295"/>
      <c r="AE36" s="295"/>
      <c r="AF36" s="295"/>
    </row>
  </sheetData>
  <mergeCells count="40">
    <mergeCell ref="R35:S35"/>
    <mergeCell ref="T35:AF35"/>
    <mergeCell ref="R36:S36"/>
    <mergeCell ref="T36:AF36"/>
    <mergeCell ref="R32:S32"/>
    <mergeCell ref="T32:AF32"/>
    <mergeCell ref="R33:S33"/>
    <mergeCell ref="T33:AF33"/>
    <mergeCell ref="R34:S34"/>
    <mergeCell ref="T34:AF34"/>
    <mergeCell ref="R29:S29"/>
    <mergeCell ref="T29:AF29"/>
    <mergeCell ref="R30:S30"/>
    <mergeCell ref="T30:AF30"/>
    <mergeCell ref="R31:S31"/>
    <mergeCell ref="T31:AF31"/>
    <mergeCell ref="R26:S26"/>
    <mergeCell ref="T26:AF26"/>
    <mergeCell ref="R27:S27"/>
    <mergeCell ref="T27:AF27"/>
    <mergeCell ref="R28:S28"/>
    <mergeCell ref="T28:AF28"/>
    <mergeCell ref="R1:AF2"/>
    <mergeCell ref="R3:AF3"/>
    <mergeCell ref="R7:AF23"/>
    <mergeCell ref="R24:AF24"/>
    <mergeCell ref="R25:S25"/>
    <mergeCell ref="T25:AF25"/>
    <mergeCell ref="B28:C30"/>
    <mergeCell ref="D28:P30"/>
    <mergeCell ref="B31:C33"/>
    <mergeCell ref="D31:P33"/>
    <mergeCell ref="B34:C36"/>
    <mergeCell ref="D34:P36"/>
    <mergeCell ref="B1:P2"/>
    <mergeCell ref="B3:P3"/>
    <mergeCell ref="B24:P24"/>
    <mergeCell ref="B7:P23"/>
    <mergeCell ref="B25:C27"/>
    <mergeCell ref="D25:P27"/>
  </mergeCells>
  <phoneticPr fontId="22" type="noConversion"/>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24090A-78F7-4274-83AA-090236A14C01}">
  <dimension ref="B1:AH36"/>
  <sheetViews>
    <sheetView showGridLines="0" topLeftCell="A10" zoomScale="80" zoomScaleNormal="80" workbookViewId="0">
      <selection activeCell="D26" sqref="D26:P26"/>
    </sheetView>
  </sheetViews>
  <sheetFormatPr baseColWidth="10" defaultRowHeight="14.25" x14ac:dyDescent="0.2"/>
  <cols>
    <col min="1" max="1" width="2.28515625" style="97" customWidth="1"/>
    <col min="2" max="13" width="6.85546875" style="97" customWidth="1"/>
    <col min="14" max="14" width="16.5703125" style="97" customWidth="1"/>
    <col min="15" max="15" width="9.28515625" style="97" customWidth="1"/>
    <col min="16" max="16" width="9.42578125" style="97" customWidth="1"/>
    <col min="17" max="17" width="2.7109375" style="97" customWidth="1"/>
    <col min="18" max="18" width="5.5703125" style="97" customWidth="1"/>
    <col min="19" max="19" width="11.42578125" style="97"/>
    <col min="20" max="21" width="5.28515625" style="97" bestFit="1" customWidth="1"/>
    <col min="22" max="22" width="5.42578125" style="97" bestFit="1" customWidth="1"/>
    <col min="23" max="23" width="5.28515625" style="97" bestFit="1" customWidth="1"/>
    <col min="24" max="24" width="5.42578125" style="97" bestFit="1" customWidth="1"/>
    <col min="25" max="31" width="5.28515625" style="97" bestFit="1" customWidth="1"/>
    <col min="32" max="32" width="15.42578125" style="97" customWidth="1"/>
    <col min="33" max="33" width="11.42578125" style="97"/>
    <col min="34" max="34" width="6.42578125" style="97" bestFit="1" customWidth="1"/>
    <col min="35" max="35" width="2" style="97" customWidth="1"/>
    <col min="36" max="36" width="5.28515625" style="97" customWidth="1"/>
    <col min="37" max="16384" width="11.42578125" style="97"/>
  </cols>
  <sheetData>
    <row r="1" spans="2:34" s="104" customFormat="1" ht="14.25" customHeight="1" x14ac:dyDescent="0.25">
      <c r="B1" s="273" t="s">
        <v>289</v>
      </c>
      <c r="C1" s="273"/>
      <c r="D1" s="273"/>
      <c r="E1" s="273"/>
      <c r="F1" s="273"/>
      <c r="G1" s="273"/>
      <c r="H1" s="273"/>
      <c r="I1" s="273"/>
      <c r="J1" s="273"/>
      <c r="K1" s="273"/>
      <c r="L1" s="273"/>
      <c r="M1" s="273"/>
      <c r="N1" s="273"/>
      <c r="O1" s="273"/>
      <c r="P1" s="273"/>
      <c r="T1" s="273" t="s">
        <v>291</v>
      </c>
      <c r="U1" s="273"/>
      <c r="V1" s="273"/>
      <c r="W1" s="273"/>
      <c r="X1" s="273"/>
      <c r="Y1" s="273"/>
      <c r="Z1" s="273"/>
      <c r="AA1" s="273"/>
      <c r="AB1" s="273"/>
      <c r="AC1" s="273"/>
      <c r="AD1" s="273"/>
      <c r="AE1" s="273"/>
      <c r="AF1" s="273"/>
      <c r="AG1" s="273"/>
      <c r="AH1" s="273"/>
    </row>
    <row r="2" spans="2:34" s="104" customFormat="1" ht="23.25" customHeight="1" x14ac:dyDescent="0.25">
      <c r="B2" s="291"/>
      <c r="C2" s="291"/>
      <c r="D2" s="291"/>
      <c r="E2" s="291"/>
      <c r="F2" s="291"/>
      <c r="G2" s="291"/>
      <c r="H2" s="291"/>
      <c r="I2" s="291"/>
      <c r="J2" s="291"/>
      <c r="K2" s="291"/>
      <c r="L2" s="291"/>
      <c r="M2" s="291"/>
      <c r="N2" s="291"/>
      <c r="O2" s="291"/>
      <c r="P2" s="291"/>
      <c r="T2" s="291"/>
      <c r="U2" s="291"/>
      <c r="V2" s="291"/>
      <c r="W2" s="291"/>
      <c r="X2" s="291"/>
      <c r="Y2" s="291"/>
      <c r="Z2" s="291"/>
      <c r="AA2" s="291"/>
      <c r="AB2" s="291"/>
      <c r="AC2" s="291"/>
      <c r="AD2" s="291"/>
      <c r="AE2" s="291"/>
      <c r="AF2" s="291"/>
      <c r="AG2" s="291"/>
      <c r="AH2" s="291"/>
    </row>
    <row r="3" spans="2:34" s="104" customFormat="1" ht="15" x14ac:dyDescent="0.25">
      <c r="B3" s="276" t="s">
        <v>199</v>
      </c>
      <c r="C3" s="276"/>
      <c r="D3" s="276"/>
      <c r="E3" s="276"/>
      <c r="F3" s="276"/>
      <c r="G3" s="276"/>
      <c r="H3" s="276"/>
      <c r="I3" s="276"/>
      <c r="J3" s="276"/>
      <c r="K3" s="276"/>
      <c r="L3" s="276"/>
      <c r="M3" s="276"/>
      <c r="N3" s="276"/>
      <c r="O3" s="276"/>
      <c r="P3" s="276"/>
      <c r="T3" s="276" t="s">
        <v>199</v>
      </c>
      <c r="U3" s="276"/>
      <c r="V3" s="276"/>
      <c r="W3" s="276"/>
      <c r="X3" s="276"/>
      <c r="Y3" s="276"/>
      <c r="Z3" s="276"/>
      <c r="AA3" s="276"/>
      <c r="AB3" s="276"/>
      <c r="AC3" s="276"/>
      <c r="AD3" s="276"/>
      <c r="AE3" s="276"/>
      <c r="AF3" s="276"/>
      <c r="AG3" s="276"/>
      <c r="AH3" s="276"/>
    </row>
    <row r="4" spans="2:34" s="104" customFormat="1" ht="27.75" customHeight="1" x14ac:dyDescent="0.25">
      <c r="B4" s="149" t="s">
        <v>200</v>
      </c>
      <c r="C4" s="149" t="s">
        <v>201</v>
      </c>
      <c r="D4" s="149" t="s">
        <v>202</v>
      </c>
      <c r="E4" s="149" t="s">
        <v>203</v>
      </c>
      <c r="F4" s="149" t="s">
        <v>204</v>
      </c>
      <c r="G4" s="149" t="s">
        <v>205</v>
      </c>
      <c r="H4" s="149" t="s">
        <v>206</v>
      </c>
      <c r="I4" s="149" t="s">
        <v>207</v>
      </c>
      <c r="J4" s="149" t="s">
        <v>208</v>
      </c>
      <c r="K4" s="149" t="s">
        <v>209</v>
      </c>
      <c r="L4" s="149" t="s">
        <v>210</v>
      </c>
      <c r="M4" s="149" t="s">
        <v>211</v>
      </c>
      <c r="N4" s="149" t="s">
        <v>212</v>
      </c>
      <c r="O4" s="149" t="s">
        <v>213</v>
      </c>
      <c r="P4" s="149" t="s">
        <v>214</v>
      </c>
      <c r="T4" s="149" t="s">
        <v>200</v>
      </c>
      <c r="U4" s="149" t="s">
        <v>201</v>
      </c>
      <c r="V4" s="149" t="s">
        <v>202</v>
      </c>
      <c r="W4" s="149" t="s">
        <v>203</v>
      </c>
      <c r="X4" s="149" t="s">
        <v>204</v>
      </c>
      <c r="Y4" s="149" t="s">
        <v>205</v>
      </c>
      <c r="Z4" s="149" t="s">
        <v>206</v>
      </c>
      <c r="AA4" s="149" t="s">
        <v>207</v>
      </c>
      <c r="AB4" s="149" t="s">
        <v>208</v>
      </c>
      <c r="AC4" s="149" t="s">
        <v>209</v>
      </c>
      <c r="AD4" s="149" t="s">
        <v>210</v>
      </c>
      <c r="AE4" s="149" t="s">
        <v>211</v>
      </c>
      <c r="AF4" s="149" t="s">
        <v>262</v>
      </c>
      <c r="AG4" s="149" t="s">
        <v>213</v>
      </c>
      <c r="AH4" s="149" t="s">
        <v>214</v>
      </c>
    </row>
    <row r="5" spans="2:34" s="116" customFormat="1" ht="17.25" customHeight="1" x14ac:dyDescent="0.25">
      <c r="B5" s="131">
        <v>284</v>
      </c>
      <c r="C5" s="218">
        <v>268</v>
      </c>
      <c r="D5" s="131"/>
      <c r="E5" s="131"/>
      <c r="F5" s="131"/>
      <c r="G5" s="131"/>
      <c r="H5" s="131"/>
      <c r="I5" s="131"/>
      <c r="J5" s="131"/>
      <c r="K5" s="131"/>
      <c r="L5" s="131"/>
      <c r="M5" s="131"/>
      <c r="N5" s="132">
        <f>AVERAGE(B5:M5)</f>
        <v>276</v>
      </c>
      <c r="O5" s="132">
        <v>277</v>
      </c>
      <c r="P5" s="132">
        <v>350</v>
      </c>
      <c r="T5" s="192">
        <v>1.08</v>
      </c>
      <c r="U5" s="192">
        <v>1.32</v>
      </c>
      <c r="V5" s="192"/>
      <c r="W5" s="192"/>
      <c r="X5" s="192"/>
      <c r="Y5" s="192"/>
      <c r="Z5" s="192"/>
      <c r="AA5" s="192"/>
      <c r="AB5" s="192"/>
      <c r="AC5" s="192"/>
      <c r="AD5" s="192"/>
      <c r="AE5" s="192"/>
      <c r="AF5" s="132">
        <f>AE5</f>
        <v>0</v>
      </c>
      <c r="AG5" s="132">
        <v>0</v>
      </c>
      <c r="AH5" s="191">
        <v>1.45</v>
      </c>
    </row>
    <row r="6" spans="2:34" s="104" customFormat="1" ht="15" customHeight="1" x14ac:dyDescent="0.2">
      <c r="B6" s="120">
        <f>+$O$5</f>
        <v>277</v>
      </c>
      <c r="C6" s="121">
        <f>+$O$5</f>
        <v>277</v>
      </c>
      <c r="D6" s="121">
        <f t="shared" ref="D6:M6" si="0">+$O$5</f>
        <v>277</v>
      </c>
      <c r="E6" s="121">
        <f t="shared" si="0"/>
        <v>277</v>
      </c>
      <c r="F6" s="121">
        <f t="shared" si="0"/>
        <v>277</v>
      </c>
      <c r="G6" s="121">
        <f t="shared" si="0"/>
        <v>277</v>
      </c>
      <c r="H6" s="121">
        <f t="shared" si="0"/>
        <v>277</v>
      </c>
      <c r="I6" s="121">
        <f t="shared" si="0"/>
        <v>277</v>
      </c>
      <c r="J6" s="121">
        <f t="shared" si="0"/>
        <v>277</v>
      </c>
      <c r="K6" s="121">
        <f t="shared" si="0"/>
        <v>277</v>
      </c>
      <c r="L6" s="121">
        <f t="shared" si="0"/>
        <v>277</v>
      </c>
      <c r="M6" s="121">
        <f t="shared" si="0"/>
        <v>277</v>
      </c>
      <c r="N6" s="118"/>
      <c r="O6" s="118"/>
      <c r="P6" s="119"/>
      <c r="T6" s="161">
        <f>+AH5</f>
        <v>1.45</v>
      </c>
      <c r="U6" s="162">
        <f>+$AH$5</f>
        <v>1.45</v>
      </c>
      <c r="V6" s="162">
        <f>+$AH$5</f>
        <v>1.45</v>
      </c>
      <c r="W6" s="162">
        <f t="shared" ref="W6:AE6" si="1">+$AH$5</f>
        <v>1.45</v>
      </c>
      <c r="X6" s="162">
        <f t="shared" si="1"/>
        <v>1.45</v>
      </c>
      <c r="Y6" s="162">
        <f t="shared" si="1"/>
        <v>1.45</v>
      </c>
      <c r="Z6" s="162">
        <f t="shared" si="1"/>
        <v>1.45</v>
      </c>
      <c r="AA6" s="162">
        <f t="shared" si="1"/>
        <v>1.45</v>
      </c>
      <c r="AB6" s="162">
        <f t="shared" si="1"/>
        <v>1.45</v>
      </c>
      <c r="AC6" s="162">
        <f t="shared" si="1"/>
        <v>1.45</v>
      </c>
      <c r="AD6" s="162">
        <f t="shared" si="1"/>
        <v>1.45</v>
      </c>
      <c r="AE6" s="162">
        <f t="shared" si="1"/>
        <v>1.45</v>
      </c>
      <c r="AF6" s="118"/>
      <c r="AG6" s="118"/>
      <c r="AH6" s="119"/>
    </row>
    <row r="7" spans="2:34" s="104" customFormat="1" x14ac:dyDescent="0.25">
      <c r="B7" s="278"/>
      <c r="C7" s="279"/>
      <c r="D7" s="279"/>
      <c r="E7" s="279"/>
      <c r="F7" s="279"/>
      <c r="G7" s="279"/>
      <c r="H7" s="279"/>
      <c r="I7" s="279"/>
      <c r="J7" s="279"/>
      <c r="K7" s="279"/>
      <c r="L7" s="279"/>
      <c r="M7" s="279"/>
      <c r="N7" s="279"/>
      <c r="O7" s="279"/>
      <c r="P7" s="280"/>
      <c r="T7" s="278"/>
      <c r="U7" s="279"/>
      <c r="V7" s="279"/>
      <c r="W7" s="279"/>
      <c r="X7" s="279"/>
      <c r="Y7" s="279"/>
      <c r="Z7" s="279"/>
      <c r="AA7" s="279"/>
      <c r="AB7" s="279"/>
      <c r="AC7" s="279"/>
      <c r="AD7" s="279"/>
      <c r="AE7" s="279"/>
      <c r="AF7" s="279"/>
      <c r="AG7" s="279"/>
      <c r="AH7" s="280"/>
    </row>
    <row r="8" spans="2:34" s="104" customFormat="1" x14ac:dyDescent="0.25">
      <c r="B8" s="278"/>
      <c r="C8" s="279"/>
      <c r="D8" s="279"/>
      <c r="E8" s="279"/>
      <c r="F8" s="279"/>
      <c r="G8" s="279"/>
      <c r="H8" s="279"/>
      <c r="I8" s="279"/>
      <c r="J8" s="279"/>
      <c r="K8" s="279"/>
      <c r="L8" s="279"/>
      <c r="M8" s="279"/>
      <c r="N8" s="279"/>
      <c r="O8" s="279"/>
      <c r="P8" s="280"/>
      <c r="T8" s="278"/>
      <c r="U8" s="279"/>
      <c r="V8" s="279"/>
      <c r="W8" s="279"/>
      <c r="X8" s="279"/>
      <c r="Y8" s="279"/>
      <c r="Z8" s="279"/>
      <c r="AA8" s="279"/>
      <c r="AB8" s="279"/>
      <c r="AC8" s="279"/>
      <c r="AD8" s="279"/>
      <c r="AE8" s="279"/>
      <c r="AF8" s="279"/>
      <c r="AG8" s="279"/>
      <c r="AH8" s="280"/>
    </row>
    <row r="9" spans="2:34" s="104" customFormat="1" ht="14.25" customHeight="1" x14ac:dyDescent="0.25">
      <c r="B9" s="278"/>
      <c r="C9" s="279"/>
      <c r="D9" s="279"/>
      <c r="E9" s="279"/>
      <c r="F9" s="279"/>
      <c r="G9" s="279"/>
      <c r="H9" s="279"/>
      <c r="I9" s="279"/>
      <c r="J9" s="279"/>
      <c r="K9" s="279"/>
      <c r="L9" s="279"/>
      <c r="M9" s="279"/>
      <c r="N9" s="279"/>
      <c r="O9" s="279"/>
      <c r="P9" s="280"/>
      <c r="T9" s="278"/>
      <c r="U9" s="279"/>
      <c r="V9" s="279"/>
      <c r="W9" s="279"/>
      <c r="X9" s="279"/>
      <c r="Y9" s="279"/>
      <c r="Z9" s="279"/>
      <c r="AA9" s="279"/>
      <c r="AB9" s="279"/>
      <c r="AC9" s="279"/>
      <c r="AD9" s="279"/>
      <c r="AE9" s="279"/>
      <c r="AF9" s="279"/>
      <c r="AG9" s="279"/>
      <c r="AH9" s="280"/>
    </row>
    <row r="10" spans="2:34" s="104" customFormat="1" x14ac:dyDescent="0.25">
      <c r="B10" s="278"/>
      <c r="C10" s="279"/>
      <c r="D10" s="279"/>
      <c r="E10" s="279"/>
      <c r="F10" s="279"/>
      <c r="G10" s="279"/>
      <c r="H10" s="279"/>
      <c r="I10" s="279"/>
      <c r="J10" s="279"/>
      <c r="K10" s="279"/>
      <c r="L10" s="279"/>
      <c r="M10" s="279"/>
      <c r="N10" s="279"/>
      <c r="O10" s="279"/>
      <c r="P10" s="280"/>
      <c r="T10" s="278"/>
      <c r="U10" s="279"/>
      <c r="V10" s="279"/>
      <c r="W10" s="279"/>
      <c r="X10" s="279"/>
      <c r="Y10" s="279"/>
      <c r="Z10" s="279"/>
      <c r="AA10" s="279"/>
      <c r="AB10" s="279"/>
      <c r="AC10" s="279"/>
      <c r="AD10" s="279"/>
      <c r="AE10" s="279"/>
      <c r="AF10" s="279"/>
      <c r="AG10" s="279"/>
      <c r="AH10" s="280"/>
    </row>
    <row r="11" spans="2:34" s="104" customFormat="1" x14ac:dyDescent="0.25">
      <c r="B11" s="278"/>
      <c r="C11" s="279"/>
      <c r="D11" s="279"/>
      <c r="E11" s="279"/>
      <c r="F11" s="279"/>
      <c r="G11" s="279"/>
      <c r="H11" s="279"/>
      <c r="I11" s="279"/>
      <c r="J11" s="279"/>
      <c r="K11" s="279"/>
      <c r="L11" s="279"/>
      <c r="M11" s="279"/>
      <c r="N11" s="279"/>
      <c r="O11" s="279"/>
      <c r="P11" s="280"/>
      <c r="T11" s="278"/>
      <c r="U11" s="279"/>
      <c r="V11" s="279"/>
      <c r="W11" s="279"/>
      <c r="X11" s="279"/>
      <c r="Y11" s="279"/>
      <c r="Z11" s="279"/>
      <c r="AA11" s="279"/>
      <c r="AB11" s="279"/>
      <c r="AC11" s="279"/>
      <c r="AD11" s="279"/>
      <c r="AE11" s="279"/>
      <c r="AF11" s="279"/>
      <c r="AG11" s="279"/>
      <c r="AH11" s="280"/>
    </row>
    <row r="12" spans="2:34" s="104" customFormat="1" x14ac:dyDescent="0.25">
      <c r="B12" s="278"/>
      <c r="C12" s="279"/>
      <c r="D12" s="279"/>
      <c r="E12" s="279"/>
      <c r="F12" s="279"/>
      <c r="G12" s="279"/>
      <c r="H12" s="279"/>
      <c r="I12" s="279"/>
      <c r="J12" s="279"/>
      <c r="K12" s="279"/>
      <c r="L12" s="279"/>
      <c r="M12" s="279"/>
      <c r="N12" s="279"/>
      <c r="O12" s="279"/>
      <c r="P12" s="280"/>
      <c r="T12" s="278"/>
      <c r="U12" s="279"/>
      <c r="V12" s="279"/>
      <c r="W12" s="279"/>
      <c r="X12" s="279"/>
      <c r="Y12" s="279"/>
      <c r="Z12" s="279"/>
      <c r="AA12" s="279"/>
      <c r="AB12" s="279"/>
      <c r="AC12" s="279"/>
      <c r="AD12" s="279"/>
      <c r="AE12" s="279"/>
      <c r="AF12" s="279"/>
      <c r="AG12" s="279"/>
      <c r="AH12" s="280"/>
    </row>
    <row r="13" spans="2:34" s="104" customFormat="1" x14ac:dyDescent="0.25">
      <c r="B13" s="278"/>
      <c r="C13" s="279"/>
      <c r="D13" s="279"/>
      <c r="E13" s="279"/>
      <c r="F13" s="279"/>
      <c r="G13" s="279"/>
      <c r="H13" s="279"/>
      <c r="I13" s="279"/>
      <c r="J13" s="279"/>
      <c r="K13" s="279"/>
      <c r="L13" s="279"/>
      <c r="M13" s="279"/>
      <c r="N13" s="279"/>
      <c r="O13" s="279"/>
      <c r="P13" s="280"/>
      <c r="T13" s="278"/>
      <c r="U13" s="279"/>
      <c r="V13" s="279"/>
      <c r="W13" s="279"/>
      <c r="X13" s="279"/>
      <c r="Y13" s="279"/>
      <c r="Z13" s="279"/>
      <c r="AA13" s="279"/>
      <c r="AB13" s="279"/>
      <c r="AC13" s="279"/>
      <c r="AD13" s="279"/>
      <c r="AE13" s="279"/>
      <c r="AF13" s="279"/>
      <c r="AG13" s="279"/>
      <c r="AH13" s="280"/>
    </row>
    <row r="14" spans="2:34" s="104" customFormat="1" x14ac:dyDescent="0.25">
      <c r="B14" s="278"/>
      <c r="C14" s="279"/>
      <c r="D14" s="279"/>
      <c r="E14" s="279"/>
      <c r="F14" s="279"/>
      <c r="G14" s="279"/>
      <c r="H14" s="279"/>
      <c r="I14" s="279"/>
      <c r="J14" s="279"/>
      <c r="K14" s="279"/>
      <c r="L14" s="279"/>
      <c r="M14" s="279"/>
      <c r="N14" s="279"/>
      <c r="O14" s="279"/>
      <c r="P14" s="280"/>
      <c r="T14" s="278"/>
      <c r="U14" s="279"/>
      <c r="V14" s="279"/>
      <c r="W14" s="279"/>
      <c r="X14" s="279"/>
      <c r="Y14" s="279"/>
      <c r="Z14" s="279"/>
      <c r="AA14" s="279"/>
      <c r="AB14" s="279"/>
      <c r="AC14" s="279"/>
      <c r="AD14" s="279"/>
      <c r="AE14" s="279"/>
      <c r="AF14" s="279"/>
      <c r="AG14" s="279"/>
      <c r="AH14" s="280"/>
    </row>
    <row r="15" spans="2:34" s="104" customFormat="1" x14ac:dyDescent="0.25">
      <c r="B15" s="278"/>
      <c r="C15" s="279"/>
      <c r="D15" s="279"/>
      <c r="E15" s="279"/>
      <c r="F15" s="279"/>
      <c r="G15" s="279"/>
      <c r="H15" s="279"/>
      <c r="I15" s="279"/>
      <c r="J15" s="279"/>
      <c r="K15" s="279"/>
      <c r="L15" s="279"/>
      <c r="M15" s="279"/>
      <c r="N15" s="279"/>
      <c r="O15" s="279"/>
      <c r="P15" s="280"/>
      <c r="T15" s="278"/>
      <c r="U15" s="279"/>
      <c r="V15" s="279"/>
      <c r="W15" s="279"/>
      <c r="X15" s="279"/>
      <c r="Y15" s="279"/>
      <c r="Z15" s="279"/>
      <c r="AA15" s="279"/>
      <c r="AB15" s="279"/>
      <c r="AC15" s="279"/>
      <c r="AD15" s="279"/>
      <c r="AE15" s="279"/>
      <c r="AF15" s="279"/>
      <c r="AG15" s="279"/>
      <c r="AH15" s="280"/>
    </row>
    <row r="16" spans="2:34" s="104" customFormat="1" x14ac:dyDescent="0.25">
      <c r="B16" s="278"/>
      <c r="C16" s="279"/>
      <c r="D16" s="279"/>
      <c r="E16" s="279"/>
      <c r="F16" s="279"/>
      <c r="G16" s="279"/>
      <c r="H16" s="279"/>
      <c r="I16" s="279"/>
      <c r="J16" s="279"/>
      <c r="K16" s="279"/>
      <c r="L16" s="279"/>
      <c r="M16" s="279"/>
      <c r="N16" s="279"/>
      <c r="O16" s="279"/>
      <c r="P16" s="280"/>
      <c r="T16" s="278"/>
      <c r="U16" s="279"/>
      <c r="V16" s="279"/>
      <c r="W16" s="279"/>
      <c r="X16" s="279"/>
      <c r="Y16" s="279"/>
      <c r="Z16" s="279"/>
      <c r="AA16" s="279"/>
      <c r="AB16" s="279"/>
      <c r="AC16" s="279"/>
      <c r="AD16" s="279"/>
      <c r="AE16" s="279"/>
      <c r="AF16" s="279"/>
      <c r="AG16" s="279"/>
      <c r="AH16" s="280"/>
    </row>
    <row r="17" spans="2:34" s="104" customFormat="1" x14ac:dyDescent="0.25">
      <c r="B17" s="278"/>
      <c r="C17" s="279"/>
      <c r="D17" s="279"/>
      <c r="E17" s="279"/>
      <c r="F17" s="279"/>
      <c r="G17" s="279"/>
      <c r="H17" s="279"/>
      <c r="I17" s="279"/>
      <c r="J17" s="279"/>
      <c r="K17" s="279"/>
      <c r="L17" s="279"/>
      <c r="M17" s="279"/>
      <c r="N17" s="279"/>
      <c r="O17" s="279"/>
      <c r="P17" s="280"/>
      <c r="T17" s="278"/>
      <c r="U17" s="279"/>
      <c r="V17" s="279"/>
      <c r="W17" s="279"/>
      <c r="X17" s="279"/>
      <c r="Y17" s="279"/>
      <c r="Z17" s="279"/>
      <c r="AA17" s="279"/>
      <c r="AB17" s="279"/>
      <c r="AC17" s="279"/>
      <c r="AD17" s="279"/>
      <c r="AE17" s="279"/>
      <c r="AF17" s="279"/>
      <c r="AG17" s="279"/>
      <c r="AH17" s="280"/>
    </row>
    <row r="18" spans="2:34" s="104" customFormat="1" x14ac:dyDescent="0.25">
      <c r="B18" s="278"/>
      <c r="C18" s="279"/>
      <c r="D18" s="279"/>
      <c r="E18" s="279"/>
      <c r="F18" s="279"/>
      <c r="G18" s="279"/>
      <c r="H18" s="279"/>
      <c r="I18" s="279"/>
      <c r="J18" s="279"/>
      <c r="K18" s="279"/>
      <c r="L18" s="279"/>
      <c r="M18" s="279"/>
      <c r="N18" s="279"/>
      <c r="O18" s="279"/>
      <c r="P18" s="280"/>
      <c r="T18" s="278"/>
      <c r="U18" s="279"/>
      <c r="V18" s="279"/>
      <c r="W18" s="279"/>
      <c r="X18" s="279"/>
      <c r="Y18" s="279"/>
      <c r="Z18" s="279"/>
      <c r="AA18" s="279"/>
      <c r="AB18" s="279"/>
      <c r="AC18" s="279"/>
      <c r="AD18" s="279"/>
      <c r="AE18" s="279"/>
      <c r="AF18" s="279"/>
      <c r="AG18" s="279"/>
      <c r="AH18" s="280"/>
    </row>
    <row r="19" spans="2:34" s="104" customFormat="1" x14ac:dyDescent="0.25">
      <c r="B19" s="278"/>
      <c r="C19" s="279"/>
      <c r="D19" s="279"/>
      <c r="E19" s="279"/>
      <c r="F19" s="279"/>
      <c r="G19" s="279"/>
      <c r="H19" s="279"/>
      <c r="I19" s="279"/>
      <c r="J19" s="279"/>
      <c r="K19" s="279"/>
      <c r="L19" s="279"/>
      <c r="M19" s="279"/>
      <c r="N19" s="279"/>
      <c r="O19" s="279"/>
      <c r="P19" s="280"/>
      <c r="T19" s="278"/>
      <c r="U19" s="279"/>
      <c r="V19" s="279"/>
      <c r="W19" s="279"/>
      <c r="X19" s="279"/>
      <c r="Y19" s="279"/>
      <c r="Z19" s="279"/>
      <c r="AA19" s="279"/>
      <c r="AB19" s="279"/>
      <c r="AC19" s="279"/>
      <c r="AD19" s="279"/>
      <c r="AE19" s="279"/>
      <c r="AF19" s="279"/>
      <c r="AG19" s="279"/>
      <c r="AH19" s="280"/>
    </row>
    <row r="20" spans="2:34" s="104" customFormat="1" x14ac:dyDescent="0.25">
      <c r="B20" s="278"/>
      <c r="C20" s="279"/>
      <c r="D20" s="279"/>
      <c r="E20" s="279"/>
      <c r="F20" s="279"/>
      <c r="G20" s="279"/>
      <c r="H20" s="279"/>
      <c r="I20" s="279"/>
      <c r="J20" s="279"/>
      <c r="K20" s="279"/>
      <c r="L20" s="279"/>
      <c r="M20" s="279"/>
      <c r="N20" s="279"/>
      <c r="O20" s="279"/>
      <c r="P20" s="280"/>
      <c r="T20" s="278"/>
      <c r="U20" s="279"/>
      <c r="V20" s="279"/>
      <c r="W20" s="279"/>
      <c r="X20" s="279"/>
      <c r="Y20" s="279"/>
      <c r="Z20" s="279"/>
      <c r="AA20" s="279"/>
      <c r="AB20" s="279"/>
      <c r="AC20" s="279"/>
      <c r="AD20" s="279"/>
      <c r="AE20" s="279"/>
      <c r="AF20" s="279"/>
      <c r="AG20" s="279"/>
      <c r="AH20" s="280"/>
    </row>
    <row r="21" spans="2:34" s="104" customFormat="1" x14ac:dyDescent="0.25">
      <c r="B21" s="278"/>
      <c r="C21" s="279"/>
      <c r="D21" s="279"/>
      <c r="E21" s="279"/>
      <c r="F21" s="279"/>
      <c r="G21" s="279"/>
      <c r="H21" s="279"/>
      <c r="I21" s="279"/>
      <c r="J21" s="279"/>
      <c r="K21" s="279"/>
      <c r="L21" s="279"/>
      <c r="M21" s="279"/>
      <c r="N21" s="279"/>
      <c r="O21" s="279"/>
      <c r="P21" s="280"/>
      <c r="T21" s="278"/>
      <c r="U21" s="279"/>
      <c r="V21" s="279"/>
      <c r="W21" s="279"/>
      <c r="X21" s="279"/>
      <c r="Y21" s="279"/>
      <c r="Z21" s="279"/>
      <c r="AA21" s="279"/>
      <c r="AB21" s="279"/>
      <c r="AC21" s="279"/>
      <c r="AD21" s="279"/>
      <c r="AE21" s="279"/>
      <c r="AF21" s="279"/>
      <c r="AG21" s="279"/>
      <c r="AH21" s="280"/>
    </row>
    <row r="22" spans="2:34" x14ac:dyDescent="0.2">
      <c r="B22" s="278"/>
      <c r="C22" s="279"/>
      <c r="D22" s="279"/>
      <c r="E22" s="279"/>
      <c r="F22" s="279"/>
      <c r="G22" s="279"/>
      <c r="H22" s="279"/>
      <c r="I22" s="279"/>
      <c r="J22" s="279"/>
      <c r="K22" s="279"/>
      <c r="L22" s="279"/>
      <c r="M22" s="279"/>
      <c r="N22" s="279"/>
      <c r="O22" s="279"/>
      <c r="P22" s="280"/>
      <c r="T22" s="278"/>
      <c r="U22" s="279"/>
      <c r="V22" s="279"/>
      <c r="W22" s="279"/>
      <c r="X22" s="279"/>
      <c r="Y22" s="279"/>
      <c r="Z22" s="279"/>
      <c r="AA22" s="279"/>
      <c r="AB22" s="279"/>
      <c r="AC22" s="279"/>
      <c r="AD22" s="279"/>
      <c r="AE22" s="279"/>
      <c r="AF22" s="279"/>
      <c r="AG22" s="279"/>
      <c r="AH22" s="280"/>
    </row>
    <row r="23" spans="2:34" x14ac:dyDescent="0.2">
      <c r="B23" s="281"/>
      <c r="C23" s="282"/>
      <c r="D23" s="282"/>
      <c r="E23" s="282"/>
      <c r="F23" s="282"/>
      <c r="G23" s="282"/>
      <c r="H23" s="282"/>
      <c r="I23" s="282"/>
      <c r="J23" s="282"/>
      <c r="K23" s="282"/>
      <c r="L23" s="282"/>
      <c r="M23" s="282"/>
      <c r="N23" s="282"/>
      <c r="O23" s="282"/>
      <c r="P23" s="283"/>
      <c r="T23" s="281"/>
      <c r="U23" s="282"/>
      <c r="V23" s="282"/>
      <c r="W23" s="282"/>
      <c r="X23" s="282"/>
      <c r="Y23" s="282"/>
      <c r="Z23" s="282"/>
      <c r="AA23" s="282"/>
      <c r="AB23" s="282"/>
      <c r="AC23" s="282"/>
      <c r="AD23" s="282"/>
      <c r="AE23" s="282"/>
      <c r="AF23" s="282"/>
      <c r="AG23" s="282"/>
      <c r="AH23" s="283"/>
    </row>
    <row r="24" spans="2:34" ht="15" x14ac:dyDescent="0.25">
      <c r="B24" s="277" t="s">
        <v>215</v>
      </c>
      <c r="C24" s="277"/>
      <c r="D24" s="277"/>
      <c r="E24" s="277"/>
      <c r="F24" s="277"/>
      <c r="G24" s="277"/>
      <c r="H24" s="277"/>
      <c r="I24" s="277"/>
      <c r="J24" s="277"/>
      <c r="K24" s="277"/>
      <c r="L24" s="277"/>
      <c r="M24" s="277"/>
      <c r="N24" s="277"/>
      <c r="O24" s="277"/>
      <c r="P24" s="277"/>
      <c r="T24" s="277" t="s">
        <v>215</v>
      </c>
      <c r="U24" s="277"/>
      <c r="V24" s="277"/>
      <c r="W24" s="277"/>
      <c r="X24" s="277"/>
      <c r="Y24" s="277"/>
      <c r="Z24" s="277"/>
      <c r="AA24" s="277"/>
      <c r="AB24" s="277"/>
      <c r="AC24" s="277"/>
      <c r="AD24" s="277"/>
      <c r="AE24" s="277"/>
      <c r="AF24" s="277"/>
      <c r="AG24" s="277"/>
      <c r="AH24" s="277"/>
    </row>
    <row r="25" spans="2:34" s="104" customFormat="1" ht="69.75" customHeight="1" x14ac:dyDescent="0.25">
      <c r="B25" s="287" t="s">
        <v>93</v>
      </c>
      <c r="C25" s="287"/>
      <c r="D25" s="319" t="s">
        <v>319</v>
      </c>
      <c r="E25" s="320"/>
      <c r="F25" s="320"/>
      <c r="G25" s="320"/>
      <c r="H25" s="320"/>
      <c r="I25" s="320"/>
      <c r="J25" s="320"/>
      <c r="K25" s="320"/>
      <c r="L25" s="320"/>
      <c r="M25" s="320"/>
      <c r="N25" s="320"/>
      <c r="O25" s="320"/>
      <c r="P25" s="321"/>
      <c r="T25" s="287" t="s">
        <v>93</v>
      </c>
      <c r="U25" s="287"/>
      <c r="V25" s="292" t="s">
        <v>322</v>
      </c>
      <c r="W25" s="293"/>
      <c r="X25" s="293"/>
      <c r="Y25" s="293"/>
      <c r="Z25" s="293"/>
      <c r="AA25" s="293"/>
      <c r="AB25" s="293"/>
      <c r="AC25" s="293"/>
      <c r="AD25" s="293"/>
      <c r="AE25" s="293"/>
      <c r="AF25" s="293"/>
      <c r="AG25" s="293"/>
      <c r="AH25" s="294"/>
    </row>
    <row r="26" spans="2:34" s="104" customFormat="1" ht="99.75" customHeight="1" x14ac:dyDescent="0.25">
      <c r="B26" s="287" t="s">
        <v>94</v>
      </c>
      <c r="C26" s="287"/>
      <c r="D26" s="319" t="s">
        <v>320</v>
      </c>
      <c r="E26" s="320"/>
      <c r="F26" s="320"/>
      <c r="G26" s="320"/>
      <c r="H26" s="320"/>
      <c r="I26" s="320"/>
      <c r="J26" s="320"/>
      <c r="K26" s="320"/>
      <c r="L26" s="320"/>
      <c r="M26" s="320"/>
      <c r="N26" s="320"/>
      <c r="O26" s="320"/>
      <c r="P26" s="321"/>
      <c r="T26" s="287" t="s">
        <v>94</v>
      </c>
      <c r="U26" s="287"/>
      <c r="V26" s="292" t="s">
        <v>321</v>
      </c>
      <c r="W26" s="293"/>
      <c r="X26" s="293"/>
      <c r="Y26" s="293"/>
      <c r="Z26" s="293"/>
      <c r="AA26" s="293"/>
      <c r="AB26" s="293"/>
      <c r="AC26" s="293"/>
      <c r="AD26" s="293"/>
      <c r="AE26" s="293"/>
      <c r="AF26" s="293"/>
      <c r="AG26" s="293"/>
      <c r="AH26" s="294"/>
    </row>
    <row r="27" spans="2:34" s="104" customFormat="1" ht="76.5" customHeight="1" x14ac:dyDescent="0.25">
      <c r="B27" s="287" t="s">
        <v>95</v>
      </c>
      <c r="C27" s="287"/>
      <c r="D27" s="319"/>
      <c r="E27" s="320"/>
      <c r="F27" s="320"/>
      <c r="G27" s="320"/>
      <c r="H27" s="320"/>
      <c r="I27" s="320"/>
      <c r="J27" s="320"/>
      <c r="K27" s="320"/>
      <c r="L27" s="320"/>
      <c r="M27" s="320"/>
      <c r="N27" s="320"/>
      <c r="O27" s="320"/>
      <c r="P27" s="321"/>
      <c r="T27" s="287" t="s">
        <v>95</v>
      </c>
      <c r="U27" s="287"/>
      <c r="V27" s="292"/>
      <c r="W27" s="293"/>
      <c r="X27" s="293"/>
      <c r="Y27" s="293"/>
      <c r="Z27" s="293"/>
      <c r="AA27" s="293"/>
      <c r="AB27" s="293"/>
      <c r="AC27" s="293"/>
      <c r="AD27" s="293"/>
      <c r="AE27" s="293"/>
      <c r="AF27" s="293"/>
      <c r="AG27" s="293"/>
      <c r="AH27" s="294"/>
    </row>
    <row r="28" spans="2:34" s="104" customFormat="1" ht="17.45" customHeight="1" x14ac:dyDescent="0.25">
      <c r="B28" s="287" t="s">
        <v>96</v>
      </c>
      <c r="C28" s="287"/>
      <c r="D28" s="319"/>
      <c r="E28" s="320"/>
      <c r="F28" s="320"/>
      <c r="G28" s="320"/>
      <c r="H28" s="320"/>
      <c r="I28" s="320"/>
      <c r="J28" s="320"/>
      <c r="K28" s="320"/>
      <c r="L28" s="320"/>
      <c r="M28" s="320"/>
      <c r="N28" s="320"/>
      <c r="O28" s="320"/>
      <c r="P28" s="321"/>
      <c r="T28" s="287" t="s">
        <v>96</v>
      </c>
      <c r="U28" s="287"/>
      <c r="V28" s="292"/>
      <c r="W28" s="293"/>
      <c r="X28" s="293"/>
      <c r="Y28" s="293"/>
      <c r="Z28" s="293"/>
      <c r="AA28" s="293"/>
      <c r="AB28" s="293"/>
      <c r="AC28" s="293"/>
      <c r="AD28" s="293"/>
      <c r="AE28" s="293"/>
      <c r="AF28" s="293"/>
      <c r="AG28" s="293"/>
      <c r="AH28" s="294"/>
    </row>
    <row r="29" spans="2:34" s="104" customFormat="1" ht="17.45" customHeight="1" x14ac:dyDescent="0.25">
      <c r="B29" s="287" t="s">
        <v>115</v>
      </c>
      <c r="C29" s="287"/>
      <c r="D29" s="319"/>
      <c r="E29" s="320"/>
      <c r="F29" s="320"/>
      <c r="G29" s="320"/>
      <c r="H29" s="320"/>
      <c r="I29" s="320"/>
      <c r="J29" s="320"/>
      <c r="K29" s="320"/>
      <c r="L29" s="320"/>
      <c r="M29" s="320"/>
      <c r="N29" s="320"/>
      <c r="O29" s="320"/>
      <c r="P29" s="321"/>
      <c r="T29" s="287" t="s">
        <v>115</v>
      </c>
      <c r="U29" s="287"/>
      <c r="V29" s="292"/>
      <c r="W29" s="293"/>
      <c r="X29" s="293"/>
      <c r="Y29" s="293"/>
      <c r="Z29" s="293"/>
      <c r="AA29" s="293"/>
      <c r="AB29" s="293"/>
      <c r="AC29" s="293"/>
      <c r="AD29" s="293"/>
      <c r="AE29" s="293"/>
      <c r="AF29" s="293"/>
      <c r="AG29" s="293"/>
      <c r="AH29" s="294"/>
    </row>
    <row r="30" spans="2:34" s="104" customFormat="1" ht="17.45" customHeight="1" x14ac:dyDescent="0.25">
      <c r="B30" s="287" t="s">
        <v>112</v>
      </c>
      <c r="C30" s="287"/>
      <c r="D30" s="319"/>
      <c r="E30" s="320"/>
      <c r="F30" s="320"/>
      <c r="G30" s="320"/>
      <c r="H30" s="320"/>
      <c r="I30" s="320"/>
      <c r="J30" s="320"/>
      <c r="K30" s="320"/>
      <c r="L30" s="320"/>
      <c r="M30" s="320"/>
      <c r="N30" s="320"/>
      <c r="O30" s="320"/>
      <c r="P30" s="321"/>
      <c r="T30" s="287" t="s">
        <v>112</v>
      </c>
      <c r="U30" s="287"/>
      <c r="V30" s="292"/>
      <c r="W30" s="293"/>
      <c r="X30" s="293"/>
      <c r="Y30" s="293"/>
      <c r="Z30" s="293"/>
      <c r="AA30" s="293"/>
      <c r="AB30" s="293"/>
      <c r="AC30" s="293"/>
      <c r="AD30" s="293"/>
      <c r="AE30" s="293"/>
      <c r="AF30" s="293"/>
      <c r="AG30" s="293"/>
      <c r="AH30" s="294"/>
    </row>
    <row r="31" spans="2:34" s="104" customFormat="1" ht="17.45" customHeight="1" x14ac:dyDescent="0.25">
      <c r="B31" s="287" t="s">
        <v>117</v>
      </c>
      <c r="C31" s="287"/>
      <c r="D31" s="319"/>
      <c r="E31" s="320"/>
      <c r="F31" s="320"/>
      <c r="G31" s="320"/>
      <c r="H31" s="320"/>
      <c r="I31" s="320"/>
      <c r="J31" s="320"/>
      <c r="K31" s="320"/>
      <c r="L31" s="320"/>
      <c r="M31" s="320"/>
      <c r="N31" s="320"/>
      <c r="O31" s="320"/>
      <c r="P31" s="321"/>
      <c r="T31" s="287" t="s">
        <v>117</v>
      </c>
      <c r="U31" s="287"/>
      <c r="V31" s="292"/>
      <c r="W31" s="293"/>
      <c r="X31" s="293"/>
      <c r="Y31" s="293"/>
      <c r="Z31" s="293"/>
      <c r="AA31" s="293"/>
      <c r="AB31" s="293"/>
      <c r="AC31" s="293"/>
      <c r="AD31" s="293"/>
      <c r="AE31" s="293"/>
      <c r="AF31" s="293"/>
      <c r="AG31" s="293"/>
      <c r="AH31" s="294"/>
    </row>
    <row r="32" spans="2:34" s="104" customFormat="1" ht="17.45" customHeight="1" x14ac:dyDescent="0.25">
      <c r="B32" s="287" t="s">
        <v>68</v>
      </c>
      <c r="C32" s="287"/>
      <c r="D32" s="319"/>
      <c r="E32" s="320"/>
      <c r="F32" s="320"/>
      <c r="G32" s="320"/>
      <c r="H32" s="320"/>
      <c r="I32" s="320"/>
      <c r="J32" s="320"/>
      <c r="K32" s="320"/>
      <c r="L32" s="320"/>
      <c r="M32" s="320"/>
      <c r="N32" s="320"/>
      <c r="O32" s="320"/>
      <c r="P32" s="321"/>
      <c r="T32" s="287" t="s">
        <v>68</v>
      </c>
      <c r="U32" s="287"/>
      <c r="V32" s="292"/>
      <c r="W32" s="293"/>
      <c r="X32" s="293"/>
      <c r="Y32" s="293"/>
      <c r="Z32" s="293"/>
      <c r="AA32" s="293"/>
      <c r="AB32" s="293"/>
      <c r="AC32" s="293"/>
      <c r="AD32" s="293"/>
      <c r="AE32" s="293"/>
      <c r="AF32" s="293"/>
      <c r="AG32" s="293"/>
      <c r="AH32" s="294"/>
    </row>
    <row r="33" spans="2:34" s="104" customFormat="1" ht="17.45" customHeight="1" x14ac:dyDescent="0.25">
      <c r="B33" s="287" t="s">
        <v>69</v>
      </c>
      <c r="C33" s="287"/>
      <c r="D33" s="319"/>
      <c r="E33" s="320"/>
      <c r="F33" s="320"/>
      <c r="G33" s="320"/>
      <c r="H33" s="320"/>
      <c r="I33" s="320"/>
      <c r="J33" s="320"/>
      <c r="K33" s="320"/>
      <c r="L33" s="320"/>
      <c r="M33" s="320"/>
      <c r="N33" s="320"/>
      <c r="O33" s="320"/>
      <c r="P33" s="321"/>
      <c r="T33" s="287" t="s">
        <v>69</v>
      </c>
      <c r="U33" s="287"/>
      <c r="V33" s="292"/>
      <c r="W33" s="293"/>
      <c r="X33" s="293"/>
      <c r="Y33" s="293"/>
      <c r="Z33" s="293"/>
      <c r="AA33" s="293"/>
      <c r="AB33" s="293"/>
      <c r="AC33" s="293"/>
      <c r="AD33" s="293"/>
      <c r="AE33" s="293"/>
      <c r="AF33" s="293"/>
      <c r="AG33" s="293"/>
      <c r="AH33" s="294"/>
    </row>
    <row r="34" spans="2:34" s="104" customFormat="1" ht="17.45" customHeight="1" x14ac:dyDescent="0.25">
      <c r="B34" s="287" t="s">
        <v>70</v>
      </c>
      <c r="C34" s="287"/>
      <c r="D34" s="319"/>
      <c r="E34" s="320"/>
      <c r="F34" s="320"/>
      <c r="G34" s="320"/>
      <c r="H34" s="320"/>
      <c r="I34" s="320"/>
      <c r="J34" s="320"/>
      <c r="K34" s="320"/>
      <c r="L34" s="320"/>
      <c r="M34" s="320"/>
      <c r="N34" s="320"/>
      <c r="O34" s="320"/>
      <c r="P34" s="321"/>
      <c r="T34" s="287" t="s">
        <v>70</v>
      </c>
      <c r="U34" s="287"/>
      <c r="V34" s="292"/>
      <c r="W34" s="293"/>
      <c r="X34" s="293"/>
      <c r="Y34" s="293"/>
      <c r="Z34" s="293"/>
      <c r="AA34" s="293"/>
      <c r="AB34" s="293"/>
      <c r="AC34" s="293"/>
      <c r="AD34" s="293"/>
      <c r="AE34" s="293"/>
      <c r="AF34" s="293"/>
      <c r="AG34" s="293"/>
      <c r="AH34" s="294"/>
    </row>
    <row r="35" spans="2:34" s="104" customFormat="1" ht="17.45" customHeight="1" x14ac:dyDescent="0.25">
      <c r="B35" s="287" t="s">
        <v>71</v>
      </c>
      <c r="C35" s="287"/>
      <c r="D35" s="297"/>
      <c r="E35" s="297"/>
      <c r="F35" s="297"/>
      <c r="G35" s="297"/>
      <c r="H35" s="297"/>
      <c r="I35" s="297"/>
      <c r="J35" s="297"/>
      <c r="K35" s="297"/>
      <c r="L35" s="297"/>
      <c r="M35" s="297"/>
      <c r="N35" s="297"/>
      <c r="O35" s="297"/>
      <c r="P35" s="297"/>
      <c r="T35" s="287" t="s">
        <v>71</v>
      </c>
      <c r="U35" s="287"/>
      <c r="V35" s="295"/>
      <c r="W35" s="295"/>
      <c r="X35" s="295"/>
      <c r="Y35" s="295"/>
      <c r="Z35" s="295"/>
      <c r="AA35" s="295"/>
      <c r="AB35" s="295"/>
      <c r="AC35" s="295"/>
      <c r="AD35" s="295"/>
      <c r="AE35" s="295"/>
      <c r="AF35" s="295"/>
      <c r="AG35" s="295"/>
      <c r="AH35" s="295"/>
    </row>
    <row r="36" spans="2:34" s="104" customFormat="1" ht="17.45" customHeight="1" x14ac:dyDescent="0.25">
      <c r="B36" s="287" t="s">
        <v>216</v>
      </c>
      <c r="C36" s="287"/>
      <c r="D36" s="297"/>
      <c r="E36" s="297"/>
      <c r="F36" s="297"/>
      <c r="G36" s="297"/>
      <c r="H36" s="297"/>
      <c r="I36" s="297"/>
      <c r="J36" s="297"/>
      <c r="K36" s="297"/>
      <c r="L36" s="297"/>
      <c r="M36" s="297"/>
      <c r="N36" s="297"/>
      <c r="O36" s="297"/>
      <c r="P36" s="297"/>
      <c r="T36" s="287" t="s">
        <v>216</v>
      </c>
      <c r="U36" s="287"/>
      <c r="V36" s="295"/>
      <c r="W36" s="295"/>
      <c r="X36" s="295"/>
      <c r="Y36" s="295"/>
      <c r="Z36" s="295"/>
      <c r="AA36" s="295"/>
      <c r="AB36" s="295"/>
      <c r="AC36" s="295"/>
      <c r="AD36" s="295"/>
      <c r="AE36" s="295"/>
      <c r="AF36" s="295"/>
      <c r="AG36" s="295"/>
      <c r="AH36" s="295"/>
    </row>
  </sheetData>
  <mergeCells count="56">
    <mergeCell ref="B36:C36"/>
    <mergeCell ref="D36:P36"/>
    <mergeCell ref="T36:U36"/>
    <mergeCell ref="V36:AH36"/>
    <mergeCell ref="B35:C35"/>
    <mergeCell ref="D35:P35"/>
    <mergeCell ref="T35:U35"/>
    <mergeCell ref="V35:AH35"/>
    <mergeCell ref="B34:C34"/>
    <mergeCell ref="D34:P34"/>
    <mergeCell ref="T34:U34"/>
    <mergeCell ref="V34:AH34"/>
    <mergeCell ref="B33:C33"/>
    <mergeCell ref="D33:P33"/>
    <mergeCell ref="T33:U33"/>
    <mergeCell ref="V33:AH33"/>
    <mergeCell ref="B32:C32"/>
    <mergeCell ref="D32:P32"/>
    <mergeCell ref="T32:U32"/>
    <mergeCell ref="V32:AH32"/>
    <mergeCell ref="B31:C31"/>
    <mergeCell ref="D31:P31"/>
    <mergeCell ref="T31:U31"/>
    <mergeCell ref="V31:AH31"/>
    <mergeCell ref="B30:C30"/>
    <mergeCell ref="D30:P30"/>
    <mergeCell ref="T30:U30"/>
    <mergeCell ref="V30:AH30"/>
    <mergeCell ref="B29:C29"/>
    <mergeCell ref="D29:P29"/>
    <mergeCell ref="T29:U29"/>
    <mergeCell ref="V29:AH29"/>
    <mergeCell ref="B28:C28"/>
    <mergeCell ref="D28:P28"/>
    <mergeCell ref="T28:U28"/>
    <mergeCell ref="V28:AH28"/>
    <mergeCell ref="B27:C27"/>
    <mergeCell ref="D27:P27"/>
    <mergeCell ref="T27:U27"/>
    <mergeCell ref="V27:AH27"/>
    <mergeCell ref="B26:C26"/>
    <mergeCell ref="D26:P26"/>
    <mergeCell ref="T26:U26"/>
    <mergeCell ref="V26:AH26"/>
    <mergeCell ref="B25:C25"/>
    <mergeCell ref="D25:P25"/>
    <mergeCell ref="T25:U25"/>
    <mergeCell ref="V25:AH25"/>
    <mergeCell ref="B7:P23"/>
    <mergeCell ref="T7:AH23"/>
    <mergeCell ref="B24:P24"/>
    <mergeCell ref="T24:AH24"/>
    <mergeCell ref="B1:P2"/>
    <mergeCell ref="T1:AH2"/>
    <mergeCell ref="B3:P3"/>
    <mergeCell ref="T3:AH3"/>
  </mergeCells>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DA743-2DA2-4016-9225-EC4C27267029}">
  <dimension ref="A1:AD36"/>
  <sheetViews>
    <sheetView showGridLines="0" topLeftCell="B4" zoomScale="85" zoomScaleNormal="85" workbookViewId="0">
      <selection activeCell="P35" sqref="P35:AB35"/>
    </sheetView>
  </sheetViews>
  <sheetFormatPr baseColWidth="10" defaultRowHeight="15" x14ac:dyDescent="0.25"/>
  <cols>
    <col min="1" max="12" width="8.42578125" style="97" customWidth="1"/>
    <col min="13" max="13" width="9.5703125" customWidth="1"/>
    <col min="14" max="15" width="5.28515625" style="97" bestFit="1" customWidth="1"/>
    <col min="16" max="16" width="5.42578125" style="97" bestFit="1" customWidth="1"/>
    <col min="17" max="17" width="5.28515625" style="97" bestFit="1" customWidth="1"/>
    <col min="18" max="18" width="5.42578125" style="97" bestFit="1" customWidth="1"/>
    <col min="19" max="25" width="5.28515625" style="97" bestFit="1" customWidth="1"/>
    <col min="26" max="26" width="15.42578125" style="97" customWidth="1"/>
    <col min="27" max="27" width="11.42578125" style="97"/>
    <col min="28" max="28" width="6.42578125" style="97" bestFit="1" customWidth="1"/>
    <col min="29" max="30" width="9.5703125" customWidth="1"/>
    <col min="31" max="31" width="2.7109375" style="97" customWidth="1"/>
    <col min="32" max="32" width="5.5703125" style="97" customWidth="1"/>
    <col min="33" max="16384" width="11.42578125" style="97"/>
  </cols>
  <sheetData>
    <row r="1" spans="1:30" s="104" customFormat="1" ht="14.25" customHeight="1" x14ac:dyDescent="0.25">
      <c r="A1" s="273" t="s">
        <v>237</v>
      </c>
      <c r="B1" s="273"/>
      <c r="C1" s="273"/>
      <c r="D1" s="273"/>
      <c r="E1" s="273"/>
      <c r="F1" s="273"/>
      <c r="G1" s="273"/>
      <c r="H1" s="273"/>
      <c r="I1" s="273"/>
      <c r="J1" s="273"/>
      <c r="K1" s="273"/>
      <c r="L1" s="273"/>
      <c r="M1"/>
      <c r="N1" s="273" t="s">
        <v>265</v>
      </c>
      <c r="O1" s="273"/>
      <c r="P1" s="273"/>
      <c r="Q1" s="273"/>
      <c r="R1" s="273"/>
      <c r="S1" s="273"/>
      <c r="T1" s="273"/>
      <c r="U1" s="273"/>
      <c r="V1" s="273"/>
      <c r="W1" s="273"/>
      <c r="X1" s="273"/>
      <c r="Y1" s="273"/>
      <c r="Z1" s="273"/>
      <c r="AA1" s="273"/>
      <c r="AB1" s="273"/>
      <c r="AC1"/>
      <c r="AD1"/>
    </row>
    <row r="2" spans="1:30" s="104" customFormat="1" ht="23.25" customHeight="1" x14ac:dyDescent="0.25">
      <c r="A2" s="291"/>
      <c r="B2" s="291"/>
      <c r="C2" s="291"/>
      <c r="D2" s="291"/>
      <c r="E2" s="291"/>
      <c r="F2" s="291"/>
      <c r="G2" s="291"/>
      <c r="H2" s="291"/>
      <c r="I2" s="291"/>
      <c r="J2" s="291"/>
      <c r="K2" s="291"/>
      <c r="L2" s="291"/>
      <c r="M2"/>
      <c r="N2" s="291"/>
      <c r="O2" s="291"/>
      <c r="P2" s="291"/>
      <c r="Q2" s="291"/>
      <c r="R2" s="291"/>
      <c r="S2" s="291"/>
      <c r="T2" s="291"/>
      <c r="U2" s="291"/>
      <c r="V2" s="291"/>
      <c r="W2" s="291"/>
      <c r="X2" s="291"/>
      <c r="Y2" s="291"/>
      <c r="Z2" s="291"/>
      <c r="AA2" s="291"/>
      <c r="AB2" s="291"/>
      <c r="AC2"/>
      <c r="AD2"/>
    </row>
    <row r="3" spans="1:30" s="104" customFormat="1" x14ac:dyDescent="0.25">
      <c r="A3" s="276" t="s">
        <v>199</v>
      </c>
      <c r="B3" s="276"/>
      <c r="C3" s="276"/>
      <c r="D3" s="276"/>
      <c r="E3" s="276"/>
      <c r="F3" s="276"/>
      <c r="G3" s="276"/>
      <c r="H3" s="276"/>
      <c r="I3" s="276"/>
      <c r="J3" s="276"/>
      <c r="K3" s="276"/>
      <c r="L3" s="276"/>
      <c r="M3"/>
      <c r="N3" s="276" t="s">
        <v>199</v>
      </c>
      <c r="O3" s="276"/>
      <c r="P3" s="276"/>
      <c r="Q3" s="276"/>
      <c r="R3" s="276"/>
      <c r="S3" s="276"/>
      <c r="T3" s="276"/>
      <c r="U3" s="276"/>
      <c r="V3" s="276"/>
      <c r="W3" s="276"/>
      <c r="X3" s="276"/>
      <c r="Y3" s="276"/>
      <c r="Z3" s="276"/>
      <c r="AA3" s="276"/>
      <c r="AB3" s="276"/>
      <c r="AC3"/>
      <c r="AD3"/>
    </row>
    <row r="4" spans="1:30" s="104" customFormat="1" ht="27.75" customHeight="1" x14ac:dyDescent="0.25">
      <c r="A4" s="149" t="s">
        <v>200</v>
      </c>
      <c r="B4" s="149" t="s">
        <v>201</v>
      </c>
      <c r="C4" s="149" t="s">
        <v>202</v>
      </c>
      <c r="D4" s="149" t="s">
        <v>203</v>
      </c>
      <c r="E4" s="149" t="s">
        <v>204</v>
      </c>
      <c r="F4" s="149" t="s">
        <v>205</v>
      </c>
      <c r="G4" s="149" t="s">
        <v>206</v>
      </c>
      <c r="H4" s="149" t="s">
        <v>207</v>
      </c>
      <c r="I4" s="149" t="s">
        <v>208</v>
      </c>
      <c r="J4" s="149" t="s">
        <v>209</v>
      </c>
      <c r="K4" s="149" t="s">
        <v>210</v>
      </c>
      <c r="L4" s="149" t="s">
        <v>211</v>
      </c>
      <c r="M4"/>
      <c r="N4" s="149" t="s">
        <v>200</v>
      </c>
      <c r="O4" s="149" t="s">
        <v>201</v>
      </c>
      <c r="P4" s="149" t="s">
        <v>202</v>
      </c>
      <c r="Q4" s="149" t="s">
        <v>203</v>
      </c>
      <c r="R4" s="149" t="s">
        <v>204</v>
      </c>
      <c r="S4" s="149" t="s">
        <v>205</v>
      </c>
      <c r="T4" s="149" t="s">
        <v>206</v>
      </c>
      <c r="U4" s="149" t="s">
        <v>207</v>
      </c>
      <c r="V4" s="149" t="s">
        <v>208</v>
      </c>
      <c r="W4" s="149" t="s">
        <v>209</v>
      </c>
      <c r="X4" s="149" t="s">
        <v>210</v>
      </c>
      <c r="Y4" s="149" t="s">
        <v>211</v>
      </c>
      <c r="Z4" s="149" t="s">
        <v>262</v>
      </c>
      <c r="AA4" s="149" t="s">
        <v>213</v>
      </c>
      <c r="AB4" s="149" t="s">
        <v>214</v>
      </c>
      <c r="AC4"/>
      <c r="AD4"/>
    </row>
    <row r="5" spans="1:30" s="116" customFormat="1" ht="32.25" customHeight="1" x14ac:dyDescent="0.25">
      <c r="A5" s="127" t="s">
        <v>351</v>
      </c>
      <c r="B5" s="127" t="s">
        <v>351</v>
      </c>
      <c r="C5" s="127" t="s">
        <v>324</v>
      </c>
      <c r="D5" s="127" t="s">
        <v>351</v>
      </c>
      <c r="E5" s="127" t="s">
        <v>351</v>
      </c>
      <c r="F5" s="127" t="s">
        <v>324</v>
      </c>
      <c r="G5" s="127" t="s">
        <v>351</v>
      </c>
      <c r="H5" s="127" t="s">
        <v>351</v>
      </c>
      <c r="I5" s="127" t="s">
        <v>351</v>
      </c>
      <c r="J5" s="127"/>
      <c r="K5" s="127"/>
      <c r="L5" s="127"/>
      <c r="M5"/>
      <c r="N5" s="131">
        <v>0</v>
      </c>
      <c r="O5" s="131">
        <v>0</v>
      </c>
      <c r="P5" s="131">
        <v>2</v>
      </c>
      <c r="Q5" s="131">
        <v>0</v>
      </c>
      <c r="R5" s="131">
        <v>0</v>
      </c>
      <c r="S5" s="131">
        <v>1</v>
      </c>
      <c r="T5" s="131">
        <v>0</v>
      </c>
      <c r="U5" s="131">
        <v>0</v>
      </c>
      <c r="V5" s="131">
        <v>0</v>
      </c>
      <c r="W5" s="131"/>
      <c r="X5" s="131"/>
      <c r="Y5" s="131"/>
      <c r="Z5" s="132">
        <f>Y5</f>
        <v>0</v>
      </c>
      <c r="AA5" s="132">
        <v>0</v>
      </c>
      <c r="AB5" s="132">
        <v>2</v>
      </c>
      <c r="AC5"/>
      <c r="AD5"/>
    </row>
    <row r="6" spans="1:30" s="104" customFormat="1" ht="10.5" customHeight="1" x14ac:dyDescent="0.25">
      <c r="A6" s="120"/>
      <c r="B6" s="121"/>
      <c r="C6" s="121"/>
      <c r="D6" s="121"/>
      <c r="E6" s="121"/>
      <c r="F6" s="121"/>
      <c r="G6" s="121"/>
      <c r="H6" s="121"/>
      <c r="I6" s="121"/>
      <c r="J6" s="121"/>
      <c r="K6" s="121"/>
      <c r="L6" s="121"/>
      <c r="M6"/>
      <c r="N6" s="161">
        <f>+$AB$5</f>
        <v>2</v>
      </c>
      <c r="O6" s="162">
        <f>+$AB$5</f>
        <v>2</v>
      </c>
      <c r="P6" s="162">
        <f t="shared" ref="P6:Y6" si="0">+$AB$5</f>
        <v>2</v>
      </c>
      <c r="Q6" s="162">
        <f t="shared" si="0"/>
        <v>2</v>
      </c>
      <c r="R6" s="162">
        <f t="shared" si="0"/>
        <v>2</v>
      </c>
      <c r="S6" s="162">
        <f t="shared" si="0"/>
        <v>2</v>
      </c>
      <c r="T6" s="162">
        <f t="shared" si="0"/>
        <v>2</v>
      </c>
      <c r="U6" s="162">
        <f t="shared" si="0"/>
        <v>2</v>
      </c>
      <c r="V6" s="162">
        <f t="shared" si="0"/>
        <v>2</v>
      </c>
      <c r="W6" s="162">
        <f t="shared" si="0"/>
        <v>2</v>
      </c>
      <c r="X6" s="162">
        <f t="shared" si="0"/>
        <v>2</v>
      </c>
      <c r="Y6" s="162">
        <f t="shared" si="0"/>
        <v>2</v>
      </c>
      <c r="Z6" s="118"/>
      <c r="AA6" s="118"/>
      <c r="AB6" s="119"/>
      <c r="AC6"/>
      <c r="AD6"/>
    </row>
    <row r="7" spans="1:30" s="104" customFormat="1" x14ac:dyDescent="0.25">
      <c r="A7" s="277" t="s">
        <v>215</v>
      </c>
      <c r="B7" s="277"/>
      <c r="C7" s="277"/>
      <c r="D7" s="277"/>
      <c r="E7" s="277"/>
      <c r="F7" s="277"/>
      <c r="G7" s="277"/>
      <c r="H7" s="277"/>
      <c r="I7" s="277"/>
      <c r="J7" s="277"/>
      <c r="K7" s="277"/>
      <c r="L7" s="277"/>
      <c r="M7"/>
      <c r="N7" s="278"/>
      <c r="O7" s="279"/>
      <c r="P7" s="279"/>
      <c r="Q7" s="279"/>
      <c r="R7" s="279"/>
      <c r="S7" s="279"/>
      <c r="T7" s="279"/>
      <c r="U7" s="279"/>
      <c r="V7" s="279"/>
      <c r="W7" s="279"/>
      <c r="X7" s="279"/>
      <c r="Y7" s="279"/>
      <c r="Z7" s="279"/>
      <c r="AA7" s="279"/>
      <c r="AB7" s="280"/>
      <c r="AC7"/>
      <c r="AD7"/>
    </row>
    <row r="8" spans="1:30" s="104" customFormat="1" x14ac:dyDescent="0.25">
      <c r="A8" s="287" t="s">
        <v>93</v>
      </c>
      <c r="B8" s="287"/>
      <c r="C8" s="319" t="s">
        <v>266</v>
      </c>
      <c r="D8" s="320"/>
      <c r="E8" s="320"/>
      <c r="F8" s="320"/>
      <c r="G8" s="320"/>
      <c r="H8" s="320"/>
      <c r="I8" s="320"/>
      <c r="J8" s="320"/>
      <c r="K8" s="320"/>
      <c r="L8" s="321"/>
      <c r="M8"/>
      <c r="N8" s="278"/>
      <c r="O8" s="279"/>
      <c r="P8" s="279"/>
      <c r="Q8" s="279"/>
      <c r="R8" s="279"/>
      <c r="S8" s="279"/>
      <c r="T8" s="279"/>
      <c r="U8" s="279"/>
      <c r="V8" s="279"/>
      <c r="W8" s="279"/>
      <c r="X8" s="279"/>
      <c r="Y8" s="279"/>
      <c r="Z8" s="279"/>
      <c r="AA8" s="279"/>
      <c r="AB8" s="280"/>
      <c r="AC8"/>
      <c r="AD8"/>
    </row>
    <row r="9" spans="1:30" s="104" customFormat="1" x14ac:dyDescent="0.25">
      <c r="A9" s="287" t="s">
        <v>94</v>
      </c>
      <c r="B9" s="287"/>
      <c r="C9" s="319" t="s">
        <v>266</v>
      </c>
      <c r="D9" s="320"/>
      <c r="E9" s="320"/>
      <c r="F9" s="320"/>
      <c r="G9" s="320"/>
      <c r="H9" s="320"/>
      <c r="I9" s="320"/>
      <c r="J9" s="320"/>
      <c r="K9" s="320"/>
      <c r="L9" s="321"/>
      <c r="M9"/>
      <c r="N9" s="278"/>
      <c r="O9" s="279"/>
      <c r="P9" s="279"/>
      <c r="Q9" s="279"/>
      <c r="R9" s="279"/>
      <c r="S9" s="279"/>
      <c r="T9" s="279"/>
      <c r="U9" s="279"/>
      <c r="V9" s="279"/>
      <c r="W9" s="279"/>
      <c r="X9" s="279"/>
      <c r="Y9" s="279"/>
      <c r="Z9" s="279"/>
      <c r="AA9" s="279"/>
      <c r="AB9" s="280"/>
      <c r="AC9"/>
      <c r="AD9"/>
    </row>
    <row r="10" spans="1:30" s="104" customFormat="1" ht="42" customHeight="1" x14ac:dyDescent="0.25">
      <c r="A10" s="287" t="s">
        <v>95</v>
      </c>
      <c r="B10" s="287"/>
      <c r="C10" s="322" t="s">
        <v>326</v>
      </c>
      <c r="D10" s="323"/>
      <c r="E10" s="323"/>
      <c r="F10" s="323"/>
      <c r="G10" s="323"/>
      <c r="H10" s="323"/>
      <c r="I10" s="323"/>
      <c r="J10" s="323"/>
      <c r="K10" s="323"/>
      <c r="L10" s="324"/>
      <c r="M10"/>
      <c r="N10" s="278"/>
      <c r="O10" s="279"/>
      <c r="P10" s="279"/>
      <c r="Q10" s="279"/>
      <c r="R10" s="279"/>
      <c r="S10" s="279"/>
      <c r="T10" s="279"/>
      <c r="U10" s="279"/>
      <c r="V10" s="279"/>
      <c r="W10" s="279"/>
      <c r="X10" s="279"/>
      <c r="Y10" s="279"/>
      <c r="Z10" s="279"/>
      <c r="AA10" s="279"/>
      <c r="AB10" s="280"/>
      <c r="AC10"/>
      <c r="AD10"/>
    </row>
    <row r="11" spans="1:30" s="104" customFormat="1" x14ac:dyDescent="0.25">
      <c r="A11" s="287" t="s">
        <v>96</v>
      </c>
      <c r="B11" s="287"/>
      <c r="C11" s="319" t="s">
        <v>266</v>
      </c>
      <c r="D11" s="320"/>
      <c r="E11" s="320"/>
      <c r="F11" s="320"/>
      <c r="G11" s="320"/>
      <c r="H11" s="320"/>
      <c r="I11" s="320"/>
      <c r="J11" s="320"/>
      <c r="K11" s="320"/>
      <c r="L11" s="321"/>
      <c r="M11"/>
      <c r="N11" s="278"/>
      <c r="O11" s="279"/>
      <c r="P11" s="279"/>
      <c r="Q11" s="279"/>
      <c r="R11" s="279"/>
      <c r="S11" s="279"/>
      <c r="T11" s="279"/>
      <c r="U11" s="279"/>
      <c r="V11" s="279"/>
      <c r="W11" s="279"/>
      <c r="X11" s="279"/>
      <c r="Y11" s="279"/>
      <c r="Z11" s="279"/>
      <c r="AA11" s="279"/>
      <c r="AB11" s="280"/>
      <c r="AC11"/>
      <c r="AD11"/>
    </row>
    <row r="12" spans="1:30" s="104" customFormat="1" x14ac:dyDescent="0.25">
      <c r="A12" s="287" t="s">
        <v>115</v>
      </c>
      <c r="B12" s="287"/>
      <c r="C12" s="319" t="s">
        <v>266</v>
      </c>
      <c r="D12" s="320"/>
      <c r="E12" s="320"/>
      <c r="F12" s="320"/>
      <c r="G12" s="320"/>
      <c r="H12" s="320"/>
      <c r="I12" s="320"/>
      <c r="J12" s="320"/>
      <c r="K12" s="320"/>
      <c r="L12" s="321"/>
      <c r="M12"/>
      <c r="N12" s="278"/>
      <c r="O12" s="279"/>
      <c r="P12" s="279"/>
      <c r="Q12" s="279"/>
      <c r="R12" s="279"/>
      <c r="S12" s="279"/>
      <c r="T12" s="279"/>
      <c r="U12" s="279"/>
      <c r="V12" s="279"/>
      <c r="W12" s="279"/>
      <c r="X12" s="279"/>
      <c r="Y12" s="279"/>
      <c r="Z12" s="279"/>
      <c r="AA12" s="279"/>
      <c r="AB12" s="280"/>
      <c r="AC12"/>
      <c r="AD12"/>
    </row>
    <row r="13" spans="1:30" s="104" customFormat="1" ht="36" customHeight="1" x14ac:dyDescent="0.25">
      <c r="A13" s="287" t="s">
        <v>112</v>
      </c>
      <c r="B13" s="287"/>
      <c r="C13" s="319" t="s">
        <v>341</v>
      </c>
      <c r="D13" s="320"/>
      <c r="E13" s="320"/>
      <c r="F13" s="320"/>
      <c r="G13" s="320"/>
      <c r="H13" s="320"/>
      <c r="I13" s="320"/>
      <c r="J13" s="320"/>
      <c r="K13" s="320"/>
      <c r="L13" s="321"/>
      <c r="M13"/>
      <c r="N13" s="278"/>
      <c r="O13" s="279"/>
      <c r="P13" s="279"/>
      <c r="Q13" s="279"/>
      <c r="R13" s="279"/>
      <c r="S13" s="279"/>
      <c r="T13" s="279"/>
      <c r="U13" s="279"/>
      <c r="V13" s="279"/>
      <c r="W13" s="279"/>
      <c r="X13" s="279"/>
      <c r="Y13" s="279"/>
      <c r="Z13" s="279"/>
      <c r="AA13" s="279"/>
      <c r="AB13" s="280"/>
      <c r="AC13"/>
      <c r="AD13"/>
    </row>
    <row r="14" spans="1:30" s="104" customFormat="1" x14ac:dyDescent="0.25">
      <c r="A14" s="287" t="s">
        <v>117</v>
      </c>
      <c r="B14" s="287"/>
      <c r="C14" s="319" t="s">
        <v>266</v>
      </c>
      <c r="D14" s="320"/>
      <c r="E14" s="320"/>
      <c r="F14" s="320"/>
      <c r="G14" s="320"/>
      <c r="H14" s="320"/>
      <c r="I14" s="320"/>
      <c r="J14" s="320"/>
      <c r="K14" s="320"/>
      <c r="L14" s="321"/>
      <c r="M14"/>
      <c r="N14" s="278"/>
      <c r="O14" s="279"/>
      <c r="P14" s="279"/>
      <c r="Q14" s="279"/>
      <c r="R14" s="279"/>
      <c r="S14" s="279"/>
      <c r="T14" s="279"/>
      <c r="U14" s="279"/>
      <c r="V14" s="279"/>
      <c r="W14" s="279"/>
      <c r="X14" s="279"/>
      <c r="Y14" s="279"/>
      <c r="Z14" s="279"/>
      <c r="AA14" s="279"/>
      <c r="AB14" s="280"/>
      <c r="AC14"/>
      <c r="AD14"/>
    </row>
    <row r="15" spans="1:30" s="104" customFormat="1" ht="15" customHeight="1" x14ac:dyDescent="0.25">
      <c r="A15" s="287" t="s">
        <v>68</v>
      </c>
      <c r="B15" s="287"/>
      <c r="C15" s="319" t="s">
        <v>266</v>
      </c>
      <c r="D15" s="320"/>
      <c r="E15" s="320"/>
      <c r="F15" s="320"/>
      <c r="G15" s="320"/>
      <c r="H15" s="320"/>
      <c r="I15" s="320"/>
      <c r="J15" s="320"/>
      <c r="K15" s="320"/>
      <c r="L15" s="321"/>
      <c r="M15"/>
      <c r="N15" s="278"/>
      <c r="O15" s="279"/>
      <c r="P15" s="279"/>
      <c r="Q15" s="279"/>
      <c r="R15" s="279"/>
      <c r="S15" s="279"/>
      <c r="T15" s="279"/>
      <c r="U15" s="279"/>
      <c r="V15" s="279"/>
      <c r="W15" s="279"/>
      <c r="X15" s="279"/>
      <c r="Y15" s="279"/>
      <c r="Z15" s="279"/>
      <c r="AA15" s="279"/>
      <c r="AB15" s="280"/>
      <c r="AC15"/>
      <c r="AD15"/>
    </row>
    <row r="16" spans="1:30" s="104" customFormat="1" x14ac:dyDescent="0.25">
      <c r="A16" s="287" t="s">
        <v>69</v>
      </c>
      <c r="B16" s="287"/>
      <c r="C16" s="319" t="s">
        <v>266</v>
      </c>
      <c r="D16" s="320"/>
      <c r="E16" s="320"/>
      <c r="F16" s="320"/>
      <c r="G16" s="320"/>
      <c r="H16" s="320"/>
      <c r="I16" s="320"/>
      <c r="J16" s="320"/>
      <c r="K16" s="320"/>
      <c r="L16" s="321"/>
      <c r="M16"/>
      <c r="N16" s="278"/>
      <c r="O16" s="279"/>
      <c r="P16" s="279"/>
      <c r="Q16" s="279"/>
      <c r="R16" s="279"/>
      <c r="S16" s="279"/>
      <c r="T16" s="279"/>
      <c r="U16" s="279"/>
      <c r="V16" s="279"/>
      <c r="W16" s="279"/>
      <c r="X16" s="279"/>
      <c r="Y16" s="279"/>
      <c r="Z16" s="279"/>
      <c r="AA16" s="279"/>
      <c r="AB16" s="280"/>
      <c r="AC16"/>
      <c r="AD16"/>
    </row>
    <row r="17" spans="1:30" s="104" customFormat="1" x14ac:dyDescent="0.25">
      <c r="A17" s="287" t="s">
        <v>70</v>
      </c>
      <c r="B17" s="287"/>
      <c r="C17" s="319"/>
      <c r="D17" s="320"/>
      <c r="E17" s="320"/>
      <c r="F17" s="320"/>
      <c r="G17" s="320"/>
      <c r="H17" s="320"/>
      <c r="I17" s="320"/>
      <c r="J17" s="320"/>
      <c r="K17" s="320"/>
      <c r="L17" s="321"/>
      <c r="M17"/>
      <c r="N17" s="278"/>
      <c r="O17" s="279"/>
      <c r="P17" s="279"/>
      <c r="Q17" s="279"/>
      <c r="R17" s="279"/>
      <c r="S17" s="279"/>
      <c r="T17" s="279"/>
      <c r="U17" s="279"/>
      <c r="V17" s="279"/>
      <c r="W17" s="279"/>
      <c r="X17" s="279"/>
      <c r="Y17" s="279"/>
      <c r="Z17" s="279"/>
      <c r="AA17" s="279"/>
      <c r="AB17" s="280"/>
      <c r="AC17"/>
      <c r="AD17"/>
    </row>
    <row r="18" spans="1:30" s="104" customFormat="1" x14ac:dyDescent="0.25">
      <c r="A18" s="287" t="s">
        <v>71</v>
      </c>
      <c r="B18" s="287"/>
      <c r="C18" s="319"/>
      <c r="D18" s="320"/>
      <c r="E18" s="320"/>
      <c r="F18" s="320"/>
      <c r="G18" s="320"/>
      <c r="H18" s="320"/>
      <c r="I18" s="320"/>
      <c r="J18" s="320"/>
      <c r="K18" s="320"/>
      <c r="L18" s="321"/>
      <c r="M18"/>
      <c r="N18" s="278"/>
      <c r="O18" s="279"/>
      <c r="P18" s="279"/>
      <c r="Q18" s="279"/>
      <c r="R18" s="279"/>
      <c r="S18" s="279"/>
      <c r="T18" s="279"/>
      <c r="U18" s="279"/>
      <c r="V18" s="279"/>
      <c r="W18" s="279"/>
      <c r="X18" s="279"/>
      <c r="Y18" s="279"/>
      <c r="Z18" s="279"/>
      <c r="AA18" s="279"/>
      <c r="AB18" s="280"/>
      <c r="AC18"/>
      <c r="AD18"/>
    </row>
    <row r="19" spans="1:30" s="104" customFormat="1" x14ac:dyDescent="0.25">
      <c r="A19" s="287" t="s">
        <v>216</v>
      </c>
      <c r="B19" s="287"/>
      <c r="C19" s="319"/>
      <c r="D19" s="320"/>
      <c r="E19" s="320"/>
      <c r="F19" s="320"/>
      <c r="G19" s="320"/>
      <c r="H19" s="320"/>
      <c r="I19" s="320"/>
      <c r="J19" s="320"/>
      <c r="K19" s="320"/>
      <c r="L19" s="321"/>
      <c r="M19"/>
      <c r="N19" s="278"/>
      <c r="O19" s="279"/>
      <c r="P19" s="279"/>
      <c r="Q19" s="279"/>
      <c r="R19" s="279"/>
      <c r="S19" s="279"/>
      <c r="T19" s="279"/>
      <c r="U19" s="279"/>
      <c r="V19" s="279"/>
      <c r="W19" s="279"/>
      <c r="X19" s="279"/>
      <c r="Y19" s="279"/>
      <c r="Z19" s="279"/>
      <c r="AA19" s="279"/>
      <c r="AB19" s="280"/>
      <c r="AC19"/>
      <c r="AD19"/>
    </row>
    <row r="20" spans="1:30" s="104" customFormat="1" x14ac:dyDescent="0.25">
      <c r="A20" s="129"/>
      <c r="B20" s="129"/>
      <c r="C20" s="129"/>
      <c r="D20" s="129"/>
      <c r="E20" s="129"/>
      <c r="F20" s="129"/>
      <c r="G20" s="129"/>
      <c r="H20" s="129"/>
      <c r="I20" s="129"/>
      <c r="J20" s="129"/>
      <c r="K20" s="129"/>
      <c r="L20" s="129"/>
      <c r="M20"/>
      <c r="N20" s="278"/>
      <c r="O20" s="279"/>
      <c r="P20" s="279"/>
      <c r="Q20" s="279"/>
      <c r="R20" s="279"/>
      <c r="S20" s="279"/>
      <c r="T20" s="279"/>
      <c r="U20" s="279"/>
      <c r="V20" s="279"/>
      <c r="W20" s="279"/>
      <c r="X20" s="279"/>
      <c r="Y20" s="279"/>
      <c r="Z20" s="279"/>
      <c r="AA20" s="279"/>
      <c r="AB20" s="280"/>
      <c r="AC20"/>
      <c r="AD20"/>
    </row>
    <row r="21" spans="1:30" s="104" customFormat="1" x14ac:dyDescent="0.25">
      <c r="A21" s="128"/>
      <c r="B21" s="128"/>
      <c r="C21" s="128"/>
      <c r="D21" s="128"/>
      <c r="E21" s="128"/>
      <c r="F21" s="128"/>
      <c r="G21" s="128"/>
      <c r="H21" s="128"/>
      <c r="I21" s="128"/>
      <c r="J21" s="128"/>
      <c r="K21" s="128"/>
      <c r="L21" s="128"/>
      <c r="M21"/>
      <c r="N21" s="278"/>
      <c r="O21" s="279"/>
      <c r="P21" s="279"/>
      <c r="Q21" s="279"/>
      <c r="R21" s="279"/>
      <c r="S21" s="279"/>
      <c r="T21" s="279"/>
      <c r="U21" s="279"/>
      <c r="V21" s="279"/>
      <c r="W21" s="279"/>
      <c r="X21" s="279"/>
      <c r="Y21" s="279"/>
      <c r="Z21" s="279"/>
      <c r="AA21" s="279"/>
      <c r="AB21" s="280"/>
      <c r="AC21"/>
      <c r="AD21"/>
    </row>
    <row r="22" spans="1:30" x14ac:dyDescent="0.25">
      <c r="A22"/>
      <c r="B22"/>
      <c r="C22"/>
      <c r="D22"/>
      <c r="E22"/>
      <c r="F22"/>
      <c r="G22"/>
      <c r="H22"/>
      <c r="I22"/>
      <c r="J22"/>
      <c r="K22"/>
      <c r="L22"/>
      <c r="N22" s="278"/>
      <c r="O22" s="279"/>
      <c r="P22" s="279"/>
      <c r="Q22" s="279"/>
      <c r="R22" s="279"/>
      <c r="S22" s="279"/>
      <c r="T22" s="279"/>
      <c r="U22" s="279"/>
      <c r="V22" s="279"/>
      <c r="W22" s="279"/>
      <c r="X22" s="279"/>
      <c r="Y22" s="279"/>
      <c r="Z22" s="279"/>
      <c r="AA22" s="279"/>
      <c r="AB22" s="280"/>
    </row>
    <row r="23" spans="1:30" x14ac:dyDescent="0.25">
      <c r="A23"/>
      <c r="B23"/>
      <c r="C23"/>
      <c r="D23"/>
      <c r="E23"/>
      <c r="F23"/>
      <c r="G23"/>
      <c r="H23"/>
      <c r="I23"/>
      <c r="J23"/>
      <c r="K23"/>
      <c r="L23"/>
      <c r="N23" s="281"/>
      <c r="O23" s="282"/>
      <c r="P23" s="282"/>
      <c r="Q23" s="282"/>
      <c r="R23" s="282"/>
      <c r="S23" s="282"/>
      <c r="T23" s="282"/>
      <c r="U23" s="282"/>
      <c r="V23" s="282"/>
      <c r="W23" s="282"/>
      <c r="X23" s="282"/>
      <c r="Y23" s="282"/>
      <c r="Z23" s="282"/>
      <c r="AA23" s="282"/>
      <c r="AB23" s="283"/>
    </row>
    <row r="24" spans="1:30" x14ac:dyDescent="0.25">
      <c r="A24"/>
      <c r="B24"/>
      <c r="C24"/>
      <c r="D24"/>
      <c r="E24"/>
      <c r="F24"/>
      <c r="G24"/>
      <c r="H24"/>
      <c r="I24"/>
      <c r="J24"/>
      <c r="K24"/>
      <c r="L24"/>
      <c r="N24" s="277" t="s">
        <v>215</v>
      </c>
      <c r="O24" s="277"/>
      <c r="P24" s="277"/>
      <c r="Q24" s="277"/>
      <c r="R24" s="277"/>
      <c r="S24" s="277"/>
      <c r="T24" s="277"/>
      <c r="U24" s="277"/>
      <c r="V24" s="277"/>
      <c r="W24" s="277"/>
      <c r="X24" s="277"/>
      <c r="Y24" s="277"/>
      <c r="Z24" s="277"/>
      <c r="AA24" s="277"/>
      <c r="AB24" s="277"/>
    </row>
    <row r="25" spans="1:30" s="104" customFormat="1" ht="23.25" customHeight="1" x14ac:dyDescent="0.25">
      <c r="A25"/>
      <c r="B25"/>
      <c r="C25"/>
      <c r="D25"/>
      <c r="E25"/>
      <c r="F25"/>
      <c r="G25"/>
      <c r="H25"/>
      <c r="I25"/>
      <c r="J25"/>
      <c r="K25"/>
      <c r="L25"/>
      <c r="M25"/>
      <c r="N25" s="287" t="s">
        <v>93</v>
      </c>
      <c r="O25" s="287"/>
      <c r="P25" s="292" t="s">
        <v>270</v>
      </c>
      <c r="Q25" s="293"/>
      <c r="R25" s="293"/>
      <c r="S25" s="293"/>
      <c r="T25" s="293"/>
      <c r="U25" s="293"/>
      <c r="V25" s="293"/>
      <c r="W25" s="293"/>
      <c r="X25" s="293"/>
      <c r="Y25" s="293"/>
      <c r="Z25" s="293"/>
      <c r="AA25" s="293"/>
      <c r="AB25" s="294"/>
      <c r="AC25"/>
      <c r="AD25"/>
    </row>
    <row r="26" spans="1:30" s="104" customFormat="1" ht="31.5" customHeight="1" x14ac:dyDescent="0.25">
      <c r="A26"/>
      <c r="B26"/>
      <c r="C26"/>
      <c r="D26"/>
      <c r="E26"/>
      <c r="F26"/>
      <c r="G26"/>
      <c r="H26"/>
      <c r="I26"/>
      <c r="J26"/>
      <c r="K26"/>
      <c r="L26"/>
      <c r="M26"/>
      <c r="N26" s="287" t="s">
        <v>94</v>
      </c>
      <c r="O26" s="287"/>
      <c r="P26" s="292" t="s">
        <v>270</v>
      </c>
      <c r="Q26" s="293"/>
      <c r="R26" s="293"/>
      <c r="S26" s="293"/>
      <c r="T26" s="293"/>
      <c r="U26" s="293"/>
      <c r="V26" s="293"/>
      <c r="W26" s="293"/>
      <c r="X26" s="293"/>
      <c r="Y26" s="293"/>
      <c r="Z26" s="293"/>
      <c r="AA26" s="293"/>
      <c r="AB26" s="294"/>
      <c r="AC26"/>
      <c r="AD26"/>
    </row>
    <row r="27" spans="1:30" s="104" customFormat="1" ht="48.75" customHeight="1" x14ac:dyDescent="0.25">
      <c r="A27"/>
      <c r="B27"/>
      <c r="C27"/>
      <c r="D27"/>
      <c r="E27"/>
      <c r="F27"/>
      <c r="G27"/>
      <c r="H27"/>
      <c r="I27"/>
      <c r="J27"/>
      <c r="K27"/>
      <c r="L27"/>
      <c r="M27"/>
      <c r="N27" s="287" t="s">
        <v>95</v>
      </c>
      <c r="O27" s="287"/>
      <c r="P27" s="325" t="s">
        <v>342</v>
      </c>
      <c r="Q27" s="326"/>
      <c r="R27" s="326"/>
      <c r="S27" s="326"/>
      <c r="T27" s="326"/>
      <c r="U27" s="326"/>
      <c r="V27" s="326"/>
      <c r="W27" s="326"/>
      <c r="X27" s="326"/>
      <c r="Y27" s="326"/>
      <c r="Z27" s="326"/>
      <c r="AA27" s="326"/>
      <c r="AB27" s="327"/>
      <c r="AC27"/>
      <c r="AD27"/>
    </row>
    <row r="28" spans="1:30" s="104" customFormat="1" x14ac:dyDescent="0.25">
      <c r="A28"/>
      <c r="B28"/>
      <c r="C28"/>
      <c r="D28"/>
      <c r="E28"/>
      <c r="F28"/>
      <c r="G28"/>
      <c r="H28"/>
      <c r="I28"/>
      <c r="J28"/>
      <c r="K28"/>
      <c r="L28"/>
      <c r="M28"/>
      <c r="N28" s="287" t="s">
        <v>96</v>
      </c>
      <c r="O28" s="287"/>
      <c r="P28" s="292" t="s">
        <v>270</v>
      </c>
      <c r="Q28" s="293"/>
      <c r="R28" s="293"/>
      <c r="S28" s="293"/>
      <c r="T28" s="293"/>
      <c r="U28" s="293"/>
      <c r="V28" s="293"/>
      <c r="W28" s="293"/>
      <c r="X28" s="293"/>
      <c r="Y28" s="293"/>
      <c r="Z28" s="293"/>
      <c r="AA28" s="293"/>
      <c r="AB28" s="294"/>
      <c r="AC28"/>
      <c r="AD28"/>
    </row>
    <row r="29" spans="1:30" s="104" customFormat="1" ht="17.45" customHeight="1" x14ac:dyDescent="0.25">
      <c r="A29"/>
      <c r="B29"/>
      <c r="C29"/>
      <c r="D29"/>
      <c r="E29"/>
      <c r="F29"/>
      <c r="G29"/>
      <c r="H29"/>
      <c r="I29"/>
      <c r="J29"/>
      <c r="K29"/>
      <c r="L29"/>
      <c r="M29"/>
      <c r="N29" s="287" t="s">
        <v>115</v>
      </c>
      <c r="O29" s="287"/>
      <c r="P29" s="292" t="s">
        <v>270</v>
      </c>
      <c r="Q29" s="293"/>
      <c r="R29" s="293"/>
      <c r="S29" s="293"/>
      <c r="T29" s="293"/>
      <c r="U29" s="293"/>
      <c r="V29" s="293"/>
      <c r="W29" s="293"/>
      <c r="X29" s="293"/>
      <c r="Y29" s="293"/>
      <c r="Z29" s="293"/>
      <c r="AA29" s="293"/>
      <c r="AB29" s="294"/>
      <c r="AC29"/>
      <c r="AD29"/>
    </row>
    <row r="30" spans="1:30" s="104" customFormat="1" ht="27" customHeight="1" x14ac:dyDescent="0.25">
      <c r="A30"/>
      <c r="B30"/>
      <c r="C30"/>
      <c r="D30"/>
      <c r="E30"/>
      <c r="F30"/>
      <c r="G30"/>
      <c r="H30"/>
      <c r="I30"/>
      <c r="J30"/>
      <c r="K30"/>
      <c r="L30"/>
      <c r="M30"/>
      <c r="N30" s="287" t="s">
        <v>112</v>
      </c>
      <c r="O30" s="287"/>
      <c r="P30" s="292" t="s">
        <v>343</v>
      </c>
      <c r="Q30" s="293"/>
      <c r="R30" s="293"/>
      <c r="S30" s="293"/>
      <c r="T30" s="293"/>
      <c r="U30" s="293"/>
      <c r="V30" s="293"/>
      <c r="W30" s="293"/>
      <c r="X30" s="293"/>
      <c r="Y30" s="293"/>
      <c r="Z30" s="293"/>
      <c r="AA30" s="293"/>
      <c r="AB30" s="294"/>
      <c r="AC30"/>
      <c r="AD30"/>
    </row>
    <row r="31" spans="1:30" s="104" customFormat="1" ht="24" customHeight="1" x14ac:dyDescent="0.25">
      <c r="A31"/>
      <c r="B31"/>
      <c r="C31"/>
      <c r="D31"/>
      <c r="E31"/>
      <c r="F31"/>
      <c r="G31"/>
      <c r="H31"/>
      <c r="I31"/>
      <c r="J31"/>
      <c r="K31"/>
      <c r="L31"/>
      <c r="M31"/>
      <c r="N31" s="287" t="s">
        <v>117</v>
      </c>
      <c r="O31" s="287"/>
      <c r="P31" s="292" t="s">
        <v>270</v>
      </c>
      <c r="Q31" s="293"/>
      <c r="R31" s="293"/>
      <c r="S31" s="293"/>
      <c r="T31" s="293"/>
      <c r="U31" s="293"/>
      <c r="V31" s="293"/>
      <c r="W31" s="293"/>
      <c r="X31" s="293"/>
      <c r="Y31" s="293"/>
      <c r="Z31" s="293"/>
      <c r="AA31" s="293"/>
      <c r="AB31" s="294"/>
      <c r="AC31"/>
      <c r="AD31"/>
    </row>
    <row r="32" spans="1:30" s="104" customFormat="1" ht="17.45" customHeight="1" x14ac:dyDescent="0.25">
      <c r="A32"/>
      <c r="B32"/>
      <c r="C32"/>
      <c r="D32"/>
      <c r="E32"/>
      <c r="F32"/>
      <c r="G32"/>
      <c r="H32"/>
      <c r="I32"/>
      <c r="J32"/>
      <c r="K32"/>
      <c r="L32"/>
      <c r="M32"/>
      <c r="N32" s="287" t="s">
        <v>68</v>
      </c>
      <c r="O32" s="287"/>
      <c r="P32" s="292" t="s">
        <v>270</v>
      </c>
      <c r="Q32" s="293"/>
      <c r="R32" s="293"/>
      <c r="S32" s="293"/>
      <c r="T32" s="293"/>
      <c r="U32" s="293"/>
      <c r="V32" s="293"/>
      <c r="W32" s="293"/>
      <c r="X32" s="293"/>
      <c r="Y32" s="293"/>
      <c r="Z32" s="293"/>
      <c r="AA32" s="293"/>
      <c r="AB32" s="294"/>
      <c r="AC32"/>
      <c r="AD32"/>
    </row>
    <row r="33" spans="1:30" s="104" customFormat="1" ht="17.45" customHeight="1" x14ac:dyDescent="0.25">
      <c r="A33"/>
      <c r="B33"/>
      <c r="C33"/>
      <c r="D33"/>
      <c r="E33"/>
      <c r="F33"/>
      <c r="G33"/>
      <c r="H33"/>
      <c r="I33"/>
      <c r="J33"/>
      <c r="K33"/>
      <c r="L33"/>
      <c r="M33"/>
      <c r="N33" s="287" t="s">
        <v>69</v>
      </c>
      <c r="O33" s="287"/>
      <c r="P33" s="292" t="s">
        <v>270</v>
      </c>
      <c r="Q33" s="293"/>
      <c r="R33" s="293"/>
      <c r="S33" s="293"/>
      <c r="T33" s="293"/>
      <c r="U33" s="293"/>
      <c r="V33" s="293"/>
      <c r="W33" s="293"/>
      <c r="X33" s="293"/>
      <c r="Y33" s="293"/>
      <c r="Z33" s="293"/>
      <c r="AA33" s="293"/>
      <c r="AB33" s="294"/>
      <c r="AC33"/>
      <c r="AD33"/>
    </row>
    <row r="34" spans="1:30" s="104" customFormat="1" ht="17.45" customHeight="1" x14ac:dyDescent="0.25">
      <c r="A34"/>
      <c r="B34"/>
      <c r="C34"/>
      <c r="D34"/>
      <c r="E34"/>
      <c r="F34"/>
      <c r="G34"/>
      <c r="H34"/>
      <c r="I34"/>
      <c r="J34"/>
      <c r="K34"/>
      <c r="L34"/>
      <c r="M34"/>
      <c r="N34" s="287" t="s">
        <v>70</v>
      </c>
      <c r="O34" s="287"/>
      <c r="P34" s="292"/>
      <c r="Q34" s="293"/>
      <c r="R34" s="293"/>
      <c r="S34" s="293"/>
      <c r="T34" s="293"/>
      <c r="U34" s="293"/>
      <c r="V34" s="293"/>
      <c r="W34" s="293"/>
      <c r="X34" s="293"/>
      <c r="Y34" s="293"/>
      <c r="Z34" s="293"/>
      <c r="AA34" s="293"/>
      <c r="AB34" s="294"/>
      <c r="AC34"/>
      <c r="AD34"/>
    </row>
    <row r="35" spans="1:30" s="104" customFormat="1" ht="17.45" customHeight="1" x14ac:dyDescent="0.25">
      <c r="A35"/>
      <c r="B35"/>
      <c r="C35"/>
      <c r="D35"/>
      <c r="E35"/>
      <c r="F35"/>
      <c r="G35"/>
      <c r="H35"/>
      <c r="I35"/>
      <c r="J35"/>
      <c r="K35"/>
      <c r="L35"/>
      <c r="M35"/>
      <c r="N35" s="287" t="s">
        <v>71</v>
      </c>
      <c r="O35" s="287"/>
      <c r="P35" s="292"/>
      <c r="Q35" s="293"/>
      <c r="R35" s="293"/>
      <c r="S35" s="293"/>
      <c r="T35" s="293"/>
      <c r="U35" s="293"/>
      <c r="V35" s="293"/>
      <c r="W35" s="293"/>
      <c r="X35" s="293"/>
      <c r="Y35" s="293"/>
      <c r="Z35" s="293"/>
      <c r="AA35" s="293"/>
      <c r="AB35" s="294"/>
      <c r="AC35"/>
      <c r="AD35"/>
    </row>
    <row r="36" spans="1:30" s="104" customFormat="1" ht="17.45" customHeight="1" x14ac:dyDescent="0.25">
      <c r="A36"/>
      <c r="B36"/>
      <c r="C36"/>
      <c r="D36"/>
      <c r="E36"/>
      <c r="F36"/>
      <c r="G36"/>
      <c r="H36"/>
      <c r="I36"/>
      <c r="J36"/>
      <c r="K36"/>
      <c r="L36"/>
      <c r="M36"/>
      <c r="N36" s="287" t="s">
        <v>216</v>
      </c>
      <c r="O36" s="287"/>
      <c r="P36" s="292"/>
      <c r="Q36" s="293"/>
      <c r="R36" s="293"/>
      <c r="S36" s="293"/>
      <c r="T36" s="293"/>
      <c r="U36" s="293"/>
      <c r="V36" s="293"/>
      <c r="W36" s="293"/>
      <c r="X36" s="293"/>
      <c r="Y36" s="293"/>
      <c r="Z36" s="293"/>
      <c r="AA36" s="293"/>
      <c r="AB36" s="294"/>
      <c r="AC36"/>
      <c r="AD36"/>
    </row>
  </sheetData>
  <mergeCells count="55">
    <mergeCell ref="N36:O36"/>
    <mergeCell ref="P36:AB36"/>
    <mergeCell ref="N33:O33"/>
    <mergeCell ref="P33:AB33"/>
    <mergeCell ref="N34:O34"/>
    <mergeCell ref="P34:AB34"/>
    <mergeCell ref="N35:O35"/>
    <mergeCell ref="P35:AB35"/>
    <mergeCell ref="N30:O30"/>
    <mergeCell ref="P30:AB30"/>
    <mergeCell ref="N31:O31"/>
    <mergeCell ref="P31:AB31"/>
    <mergeCell ref="N32:O32"/>
    <mergeCell ref="P32:AB32"/>
    <mergeCell ref="N27:O27"/>
    <mergeCell ref="P27:AB27"/>
    <mergeCell ref="N28:O28"/>
    <mergeCell ref="P28:AB28"/>
    <mergeCell ref="N29:O29"/>
    <mergeCell ref="P29:AB29"/>
    <mergeCell ref="N24:AB24"/>
    <mergeCell ref="N25:O25"/>
    <mergeCell ref="P25:AB25"/>
    <mergeCell ref="N26:O26"/>
    <mergeCell ref="P26:AB26"/>
    <mergeCell ref="A18:B18"/>
    <mergeCell ref="C18:L18"/>
    <mergeCell ref="A19:B19"/>
    <mergeCell ref="C19:L19"/>
    <mergeCell ref="N1:AB2"/>
    <mergeCell ref="N3:AB3"/>
    <mergeCell ref="N7:AB23"/>
    <mergeCell ref="A15:B15"/>
    <mergeCell ref="C15:L15"/>
    <mergeCell ref="A16:B16"/>
    <mergeCell ref="C16:L16"/>
    <mergeCell ref="A17:B17"/>
    <mergeCell ref="C17:L17"/>
    <mergeCell ref="A12:B12"/>
    <mergeCell ref="C12:L12"/>
    <mergeCell ref="A13:B13"/>
    <mergeCell ref="C13:L13"/>
    <mergeCell ref="A14:B14"/>
    <mergeCell ref="C14:L14"/>
    <mergeCell ref="A9:B9"/>
    <mergeCell ref="C9:L9"/>
    <mergeCell ref="A10:B10"/>
    <mergeCell ref="C10:L10"/>
    <mergeCell ref="A11:B11"/>
    <mergeCell ref="C11:L11"/>
    <mergeCell ref="A1:L2"/>
    <mergeCell ref="A3:L3"/>
    <mergeCell ref="A7:L7"/>
    <mergeCell ref="A8:B8"/>
    <mergeCell ref="C8:L8"/>
  </mergeCells>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4DD7AE-6D1C-4E89-9F8D-27D35B7914A4}">
  <dimension ref="B1:AV36"/>
  <sheetViews>
    <sheetView showGridLines="0" tabSelected="1" topLeftCell="A31" zoomScale="80" zoomScaleNormal="80" workbookViewId="0">
      <selection activeCell="T33" sqref="T33:AF33"/>
    </sheetView>
  </sheetViews>
  <sheetFormatPr baseColWidth="10" defaultRowHeight="14.25" x14ac:dyDescent="0.2"/>
  <cols>
    <col min="1" max="1" width="1.28515625" style="97" customWidth="1"/>
    <col min="2" max="2" width="5.28515625" style="97" customWidth="1"/>
    <col min="3" max="4" width="6" style="97" customWidth="1"/>
    <col min="5" max="6" width="6.85546875" style="97" customWidth="1"/>
    <col min="7" max="9" width="5.28515625" style="97" customWidth="1"/>
    <col min="10" max="10" width="5.85546875" style="97" customWidth="1"/>
    <col min="11" max="11" width="6.5703125" style="97" customWidth="1"/>
    <col min="12" max="13" width="5.28515625" style="97" customWidth="1"/>
    <col min="14" max="14" width="14.7109375" style="97" customWidth="1"/>
    <col min="15" max="15" width="9.28515625" style="97" customWidth="1"/>
    <col min="16" max="16" width="9.42578125" style="97" customWidth="1"/>
    <col min="17" max="17" width="2.7109375" style="97" customWidth="1"/>
    <col min="18" max="18" width="7.7109375" style="97" customWidth="1"/>
    <col min="19" max="22" width="7.28515625" style="97" customWidth="1"/>
    <col min="23" max="23" width="11" style="97" customWidth="1"/>
    <col min="24" max="25" width="7.42578125" style="97" bestFit="1" customWidth="1"/>
    <col min="26" max="26" width="7.85546875" style="97" customWidth="1"/>
    <col min="27" max="27" width="7.42578125" style="97" bestFit="1" customWidth="1"/>
    <col min="28" max="29" width="6.42578125" style="97" customWidth="1"/>
    <col min="30" max="30" width="16.28515625" style="97" customWidth="1"/>
    <col min="31" max="31" width="11.42578125" style="97"/>
    <col min="32" max="32" width="8.28515625" style="97" customWidth="1"/>
    <col min="33" max="33" width="5.5703125" style="97" customWidth="1"/>
    <col min="34" max="35" width="5.28515625" style="97" bestFit="1" customWidth="1"/>
    <col min="36" max="36" width="5.42578125" style="97" bestFit="1" customWidth="1"/>
    <col min="37" max="37" width="5.28515625" style="97" bestFit="1" customWidth="1"/>
    <col min="38" max="38" width="5.42578125" style="97" bestFit="1" customWidth="1"/>
    <col min="39" max="45" width="5.28515625" style="97" bestFit="1" customWidth="1"/>
    <col min="46" max="46" width="15.42578125" style="97" customWidth="1"/>
    <col min="47" max="47" width="11.42578125" style="97"/>
    <col min="48" max="48" width="6.42578125" style="97" bestFit="1" customWidth="1"/>
    <col min="49" max="49" width="2" style="97" customWidth="1"/>
    <col min="50" max="50" width="5.28515625" style="97" customWidth="1"/>
    <col min="51" max="16384" width="11.42578125" style="97"/>
  </cols>
  <sheetData>
    <row r="1" spans="2:48" s="104" customFormat="1" ht="14.25" customHeight="1" x14ac:dyDescent="0.25">
      <c r="B1" s="273" t="s">
        <v>239</v>
      </c>
      <c r="C1" s="273"/>
      <c r="D1" s="273"/>
      <c r="E1" s="273"/>
      <c r="F1" s="273"/>
      <c r="G1" s="273"/>
      <c r="H1" s="273"/>
      <c r="I1" s="273"/>
      <c r="J1" s="273"/>
      <c r="K1" s="273"/>
      <c r="L1" s="273"/>
      <c r="M1" s="273"/>
      <c r="N1" s="273"/>
      <c r="O1" s="273"/>
      <c r="P1" s="273"/>
      <c r="R1" s="273" t="s">
        <v>238</v>
      </c>
      <c r="S1" s="273"/>
      <c r="T1" s="273"/>
      <c r="U1" s="273"/>
      <c r="V1" s="273"/>
      <c r="W1" s="273"/>
      <c r="X1" s="273"/>
      <c r="Y1" s="273"/>
      <c r="Z1" s="273"/>
      <c r="AA1" s="273"/>
      <c r="AB1" s="273"/>
      <c r="AC1" s="273"/>
      <c r="AD1" s="273"/>
      <c r="AE1" s="273"/>
      <c r="AF1" s="273"/>
      <c r="AH1" s="273" t="s">
        <v>288</v>
      </c>
      <c r="AI1" s="273"/>
      <c r="AJ1" s="273"/>
      <c r="AK1" s="273"/>
      <c r="AL1" s="273"/>
      <c r="AM1" s="273"/>
      <c r="AN1" s="273"/>
      <c r="AO1" s="273"/>
      <c r="AP1" s="273"/>
      <c r="AQ1" s="273"/>
      <c r="AR1" s="273"/>
      <c r="AS1" s="273"/>
      <c r="AT1" s="273"/>
      <c r="AU1" s="273"/>
      <c r="AV1" s="273"/>
    </row>
    <row r="2" spans="2:48" s="104" customFormat="1" ht="23.25" customHeight="1" x14ac:dyDescent="0.25">
      <c r="B2" s="291"/>
      <c r="C2" s="291"/>
      <c r="D2" s="291"/>
      <c r="E2" s="291"/>
      <c r="F2" s="291"/>
      <c r="G2" s="291"/>
      <c r="H2" s="291"/>
      <c r="I2" s="291"/>
      <c r="J2" s="291"/>
      <c r="K2" s="291"/>
      <c r="L2" s="291"/>
      <c r="M2" s="291"/>
      <c r="N2" s="291"/>
      <c r="O2" s="291"/>
      <c r="P2" s="291"/>
      <c r="R2" s="291"/>
      <c r="S2" s="291"/>
      <c r="T2" s="291"/>
      <c r="U2" s="291"/>
      <c r="V2" s="291"/>
      <c r="W2" s="291"/>
      <c r="X2" s="291"/>
      <c r="Y2" s="291"/>
      <c r="Z2" s="291"/>
      <c r="AA2" s="291"/>
      <c r="AB2" s="291"/>
      <c r="AC2" s="291"/>
      <c r="AD2" s="291"/>
      <c r="AE2" s="291"/>
      <c r="AF2" s="291"/>
      <c r="AH2" s="291"/>
      <c r="AI2" s="291"/>
      <c r="AJ2" s="291"/>
      <c r="AK2" s="291"/>
      <c r="AL2" s="291"/>
      <c r="AM2" s="291"/>
      <c r="AN2" s="291"/>
      <c r="AO2" s="291"/>
      <c r="AP2" s="291"/>
      <c r="AQ2" s="291"/>
      <c r="AR2" s="291"/>
      <c r="AS2" s="291"/>
      <c r="AT2" s="291"/>
      <c r="AU2" s="291"/>
      <c r="AV2" s="291"/>
    </row>
    <row r="3" spans="2:48" s="104" customFormat="1" ht="15" x14ac:dyDescent="0.25">
      <c r="B3" s="276" t="s">
        <v>199</v>
      </c>
      <c r="C3" s="276"/>
      <c r="D3" s="276"/>
      <c r="E3" s="276"/>
      <c r="F3" s="276"/>
      <c r="G3" s="276"/>
      <c r="H3" s="276"/>
      <c r="I3" s="276"/>
      <c r="J3" s="276"/>
      <c r="K3" s="276"/>
      <c r="L3" s="276"/>
      <c r="M3" s="276"/>
      <c r="N3" s="276"/>
      <c r="O3" s="276"/>
      <c r="P3" s="276"/>
      <c r="R3" s="276" t="s">
        <v>199</v>
      </c>
      <c r="S3" s="276"/>
      <c r="T3" s="276"/>
      <c r="U3" s="276"/>
      <c r="V3" s="276"/>
      <c r="W3" s="276"/>
      <c r="X3" s="276"/>
      <c r="Y3" s="276"/>
      <c r="Z3" s="276"/>
      <c r="AA3" s="276"/>
      <c r="AB3" s="276"/>
      <c r="AC3" s="276"/>
      <c r="AD3" s="276"/>
      <c r="AE3" s="276"/>
      <c r="AF3" s="276"/>
      <c r="AH3" s="276" t="s">
        <v>199</v>
      </c>
      <c r="AI3" s="276"/>
      <c r="AJ3" s="276"/>
      <c r="AK3" s="276"/>
      <c r="AL3" s="276"/>
      <c r="AM3" s="276"/>
      <c r="AN3" s="276"/>
      <c r="AO3" s="276"/>
      <c r="AP3" s="276"/>
      <c r="AQ3" s="276"/>
      <c r="AR3" s="276"/>
      <c r="AS3" s="276"/>
      <c r="AT3" s="276"/>
      <c r="AU3" s="276"/>
      <c r="AV3" s="276"/>
    </row>
    <row r="4" spans="2:48" s="104" customFormat="1" ht="27.75" customHeight="1" x14ac:dyDescent="0.25">
      <c r="B4" s="149" t="s">
        <v>200</v>
      </c>
      <c r="C4" s="149" t="s">
        <v>201</v>
      </c>
      <c r="D4" s="149" t="s">
        <v>202</v>
      </c>
      <c r="E4" s="149" t="s">
        <v>203</v>
      </c>
      <c r="F4" s="149" t="s">
        <v>204</v>
      </c>
      <c r="G4" s="149" t="s">
        <v>205</v>
      </c>
      <c r="H4" s="149" t="s">
        <v>206</v>
      </c>
      <c r="I4" s="149" t="s">
        <v>207</v>
      </c>
      <c r="J4" s="149" t="s">
        <v>208</v>
      </c>
      <c r="K4" s="149" t="s">
        <v>209</v>
      </c>
      <c r="L4" s="149" t="s">
        <v>210</v>
      </c>
      <c r="M4" s="149" t="s">
        <v>211</v>
      </c>
      <c r="N4" s="149" t="s">
        <v>212</v>
      </c>
      <c r="O4" s="149" t="s">
        <v>213</v>
      </c>
      <c r="P4" s="149" t="s">
        <v>214</v>
      </c>
      <c r="R4" s="149" t="s">
        <v>200</v>
      </c>
      <c r="S4" s="149" t="s">
        <v>201</v>
      </c>
      <c r="T4" s="149" t="s">
        <v>202</v>
      </c>
      <c r="U4" s="149" t="s">
        <v>203</v>
      </c>
      <c r="V4" s="149" t="s">
        <v>204</v>
      </c>
      <c r="W4" s="149" t="s">
        <v>205</v>
      </c>
      <c r="X4" s="149" t="s">
        <v>206</v>
      </c>
      <c r="Y4" s="149" t="s">
        <v>207</v>
      </c>
      <c r="Z4" s="149" t="s">
        <v>208</v>
      </c>
      <c r="AA4" s="149" t="s">
        <v>209</v>
      </c>
      <c r="AB4" s="149" t="s">
        <v>210</v>
      </c>
      <c r="AC4" s="149" t="s">
        <v>211</v>
      </c>
      <c r="AD4" s="149" t="s">
        <v>212</v>
      </c>
      <c r="AE4" s="149" t="s">
        <v>213</v>
      </c>
      <c r="AF4" s="149" t="s">
        <v>214</v>
      </c>
      <c r="AH4" s="149" t="s">
        <v>200</v>
      </c>
      <c r="AI4" s="149" t="s">
        <v>201</v>
      </c>
      <c r="AJ4" s="149" t="s">
        <v>202</v>
      </c>
      <c r="AK4" s="149" t="s">
        <v>203</v>
      </c>
      <c r="AL4" s="149" t="s">
        <v>204</v>
      </c>
      <c r="AM4" s="149" t="s">
        <v>205</v>
      </c>
      <c r="AN4" s="149" t="s">
        <v>206</v>
      </c>
      <c r="AO4" s="149" t="s">
        <v>207</v>
      </c>
      <c r="AP4" s="149" t="s">
        <v>208</v>
      </c>
      <c r="AQ4" s="149" t="s">
        <v>209</v>
      </c>
      <c r="AR4" s="149" t="s">
        <v>210</v>
      </c>
      <c r="AS4" s="149" t="s">
        <v>211</v>
      </c>
      <c r="AT4" s="149" t="s">
        <v>262</v>
      </c>
      <c r="AU4" s="149" t="s">
        <v>213</v>
      </c>
      <c r="AV4" s="149" t="s">
        <v>214</v>
      </c>
    </row>
    <row r="5" spans="2:48" s="116" customFormat="1" ht="17.25" customHeight="1" x14ac:dyDescent="0.25">
      <c r="B5" s="131">
        <v>297</v>
      </c>
      <c r="C5" s="131">
        <v>291</v>
      </c>
      <c r="D5" s="131"/>
      <c r="E5" s="131"/>
      <c r="F5" s="131"/>
      <c r="G5" s="131"/>
      <c r="H5" s="131"/>
      <c r="I5" s="131"/>
      <c r="J5" s="131"/>
      <c r="K5" s="131"/>
      <c r="L5" s="131"/>
      <c r="M5" s="131"/>
      <c r="N5" s="132">
        <f>AVERAGE(B5:M5)</f>
        <v>294</v>
      </c>
      <c r="O5" s="132">
        <v>277</v>
      </c>
      <c r="P5" s="132">
        <v>350</v>
      </c>
      <c r="R5" s="175">
        <v>-1.8000000000000001E-4</v>
      </c>
      <c r="S5" s="175">
        <v>-5.9999999999999995E-4</v>
      </c>
      <c r="T5" s="175">
        <v>-1.6999999999999999E-3</v>
      </c>
      <c r="U5" s="175">
        <v>-1.3699999999999999E-3</v>
      </c>
      <c r="V5" s="175">
        <v>-1.2999999999999999E-3</v>
      </c>
      <c r="W5" s="175">
        <v>-3.5000000000000001E-3</v>
      </c>
      <c r="X5" s="222">
        <v>2.0000000000000002E-5</v>
      </c>
      <c r="Y5" s="175">
        <v>-1.1999999999999999E-3</v>
      </c>
      <c r="Z5" s="175">
        <v>2E-3</v>
      </c>
      <c r="AA5" s="175"/>
      <c r="AB5" s="175"/>
      <c r="AC5" s="175"/>
      <c r="AD5" s="130">
        <f>AC5</f>
        <v>0</v>
      </c>
      <c r="AE5" s="190">
        <v>3.0000000000000001E-3</v>
      </c>
      <c r="AF5" s="190">
        <v>-5.9999999999999995E-4</v>
      </c>
      <c r="AH5" s="192">
        <v>0.51</v>
      </c>
      <c r="AI5" s="192">
        <v>0.43</v>
      </c>
      <c r="AJ5" s="192"/>
      <c r="AK5" s="192"/>
      <c r="AL5" s="192"/>
      <c r="AM5" s="192"/>
      <c r="AN5" s="192"/>
      <c r="AO5" s="192"/>
      <c r="AP5" s="192"/>
      <c r="AQ5" s="192"/>
      <c r="AR5" s="192"/>
      <c r="AS5" s="192"/>
      <c r="AT5" s="132">
        <f>AS5</f>
        <v>0</v>
      </c>
      <c r="AU5" s="132">
        <v>0</v>
      </c>
      <c r="AV5" s="191">
        <v>0.57999999999999996</v>
      </c>
    </row>
    <row r="6" spans="2:48" s="104" customFormat="1" ht="1.5" customHeight="1" x14ac:dyDescent="0.2">
      <c r="B6" s="120">
        <f>+$O$5</f>
        <v>277</v>
      </c>
      <c r="C6" s="121">
        <f>+$O$5</f>
        <v>277</v>
      </c>
      <c r="D6" s="121">
        <f t="shared" ref="D6:M6" si="0">+$O$5</f>
        <v>277</v>
      </c>
      <c r="E6" s="121">
        <f t="shared" si="0"/>
        <v>277</v>
      </c>
      <c r="F6" s="121">
        <f t="shared" si="0"/>
        <v>277</v>
      </c>
      <c r="G6" s="121">
        <f t="shared" si="0"/>
        <v>277</v>
      </c>
      <c r="H6" s="121">
        <f t="shared" si="0"/>
        <v>277</v>
      </c>
      <c r="I6" s="121">
        <f t="shared" si="0"/>
        <v>277</v>
      </c>
      <c r="J6" s="121">
        <f t="shared" si="0"/>
        <v>277</v>
      </c>
      <c r="K6" s="121">
        <f t="shared" si="0"/>
        <v>277</v>
      </c>
      <c r="L6" s="121">
        <f t="shared" si="0"/>
        <v>277</v>
      </c>
      <c r="M6" s="121">
        <f t="shared" si="0"/>
        <v>277</v>
      </c>
      <c r="N6" s="118"/>
      <c r="O6" s="118"/>
      <c r="P6" s="119"/>
      <c r="R6" s="120">
        <f>+AF5</f>
        <v>-5.9999999999999995E-4</v>
      </c>
      <c r="S6" s="121">
        <f>+$AF$5</f>
        <v>-5.9999999999999995E-4</v>
      </c>
      <c r="T6" s="121">
        <f t="shared" ref="T6:AC6" si="1">+$AF$5</f>
        <v>-5.9999999999999995E-4</v>
      </c>
      <c r="U6" s="121">
        <f t="shared" si="1"/>
        <v>-5.9999999999999995E-4</v>
      </c>
      <c r="V6" s="121">
        <f t="shared" si="1"/>
        <v>-5.9999999999999995E-4</v>
      </c>
      <c r="W6" s="121">
        <f t="shared" si="1"/>
        <v>-5.9999999999999995E-4</v>
      </c>
      <c r="X6" s="121">
        <f t="shared" si="1"/>
        <v>-5.9999999999999995E-4</v>
      </c>
      <c r="Y6" s="121">
        <f t="shared" si="1"/>
        <v>-5.9999999999999995E-4</v>
      </c>
      <c r="Z6" s="121">
        <f t="shared" si="1"/>
        <v>-5.9999999999999995E-4</v>
      </c>
      <c r="AA6" s="121">
        <f t="shared" si="1"/>
        <v>-5.9999999999999995E-4</v>
      </c>
      <c r="AB6" s="121">
        <f t="shared" si="1"/>
        <v>-5.9999999999999995E-4</v>
      </c>
      <c r="AC6" s="121">
        <f t="shared" si="1"/>
        <v>-5.9999999999999995E-4</v>
      </c>
      <c r="AD6" s="118"/>
      <c r="AE6" s="118"/>
      <c r="AF6" s="119"/>
      <c r="AH6" s="161">
        <f>+AV5</f>
        <v>0.57999999999999996</v>
      </c>
      <c r="AI6" s="162">
        <f>+$AV$5</f>
        <v>0.57999999999999996</v>
      </c>
      <c r="AJ6" s="162">
        <f>+$AV$5</f>
        <v>0.57999999999999996</v>
      </c>
      <c r="AK6" s="162">
        <f t="shared" ref="AK6:AS6" si="2">+$AV$5</f>
        <v>0.57999999999999996</v>
      </c>
      <c r="AL6" s="162">
        <f t="shared" si="2"/>
        <v>0.57999999999999996</v>
      </c>
      <c r="AM6" s="162">
        <f t="shared" si="2"/>
        <v>0.57999999999999996</v>
      </c>
      <c r="AN6" s="162">
        <f t="shared" si="2"/>
        <v>0.57999999999999996</v>
      </c>
      <c r="AO6" s="162">
        <f t="shared" si="2"/>
        <v>0.57999999999999996</v>
      </c>
      <c r="AP6" s="162">
        <f t="shared" si="2"/>
        <v>0.57999999999999996</v>
      </c>
      <c r="AQ6" s="162">
        <f t="shared" si="2"/>
        <v>0.57999999999999996</v>
      </c>
      <c r="AR6" s="162">
        <f t="shared" si="2"/>
        <v>0.57999999999999996</v>
      </c>
      <c r="AS6" s="162">
        <f t="shared" si="2"/>
        <v>0.57999999999999996</v>
      </c>
      <c r="AT6" s="118"/>
      <c r="AU6" s="118"/>
      <c r="AV6" s="119"/>
    </row>
    <row r="7" spans="2:48" s="104" customFormat="1" x14ac:dyDescent="0.25">
      <c r="B7" s="278"/>
      <c r="C7" s="279"/>
      <c r="D7" s="279"/>
      <c r="E7" s="279"/>
      <c r="F7" s="279"/>
      <c r="G7" s="279"/>
      <c r="H7" s="279"/>
      <c r="I7" s="279"/>
      <c r="J7" s="279"/>
      <c r="K7" s="279"/>
      <c r="L7" s="279"/>
      <c r="M7" s="279"/>
      <c r="N7" s="279"/>
      <c r="O7" s="279"/>
      <c r="P7" s="280"/>
      <c r="R7" s="278"/>
      <c r="S7" s="279"/>
      <c r="T7" s="279"/>
      <c r="U7" s="279"/>
      <c r="V7" s="279"/>
      <c r="W7" s="279"/>
      <c r="X7" s="279"/>
      <c r="Y7" s="279"/>
      <c r="Z7" s="279"/>
      <c r="AA7" s="279"/>
      <c r="AB7" s="279"/>
      <c r="AC7" s="279"/>
      <c r="AD7" s="279"/>
      <c r="AE7" s="279"/>
      <c r="AF7" s="280"/>
      <c r="AH7" s="278"/>
      <c r="AI7" s="279"/>
      <c r="AJ7" s="279"/>
      <c r="AK7" s="279"/>
      <c r="AL7" s="279"/>
      <c r="AM7" s="279"/>
      <c r="AN7" s="279"/>
      <c r="AO7" s="279"/>
      <c r="AP7" s="279"/>
      <c r="AQ7" s="279"/>
      <c r="AR7" s="279"/>
      <c r="AS7" s="279"/>
      <c r="AT7" s="279"/>
      <c r="AU7" s="279"/>
      <c r="AV7" s="280"/>
    </row>
    <row r="8" spans="2:48" s="104" customFormat="1" x14ac:dyDescent="0.25">
      <c r="B8" s="278"/>
      <c r="C8" s="279"/>
      <c r="D8" s="279"/>
      <c r="E8" s="279"/>
      <c r="F8" s="279"/>
      <c r="G8" s="279"/>
      <c r="H8" s="279"/>
      <c r="I8" s="279"/>
      <c r="J8" s="279"/>
      <c r="K8" s="279"/>
      <c r="L8" s="279"/>
      <c r="M8" s="279"/>
      <c r="N8" s="279"/>
      <c r="O8" s="279"/>
      <c r="P8" s="280"/>
      <c r="R8" s="278"/>
      <c r="S8" s="279"/>
      <c r="T8" s="279"/>
      <c r="U8" s="279"/>
      <c r="V8" s="279"/>
      <c r="W8" s="279"/>
      <c r="X8" s="279"/>
      <c r="Y8" s="279"/>
      <c r="Z8" s="279"/>
      <c r="AA8" s="279"/>
      <c r="AB8" s="279"/>
      <c r="AC8" s="279"/>
      <c r="AD8" s="279"/>
      <c r="AE8" s="279"/>
      <c r="AF8" s="280"/>
      <c r="AH8" s="278"/>
      <c r="AI8" s="279"/>
      <c r="AJ8" s="279"/>
      <c r="AK8" s="279"/>
      <c r="AL8" s="279"/>
      <c r="AM8" s="279"/>
      <c r="AN8" s="279"/>
      <c r="AO8" s="279"/>
      <c r="AP8" s="279"/>
      <c r="AQ8" s="279"/>
      <c r="AR8" s="279"/>
      <c r="AS8" s="279"/>
      <c r="AT8" s="279"/>
      <c r="AU8" s="279"/>
      <c r="AV8" s="280"/>
    </row>
    <row r="9" spans="2:48" s="104" customFormat="1" ht="14.25" customHeight="1" x14ac:dyDescent="0.25">
      <c r="B9" s="278"/>
      <c r="C9" s="279"/>
      <c r="D9" s="279"/>
      <c r="E9" s="279"/>
      <c r="F9" s="279"/>
      <c r="G9" s="279"/>
      <c r="H9" s="279"/>
      <c r="I9" s="279"/>
      <c r="J9" s="279"/>
      <c r="K9" s="279"/>
      <c r="L9" s="279"/>
      <c r="M9" s="279"/>
      <c r="N9" s="279"/>
      <c r="O9" s="279"/>
      <c r="P9" s="280"/>
      <c r="R9" s="278"/>
      <c r="S9" s="279"/>
      <c r="T9" s="279"/>
      <c r="U9" s="279"/>
      <c r="V9" s="279"/>
      <c r="W9" s="279"/>
      <c r="X9" s="279"/>
      <c r="Y9" s="279"/>
      <c r="Z9" s="279"/>
      <c r="AA9" s="279"/>
      <c r="AB9" s="279"/>
      <c r="AC9" s="279"/>
      <c r="AD9" s="279"/>
      <c r="AE9" s="279"/>
      <c r="AF9" s="280"/>
      <c r="AH9" s="278"/>
      <c r="AI9" s="279"/>
      <c r="AJ9" s="279"/>
      <c r="AK9" s="279"/>
      <c r="AL9" s="279"/>
      <c r="AM9" s="279"/>
      <c r="AN9" s="279"/>
      <c r="AO9" s="279"/>
      <c r="AP9" s="279"/>
      <c r="AQ9" s="279"/>
      <c r="AR9" s="279"/>
      <c r="AS9" s="279"/>
      <c r="AT9" s="279"/>
      <c r="AU9" s="279"/>
      <c r="AV9" s="280"/>
    </row>
    <row r="10" spans="2:48" s="104" customFormat="1" x14ac:dyDescent="0.25">
      <c r="B10" s="278"/>
      <c r="C10" s="279"/>
      <c r="D10" s="279"/>
      <c r="E10" s="279"/>
      <c r="F10" s="279"/>
      <c r="G10" s="279"/>
      <c r="H10" s="279"/>
      <c r="I10" s="279"/>
      <c r="J10" s="279"/>
      <c r="K10" s="279"/>
      <c r="L10" s="279"/>
      <c r="M10" s="279"/>
      <c r="N10" s="279"/>
      <c r="O10" s="279"/>
      <c r="P10" s="280"/>
      <c r="R10" s="278"/>
      <c r="S10" s="279"/>
      <c r="T10" s="279"/>
      <c r="U10" s="279"/>
      <c r="V10" s="279"/>
      <c r="W10" s="279"/>
      <c r="X10" s="279"/>
      <c r="Y10" s="279"/>
      <c r="Z10" s="279"/>
      <c r="AA10" s="279"/>
      <c r="AB10" s="279"/>
      <c r="AC10" s="279"/>
      <c r="AD10" s="279"/>
      <c r="AE10" s="279"/>
      <c r="AF10" s="280"/>
      <c r="AH10" s="278"/>
      <c r="AI10" s="279"/>
      <c r="AJ10" s="279"/>
      <c r="AK10" s="279"/>
      <c r="AL10" s="279"/>
      <c r="AM10" s="279"/>
      <c r="AN10" s="279"/>
      <c r="AO10" s="279"/>
      <c r="AP10" s="279"/>
      <c r="AQ10" s="279"/>
      <c r="AR10" s="279"/>
      <c r="AS10" s="279"/>
      <c r="AT10" s="279"/>
      <c r="AU10" s="279"/>
      <c r="AV10" s="280"/>
    </row>
    <row r="11" spans="2:48" s="104" customFormat="1" x14ac:dyDescent="0.25">
      <c r="B11" s="278"/>
      <c r="C11" s="279"/>
      <c r="D11" s="279"/>
      <c r="E11" s="279"/>
      <c r="F11" s="279"/>
      <c r="G11" s="279"/>
      <c r="H11" s="279"/>
      <c r="I11" s="279"/>
      <c r="J11" s="279"/>
      <c r="K11" s="279"/>
      <c r="L11" s="279"/>
      <c r="M11" s="279"/>
      <c r="N11" s="279"/>
      <c r="O11" s="279"/>
      <c r="P11" s="280"/>
      <c r="R11" s="278"/>
      <c r="S11" s="279"/>
      <c r="T11" s="279"/>
      <c r="U11" s="279"/>
      <c r="V11" s="279"/>
      <c r="W11" s="279"/>
      <c r="X11" s="279"/>
      <c r="Y11" s="279"/>
      <c r="Z11" s="279"/>
      <c r="AA11" s="279"/>
      <c r="AB11" s="279"/>
      <c r="AC11" s="279"/>
      <c r="AD11" s="279"/>
      <c r="AE11" s="279"/>
      <c r="AF11" s="280"/>
      <c r="AH11" s="278"/>
      <c r="AI11" s="279"/>
      <c r="AJ11" s="279"/>
      <c r="AK11" s="279"/>
      <c r="AL11" s="279"/>
      <c r="AM11" s="279"/>
      <c r="AN11" s="279"/>
      <c r="AO11" s="279"/>
      <c r="AP11" s="279"/>
      <c r="AQ11" s="279"/>
      <c r="AR11" s="279"/>
      <c r="AS11" s="279"/>
      <c r="AT11" s="279"/>
      <c r="AU11" s="279"/>
      <c r="AV11" s="280"/>
    </row>
    <row r="12" spans="2:48" s="104" customFormat="1" x14ac:dyDescent="0.25">
      <c r="B12" s="278"/>
      <c r="C12" s="279"/>
      <c r="D12" s="279"/>
      <c r="E12" s="279"/>
      <c r="F12" s="279"/>
      <c r="G12" s="279"/>
      <c r="H12" s="279"/>
      <c r="I12" s="279"/>
      <c r="J12" s="279"/>
      <c r="K12" s="279"/>
      <c r="L12" s="279"/>
      <c r="M12" s="279"/>
      <c r="N12" s="279"/>
      <c r="O12" s="279"/>
      <c r="P12" s="280"/>
      <c r="R12" s="278"/>
      <c r="S12" s="279"/>
      <c r="T12" s="279"/>
      <c r="U12" s="279"/>
      <c r="V12" s="279"/>
      <c r="W12" s="279"/>
      <c r="X12" s="279"/>
      <c r="Y12" s="279"/>
      <c r="Z12" s="279"/>
      <c r="AA12" s="279"/>
      <c r="AB12" s="279"/>
      <c r="AC12" s="279"/>
      <c r="AD12" s="279"/>
      <c r="AE12" s="279"/>
      <c r="AF12" s="280"/>
      <c r="AH12" s="278"/>
      <c r="AI12" s="279"/>
      <c r="AJ12" s="279"/>
      <c r="AK12" s="279"/>
      <c r="AL12" s="279"/>
      <c r="AM12" s="279"/>
      <c r="AN12" s="279"/>
      <c r="AO12" s="279"/>
      <c r="AP12" s="279"/>
      <c r="AQ12" s="279"/>
      <c r="AR12" s="279"/>
      <c r="AS12" s="279"/>
      <c r="AT12" s="279"/>
      <c r="AU12" s="279"/>
      <c r="AV12" s="280"/>
    </row>
    <row r="13" spans="2:48" s="104" customFormat="1" x14ac:dyDescent="0.25">
      <c r="B13" s="278"/>
      <c r="C13" s="279"/>
      <c r="D13" s="279"/>
      <c r="E13" s="279"/>
      <c r="F13" s="279"/>
      <c r="G13" s="279"/>
      <c r="H13" s="279"/>
      <c r="I13" s="279"/>
      <c r="J13" s="279"/>
      <c r="K13" s="279"/>
      <c r="L13" s="279"/>
      <c r="M13" s="279"/>
      <c r="N13" s="279"/>
      <c r="O13" s="279"/>
      <c r="P13" s="280"/>
      <c r="R13" s="278"/>
      <c r="S13" s="279"/>
      <c r="T13" s="279"/>
      <c r="U13" s="279"/>
      <c r="V13" s="279"/>
      <c r="W13" s="279"/>
      <c r="X13" s="279"/>
      <c r="Y13" s="279"/>
      <c r="Z13" s="279"/>
      <c r="AA13" s="279"/>
      <c r="AB13" s="279"/>
      <c r="AC13" s="279"/>
      <c r="AD13" s="279"/>
      <c r="AE13" s="279"/>
      <c r="AF13" s="280"/>
      <c r="AH13" s="278"/>
      <c r="AI13" s="279"/>
      <c r="AJ13" s="279"/>
      <c r="AK13" s="279"/>
      <c r="AL13" s="279"/>
      <c r="AM13" s="279"/>
      <c r="AN13" s="279"/>
      <c r="AO13" s="279"/>
      <c r="AP13" s="279"/>
      <c r="AQ13" s="279"/>
      <c r="AR13" s="279"/>
      <c r="AS13" s="279"/>
      <c r="AT13" s="279"/>
      <c r="AU13" s="279"/>
      <c r="AV13" s="280"/>
    </row>
    <row r="14" spans="2:48" s="104" customFormat="1" x14ac:dyDescent="0.25">
      <c r="B14" s="278"/>
      <c r="C14" s="279"/>
      <c r="D14" s="279"/>
      <c r="E14" s="279"/>
      <c r="F14" s="279"/>
      <c r="G14" s="279"/>
      <c r="H14" s="279"/>
      <c r="I14" s="279"/>
      <c r="J14" s="279"/>
      <c r="K14" s="279"/>
      <c r="L14" s="279"/>
      <c r="M14" s="279"/>
      <c r="N14" s="279"/>
      <c r="O14" s="279"/>
      <c r="P14" s="280"/>
      <c r="R14" s="278"/>
      <c r="S14" s="279"/>
      <c r="T14" s="279"/>
      <c r="U14" s="279"/>
      <c r="V14" s="279"/>
      <c r="W14" s="279"/>
      <c r="X14" s="279"/>
      <c r="Y14" s="279"/>
      <c r="Z14" s="279"/>
      <c r="AA14" s="279"/>
      <c r="AB14" s="279"/>
      <c r="AC14" s="279"/>
      <c r="AD14" s="279"/>
      <c r="AE14" s="279"/>
      <c r="AF14" s="280"/>
      <c r="AH14" s="278"/>
      <c r="AI14" s="279"/>
      <c r="AJ14" s="279"/>
      <c r="AK14" s="279"/>
      <c r="AL14" s="279"/>
      <c r="AM14" s="279"/>
      <c r="AN14" s="279"/>
      <c r="AO14" s="279"/>
      <c r="AP14" s="279"/>
      <c r="AQ14" s="279"/>
      <c r="AR14" s="279"/>
      <c r="AS14" s="279"/>
      <c r="AT14" s="279"/>
      <c r="AU14" s="279"/>
      <c r="AV14" s="280"/>
    </row>
    <row r="15" spans="2:48" s="104" customFormat="1" x14ac:dyDescent="0.25">
      <c r="B15" s="278"/>
      <c r="C15" s="279"/>
      <c r="D15" s="279"/>
      <c r="E15" s="279"/>
      <c r="F15" s="279"/>
      <c r="G15" s="279"/>
      <c r="H15" s="279"/>
      <c r="I15" s="279"/>
      <c r="J15" s="279"/>
      <c r="K15" s="279"/>
      <c r="L15" s="279"/>
      <c r="M15" s="279"/>
      <c r="N15" s="279"/>
      <c r="O15" s="279"/>
      <c r="P15" s="280"/>
      <c r="R15" s="278"/>
      <c r="S15" s="279"/>
      <c r="T15" s="279"/>
      <c r="U15" s="279"/>
      <c r="V15" s="279"/>
      <c r="W15" s="279"/>
      <c r="X15" s="279"/>
      <c r="Y15" s="279"/>
      <c r="Z15" s="279"/>
      <c r="AA15" s="279"/>
      <c r="AB15" s="279"/>
      <c r="AC15" s="279"/>
      <c r="AD15" s="279"/>
      <c r="AE15" s="279"/>
      <c r="AF15" s="280"/>
      <c r="AH15" s="278"/>
      <c r="AI15" s="279"/>
      <c r="AJ15" s="279"/>
      <c r="AK15" s="279"/>
      <c r="AL15" s="279"/>
      <c r="AM15" s="279"/>
      <c r="AN15" s="279"/>
      <c r="AO15" s="279"/>
      <c r="AP15" s="279"/>
      <c r="AQ15" s="279"/>
      <c r="AR15" s="279"/>
      <c r="AS15" s="279"/>
      <c r="AT15" s="279"/>
      <c r="AU15" s="279"/>
      <c r="AV15" s="280"/>
    </row>
    <row r="16" spans="2:48" s="104" customFormat="1" x14ac:dyDescent="0.25">
      <c r="B16" s="278"/>
      <c r="C16" s="279"/>
      <c r="D16" s="279"/>
      <c r="E16" s="279"/>
      <c r="F16" s="279"/>
      <c r="G16" s="279"/>
      <c r="H16" s="279"/>
      <c r="I16" s="279"/>
      <c r="J16" s="279"/>
      <c r="K16" s="279"/>
      <c r="L16" s="279"/>
      <c r="M16" s="279"/>
      <c r="N16" s="279"/>
      <c r="O16" s="279"/>
      <c r="P16" s="280"/>
      <c r="R16" s="278"/>
      <c r="S16" s="279"/>
      <c r="T16" s="279"/>
      <c r="U16" s="279"/>
      <c r="V16" s="279"/>
      <c r="W16" s="279"/>
      <c r="X16" s="279"/>
      <c r="Y16" s="279"/>
      <c r="Z16" s="279"/>
      <c r="AA16" s="279"/>
      <c r="AB16" s="279"/>
      <c r="AC16" s="279"/>
      <c r="AD16" s="279"/>
      <c r="AE16" s="279"/>
      <c r="AF16" s="280"/>
      <c r="AH16" s="278"/>
      <c r="AI16" s="279"/>
      <c r="AJ16" s="279"/>
      <c r="AK16" s="279"/>
      <c r="AL16" s="279"/>
      <c r="AM16" s="279"/>
      <c r="AN16" s="279"/>
      <c r="AO16" s="279"/>
      <c r="AP16" s="279"/>
      <c r="AQ16" s="279"/>
      <c r="AR16" s="279"/>
      <c r="AS16" s="279"/>
      <c r="AT16" s="279"/>
      <c r="AU16" s="279"/>
      <c r="AV16" s="280"/>
    </row>
    <row r="17" spans="2:48" s="104" customFormat="1" x14ac:dyDescent="0.25">
      <c r="B17" s="278"/>
      <c r="C17" s="279"/>
      <c r="D17" s="279"/>
      <c r="E17" s="279"/>
      <c r="F17" s="279"/>
      <c r="G17" s="279"/>
      <c r="H17" s="279"/>
      <c r="I17" s="279"/>
      <c r="J17" s="279"/>
      <c r="K17" s="279"/>
      <c r="L17" s="279"/>
      <c r="M17" s="279"/>
      <c r="N17" s="279"/>
      <c r="O17" s="279"/>
      <c r="P17" s="280"/>
      <c r="R17" s="278"/>
      <c r="S17" s="279"/>
      <c r="T17" s="279"/>
      <c r="U17" s="279"/>
      <c r="V17" s="279"/>
      <c r="W17" s="279"/>
      <c r="X17" s="279"/>
      <c r="Y17" s="279"/>
      <c r="Z17" s="279"/>
      <c r="AA17" s="279"/>
      <c r="AB17" s="279"/>
      <c r="AC17" s="279"/>
      <c r="AD17" s="279"/>
      <c r="AE17" s="279"/>
      <c r="AF17" s="280"/>
      <c r="AH17" s="278"/>
      <c r="AI17" s="279"/>
      <c r="AJ17" s="279"/>
      <c r="AK17" s="279"/>
      <c r="AL17" s="279"/>
      <c r="AM17" s="279"/>
      <c r="AN17" s="279"/>
      <c r="AO17" s="279"/>
      <c r="AP17" s="279"/>
      <c r="AQ17" s="279"/>
      <c r="AR17" s="279"/>
      <c r="AS17" s="279"/>
      <c r="AT17" s="279"/>
      <c r="AU17" s="279"/>
      <c r="AV17" s="280"/>
    </row>
    <row r="18" spans="2:48" s="104" customFormat="1" x14ac:dyDescent="0.25">
      <c r="B18" s="278"/>
      <c r="C18" s="279"/>
      <c r="D18" s="279"/>
      <c r="E18" s="279"/>
      <c r="F18" s="279"/>
      <c r="G18" s="279"/>
      <c r="H18" s="279"/>
      <c r="I18" s="279"/>
      <c r="J18" s="279"/>
      <c r="K18" s="279"/>
      <c r="L18" s="279"/>
      <c r="M18" s="279"/>
      <c r="N18" s="279"/>
      <c r="O18" s="279"/>
      <c r="P18" s="280"/>
      <c r="R18" s="278"/>
      <c r="S18" s="279"/>
      <c r="T18" s="279"/>
      <c r="U18" s="279"/>
      <c r="V18" s="279"/>
      <c r="W18" s="279"/>
      <c r="X18" s="279"/>
      <c r="Y18" s="279"/>
      <c r="Z18" s="279"/>
      <c r="AA18" s="279"/>
      <c r="AB18" s="279"/>
      <c r="AC18" s="279"/>
      <c r="AD18" s="279"/>
      <c r="AE18" s="279"/>
      <c r="AF18" s="280"/>
      <c r="AH18" s="278"/>
      <c r="AI18" s="279"/>
      <c r="AJ18" s="279"/>
      <c r="AK18" s="279"/>
      <c r="AL18" s="279"/>
      <c r="AM18" s="279"/>
      <c r="AN18" s="279"/>
      <c r="AO18" s="279"/>
      <c r="AP18" s="279"/>
      <c r="AQ18" s="279"/>
      <c r="AR18" s="279"/>
      <c r="AS18" s="279"/>
      <c r="AT18" s="279"/>
      <c r="AU18" s="279"/>
      <c r="AV18" s="280"/>
    </row>
    <row r="19" spans="2:48" s="104" customFormat="1" x14ac:dyDescent="0.25">
      <c r="B19" s="278"/>
      <c r="C19" s="279"/>
      <c r="D19" s="279"/>
      <c r="E19" s="279"/>
      <c r="F19" s="279"/>
      <c r="G19" s="279"/>
      <c r="H19" s="279"/>
      <c r="I19" s="279"/>
      <c r="J19" s="279"/>
      <c r="K19" s="279"/>
      <c r="L19" s="279"/>
      <c r="M19" s="279"/>
      <c r="N19" s="279"/>
      <c r="O19" s="279"/>
      <c r="P19" s="280"/>
      <c r="R19" s="278"/>
      <c r="S19" s="279"/>
      <c r="T19" s="279"/>
      <c r="U19" s="279"/>
      <c r="V19" s="279"/>
      <c r="W19" s="279"/>
      <c r="X19" s="279"/>
      <c r="Y19" s="279"/>
      <c r="Z19" s="279"/>
      <c r="AA19" s="279"/>
      <c r="AB19" s="279"/>
      <c r="AC19" s="279"/>
      <c r="AD19" s="279"/>
      <c r="AE19" s="279"/>
      <c r="AF19" s="280"/>
      <c r="AH19" s="278"/>
      <c r="AI19" s="279"/>
      <c r="AJ19" s="279"/>
      <c r="AK19" s="279"/>
      <c r="AL19" s="279"/>
      <c r="AM19" s="279"/>
      <c r="AN19" s="279"/>
      <c r="AO19" s="279"/>
      <c r="AP19" s="279"/>
      <c r="AQ19" s="279"/>
      <c r="AR19" s="279"/>
      <c r="AS19" s="279"/>
      <c r="AT19" s="279"/>
      <c r="AU19" s="279"/>
      <c r="AV19" s="280"/>
    </row>
    <row r="20" spans="2:48" s="104" customFormat="1" x14ac:dyDescent="0.25">
      <c r="B20" s="278"/>
      <c r="C20" s="279"/>
      <c r="D20" s="279"/>
      <c r="E20" s="279"/>
      <c r="F20" s="279"/>
      <c r="G20" s="279"/>
      <c r="H20" s="279"/>
      <c r="I20" s="279"/>
      <c r="J20" s="279"/>
      <c r="K20" s="279"/>
      <c r="L20" s="279"/>
      <c r="M20" s="279"/>
      <c r="N20" s="279"/>
      <c r="O20" s="279"/>
      <c r="P20" s="280"/>
      <c r="R20" s="278"/>
      <c r="S20" s="279"/>
      <c r="T20" s="279"/>
      <c r="U20" s="279"/>
      <c r="V20" s="279"/>
      <c r="W20" s="279"/>
      <c r="X20" s="279"/>
      <c r="Y20" s="279"/>
      <c r="Z20" s="279"/>
      <c r="AA20" s="279"/>
      <c r="AB20" s="279"/>
      <c r="AC20" s="279"/>
      <c r="AD20" s="279"/>
      <c r="AE20" s="279"/>
      <c r="AF20" s="280"/>
      <c r="AH20" s="278"/>
      <c r="AI20" s="279"/>
      <c r="AJ20" s="279"/>
      <c r="AK20" s="279"/>
      <c r="AL20" s="279"/>
      <c r="AM20" s="279"/>
      <c r="AN20" s="279"/>
      <c r="AO20" s="279"/>
      <c r="AP20" s="279"/>
      <c r="AQ20" s="279"/>
      <c r="AR20" s="279"/>
      <c r="AS20" s="279"/>
      <c r="AT20" s="279"/>
      <c r="AU20" s="279"/>
      <c r="AV20" s="280"/>
    </row>
    <row r="21" spans="2:48" s="104" customFormat="1" x14ac:dyDescent="0.25">
      <c r="B21" s="278"/>
      <c r="C21" s="279"/>
      <c r="D21" s="279"/>
      <c r="E21" s="279"/>
      <c r="F21" s="279"/>
      <c r="G21" s="279"/>
      <c r="H21" s="279"/>
      <c r="I21" s="279"/>
      <c r="J21" s="279"/>
      <c r="K21" s="279"/>
      <c r="L21" s="279"/>
      <c r="M21" s="279"/>
      <c r="N21" s="279"/>
      <c r="O21" s="279"/>
      <c r="P21" s="280"/>
      <c r="R21" s="278"/>
      <c r="S21" s="279"/>
      <c r="T21" s="279"/>
      <c r="U21" s="279"/>
      <c r="V21" s="279"/>
      <c r="W21" s="279"/>
      <c r="X21" s="279"/>
      <c r="Y21" s="279"/>
      <c r="Z21" s="279"/>
      <c r="AA21" s="279"/>
      <c r="AB21" s="279"/>
      <c r="AC21" s="279"/>
      <c r="AD21" s="279"/>
      <c r="AE21" s="279"/>
      <c r="AF21" s="280"/>
      <c r="AH21" s="278"/>
      <c r="AI21" s="279"/>
      <c r="AJ21" s="279"/>
      <c r="AK21" s="279"/>
      <c r="AL21" s="279"/>
      <c r="AM21" s="279"/>
      <c r="AN21" s="279"/>
      <c r="AO21" s="279"/>
      <c r="AP21" s="279"/>
      <c r="AQ21" s="279"/>
      <c r="AR21" s="279"/>
      <c r="AS21" s="279"/>
      <c r="AT21" s="279"/>
      <c r="AU21" s="279"/>
      <c r="AV21" s="280"/>
    </row>
    <row r="22" spans="2:48" x14ac:dyDescent="0.2">
      <c r="B22" s="278"/>
      <c r="C22" s="279"/>
      <c r="D22" s="279"/>
      <c r="E22" s="279"/>
      <c r="F22" s="279"/>
      <c r="G22" s="279"/>
      <c r="H22" s="279"/>
      <c r="I22" s="279"/>
      <c r="J22" s="279"/>
      <c r="K22" s="279"/>
      <c r="L22" s="279"/>
      <c r="M22" s="279"/>
      <c r="N22" s="279"/>
      <c r="O22" s="279"/>
      <c r="P22" s="280"/>
      <c r="R22" s="278"/>
      <c r="S22" s="279"/>
      <c r="T22" s="279"/>
      <c r="U22" s="279"/>
      <c r="V22" s="279"/>
      <c r="W22" s="279"/>
      <c r="X22" s="279"/>
      <c r="Y22" s="279"/>
      <c r="Z22" s="279"/>
      <c r="AA22" s="279"/>
      <c r="AB22" s="279"/>
      <c r="AC22" s="279"/>
      <c r="AD22" s="279"/>
      <c r="AE22" s="279"/>
      <c r="AF22" s="280"/>
      <c r="AH22" s="278"/>
      <c r="AI22" s="279"/>
      <c r="AJ22" s="279"/>
      <c r="AK22" s="279"/>
      <c r="AL22" s="279"/>
      <c r="AM22" s="279"/>
      <c r="AN22" s="279"/>
      <c r="AO22" s="279"/>
      <c r="AP22" s="279"/>
      <c r="AQ22" s="279"/>
      <c r="AR22" s="279"/>
      <c r="AS22" s="279"/>
      <c r="AT22" s="279"/>
      <c r="AU22" s="279"/>
      <c r="AV22" s="280"/>
    </row>
    <row r="23" spans="2:48" ht="22.5" customHeight="1" x14ac:dyDescent="0.2">
      <c r="B23" s="281"/>
      <c r="C23" s="282"/>
      <c r="D23" s="282"/>
      <c r="E23" s="282"/>
      <c r="F23" s="282"/>
      <c r="G23" s="282"/>
      <c r="H23" s="282"/>
      <c r="I23" s="282"/>
      <c r="J23" s="282"/>
      <c r="K23" s="282"/>
      <c r="L23" s="282"/>
      <c r="M23" s="282"/>
      <c r="N23" s="282"/>
      <c r="O23" s="282"/>
      <c r="P23" s="283"/>
      <c r="R23" s="281"/>
      <c r="S23" s="282"/>
      <c r="T23" s="282"/>
      <c r="U23" s="282"/>
      <c r="V23" s="282"/>
      <c r="W23" s="282"/>
      <c r="X23" s="282"/>
      <c r="Y23" s="282"/>
      <c r="Z23" s="282"/>
      <c r="AA23" s="282"/>
      <c r="AB23" s="282"/>
      <c r="AC23" s="282"/>
      <c r="AD23" s="282"/>
      <c r="AE23" s="282"/>
      <c r="AF23" s="283"/>
      <c r="AH23" s="281"/>
      <c r="AI23" s="282"/>
      <c r="AJ23" s="282"/>
      <c r="AK23" s="282"/>
      <c r="AL23" s="282"/>
      <c r="AM23" s="282"/>
      <c r="AN23" s="282"/>
      <c r="AO23" s="282"/>
      <c r="AP23" s="282"/>
      <c r="AQ23" s="282"/>
      <c r="AR23" s="282"/>
      <c r="AS23" s="282"/>
      <c r="AT23" s="282"/>
      <c r="AU23" s="282"/>
      <c r="AV23" s="283"/>
    </row>
    <row r="24" spans="2:48" ht="15" x14ac:dyDescent="0.25">
      <c r="B24" s="277" t="s">
        <v>215</v>
      </c>
      <c r="C24" s="277"/>
      <c r="D24" s="277"/>
      <c r="E24" s="277"/>
      <c r="F24" s="277"/>
      <c r="G24" s="277"/>
      <c r="H24" s="277"/>
      <c r="I24" s="277"/>
      <c r="J24" s="277"/>
      <c r="K24" s="277"/>
      <c r="L24" s="277"/>
      <c r="M24" s="277"/>
      <c r="N24" s="277"/>
      <c r="O24" s="277"/>
      <c r="P24" s="277"/>
      <c r="R24" s="277" t="s">
        <v>215</v>
      </c>
      <c r="S24" s="277"/>
      <c r="T24" s="277"/>
      <c r="U24" s="277"/>
      <c r="V24" s="277"/>
      <c r="W24" s="277"/>
      <c r="X24" s="277"/>
      <c r="Y24" s="277"/>
      <c r="Z24" s="277"/>
      <c r="AA24" s="277"/>
      <c r="AB24" s="277"/>
      <c r="AC24" s="277"/>
      <c r="AD24" s="277"/>
      <c r="AE24" s="277"/>
      <c r="AF24" s="277"/>
      <c r="AH24" s="277" t="s">
        <v>215</v>
      </c>
      <c r="AI24" s="277"/>
      <c r="AJ24" s="277"/>
      <c r="AK24" s="277"/>
      <c r="AL24" s="277"/>
      <c r="AM24" s="277"/>
      <c r="AN24" s="277"/>
      <c r="AO24" s="277"/>
      <c r="AP24" s="277"/>
      <c r="AQ24" s="277"/>
      <c r="AR24" s="277"/>
      <c r="AS24" s="277"/>
      <c r="AT24" s="277"/>
      <c r="AU24" s="277"/>
      <c r="AV24" s="277"/>
    </row>
    <row r="25" spans="2:48" s="104" customFormat="1" ht="92.25" customHeight="1" x14ac:dyDescent="0.25">
      <c r="B25" s="287" t="s">
        <v>93</v>
      </c>
      <c r="C25" s="287"/>
      <c r="D25" s="319" t="s">
        <v>315</v>
      </c>
      <c r="E25" s="320"/>
      <c r="F25" s="320"/>
      <c r="G25" s="320"/>
      <c r="H25" s="320"/>
      <c r="I25" s="320"/>
      <c r="J25" s="320"/>
      <c r="K25" s="320"/>
      <c r="L25" s="320"/>
      <c r="M25" s="320"/>
      <c r="N25" s="320"/>
      <c r="O25" s="320"/>
      <c r="P25" s="321"/>
      <c r="R25" s="287" t="s">
        <v>93</v>
      </c>
      <c r="S25" s="287"/>
      <c r="T25" s="319" t="s">
        <v>312</v>
      </c>
      <c r="U25" s="320"/>
      <c r="V25" s="320"/>
      <c r="W25" s="320"/>
      <c r="X25" s="320"/>
      <c r="Y25" s="320"/>
      <c r="Z25" s="320"/>
      <c r="AA25" s="320"/>
      <c r="AB25" s="320"/>
      <c r="AC25" s="320"/>
      <c r="AD25" s="320"/>
      <c r="AE25" s="320"/>
      <c r="AF25" s="321"/>
      <c r="AH25" s="287" t="s">
        <v>93</v>
      </c>
      <c r="AI25" s="287"/>
      <c r="AJ25" s="292" t="s">
        <v>318</v>
      </c>
      <c r="AK25" s="293"/>
      <c r="AL25" s="293"/>
      <c r="AM25" s="293"/>
      <c r="AN25" s="293"/>
      <c r="AO25" s="293"/>
      <c r="AP25" s="293"/>
      <c r="AQ25" s="293"/>
      <c r="AR25" s="293"/>
      <c r="AS25" s="293"/>
      <c r="AT25" s="293"/>
      <c r="AU25" s="293"/>
      <c r="AV25" s="294"/>
    </row>
    <row r="26" spans="2:48" s="104" customFormat="1" ht="96.75" customHeight="1" x14ac:dyDescent="0.25">
      <c r="B26" s="287" t="s">
        <v>94</v>
      </c>
      <c r="C26" s="287"/>
      <c r="D26" s="319" t="s">
        <v>316</v>
      </c>
      <c r="E26" s="320"/>
      <c r="F26" s="320"/>
      <c r="G26" s="320"/>
      <c r="H26" s="320"/>
      <c r="I26" s="320"/>
      <c r="J26" s="320"/>
      <c r="K26" s="320"/>
      <c r="L26" s="320"/>
      <c r="M26" s="320"/>
      <c r="N26" s="320"/>
      <c r="O26" s="320"/>
      <c r="P26" s="321"/>
      <c r="R26" s="287" t="s">
        <v>94</v>
      </c>
      <c r="S26" s="287"/>
      <c r="T26" s="319" t="s">
        <v>314</v>
      </c>
      <c r="U26" s="320"/>
      <c r="V26" s="320"/>
      <c r="W26" s="320"/>
      <c r="X26" s="320"/>
      <c r="Y26" s="320"/>
      <c r="Z26" s="320"/>
      <c r="AA26" s="320"/>
      <c r="AB26" s="320"/>
      <c r="AC26" s="320"/>
      <c r="AD26" s="320"/>
      <c r="AE26" s="320"/>
      <c r="AF26" s="321"/>
      <c r="AH26" s="287" t="s">
        <v>94</v>
      </c>
      <c r="AI26" s="287"/>
      <c r="AJ26" s="292" t="s">
        <v>317</v>
      </c>
      <c r="AK26" s="293"/>
      <c r="AL26" s="293"/>
      <c r="AM26" s="293"/>
      <c r="AN26" s="293"/>
      <c r="AO26" s="293"/>
      <c r="AP26" s="293"/>
      <c r="AQ26" s="293"/>
      <c r="AR26" s="293"/>
      <c r="AS26" s="293"/>
      <c r="AT26" s="293"/>
      <c r="AU26" s="293"/>
      <c r="AV26" s="294"/>
    </row>
    <row r="27" spans="2:48" s="104" customFormat="1" ht="133.5" customHeight="1" x14ac:dyDescent="0.25">
      <c r="B27" s="287" t="s">
        <v>95</v>
      </c>
      <c r="C27" s="287"/>
      <c r="D27" s="319"/>
      <c r="E27" s="320"/>
      <c r="F27" s="320"/>
      <c r="G27" s="320"/>
      <c r="H27" s="320"/>
      <c r="I27" s="320"/>
      <c r="J27" s="320"/>
      <c r="K27" s="320"/>
      <c r="L27" s="320"/>
      <c r="M27" s="320"/>
      <c r="N27" s="320"/>
      <c r="O27" s="320"/>
      <c r="P27" s="321"/>
      <c r="R27" s="287" t="s">
        <v>95</v>
      </c>
      <c r="S27" s="287"/>
      <c r="T27" s="319" t="s">
        <v>325</v>
      </c>
      <c r="U27" s="320"/>
      <c r="V27" s="320"/>
      <c r="W27" s="320"/>
      <c r="X27" s="320"/>
      <c r="Y27" s="320"/>
      <c r="Z27" s="320"/>
      <c r="AA27" s="320"/>
      <c r="AB27" s="320"/>
      <c r="AC27" s="320"/>
      <c r="AD27" s="320"/>
      <c r="AE27" s="320"/>
      <c r="AF27" s="321"/>
      <c r="AH27" s="287" t="s">
        <v>95</v>
      </c>
      <c r="AI27" s="287"/>
      <c r="AJ27" s="292"/>
      <c r="AK27" s="293"/>
      <c r="AL27" s="293"/>
      <c r="AM27" s="293"/>
      <c r="AN27" s="293"/>
      <c r="AO27" s="293"/>
      <c r="AP27" s="293"/>
      <c r="AQ27" s="293"/>
      <c r="AR27" s="293"/>
      <c r="AS27" s="293"/>
      <c r="AT27" s="293"/>
      <c r="AU27" s="293"/>
      <c r="AV27" s="294"/>
    </row>
    <row r="28" spans="2:48" s="104" customFormat="1" ht="108.75" customHeight="1" x14ac:dyDescent="0.25">
      <c r="B28" s="287" t="s">
        <v>96</v>
      </c>
      <c r="C28" s="287"/>
      <c r="D28" s="319"/>
      <c r="E28" s="320"/>
      <c r="F28" s="320"/>
      <c r="G28" s="320"/>
      <c r="H28" s="320"/>
      <c r="I28" s="320"/>
      <c r="J28" s="320"/>
      <c r="K28" s="320"/>
      <c r="L28" s="320"/>
      <c r="M28" s="320"/>
      <c r="N28" s="320"/>
      <c r="O28" s="320"/>
      <c r="P28" s="321"/>
      <c r="R28" s="287" t="s">
        <v>96</v>
      </c>
      <c r="S28" s="287"/>
      <c r="T28" s="319" t="s">
        <v>327</v>
      </c>
      <c r="U28" s="320"/>
      <c r="V28" s="320"/>
      <c r="W28" s="320"/>
      <c r="X28" s="320"/>
      <c r="Y28" s="320"/>
      <c r="Z28" s="320"/>
      <c r="AA28" s="320"/>
      <c r="AB28" s="320"/>
      <c r="AC28" s="320"/>
      <c r="AD28" s="320"/>
      <c r="AE28" s="320"/>
      <c r="AF28" s="321"/>
      <c r="AH28" s="287" t="s">
        <v>96</v>
      </c>
      <c r="AI28" s="287"/>
      <c r="AJ28" s="292"/>
      <c r="AK28" s="293"/>
      <c r="AL28" s="293"/>
      <c r="AM28" s="293"/>
      <c r="AN28" s="293"/>
      <c r="AO28" s="293"/>
      <c r="AP28" s="293"/>
      <c r="AQ28" s="293"/>
      <c r="AR28" s="293"/>
      <c r="AS28" s="293"/>
      <c r="AT28" s="293"/>
      <c r="AU28" s="293"/>
      <c r="AV28" s="294"/>
    </row>
    <row r="29" spans="2:48" s="104" customFormat="1" ht="150" customHeight="1" x14ac:dyDescent="0.25">
      <c r="B29" s="287" t="s">
        <v>115</v>
      </c>
      <c r="C29" s="287"/>
      <c r="D29" s="319"/>
      <c r="E29" s="320"/>
      <c r="F29" s="320"/>
      <c r="G29" s="320"/>
      <c r="H29" s="320"/>
      <c r="I29" s="320"/>
      <c r="J29" s="320"/>
      <c r="K29" s="320"/>
      <c r="L29" s="320"/>
      <c r="M29" s="320"/>
      <c r="N29" s="320"/>
      <c r="O29" s="320"/>
      <c r="P29" s="321"/>
      <c r="R29" s="287" t="s">
        <v>115</v>
      </c>
      <c r="S29" s="287"/>
      <c r="T29" s="319" t="s">
        <v>328</v>
      </c>
      <c r="U29" s="320"/>
      <c r="V29" s="320"/>
      <c r="W29" s="320"/>
      <c r="X29" s="320"/>
      <c r="Y29" s="320"/>
      <c r="Z29" s="320"/>
      <c r="AA29" s="320"/>
      <c r="AB29" s="320"/>
      <c r="AC29" s="320"/>
      <c r="AD29" s="320"/>
      <c r="AE29" s="320"/>
      <c r="AF29" s="321"/>
      <c r="AH29" s="287" t="s">
        <v>115</v>
      </c>
      <c r="AI29" s="287"/>
      <c r="AJ29" s="292"/>
      <c r="AK29" s="293"/>
      <c r="AL29" s="293"/>
      <c r="AM29" s="293"/>
      <c r="AN29" s="293"/>
      <c r="AO29" s="293"/>
      <c r="AP29" s="293"/>
      <c r="AQ29" s="293"/>
      <c r="AR29" s="293"/>
      <c r="AS29" s="293"/>
      <c r="AT29" s="293"/>
      <c r="AU29" s="293"/>
      <c r="AV29" s="294"/>
    </row>
    <row r="30" spans="2:48" s="104" customFormat="1" ht="192.75" customHeight="1" x14ac:dyDescent="0.25">
      <c r="B30" s="287" t="s">
        <v>112</v>
      </c>
      <c r="C30" s="287"/>
      <c r="D30" s="319"/>
      <c r="E30" s="320"/>
      <c r="F30" s="320"/>
      <c r="G30" s="320"/>
      <c r="H30" s="320"/>
      <c r="I30" s="320"/>
      <c r="J30" s="320"/>
      <c r="K30" s="320"/>
      <c r="L30" s="320"/>
      <c r="M30" s="320"/>
      <c r="N30" s="320"/>
      <c r="O30" s="320"/>
      <c r="P30" s="321"/>
      <c r="R30" s="287" t="s">
        <v>112</v>
      </c>
      <c r="S30" s="287"/>
      <c r="T30" s="319" t="s">
        <v>340</v>
      </c>
      <c r="U30" s="320"/>
      <c r="V30" s="320"/>
      <c r="W30" s="320"/>
      <c r="X30" s="320"/>
      <c r="Y30" s="320"/>
      <c r="Z30" s="320"/>
      <c r="AA30" s="320"/>
      <c r="AB30" s="320"/>
      <c r="AC30" s="320"/>
      <c r="AD30" s="320"/>
      <c r="AE30" s="320"/>
      <c r="AF30" s="321"/>
      <c r="AH30" s="287" t="s">
        <v>112</v>
      </c>
      <c r="AI30" s="287"/>
      <c r="AJ30" s="292"/>
      <c r="AK30" s="293"/>
      <c r="AL30" s="293"/>
      <c r="AM30" s="293"/>
      <c r="AN30" s="293"/>
      <c r="AO30" s="293"/>
      <c r="AP30" s="293"/>
      <c r="AQ30" s="293"/>
      <c r="AR30" s="293"/>
      <c r="AS30" s="293"/>
      <c r="AT30" s="293"/>
      <c r="AU30" s="293"/>
      <c r="AV30" s="294"/>
    </row>
    <row r="31" spans="2:48" s="104" customFormat="1" ht="71.25" customHeight="1" x14ac:dyDescent="0.25">
      <c r="B31" s="287" t="s">
        <v>117</v>
      </c>
      <c r="C31" s="287"/>
      <c r="D31" s="319"/>
      <c r="E31" s="320"/>
      <c r="F31" s="320"/>
      <c r="G31" s="320"/>
      <c r="H31" s="320"/>
      <c r="I31" s="320"/>
      <c r="J31" s="320"/>
      <c r="K31" s="320"/>
      <c r="L31" s="320"/>
      <c r="M31" s="320"/>
      <c r="N31" s="320"/>
      <c r="O31" s="320"/>
      <c r="P31" s="321"/>
      <c r="R31" s="287" t="s">
        <v>117</v>
      </c>
      <c r="S31" s="287"/>
      <c r="T31" s="319" t="s">
        <v>344</v>
      </c>
      <c r="U31" s="320"/>
      <c r="V31" s="320"/>
      <c r="W31" s="320"/>
      <c r="X31" s="320"/>
      <c r="Y31" s="320"/>
      <c r="Z31" s="320"/>
      <c r="AA31" s="320"/>
      <c r="AB31" s="320"/>
      <c r="AC31" s="320"/>
      <c r="AD31" s="320"/>
      <c r="AE31" s="320"/>
      <c r="AF31" s="321"/>
      <c r="AH31" s="287" t="s">
        <v>117</v>
      </c>
      <c r="AI31" s="287"/>
      <c r="AJ31" s="292"/>
      <c r="AK31" s="293"/>
      <c r="AL31" s="293"/>
      <c r="AM31" s="293"/>
      <c r="AN31" s="293"/>
      <c r="AO31" s="293"/>
      <c r="AP31" s="293"/>
      <c r="AQ31" s="293"/>
      <c r="AR31" s="293"/>
      <c r="AS31" s="293"/>
      <c r="AT31" s="293"/>
      <c r="AU31" s="293"/>
      <c r="AV31" s="294"/>
    </row>
    <row r="32" spans="2:48" s="104" customFormat="1" ht="128.25" customHeight="1" x14ac:dyDescent="0.25">
      <c r="B32" s="287" t="s">
        <v>68</v>
      </c>
      <c r="C32" s="287"/>
      <c r="D32" s="319"/>
      <c r="E32" s="320"/>
      <c r="F32" s="320"/>
      <c r="G32" s="320"/>
      <c r="H32" s="320"/>
      <c r="I32" s="320"/>
      <c r="J32" s="320"/>
      <c r="K32" s="320"/>
      <c r="L32" s="320"/>
      <c r="M32" s="320"/>
      <c r="N32" s="320"/>
      <c r="O32" s="320"/>
      <c r="P32" s="321"/>
      <c r="R32" s="287" t="s">
        <v>68</v>
      </c>
      <c r="S32" s="287"/>
      <c r="T32" s="319" t="s">
        <v>349</v>
      </c>
      <c r="U32" s="320"/>
      <c r="V32" s="320"/>
      <c r="W32" s="320"/>
      <c r="X32" s="320"/>
      <c r="Y32" s="320"/>
      <c r="Z32" s="320"/>
      <c r="AA32" s="320"/>
      <c r="AB32" s="320"/>
      <c r="AC32" s="320"/>
      <c r="AD32" s="320"/>
      <c r="AE32" s="320"/>
      <c r="AF32" s="321"/>
      <c r="AH32" s="287" t="s">
        <v>68</v>
      </c>
      <c r="AI32" s="287"/>
      <c r="AJ32" s="292"/>
      <c r="AK32" s="293"/>
      <c r="AL32" s="293"/>
      <c r="AM32" s="293"/>
      <c r="AN32" s="293"/>
      <c r="AO32" s="293"/>
      <c r="AP32" s="293"/>
      <c r="AQ32" s="293"/>
      <c r="AR32" s="293"/>
      <c r="AS32" s="293"/>
      <c r="AT32" s="293"/>
      <c r="AU32" s="293"/>
      <c r="AV32" s="294"/>
    </row>
    <row r="33" spans="2:48" s="104" customFormat="1" ht="70.5" customHeight="1" x14ac:dyDescent="0.25">
      <c r="B33" s="287" t="s">
        <v>69</v>
      </c>
      <c r="C33" s="287"/>
      <c r="D33" s="319"/>
      <c r="E33" s="320"/>
      <c r="F33" s="320"/>
      <c r="G33" s="320"/>
      <c r="H33" s="320"/>
      <c r="I33" s="320"/>
      <c r="J33" s="320"/>
      <c r="K33" s="320"/>
      <c r="L33" s="320"/>
      <c r="M33" s="320"/>
      <c r="N33" s="320"/>
      <c r="O33" s="320"/>
      <c r="P33" s="321"/>
      <c r="R33" s="287" t="s">
        <v>69</v>
      </c>
      <c r="S33" s="287"/>
      <c r="T33" s="319" t="s">
        <v>352</v>
      </c>
      <c r="U33" s="320"/>
      <c r="V33" s="320"/>
      <c r="W33" s="320"/>
      <c r="X33" s="320"/>
      <c r="Y33" s="320"/>
      <c r="Z33" s="320"/>
      <c r="AA33" s="320"/>
      <c r="AB33" s="320"/>
      <c r="AC33" s="320"/>
      <c r="AD33" s="320"/>
      <c r="AE33" s="320"/>
      <c r="AF33" s="321"/>
      <c r="AH33" s="287" t="s">
        <v>69</v>
      </c>
      <c r="AI33" s="287"/>
      <c r="AJ33" s="292"/>
      <c r="AK33" s="293"/>
      <c r="AL33" s="293"/>
      <c r="AM33" s="293"/>
      <c r="AN33" s="293"/>
      <c r="AO33" s="293"/>
      <c r="AP33" s="293"/>
      <c r="AQ33" s="293"/>
      <c r="AR33" s="293"/>
      <c r="AS33" s="293"/>
      <c r="AT33" s="293"/>
      <c r="AU33" s="293"/>
      <c r="AV33" s="294"/>
    </row>
    <row r="34" spans="2:48" s="104" customFormat="1" ht="52.5" customHeight="1" x14ac:dyDescent="0.25">
      <c r="B34" s="287" t="s">
        <v>70</v>
      </c>
      <c r="C34" s="287"/>
      <c r="D34" s="319"/>
      <c r="E34" s="320"/>
      <c r="F34" s="320"/>
      <c r="G34" s="320"/>
      <c r="H34" s="320"/>
      <c r="I34" s="320"/>
      <c r="J34" s="320"/>
      <c r="K34" s="320"/>
      <c r="L34" s="320"/>
      <c r="M34" s="320"/>
      <c r="N34" s="320"/>
      <c r="O34" s="320"/>
      <c r="P34" s="321"/>
      <c r="R34" s="287" t="s">
        <v>70</v>
      </c>
      <c r="S34" s="287"/>
      <c r="T34" s="319"/>
      <c r="U34" s="320"/>
      <c r="V34" s="320"/>
      <c r="W34" s="320"/>
      <c r="X34" s="320"/>
      <c r="Y34" s="320"/>
      <c r="Z34" s="320"/>
      <c r="AA34" s="320"/>
      <c r="AB34" s="320"/>
      <c r="AC34" s="320"/>
      <c r="AD34" s="320"/>
      <c r="AE34" s="320"/>
      <c r="AF34" s="321"/>
      <c r="AH34" s="287" t="s">
        <v>70</v>
      </c>
      <c r="AI34" s="287"/>
      <c r="AJ34" s="292"/>
      <c r="AK34" s="293"/>
      <c r="AL34" s="293"/>
      <c r="AM34" s="293"/>
      <c r="AN34" s="293"/>
      <c r="AO34" s="293"/>
      <c r="AP34" s="293"/>
      <c r="AQ34" s="293"/>
      <c r="AR34" s="293"/>
      <c r="AS34" s="293"/>
      <c r="AT34" s="293"/>
      <c r="AU34" s="293"/>
      <c r="AV34" s="294"/>
    </row>
    <row r="35" spans="2:48" s="104" customFormat="1" ht="54" customHeight="1" x14ac:dyDescent="0.25">
      <c r="B35" s="287" t="s">
        <v>71</v>
      </c>
      <c r="C35" s="287"/>
      <c r="D35" s="297"/>
      <c r="E35" s="297"/>
      <c r="F35" s="297"/>
      <c r="G35" s="297"/>
      <c r="H35" s="297"/>
      <c r="I35" s="297"/>
      <c r="J35" s="297"/>
      <c r="K35" s="297"/>
      <c r="L35" s="297"/>
      <c r="M35" s="297"/>
      <c r="N35" s="297"/>
      <c r="O35" s="297"/>
      <c r="P35" s="297"/>
      <c r="R35" s="287" t="s">
        <v>71</v>
      </c>
      <c r="S35" s="287"/>
      <c r="T35" s="297"/>
      <c r="U35" s="297"/>
      <c r="V35" s="297"/>
      <c r="W35" s="297"/>
      <c r="X35" s="297"/>
      <c r="Y35" s="297"/>
      <c r="Z35" s="297"/>
      <c r="AA35" s="297"/>
      <c r="AB35" s="297"/>
      <c r="AC35" s="297"/>
      <c r="AD35" s="297"/>
      <c r="AE35" s="297"/>
      <c r="AF35" s="297"/>
      <c r="AH35" s="287" t="s">
        <v>71</v>
      </c>
      <c r="AI35" s="287"/>
      <c r="AJ35" s="295"/>
      <c r="AK35" s="295"/>
      <c r="AL35" s="295"/>
      <c r="AM35" s="295"/>
      <c r="AN35" s="295"/>
      <c r="AO35" s="295"/>
      <c r="AP35" s="295"/>
      <c r="AQ35" s="295"/>
      <c r="AR35" s="295"/>
      <c r="AS35" s="295"/>
      <c r="AT35" s="295"/>
      <c r="AU35" s="295"/>
      <c r="AV35" s="295"/>
    </row>
    <row r="36" spans="2:48" s="104" customFormat="1" ht="94.5" customHeight="1" x14ac:dyDescent="0.25">
      <c r="B36" s="287" t="s">
        <v>216</v>
      </c>
      <c r="C36" s="287"/>
      <c r="D36" s="297"/>
      <c r="E36" s="297"/>
      <c r="F36" s="297"/>
      <c r="G36" s="297"/>
      <c r="H36" s="297"/>
      <c r="I36" s="297"/>
      <c r="J36" s="297"/>
      <c r="K36" s="297"/>
      <c r="L36" s="297"/>
      <c r="M36" s="297"/>
      <c r="N36" s="297"/>
      <c r="O36" s="297"/>
      <c r="P36" s="297"/>
      <c r="R36" s="287" t="s">
        <v>216</v>
      </c>
      <c r="S36" s="287"/>
      <c r="T36" s="328"/>
      <c r="U36" s="328"/>
      <c r="V36" s="328"/>
      <c r="W36" s="328"/>
      <c r="X36" s="328"/>
      <c r="Y36" s="328"/>
      <c r="Z36" s="328"/>
      <c r="AA36" s="328"/>
      <c r="AB36" s="328"/>
      <c r="AC36" s="328"/>
      <c r="AD36" s="328"/>
      <c r="AE36" s="328"/>
      <c r="AF36" s="328"/>
      <c r="AH36" s="287" t="s">
        <v>216</v>
      </c>
      <c r="AI36" s="287"/>
      <c r="AJ36" s="295"/>
      <c r="AK36" s="295"/>
      <c r="AL36" s="295"/>
      <c r="AM36" s="295"/>
      <c r="AN36" s="295"/>
      <c r="AO36" s="295"/>
      <c r="AP36" s="295"/>
      <c r="AQ36" s="295"/>
      <c r="AR36" s="295"/>
      <c r="AS36" s="295"/>
      <c r="AT36" s="295"/>
      <c r="AU36" s="295"/>
      <c r="AV36" s="295"/>
    </row>
  </sheetData>
  <mergeCells count="84">
    <mergeCell ref="B35:C35"/>
    <mergeCell ref="D35:P35"/>
    <mergeCell ref="B36:C36"/>
    <mergeCell ref="D36:P36"/>
    <mergeCell ref="B32:C32"/>
    <mergeCell ref="D32:P32"/>
    <mergeCell ref="B33:C33"/>
    <mergeCell ref="D33:P33"/>
    <mergeCell ref="B34:C34"/>
    <mergeCell ref="D34:P34"/>
    <mergeCell ref="B29:C29"/>
    <mergeCell ref="D29:P29"/>
    <mergeCell ref="B30:C30"/>
    <mergeCell ref="D30:P30"/>
    <mergeCell ref="B31:C31"/>
    <mergeCell ref="D31:P31"/>
    <mergeCell ref="B26:C26"/>
    <mergeCell ref="D26:P26"/>
    <mergeCell ref="B27:C27"/>
    <mergeCell ref="D27:P27"/>
    <mergeCell ref="B28:C28"/>
    <mergeCell ref="D28:P28"/>
    <mergeCell ref="B1:P2"/>
    <mergeCell ref="B3:P3"/>
    <mergeCell ref="B7:P23"/>
    <mergeCell ref="B24:P24"/>
    <mergeCell ref="B25:C25"/>
    <mergeCell ref="D25:P25"/>
    <mergeCell ref="R36:S36"/>
    <mergeCell ref="T36:AF36"/>
    <mergeCell ref="R34:S34"/>
    <mergeCell ref="T34:AF34"/>
    <mergeCell ref="R35:S35"/>
    <mergeCell ref="T35:AF35"/>
    <mergeCell ref="R32:S32"/>
    <mergeCell ref="T32:AF32"/>
    <mergeCell ref="R33:S33"/>
    <mergeCell ref="T33:AF33"/>
    <mergeCell ref="R30:S30"/>
    <mergeCell ref="T30:AF30"/>
    <mergeCell ref="R31:S31"/>
    <mergeCell ref="T31:AF31"/>
    <mergeCell ref="R28:S28"/>
    <mergeCell ref="T28:AF28"/>
    <mergeCell ref="R29:S29"/>
    <mergeCell ref="T29:AF29"/>
    <mergeCell ref="R26:S26"/>
    <mergeCell ref="T26:AF26"/>
    <mergeCell ref="R27:S27"/>
    <mergeCell ref="T27:AF27"/>
    <mergeCell ref="R24:AF24"/>
    <mergeCell ref="R25:S25"/>
    <mergeCell ref="T25:AF25"/>
    <mergeCell ref="R1:AF2"/>
    <mergeCell ref="R3:AF3"/>
    <mergeCell ref="R7:AF23"/>
    <mergeCell ref="AH1:AV2"/>
    <mergeCell ref="AH3:AV3"/>
    <mergeCell ref="AH7:AV23"/>
    <mergeCell ref="AH24:AV24"/>
    <mergeCell ref="AH25:AI25"/>
    <mergeCell ref="AJ25:AV25"/>
    <mergeCell ref="AH26:AI26"/>
    <mergeCell ref="AJ26:AV26"/>
    <mergeCell ref="AH27:AI27"/>
    <mergeCell ref="AJ27:AV27"/>
    <mergeCell ref="AH28:AI28"/>
    <mergeCell ref="AJ28:AV28"/>
    <mergeCell ref="AH29:AI29"/>
    <mergeCell ref="AJ29:AV29"/>
    <mergeCell ref="AH30:AI30"/>
    <mergeCell ref="AJ30:AV30"/>
    <mergeCell ref="AH31:AI31"/>
    <mergeCell ref="AJ31:AV31"/>
    <mergeCell ref="AH35:AI35"/>
    <mergeCell ref="AJ35:AV35"/>
    <mergeCell ref="AH36:AI36"/>
    <mergeCell ref="AJ36:AV36"/>
    <mergeCell ref="AH32:AI32"/>
    <mergeCell ref="AJ32:AV32"/>
    <mergeCell ref="AH33:AI33"/>
    <mergeCell ref="AJ33:AV33"/>
    <mergeCell ref="AH34:AI34"/>
    <mergeCell ref="AJ34:AV34"/>
  </mergeCells>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E14873-FF4A-4A3D-9F0D-0ABE0E4F86C3}">
  <dimension ref="A1:D17"/>
  <sheetViews>
    <sheetView workbookViewId="0">
      <selection activeCell="D17" sqref="D17"/>
    </sheetView>
  </sheetViews>
  <sheetFormatPr baseColWidth="10" defaultRowHeight="15" x14ac:dyDescent="0.25"/>
  <sheetData>
    <row r="1" spans="1:4" x14ac:dyDescent="0.25">
      <c r="A1">
        <f>28/60</f>
        <v>0.46666666666666667</v>
      </c>
    </row>
    <row r="2" spans="1:4" x14ac:dyDescent="0.25">
      <c r="A2" s="217">
        <f>30+A1</f>
        <v>30.466666666666665</v>
      </c>
    </row>
    <row r="4" spans="1:4" x14ac:dyDescent="0.25">
      <c r="A4">
        <f>A2/60</f>
        <v>0.50777777777777777</v>
      </c>
    </row>
    <row r="6" spans="1:4" x14ac:dyDescent="0.25">
      <c r="A6">
        <f>54/60</f>
        <v>0.9</v>
      </c>
    </row>
    <row r="7" spans="1:4" x14ac:dyDescent="0.25">
      <c r="A7">
        <f>25+A6</f>
        <v>25.9</v>
      </c>
      <c r="D7">
        <f>5/60</f>
        <v>8.3333333333333329E-2</v>
      </c>
    </row>
    <row r="8" spans="1:4" x14ac:dyDescent="0.25">
      <c r="A8" s="216">
        <f>A7/60</f>
        <v>0.43166666666666664</v>
      </c>
      <c r="D8" s="216">
        <f>1+D7</f>
        <v>1.0833333333333333</v>
      </c>
    </row>
    <row r="10" spans="1:4" x14ac:dyDescent="0.25">
      <c r="D10" s="219">
        <v>7.2916666666666671E-2</v>
      </c>
    </row>
    <row r="11" spans="1:4" x14ac:dyDescent="0.25">
      <c r="D11">
        <f>45/60</f>
        <v>0.75</v>
      </c>
    </row>
    <row r="12" spans="1:4" x14ac:dyDescent="0.25">
      <c r="D12">
        <f>1+0.75</f>
        <v>1.75</v>
      </c>
    </row>
    <row r="14" spans="1:4" x14ac:dyDescent="0.25">
      <c r="D14" s="216">
        <f>35/60</f>
        <v>0.58333333333333337</v>
      </c>
    </row>
    <row r="16" spans="1:4" x14ac:dyDescent="0.25">
      <c r="D16" s="220">
        <f>1+(5/60)</f>
        <v>1.0833333333333333</v>
      </c>
    </row>
    <row r="17" spans="4:4" x14ac:dyDescent="0.25">
      <c r="D17" s="216">
        <f>1+(19/60)</f>
        <v>1.3166666666666667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B1:AI88"/>
  <sheetViews>
    <sheetView showGridLines="0" zoomScale="80" zoomScaleNormal="80" workbookViewId="0">
      <selection activeCell="B7" sqref="B7:P23"/>
    </sheetView>
  </sheetViews>
  <sheetFormatPr baseColWidth="10" defaultColWidth="11.42578125" defaultRowHeight="14.25" x14ac:dyDescent="0.2"/>
  <cols>
    <col min="1" max="1" width="1.7109375" style="97" customWidth="1"/>
    <col min="2" max="2" width="5.85546875" style="97" bestFit="1" customWidth="1"/>
    <col min="3" max="3" width="7.85546875" style="97" customWidth="1"/>
    <col min="4" max="4" width="5.85546875" style="97" bestFit="1" customWidth="1"/>
    <col min="5" max="5" width="6.7109375" style="97" bestFit="1" customWidth="1"/>
    <col min="6" max="8" width="5.85546875" style="97" bestFit="1" customWidth="1"/>
    <col min="9" max="9" width="6.7109375" style="97" bestFit="1" customWidth="1"/>
    <col min="10" max="12" width="5.85546875" style="97" bestFit="1" customWidth="1"/>
    <col min="13" max="13" width="6.28515625" style="97" bestFit="1" customWidth="1"/>
    <col min="14" max="14" width="19.28515625" style="98" customWidth="1"/>
    <col min="15" max="16" width="11.42578125" style="97"/>
    <col min="17" max="17" width="6" style="97" customWidth="1"/>
    <col min="18" max="18" width="5.85546875" style="97" customWidth="1"/>
    <col min="19" max="19" width="6.7109375" style="97" customWidth="1"/>
    <col min="20" max="20" width="5.7109375" style="97" bestFit="1" customWidth="1"/>
    <col min="21" max="21" width="6.5703125" style="97" customWidth="1"/>
    <col min="22" max="22" width="5.7109375" style="97" bestFit="1" customWidth="1"/>
    <col min="23" max="24" width="4.85546875" style="97" bestFit="1" customWidth="1"/>
    <col min="25" max="25" width="6.5703125" style="97" customWidth="1"/>
    <col min="26" max="26" width="4.85546875" style="97" bestFit="1" customWidth="1"/>
    <col min="27" max="28" width="5.28515625" style="97" bestFit="1" customWidth="1"/>
    <col min="29" max="29" width="6.5703125" style="97" customWidth="1"/>
    <col min="30" max="30" width="16.42578125" style="97" customWidth="1"/>
    <col min="31" max="16384" width="11.42578125" style="97"/>
  </cols>
  <sheetData>
    <row r="1" spans="2:32" ht="21" customHeight="1" x14ac:dyDescent="0.2">
      <c r="B1" s="329" t="s">
        <v>217</v>
      </c>
      <c r="C1" s="330"/>
      <c r="D1" s="330"/>
      <c r="E1" s="330"/>
      <c r="F1" s="330"/>
      <c r="G1" s="330"/>
      <c r="H1" s="330"/>
      <c r="I1" s="330"/>
      <c r="J1" s="330"/>
      <c r="K1" s="330"/>
      <c r="L1" s="330"/>
      <c r="M1" s="330"/>
      <c r="N1" s="330"/>
      <c r="O1" s="330"/>
      <c r="P1" s="330"/>
      <c r="R1" s="329" t="s">
        <v>218</v>
      </c>
      <c r="S1" s="330"/>
      <c r="T1" s="330"/>
      <c r="U1" s="330"/>
      <c r="V1" s="330"/>
      <c r="W1" s="330"/>
      <c r="X1" s="330"/>
      <c r="Y1" s="330"/>
      <c r="Z1" s="330"/>
      <c r="AA1" s="330"/>
      <c r="AB1" s="330"/>
      <c r="AC1" s="330"/>
      <c r="AD1" s="330"/>
      <c r="AE1" s="330"/>
      <c r="AF1" s="330"/>
    </row>
    <row r="2" spans="2:32" ht="17.25" customHeight="1" x14ac:dyDescent="0.2">
      <c r="B2" s="331"/>
      <c r="C2" s="331"/>
      <c r="D2" s="331"/>
      <c r="E2" s="331"/>
      <c r="F2" s="331"/>
      <c r="G2" s="331"/>
      <c r="H2" s="331"/>
      <c r="I2" s="331"/>
      <c r="J2" s="331"/>
      <c r="K2" s="331"/>
      <c r="L2" s="331"/>
      <c r="M2" s="331"/>
      <c r="N2" s="331"/>
      <c r="O2" s="331"/>
      <c r="P2" s="331"/>
      <c r="R2" s="331"/>
      <c r="S2" s="331"/>
      <c r="T2" s="331"/>
      <c r="U2" s="331"/>
      <c r="V2" s="331"/>
      <c r="W2" s="331"/>
      <c r="X2" s="331"/>
      <c r="Y2" s="331"/>
      <c r="Z2" s="331"/>
      <c r="AA2" s="331"/>
      <c r="AB2" s="331"/>
      <c r="AC2" s="331"/>
      <c r="AD2" s="331"/>
      <c r="AE2" s="331"/>
      <c r="AF2" s="331"/>
    </row>
    <row r="3" spans="2:32" ht="15" x14ac:dyDescent="0.25">
      <c r="B3" s="277" t="s">
        <v>199</v>
      </c>
      <c r="C3" s="277"/>
      <c r="D3" s="277"/>
      <c r="E3" s="277"/>
      <c r="F3" s="277"/>
      <c r="G3" s="277"/>
      <c r="H3" s="277"/>
      <c r="I3" s="277"/>
      <c r="J3" s="277"/>
      <c r="K3" s="277"/>
      <c r="L3" s="277"/>
      <c r="M3" s="277"/>
      <c r="N3" s="277"/>
      <c r="O3" s="277"/>
      <c r="P3" s="277"/>
      <c r="R3" s="277" t="s">
        <v>199</v>
      </c>
      <c r="S3" s="277"/>
      <c r="T3" s="277"/>
      <c r="U3" s="277"/>
      <c r="V3" s="277"/>
      <c r="W3" s="277"/>
      <c r="X3" s="277"/>
      <c r="Y3" s="277"/>
      <c r="Z3" s="277"/>
      <c r="AA3" s="277"/>
      <c r="AB3" s="277"/>
      <c r="AC3" s="277"/>
      <c r="AD3" s="277"/>
      <c r="AE3" s="277"/>
      <c r="AF3" s="277"/>
    </row>
    <row r="4" spans="2:32" s="107" customFormat="1" ht="30" customHeight="1" x14ac:dyDescent="0.2">
      <c r="B4" s="149" t="s">
        <v>200</v>
      </c>
      <c r="C4" s="149" t="s">
        <v>201</v>
      </c>
      <c r="D4" s="149" t="s">
        <v>202</v>
      </c>
      <c r="E4" s="149" t="s">
        <v>203</v>
      </c>
      <c r="F4" s="149" t="s">
        <v>204</v>
      </c>
      <c r="G4" s="149" t="s">
        <v>205</v>
      </c>
      <c r="H4" s="149" t="s">
        <v>206</v>
      </c>
      <c r="I4" s="149" t="s">
        <v>207</v>
      </c>
      <c r="J4" s="149" t="s">
        <v>208</v>
      </c>
      <c r="K4" s="149" t="s">
        <v>209</v>
      </c>
      <c r="L4" s="149" t="s">
        <v>210</v>
      </c>
      <c r="M4" s="149" t="s">
        <v>211</v>
      </c>
      <c r="N4" s="149" t="s">
        <v>245</v>
      </c>
      <c r="O4" s="149" t="s">
        <v>213</v>
      </c>
      <c r="P4" s="149" t="s">
        <v>214</v>
      </c>
      <c r="R4" s="149" t="s">
        <v>200</v>
      </c>
      <c r="S4" s="149" t="s">
        <v>201</v>
      </c>
      <c r="T4" s="149" t="s">
        <v>202</v>
      </c>
      <c r="U4" s="149" t="s">
        <v>203</v>
      </c>
      <c r="V4" s="149" t="s">
        <v>204</v>
      </c>
      <c r="W4" s="149" t="s">
        <v>205</v>
      </c>
      <c r="X4" s="149" t="s">
        <v>206</v>
      </c>
      <c r="Y4" s="149" t="s">
        <v>207</v>
      </c>
      <c r="Z4" s="149" t="s">
        <v>208</v>
      </c>
      <c r="AA4" s="149" t="s">
        <v>209</v>
      </c>
      <c r="AB4" s="149" t="s">
        <v>210</v>
      </c>
      <c r="AC4" s="149" t="s">
        <v>211</v>
      </c>
      <c r="AD4" s="149" t="s">
        <v>212</v>
      </c>
      <c r="AE4" s="149" t="s">
        <v>213</v>
      </c>
      <c r="AF4" s="149" t="s">
        <v>214</v>
      </c>
    </row>
    <row r="5" spans="2:32" s="145" customFormat="1" ht="21.75" customHeight="1" x14ac:dyDescent="0.25">
      <c r="B5" s="143"/>
      <c r="C5" s="143"/>
      <c r="D5" s="143"/>
      <c r="E5" s="144"/>
      <c r="F5" s="143"/>
      <c r="G5" s="143"/>
      <c r="H5" s="143"/>
      <c r="I5" s="144"/>
      <c r="J5" s="143"/>
      <c r="K5" s="143"/>
      <c r="L5" s="143"/>
      <c r="M5" s="144"/>
      <c r="N5" s="142">
        <f>+(E5+I5+M5)/3</f>
        <v>0</v>
      </c>
      <c r="O5" s="142">
        <v>0.85</v>
      </c>
      <c r="P5" s="142">
        <v>1</v>
      </c>
      <c r="R5" s="143"/>
      <c r="S5" s="143"/>
      <c r="T5" s="143"/>
      <c r="U5" s="144"/>
      <c r="V5" s="143"/>
      <c r="W5" s="143"/>
      <c r="X5" s="143"/>
      <c r="Y5" s="144"/>
      <c r="Z5" s="143"/>
      <c r="AA5" s="143"/>
      <c r="AB5" s="143"/>
      <c r="AC5" s="144"/>
      <c r="AD5" s="142">
        <f>+(U5+Y5+AC5)/3</f>
        <v>0</v>
      </c>
      <c r="AE5" s="142">
        <v>1</v>
      </c>
      <c r="AF5" s="142"/>
    </row>
    <row r="6" spans="2:32" ht="1.5" customHeight="1" x14ac:dyDescent="0.2">
      <c r="B6" s="141">
        <f>+$O$5</f>
        <v>0.85</v>
      </c>
      <c r="C6" s="140">
        <f t="shared" ref="C6:M6" si="0">+$O$5</f>
        <v>0.85</v>
      </c>
      <c r="D6" s="140">
        <f t="shared" si="0"/>
        <v>0.85</v>
      </c>
      <c r="E6" s="140">
        <f t="shared" si="0"/>
        <v>0.85</v>
      </c>
      <c r="F6" s="140">
        <f t="shared" si="0"/>
        <v>0.85</v>
      </c>
      <c r="G6" s="140">
        <f t="shared" si="0"/>
        <v>0.85</v>
      </c>
      <c r="H6" s="140">
        <f t="shared" si="0"/>
        <v>0.85</v>
      </c>
      <c r="I6" s="140">
        <f t="shared" si="0"/>
        <v>0.85</v>
      </c>
      <c r="J6" s="140">
        <f t="shared" si="0"/>
        <v>0.85</v>
      </c>
      <c r="K6" s="140">
        <f t="shared" si="0"/>
        <v>0.85</v>
      </c>
      <c r="L6" s="140">
        <f t="shared" si="0"/>
        <v>0.85</v>
      </c>
      <c r="M6" s="140">
        <f t="shared" si="0"/>
        <v>0.85</v>
      </c>
      <c r="N6" s="118"/>
      <c r="O6" s="118"/>
      <c r="P6" s="119"/>
      <c r="R6" s="141">
        <f>+$AE$5</f>
        <v>1</v>
      </c>
      <c r="S6" s="140">
        <f t="shared" ref="S6:AC6" si="1">+$AE$5</f>
        <v>1</v>
      </c>
      <c r="T6" s="140">
        <f t="shared" si="1"/>
        <v>1</v>
      </c>
      <c r="U6" s="140">
        <f t="shared" si="1"/>
        <v>1</v>
      </c>
      <c r="V6" s="140">
        <f t="shared" si="1"/>
        <v>1</v>
      </c>
      <c r="W6" s="140">
        <f t="shared" si="1"/>
        <v>1</v>
      </c>
      <c r="X6" s="140">
        <f t="shared" si="1"/>
        <v>1</v>
      </c>
      <c r="Y6" s="140">
        <f t="shared" si="1"/>
        <v>1</v>
      </c>
      <c r="Z6" s="140">
        <f t="shared" si="1"/>
        <v>1</v>
      </c>
      <c r="AA6" s="140">
        <f t="shared" si="1"/>
        <v>1</v>
      </c>
      <c r="AB6" s="140">
        <f t="shared" si="1"/>
        <v>1</v>
      </c>
      <c r="AC6" s="140">
        <f t="shared" si="1"/>
        <v>1</v>
      </c>
      <c r="AD6" s="140"/>
      <c r="AE6" s="140"/>
      <c r="AF6" s="148"/>
    </row>
    <row r="7" spans="2:32" x14ac:dyDescent="0.2">
      <c r="B7" s="278"/>
      <c r="C7" s="279"/>
      <c r="D7" s="279"/>
      <c r="E7" s="279"/>
      <c r="F7" s="279"/>
      <c r="G7" s="279"/>
      <c r="H7" s="279"/>
      <c r="I7" s="279"/>
      <c r="J7" s="279"/>
      <c r="K7" s="279"/>
      <c r="L7" s="279"/>
      <c r="M7" s="279"/>
      <c r="N7" s="279"/>
      <c r="O7" s="279"/>
      <c r="P7" s="280"/>
      <c r="R7" s="278"/>
      <c r="S7" s="279"/>
      <c r="T7" s="279"/>
      <c r="U7" s="279"/>
      <c r="V7" s="279"/>
      <c r="W7" s="279"/>
      <c r="X7" s="279"/>
      <c r="Y7" s="279"/>
      <c r="Z7" s="279"/>
      <c r="AA7" s="279"/>
      <c r="AB7" s="279"/>
      <c r="AC7" s="279"/>
      <c r="AD7" s="279"/>
      <c r="AE7" s="279"/>
      <c r="AF7" s="280"/>
    </row>
    <row r="8" spans="2:32" x14ac:dyDescent="0.2">
      <c r="B8" s="278"/>
      <c r="C8" s="279"/>
      <c r="D8" s="279"/>
      <c r="E8" s="279"/>
      <c r="F8" s="279"/>
      <c r="G8" s="279"/>
      <c r="H8" s="279"/>
      <c r="I8" s="279"/>
      <c r="J8" s="279"/>
      <c r="K8" s="279"/>
      <c r="L8" s="279"/>
      <c r="M8" s="279"/>
      <c r="N8" s="279"/>
      <c r="O8" s="279"/>
      <c r="P8" s="280"/>
      <c r="R8" s="278"/>
      <c r="S8" s="279"/>
      <c r="T8" s="279"/>
      <c r="U8" s="279"/>
      <c r="V8" s="279"/>
      <c r="W8" s="279"/>
      <c r="X8" s="279"/>
      <c r="Y8" s="279"/>
      <c r="Z8" s="279"/>
      <c r="AA8" s="279"/>
      <c r="AB8" s="279"/>
      <c r="AC8" s="279"/>
      <c r="AD8" s="279"/>
      <c r="AE8" s="279"/>
      <c r="AF8" s="280"/>
    </row>
    <row r="9" spans="2:32" x14ac:dyDescent="0.2">
      <c r="B9" s="278"/>
      <c r="C9" s="279"/>
      <c r="D9" s="279"/>
      <c r="E9" s="279"/>
      <c r="F9" s="279"/>
      <c r="G9" s="279"/>
      <c r="H9" s="279"/>
      <c r="I9" s="279"/>
      <c r="J9" s="279"/>
      <c r="K9" s="279"/>
      <c r="L9" s="279"/>
      <c r="M9" s="279"/>
      <c r="N9" s="279"/>
      <c r="O9" s="279"/>
      <c r="P9" s="280"/>
      <c r="R9" s="278"/>
      <c r="S9" s="279"/>
      <c r="T9" s="279"/>
      <c r="U9" s="279"/>
      <c r="V9" s="279"/>
      <c r="W9" s="279"/>
      <c r="X9" s="279"/>
      <c r="Y9" s="279"/>
      <c r="Z9" s="279"/>
      <c r="AA9" s="279"/>
      <c r="AB9" s="279"/>
      <c r="AC9" s="279"/>
      <c r="AD9" s="279"/>
      <c r="AE9" s="279"/>
      <c r="AF9" s="280"/>
    </row>
    <row r="10" spans="2:32" x14ac:dyDescent="0.2">
      <c r="B10" s="278"/>
      <c r="C10" s="279"/>
      <c r="D10" s="279"/>
      <c r="E10" s="279"/>
      <c r="F10" s="279"/>
      <c r="G10" s="279"/>
      <c r="H10" s="279"/>
      <c r="I10" s="279"/>
      <c r="J10" s="279"/>
      <c r="K10" s="279"/>
      <c r="L10" s="279"/>
      <c r="M10" s="279"/>
      <c r="N10" s="279"/>
      <c r="O10" s="279"/>
      <c r="P10" s="280"/>
      <c r="R10" s="278"/>
      <c r="S10" s="279"/>
      <c r="T10" s="279"/>
      <c r="U10" s="279"/>
      <c r="V10" s="279"/>
      <c r="W10" s="279"/>
      <c r="X10" s="279"/>
      <c r="Y10" s="279"/>
      <c r="Z10" s="279"/>
      <c r="AA10" s="279"/>
      <c r="AB10" s="279"/>
      <c r="AC10" s="279"/>
      <c r="AD10" s="279"/>
      <c r="AE10" s="279"/>
      <c r="AF10" s="280"/>
    </row>
    <row r="11" spans="2:32" x14ac:dyDescent="0.2">
      <c r="B11" s="278"/>
      <c r="C11" s="279"/>
      <c r="D11" s="279"/>
      <c r="E11" s="279"/>
      <c r="F11" s="279"/>
      <c r="G11" s="279"/>
      <c r="H11" s="279"/>
      <c r="I11" s="279"/>
      <c r="J11" s="279"/>
      <c r="K11" s="279"/>
      <c r="L11" s="279"/>
      <c r="M11" s="279"/>
      <c r="N11" s="279"/>
      <c r="O11" s="279"/>
      <c r="P11" s="280"/>
      <c r="R11" s="278"/>
      <c r="S11" s="279"/>
      <c r="T11" s="279"/>
      <c r="U11" s="279"/>
      <c r="V11" s="279"/>
      <c r="W11" s="279"/>
      <c r="X11" s="279"/>
      <c r="Y11" s="279"/>
      <c r="Z11" s="279"/>
      <c r="AA11" s="279"/>
      <c r="AB11" s="279"/>
      <c r="AC11" s="279"/>
      <c r="AD11" s="279"/>
      <c r="AE11" s="279"/>
      <c r="AF11" s="280"/>
    </row>
    <row r="12" spans="2:32" x14ac:dyDescent="0.2">
      <c r="B12" s="278"/>
      <c r="C12" s="279"/>
      <c r="D12" s="279"/>
      <c r="E12" s="279"/>
      <c r="F12" s="279"/>
      <c r="G12" s="279"/>
      <c r="H12" s="279"/>
      <c r="I12" s="279"/>
      <c r="J12" s="279"/>
      <c r="K12" s="279"/>
      <c r="L12" s="279"/>
      <c r="M12" s="279"/>
      <c r="N12" s="279"/>
      <c r="O12" s="279"/>
      <c r="P12" s="280"/>
      <c r="R12" s="278"/>
      <c r="S12" s="279"/>
      <c r="T12" s="279"/>
      <c r="U12" s="279"/>
      <c r="V12" s="279"/>
      <c r="W12" s="279"/>
      <c r="X12" s="279"/>
      <c r="Y12" s="279"/>
      <c r="Z12" s="279"/>
      <c r="AA12" s="279"/>
      <c r="AB12" s="279"/>
      <c r="AC12" s="279"/>
      <c r="AD12" s="279"/>
      <c r="AE12" s="279"/>
      <c r="AF12" s="280"/>
    </row>
    <row r="13" spans="2:32" x14ac:dyDescent="0.2">
      <c r="B13" s="278"/>
      <c r="C13" s="279"/>
      <c r="D13" s="279"/>
      <c r="E13" s="279"/>
      <c r="F13" s="279"/>
      <c r="G13" s="279"/>
      <c r="H13" s="279"/>
      <c r="I13" s="279"/>
      <c r="J13" s="279"/>
      <c r="K13" s="279"/>
      <c r="L13" s="279"/>
      <c r="M13" s="279"/>
      <c r="N13" s="279"/>
      <c r="O13" s="279"/>
      <c r="P13" s="280"/>
      <c r="R13" s="278"/>
      <c r="S13" s="279"/>
      <c r="T13" s="279"/>
      <c r="U13" s="279"/>
      <c r="V13" s="279"/>
      <c r="W13" s="279"/>
      <c r="X13" s="279"/>
      <c r="Y13" s="279"/>
      <c r="Z13" s="279"/>
      <c r="AA13" s="279"/>
      <c r="AB13" s="279"/>
      <c r="AC13" s="279"/>
      <c r="AD13" s="279"/>
      <c r="AE13" s="279"/>
      <c r="AF13" s="280"/>
    </row>
    <row r="14" spans="2:32" x14ac:dyDescent="0.2">
      <c r="B14" s="278"/>
      <c r="C14" s="279"/>
      <c r="D14" s="279"/>
      <c r="E14" s="279"/>
      <c r="F14" s="279"/>
      <c r="G14" s="279"/>
      <c r="H14" s="279"/>
      <c r="I14" s="279"/>
      <c r="J14" s="279"/>
      <c r="K14" s="279"/>
      <c r="L14" s="279"/>
      <c r="M14" s="279"/>
      <c r="N14" s="279"/>
      <c r="O14" s="279"/>
      <c r="P14" s="280"/>
      <c r="R14" s="278"/>
      <c r="S14" s="279"/>
      <c r="T14" s="279"/>
      <c r="U14" s="279"/>
      <c r="V14" s="279"/>
      <c r="W14" s="279"/>
      <c r="X14" s="279"/>
      <c r="Y14" s="279"/>
      <c r="Z14" s="279"/>
      <c r="AA14" s="279"/>
      <c r="AB14" s="279"/>
      <c r="AC14" s="279"/>
      <c r="AD14" s="279"/>
      <c r="AE14" s="279"/>
      <c r="AF14" s="280"/>
    </row>
    <row r="15" spans="2:32" x14ac:dyDescent="0.2">
      <c r="B15" s="278"/>
      <c r="C15" s="279"/>
      <c r="D15" s="279"/>
      <c r="E15" s="279"/>
      <c r="F15" s="279"/>
      <c r="G15" s="279"/>
      <c r="H15" s="279"/>
      <c r="I15" s="279"/>
      <c r="J15" s="279"/>
      <c r="K15" s="279"/>
      <c r="L15" s="279"/>
      <c r="M15" s="279"/>
      <c r="N15" s="279"/>
      <c r="O15" s="279"/>
      <c r="P15" s="280"/>
      <c r="R15" s="278"/>
      <c r="S15" s="279"/>
      <c r="T15" s="279"/>
      <c r="U15" s="279"/>
      <c r="V15" s="279"/>
      <c r="W15" s="279"/>
      <c r="X15" s="279"/>
      <c r="Y15" s="279"/>
      <c r="Z15" s="279"/>
      <c r="AA15" s="279"/>
      <c r="AB15" s="279"/>
      <c r="AC15" s="279"/>
      <c r="AD15" s="279"/>
      <c r="AE15" s="279"/>
      <c r="AF15" s="280"/>
    </row>
    <row r="16" spans="2:32" x14ac:dyDescent="0.2">
      <c r="B16" s="278"/>
      <c r="C16" s="279"/>
      <c r="D16" s="279"/>
      <c r="E16" s="279"/>
      <c r="F16" s="279"/>
      <c r="G16" s="279"/>
      <c r="H16" s="279"/>
      <c r="I16" s="279"/>
      <c r="J16" s="279"/>
      <c r="K16" s="279"/>
      <c r="L16" s="279"/>
      <c r="M16" s="279"/>
      <c r="N16" s="279"/>
      <c r="O16" s="279"/>
      <c r="P16" s="280"/>
      <c r="R16" s="278"/>
      <c r="S16" s="279"/>
      <c r="T16" s="279"/>
      <c r="U16" s="279"/>
      <c r="V16" s="279"/>
      <c r="W16" s="279"/>
      <c r="X16" s="279"/>
      <c r="Y16" s="279"/>
      <c r="Z16" s="279"/>
      <c r="AA16" s="279"/>
      <c r="AB16" s="279"/>
      <c r="AC16" s="279"/>
      <c r="AD16" s="279"/>
      <c r="AE16" s="279"/>
      <c r="AF16" s="280"/>
    </row>
    <row r="17" spans="2:35" x14ac:dyDescent="0.2">
      <c r="B17" s="278"/>
      <c r="C17" s="279"/>
      <c r="D17" s="279"/>
      <c r="E17" s="279"/>
      <c r="F17" s="279"/>
      <c r="G17" s="279"/>
      <c r="H17" s="279"/>
      <c r="I17" s="279"/>
      <c r="J17" s="279"/>
      <c r="K17" s="279"/>
      <c r="L17" s="279"/>
      <c r="M17" s="279"/>
      <c r="N17" s="279"/>
      <c r="O17" s="279"/>
      <c r="P17" s="280"/>
      <c r="R17" s="278"/>
      <c r="S17" s="279"/>
      <c r="T17" s="279"/>
      <c r="U17" s="279"/>
      <c r="V17" s="279"/>
      <c r="W17" s="279"/>
      <c r="X17" s="279"/>
      <c r="Y17" s="279"/>
      <c r="Z17" s="279"/>
      <c r="AA17" s="279"/>
      <c r="AB17" s="279"/>
      <c r="AC17" s="279"/>
      <c r="AD17" s="279"/>
      <c r="AE17" s="279"/>
      <c r="AF17" s="280"/>
    </row>
    <row r="18" spans="2:35" x14ac:dyDescent="0.2">
      <c r="B18" s="278"/>
      <c r="C18" s="279"/>
      <c r="D18" s="279"/>
      <c r="E18" s="279"/>
      <c r="F18" s="279"/>
      <c r="G18" s="279"/>
      <c r="H18" s="279"/>
      <c r="I18" s="279"/>
      <c r="J18" s="279"/>
      <c r="K18" s="279"/>
      <c r="L18" s="279"/>
      <c r="M18" s="279"/>
      <c r="N18" s="279"/>
      <c r="O18" s="279"/>
      <c r="P18" s="280"/>
      <c r="R18" s="278"/>
      <c r="S18" s="279"/>
      <c r="T18" s="279"/>
      <c r="U18" s="279"/>
      <c r="V18" s="279"/>
      <c r="W18" s="279"/>
      <c r="X18" s="279"/>
      <c r="Y18" s="279"/>
      <c r="Z18" s="279"/>
      <c r="AA18" s="279"/>
      <c r="AB18" s="279"/>
      <c r="AC18" s="279"/>
      <c r="AD18" s="279"/>
      <c r="AE18" s="279"/>
      <c r="AF18" s="280"/>
    </row>
    <row r="19" spans="2:35" x14ac:dyDescent="0.2">
      <c r="B19" s="278"/>
      <c r="C19" s="279"/>
      <c r="D19" s="279"/>
      <c r="E19" s="279"/>
      <c r="F19" s="279"/>
      <c r="G19" s="279"/>
      <c r="H19" s="279"/>
      <c r="I19" s="279"/>
      <c r="J19" s="279"/>
      <c r="K19" s="279"/>
      <c r="L19" s="279"/>
      <c r="M19" s="279"/>
      <c r="N19" s="279"/>
      <c r="O19" s="279"/>
      <c r="P19" s="280"/>
      <c r="R19" s="278"/>
      <c r="S19" s="279"/>
      <c r="T19" s="279"/>
      <c r="U19" s="279"/>
      <c r="V19" s="279"/>
      <c r="W19" s="279"/>
      <c r="X19" s="279"/>
      <c r="Y19" s="279"/>
      <c r="Z19" s="279"/>
      <c r="AA19" s="279"/>
      <c r="AB19" s="279"/>
      <c r="AC19" s="279"/>
      <c r="AD19" s="279"/>
      <c r="AE19" s="279"/>
      <c r="AF19" s="280"/>
    </row>
    <row r="20" spans="2:35" x14ac:dyDescent="0.2">
      <c r="B20" s="278"/>
      <c r="C20" s="279"/>
      <c r="D20" s="279"/>
      <c r="E20" s="279"/>
      <c r="F20" s="279"/>
      <c r="G20" s="279"/>
      <c r="H20" s="279"/>
      <c r="I20" s="279"/>
      <c r="J20" s="279"/>
      <c r="K20" s="279"/>
      <c r="L20" s="279"/>
      <c r="M20" s="279"/>
      <c r="N20" s="279"/>
      <c r="O20" s="279"/>
      <c r="P20" s="280"/>
      <c r="R20" s="278"/>
      <c r="S20" s="279"/>
      <c r="T20" s="279"/>
      <c r="U20" s="279"/>
      <c r="V20" s="279"/>
      <c r="W20" s="279"/>
      <c r="X20" s="279"/>
      <c r="Y20" s="279"/>
      <c r="Z20" s="279"/>
      <c r="AA20" s="279"/>
      <c r="AB20" s="279"/>
      <c r="AC20" s="279"/>
      <c r="AD20" s="279"/>
      <c r="AE20" s="279"/>
      <c r="AF20" s="280"/>
    </row>
    <row r="21" spans="2:35" x14ac:dyDescent="0.2">
      <c r="B21" s="278"/>
      <c r="C21" s="279"/>
      <c r="D21" s="279"/>
      <c r="E21" s="279"/>
      <c r="F21" s="279"/>
      <c r="G21" s="279"/>
      <c r="H21" s="279"/>
      <c r="I21" s="279"/>
      <c r="J21" s="279"/>
      <c r="K21" s="279"/>
      <c r="L21" s="279"/>
      <c r="M21" s="279"/>
      <c r="N21" s="279"/>
      <c r="O21" s="279"/>
      <c r="P21" s="280"/>
      <c r="R21" s="278"/>
      <c r="S21" s="279"/>
      <c r="T21" s="279"/>
      <c r="U21" s="279"/>
      <c r="V21" s="279"/>
      <c r="W21" s="279"/>
      <c r="X21" s="279"/>
      <c r="Y21" s="279"/>
      <c r="Z21" s="279"/>
      <c r="AA21" s="279"/>
      <c r="AB21" s="279"/>
      <c r="AC21" s="279"/>
      <c r="AD21" s="279"/>
      <c r="AE21" s="279"/>
      <c r="AF21" s="280"/>
    </row>
    <row r="22" spans="2:35" x14ac:dyDescent="0.2">
      <c r="B22" s="278"/>
      <c r="C22" s="279"/>
      <c r="D22" s="279"/>
      <c r="E22" s="279"/>
      <c r="F22" s="279"/>
      <c r="G22" s="279"/>
      <c r="H22" s="279"/>
      <c r="I22" s="279"/>
      <c r="J22" s="279"/>
      <c r="K22" s="279"/>
      <c r="L22" s="279"/>
      <c r="M22" s="279"/>
      <c r="N22" s="279"/>
      <c r="O22" s="279"/>
      <c r="P22" s="280"/>
      <c r="R22" s="278"/>
      <c r="S22" s="279"/>
      <c r="T22" s="279"/>
      <c r="U22" s="279"/>
      <c r="V22" s="279"/>
      <c r="W22" s="279"/>
      <c r="X22" s="279"/>
      <c r="Y22" s="279"/>
      <c r="Z22" s="279"/>
      <c r="AA22" s="279"/>
      <c r="AB22" s="279"/>
      <c r="AC22" s="279"/>
      <c r="AD22" s="279"/>
      <c r="AE22" s="279"/>
      <c r="AF22" s="280"/>
    </row>
    <row r="23" spans="2:35" x14ac:dyDescent="0.2">
      <c r="B23" s="281"/>
      <c r="C23" s="282"/>
      <c r="D23" s="282"/>
      <c r="E23" s="282"/>
      <c r="F23" s="282"/>
      <c r="G23" s="282"/>
      <c r="H23" s="282"/>
      <c r="I23" s="282"/>
      <c r="J23" s="282"/>
      <c r="K23" s="282"/>
      <c r="L23" s="282"/>
      <c r="M23" s="282"/>
      <c r="N23" s="282"/>
      <c r="O23" s="282"/>
      <c r="P23" s="283"/>
      <c r="R23" s="281"/>
      <c r="S23" s="282"/>
      <c r="T23" s="282"/>
      <c r="U23" s="282"/>
      <c r="V23" s="282"/>
      <c r="W23" s="282"/>
      <c r="X23" s="282"/>
      <c r="Y23" s="282"/>
      <c r="Z23" s="282"/>
      <c r="AA23" s="282"/>
      <c r="AB23" s="282"/>
      <c r="AC23" s="282"/>
      <c r="AD23" s="282"/>
      <c r="AE23" s="282"/>
      <c r="AF23" s="283"/>
    </row>
    <row r="24" spans="2:35" ht="15" x14ac:dyDescent="0.25">
      <c r="B24" s="277" t="s">
        <v>215</v>
      </c>
      <c r="C24" s="277"/>
      <c r="D24" s="277"/>
      <c r="E24" s="277"/>
      <c r="F24" s="277"/>
      <c r="G24" s="277"/>
      <c r="H24" s="277"/>
      <c r="I24" s="277"/>
      <c r="J24" s="277"/>
      <c r="K24" s="277"/>
      <c r="L24" s="277"/>
      <c r="M24" s="277"/>
      <c r="N24" s="277"/>
      <c r="O24" s="277"/>
      <c r="P24" s="277"/>
      <c r="R24" s="277" t="s">
        <v>215</v>
      </c>
      <c r="S24" s="277"/>
      <c r="T24" s="277"/>
      <c r="U24" s="277"/>
      <c r="V24" s="277"/>
      <c r="W24" s="277"/>
      <c r="X24" s="277"/>
      <c r="Y24" s="277"/>
      <c r="Z24" s="277"/>
      <c r="AA24" s="277"/>
      <c r="AB24" s="277"/>
      <c r="AC24" s="277"/>
      <c r="AD24" s="277"/>
      <c r="AE24" s="277"/>
      <c r="AF24" s="277"/>
    </row>
    <row r="25" spans="2:35" s="109" customFormat="1" ht="39" customHeight="1" x14ac:dyDescent="0.25">
      <c r="B25" s="287" t="s">
        <v>260</v>
      </c>
      <c r="C25" s="287"/>
      <c r="D25" s="332"/>
      <c r="E25" s="332"/>
      <c r="F25" s="332"/>
      <c r="G25" s="332"/>
      <c r="H25" s="332"/>
      <c r="I25" s="332"/>
      <c r="J25" s="332"/>
      <c r="K25" s="332"/>
      <c r="L25" s="332"/>
      <c r="M25" s="332"/>
      <c r="N25" s="332"/>
      <c r="O25" s="332"/>
      <c r="P25" s="332"/>
      <c r="R25" s="287" t="s">
        <v>260</v>
      </c>
      <c r="S25" s="287"/>
      <c r="T25" s="332"/>
      <c r="U25" s="332"/>
      <c r="V25" s="332"/>
      <c r="W25" s="332"/>
      <c r="X25" s="332"/>
      <c r="Y25" s="332"/>
      <c r="Z25" s="332"/>
      <c r="AA25" s="332"/>
      <c r="AB25" s="332"/>
      <c r="AC25" s="332"/>
      <c r="AD25" s="332"/>
      <c r="AE25" s="332"/>
      <c r="AF25" s="332"/>
    </row>
    <row r="26" spans="2:35" s="109" customFormat="1" ht="35.25" customHeight="1" x14ac:dyDescent="0.25">
      <c r="B26" s="287" t="s">
        <v>258</v>
      </c>
      <c r="C26" s="287"/>
      <c r="D26" s="333"/>
      <c r="E26" s="333"/>
      <c r="F26" s="333"/>
      <c r="G26" s="333"/>
      <c r="H26" s="333"/>
      <c r="I26" s="333"/>
      <c r="J26" s="333"/>
      <c r="K26" s="333"/>
      <c r="L26" s="333"/>
      <c r="M26" s="333"/>
      <c r="N26" s="333"/>
      <c r="O26" s="333"/>
      <c r="P26" s="333"/>
      <c r="R26" s="287" t="s">
        <v>258</v>
      </c>
      <c r="S26" s="287"/>
      <c r="T26" s="332"/>
      <c r="U26" s="332"/>
      <c r="V26" s="332"/>
      <c r="W26" s="332"/>
      <c r="X26" s="332"/>
      <c r="Y26" s="332"/>
      <c r="Z26" s="332"/>
      <c r="AA26" s="332"/>
      <c r="AB26" s="332"/>
      <c r="AC26" s="332"/>
      <c r="AD26" s="332"/>
      <c r="AE26" s="332"/>
      <c r="AF26" s="332"/>
    </row>
    <row r="27" spans="2:35" s="109" customFormat="1" ht="36" customHeight="1" x14ac:dyDescent="0.25">
      <c r="B27" s="287" t="s">
        <v>259</v>
      </c>
      <c r="C27" s="287"/>
      <c r="D27" s="333"/>
      <c r="E27" s="333"/>
      <c r="F27" s="333"/>
      <c r="G27" s="333"/>
      <c r="H27" s="333"/>
      <c r="I27" s="333"/>
      <c r="J27" s="333"/>
      <c r="K27" s="333"/>
      <c r="L27" s="333"/>
      <c r="M27" s="333"/>
      <c r="N27" s="333"/>
      <c r="O27" s="333"/>
      <c r="P27" s="333"/>
      <c r="R27" s="287" t="s">
        <v>259</v>
      </c>
      <c r="S27" s="287"/>
      <c r="T27" s="333"/>
      <c r="U27" s="333"/>
      <c r="V27" s="333"/>
      <c r="W27" s="333"/>
      <c r="X27" s="333"/>
      <c r="Y27" s="333"/>
      <c r="Z27" s="333"/>
      <c r="AA27" s="333"/>
      <c r="AB27" s="333"/>
      <c r="AC27" s="333"/>
      <c r="AD27" s="333"/>
      <c r="AE27" s="333"/>
      <c r="AF27" s="333"/>
    </row>
    <row r="29" spans="2:35" x14ac:dyDescent="0.2">
      <c r="AH29" s="272"/>
      <c r="AI29" s="272"/>
    </row>
    <row r="30" spans="2:35" x14ac:dyDescent="0.2">
      <c r="AH30" s="272"/>
      <c r="AI30" s="272"/>
    </row>
    <row r="31" spans="2:35" x14ac:dyDescent="0.2">
      <c r="AH31" s="272"/>
      <c r="AI31" s="272"/>
    </row>
    <row r="32" spans="2:35" x14ac:dyDescent="0.2">
      <c r="AH32" s="272"/>
      <c r="AI32" s="272"/>
    </row>
    <row r="33" spans="34:35" x14ac:dyDescent="0.2">
      <c r="AH33" s="272"/>
      <c r="AI33" s="272"/>
    </row>
    <row r="34" spans="34:35" x14ac:dyDescent="0.2">
      <c r="AH34" s="272"/>
      <c r="AI34" s="272"/>
    </row>
    <row r="35" spans="34:35" x14ac:dyDescent="0.2">
      <c r="AH35" s="272"/>
      <c r="AI35" s="272"/>
    </row>
    <row r="36" spans="34:35" x14ac:dyDescent="0.2">
      <c r="AH36" s="272"/>
      <c r="AI36" s="272"/>
    </row>
    <row r="37" spans="34:35" x14ac:dyDescent="0.2">
      <c r="AH37" s="272"/>
      <c r="AI37" s="272"/>
    </row>
    <row r="38" spans="34:35" x14ac:dyDescent="0.2">
      <c r="AH38" s="272"/>
      <c r="AI38" s="272"/>
    </row>
    <row r="39" spans="34:35" x14ac:dyDescent="0.2">
      <c r="AH39" s="272"/>
      <c r="AI39" s="272"/>
    </row>
    <row r="40" spans="34:35" x14ac:dyDescent="0.2">
      <c r="AH40" s="272"/>
      <c r="AI40" s="272"/>
    </row>
    <row r="41" spans="34:35" x14ac:dyDescent="0.2">
      <c r="AH41" s="272"/>
      <c r="AI41" s="272"/>
    </row>
    <row r="42" spans="34:35" x14ac:dyDescent="0.2">
      <c r="AH42" s="272"/>
      <c r="AI42" s="272"/>
    </row>
    <row r="43" spans="34:35" x14ac:dyDescent="0.2">
      <c r="AH43" s="272"/>
      <c r="AI43" s="272"/>
    </row>
    <row r="44" spans="34:35" x14ac:dyDescent="0.2">
      <c r="AH44" s="272"/>
      <c r="AI44" s="272"/>
    </row>
    <row r="45" spans="34:35" x14ac:dyDescent="0.2">
      <c r="AH45" s="272"/>
      <c r="AI45" s="272"/>
    </row>
    <row r="46" spans="34:35" x14ac:dyDescent="0.2">
      <c r="AH46" s="272"/>
      <c r="AI46" s="272"/>
    </row>
    <row r="47" spans="34:35" x14ac:dyDescent="0.2">
      <c r="AH47" s="272"/>
      <c r="AI47" s="272"/>
    </row>
    <row r="48" spans="34:35" x14ac:dyDescent="0.2">
      <c r="AH48" s="272"/>
      <c r="AI48" s="272"/>
    </row>
    <row r="49" spans="34:35" x14ac:dyDescent="0.2">
      <c r="AH49" s="272"/>
      <c r="AI49" s="272"/>
    </row>
    <row r="50" spans="34:35" x14ac:dyDescent="0.2">
      <c r="AH50" s="272"/>
      <c r="AI50" s="272"/>
    </row>
    <row r="51" spans="34:35" x14ac:dyDescent="0.2">
      <c r="AH51" s="272"/>
      <c r="AI51" s="272"/>
    </row>
    <row r="52" spans="34:35" x14ac:dyDescent="0.2">
      <c r="AH52" s="272"/>
      <c r="AI52" s="272"/>
    </row>
    <row r="53" spans="34:35" x14ac:dyDescent="0.2">
      <c r="AH53" s="272"/>
      <c r="AI53" s="272"/>
    </row>
    <row r="54" spans="34:35" x14ac:dyDescent="0.2">
      <c r="AH54" s="272"/>
      <c r="AI54" s="272"/>
    </row>
    <row r="55" spans="34:35" x14ac:dyDescent="0.2">
      <c r="AH55" s="272"/>
      <c r="AI55" s="272"/>
    </row>
    <row r="56" spans="34:35" x14ac:dyDescent="0.2">
      <c r="AH56" s="272"/>
      <c r="AI56" s="272"/>
    </row>
    <row r="57" spans="34:35" x14ac:dyDescent="0.2">
      <c r="AH57" s="272"/>
      <c r="AI57" s="272"/>
    </row>
    <row r="58" spans="34:35" x14ac:dyDescent="0.2">
      <c r="AH58" s="272"/>
      <c r="AI58" s="272"/>
    </row>
    <row r="59" spans="34:35" x14ac:dyDescent="0.2">
      <c r="AH59" s="272"/>
      <c r="AI59" s="272"/>
    </row>
    <row r="60" spans="34:35" x14ac:dyDescent="0.2">
      <c r="AH60" s="272"/>
      <c r="AI60" s="272"/>
    </row>
    <row r="61" spans="34:35" x14ac:dyDescent="0.2">
      <c r="AH61" s="272"/>
      <c r="AI61" s="272"/>
    </row>
    <row r="62" spans="34:35" x14ac:dyDescent="0.2">
      <c r="AH62" s="272"/>
      <c r="AI62" s="272"/>
    </row>
    <row r="63" spans="34:35" x14ac:dyDescent="0.2">
      <c r="AH63" s="272"/>
      <c r="AI63" s="272"/>
    </row>
    <row r="64" spans="34:35" x14ac:dyDescent="0.2">
      <c r="AH64" s="272"/>
      <c r="AI64" s="272"/>
    </row>
    <row r="65" spans="34:35" x14ac:dyDescent="0.2">
      <c r="AH65" s="272"/>
      <c r="AI65" s="272"/>
    </row>
    <row r="66" spans="34:35" x14ac:dyDescent="0.2">
      <c r="AH66" s="272"/>
      <c r="AI66" s="272"/>
    </row>
    <row r="67" spans="34:35" x14ac:dyDescent="0.2">
      <c r="AH67" s="272"/>
      <c r="AI67" s="272"/>
    </row>
    <row r="68" spans="34:35" x14ac:dyDescent="0.2">
      <c r="AH68" s="272"/>
      <c r="AI68" s="272"/>
    </row>
    <row r="69" spans="34:35" x14ac:dyDescent="0.2">
      <c r="AH69" s="272"/>
      <c r="AI69" s="272"/>
    </row>
    <row r="70" spans="34:35" x14ac:dyDescent="0.2">
      <c r="AH70" s="272"/>
      <c r="AI70" s="272"/>
    </row>
    <row r="71" spans="34:35" x14ac:dyDescent="0.2">
      <c r="AH71" s="272"/>
      <c r="AI71" s="272"/>
    </row>
    <row r="72" spans="34:35" x14ac:dyDescent="0.2">
      <c r="AH72" s="272"/>
      <c r="AI72" s="272"/>
    </row>
    <row r="73" spans="34:35" x14ac:dyDescent="0.2">
      <c r="AH73" s="272"/>
      <c r="AI73" s="272"/>
    </row>
    <row r="74" spans="34:35" x14ac:dyDescent="0.2">
      <c r="AH74" s="272"/>
      <c r="AI74" s="272"/>
    </row>
    <row r="75" spans="34:35" x14ac:dyDescent="0.2">
      <c r="AH75" s="272"/>
      <c r="AI75" s="272"/>
    </row>
    <row r="76" spans="34:35" x14ac:dyDescent="0.2">
      <c r="AH76" s="272"/>
      <c r="AI76" s="272"/>
    </row>
    <row r="77" spans="34:35" x14ac:dyDescent="0.2">
      <c r="AH77" s="272"/>
      <c r="AI77" s="272"/>
    </row>
    <row r="78" spans="34:35" x14ac:dyDescent="0.2">
      <c r="AH78" s="272"/>
      <c r="AI78" s="272"/>
    </row>
    <row r="79" spans="34:35" x14ac:dyDescent="0.2">
      <c r="AH79" s="272"/>
      <c r="AI79" s="272"/>
    </row>
    <row r="80" spans="34:35" x14ac:dyDescent="0.2">
      <c r="AH80" s="272"/>
      <c r="AI80" s="272"/>
    </row>
    <row r="81" spans="34:35" x14ac:dyDescent="0.2">
      <c r="AH81" s="272"/>
      <c r="AI81" s="272"/>
    </row>
    <row r="82" spans="34:35" x14ac:dyDescent="0.2">
      <c r="AH82" s="272"/>
      <c r="AI82" s="272"/>
    </row>
    <row r="83" spans="34:35" x14ac:dyDescent="0.2">
      <c r="AH83" s="272"/>
      <c r="AI83" s="272"/>
    </row>
    <row r="84" spans="34:35" x14ac:dyDescent="0.2">
      <c r="AH84" s="272"/>
      <c r="AI84" s="272"/>
    </row>
    <row r="85" spans="34:35" x14ac:dyDescent="0.2">
      <c r="AH85" s="272"/>
      <c r="AI85" s="272"/>
    </row>
    <row r="86" spans="34:35" x14ac:dyDescent="0.2">
      <c r="AH86" s="272"/>
      <c r="AI86" s="272"/>
    </row>
    <row r="87" spans="34:35" x14ac:dyDescent="0.2">
      <c r="AH87" s="272"/>
      <c r="AI87" s="272"/>
    </row>
    <row r="88" spans="34:35" x14ac:dyDescent="0.2">
      <c r="AH88" s="272"/>
      <c r="AI88" s="272"/>
    </row>
  </sheetData>
  <mergeCells count="21">
    <mergeCell ref="AH29:AI88"/>
    <mergeCell ref="B27:C27"/>
    <mergeCell ref="D27:P27"/>
    <mergeCell ref="R27:S27"/>
    <mergeCell ref="T27:AF27"/>
    <mergeCell ref="B25:C25"/>
    <mergeCell ref="D25:P25"/>
    <mergeCell ref="R25:S25"/>
    <mergeCell ref="T25:AF25"/>
    <mergeCell ref="B26:C26"/>
    <mergeCell ref="D26:P26"/>
    <mergeCell ref="R26:S26"/>
    <mergeCell ref="T26:AF26"/>
    <mergeCell ref="B24:P24"/>
    <mergeCell ref="R24:AF24"/>
    <mergeCell ref="B7:P23"/>
    <mergeCell ref="R7:AF23"/>
    <mergeCell ref="B1:P2"/>
    <mergeCell ref="R1:AF2"/>
    <mergeCell ref="B3:P3"/>
    <mergeCell ref="R3:AF3"/>
  </mergeCells>
  <pageMargins left="0.7" right="0.7" top="0.75" bottom="0.75" header="0.3" footer="0.3"/>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FFC56-FA3C-4147-A4AD-4564A2FF6E50}">
  <dimension ref="B1:AF36"/>
  <sheetViews>
    <sheetView showGridLines="0" topLeftCell="B1" zoomScale="85" zoomScaleNormal="85" workbookViewId="0">
      <selection activeCell="B7" sqref="B7:P23"/>
    </sheetView>
  </sheetViews>
  <sheetFormatPr baseColWidth="10" defaultRowHeight="14.25" x14ac:dyDescent="0.2"/>
  <cols>
    <col min="1" max="1" width="2.7109375" style="97" customWidth="1"/>
    <col min="2" max="2" width="5.28515625" style="97" customWidth="1"/>
    <col min="3" max="4" width="6" style="97" customWidth="1"/>
    <col min="5" max="6" width="6.85546875" style="97" customWidth="1"/>
    <col min="7" max="9" width="5.28515625" style="97" customWidth="1"/>
    <col min="10" max="10" width="5.85546875" style="97" customWidth="1"/>
    <col min="11" max="11" width="6.5703125" style="97" customWidth="1"/>
    <col min="12" max="13" width="5.28515625" style="97" customWidth="1"/>
    <col min="14" max="14" width="14.7109375" style="97" customWidth="1"/>
    <col min="15" max="15" width="9.28515625" style="97" customWidth="1"/>
    <col min="16" max="16" width="9.42578125" style="97" customWidth="1"/>
    <col min="17" max="17" width="5.5703125" style="97" customWidth="1"/>
    <col min="18" max="18" width="5.28515625" style="97" customWidth="1"/>
    <col min="19" max="20" width="6" style="97" customWidth="1"/>
    <col min="21" max="22" width="6.85546875" style="97" customWidth="1"/>
    <col min="23" max="25" width="5.28515625" style="97" customWidth="1"/>
    <col min="26" max="26" width="5.85546875" style="97" customWidth="1"/>
    <col min="27" max="27" width="6.5703125" style="97" customWidth="1"/>
    <col min="28" max="29" width="5.28515625" style="97" customWidth="1"/>
    <col min="30" max="30" width="14.7109375" style="97" customWidth="1"/>
    <col min="31" max="31" width="9.28515625" style="97" customWidth="1"/>
    <col min="32" max="32" width="9.42578125" style="97" customWidth="1"/>
    <col min="33" max="16384" width="11.42578125" style="97"/>
  </cols>
  <sheetData>
    <row r="1" spans="2:32" s="104" customFormat="1" ht="14.25" customHeight="1" x14ac:dyDescent="0.25">
      <c r="B1" s="273" t="s">
        <v>219</v>
      </c>
      <c r="C1" s="273"/>
      <c r="D1" s="273"/>
      <c r="E1" s="273"/>
      <c r="F1" s="273"/>
      <c r="G1" s="273"/>
      <c r="H1" s="273"/>
      <c r="I1" s="273"/>
      <c r="J1" s="273"/>
      <c r="K1" s="273"/>
      <c r="L1" s="273"/>
      <c r="M1" s="273"/>
      <c r="N1" s="273"/>
      <c r="O1" s="273"/>
      <c r="P1" s="273"/>
      <c r="R1" s="273" t="s">
        <v>263</v>
      </c>
      <c r="S1" s="273"/>
      <c r="T1" s="273"/>
      <c r="U1" s="273"/>
      <c r="V1" s="273"/>
      <c r="W1" s="273"/>
      <c r="X1" s="273"/>
      <c r="Y1" s="273"/>
      <c r="Z1" s="273"/>
      <c r="AA1" s="273"/>
      <c r="AB1" s="273"/>
      <c r="AC1" s="273"/>
      <c r="AD1" s="273"/>
      <c r="AE1" s="273"/>
      <c r="AF1" s="273"/>
    </row>
    <row r="2" spans="2:32" s="104" customFormat="1" ht="23.25" customHeight="1" x14ac:dyDescent="0.25">
      <c r="B2" s="291"/>
      <c r="C2" s="291"/>
      <c r="D2" s="291"/>
      <c r="E2" s="291"/>
      <c r="F2" s="291"/>
      <c r="G2" s="291"/>
      <c r="H2" s="291"/>
      <c r="I2" s="291"/>
      <c r="J2" s="291"/>
      <c r="K2" s="291"/>
      <c r="L2" s="291"/>
      <c r="M2" s="291"/>
      <c r="N2" s="291"/>
      <c r="O2" s="291"/>
      <c r="P2" s="291"/>
      <c r="R2" s="291"/>
      <c r="S2" s="291"/>
      <c r="T2" s="291"/>
      <c r="U2" s="291"/>
      <c r="V2" s="291"/>
      <c r="W2" s="291"/>
      <c r="X2" s="291"/>
      <c r="Y2" s="291"/>
      <c r="Z2" s="291"/>
      <c r="AA2" s="291"/>
      <c r="AB2" s="291"/>
      <c r="AC2" s="291"/>
      <c r="AD2" s="291"/>
      <c r="AE2" s="291"/>
      <c r="AF2" s="291"/>
    </row>
    <row r="3" spans="2:32" s="104" customFormat="1" ht="15" x14ac:dyDescent="0.25">
      <c r="B3" s="276" t="s">
        <v>199</v>
      </c>
      <c r="C3" s="276"/>
      <c r="D3" s="276"/>
      <c r="E3" s="276"/>
      <c r="F3" s="276"/>
      <c r="G3" s="276"/>
      <c r="H3" s="276"/>
      <c r="I3" s="276"/>
      <c r="J3" s="276"/>
      <c r="K3" s="276"/>
      <c r="L3" s="276"/>
      <c r="M3" s="276"/>
      <c r="N3" s="276"/>
      <c r="O3" s="276"/>
      <c r="P3" s="276"/>
      <c r="R3" s="276" t="s">
        <v>199</v>
      </c>
      <c r="S3" s="276"/>
      <c r="T3" s="276"/>
      <c r="U3" s="276"/>
      <c r="V3" s="276"/>
      <c r="W3" s="276"/>
      <c r="X3" s="276"/>
      <c r="Y3" s="276"/>
      <c r="Z3" s="276"/>
      <c r="AA3" s="276"/>
      <c r="AB3" s="276"/>
      <c r="AC3" s="276"/>
      <c r="AD3" s="276"/>
      <c r="AE3" s="276"/>
      <c r="AF3" s="276"/>
    </row>
    <row r="4" spans="2:32" s="104" customFormat="1" ht="27.75" customHeight="1" x14ac:dyDescent="0.25">
      <c r="B4" s="149" t="s">
        <v>200</v>
      </c>
      <c r="C4" s="149" t="s">
        <v>201</v>
      </c>
      <c r="D4" s="149" t="s">
        <v>202</v>
      </c>
      <c r="E4" s="149" t="s">
        <v>203</v>
      </c>
      <c r="F4" s="149" t="s">
        <v>204</v>
      </c>
      <c r="G4" s="149" t="s">
        <v>205</v>
      </c>
      <c r="H4" s="149" t="s">
        <v>206</v>
      </c>
      <c r="I4" s="149" t="s">
        <v>207</v>
      </c>
      <c r="J4" s="149" t="s">
        <v>208</v>
      </c>
      <c r="K4" s="149" t="s">
        <v>209</v>
      </c>
      <c r="L4" s="149" t="s">
        <v>210</v>
      </c>
      <c r="M4" s="149" t="s">
        <v>211</v>
      </c>
      <c r="N4" s="149" t="s">
        <v>212</v>
      </c>
      <c r="O4" s="149" t="s">
        <v>213</v>
      </c>
      <c r="P4" s="149" t="s">
        <v>214</v>
      </c>
      <c r="R4" s="149" t="s">
        <v>200</v>
      </c>
      <c r="S4" s="149" t="s">
        <v>201</v>
      </c>
      <c r="T4" s="149" t="s">
        <v>202</v>
      </c>
      <c r="U4" s="149" t="s">
        <v>203</v>
      </c>
      <c r="V4" s="149" t="s">
        <v>204</v>
      </c>
      <c r="W4" s="149" t="s">
        <v>205</v>
      </c>
      <c r="X4" s="149" t="s">
        <v>206</v>
      </c>
      <c r="Y4" s="149" t="s">
        <v>207</v>
      </c>
      <c r="Z4" s="149" t="s">
        <v>208</v>
      </c>
      <c r="AA4" s="149" t="s">
        <v>209</v>
      </c>
      <c r="AB4" s="149" t="s">
        <v>210</v>
      </c>
      <c r="AC4" s="149" t="s">
        <v>211</v>
      </c>
      <c r="AD4" s="149" t="s">
        <v>262</v>
      </c>
      <c r="AE4" s="149" t="s">
        <v>213</v>
      </c>
      <c r="AF4" s="149" t="s">
        <v>214</v>
      </c>
    </row>
    <row r="5" spans="2:32" s="116" customFormat="1" ht="17.25" customHeight="1" x14ac:dyDescent="0.25">
      <c r="B5" s="143"/>
      <c r="C5" s="143"/>
      <c r="D5" s="143"/>
      <c r="E5" s="143"/>
      <c r="F5" s="143"/>
      <c r="G5" s="143"/>
      <c r="H5" s="143"/>
      <c r="I5" s="143"/>
      <c r="J5" s="143"/>
      <c r="K5" s="143"/>
      <c r="L5" s="143"/>
      <c r="M5" s="115"/>
      <c r="N5" s="110">
        <f>M5</f>
        <v>0</v>
      </c>
      <c r="O5" s="110">
        <v>0.86</v>
      </c>
      <c r="P5" s="110">
        <v>1</v>
      </c>
      <c r="R5" s="168">
        <v>0</v>
      </c>
      <c r="S5" s="168">
        <v>0</v>
      </c>
      <c r="T5" s="168">
        <v>0</v>
      </c>
      <c r="U5" s="168"/>
      <c r="V5" s="168"/>
      <c r="W5" s="168"/>
      <c r="X5" s="168"/>
      <c r="Y5" s="168"/>
      <c r="Z5" s="168"/>
      <c r="AA5" s="168"/>
      <c r="AB5" s="168"/>
      <c r="AC5" s="131"/>
      <c r="AD5" s="132">
        <f>AVERAGE(R5:AC5)</f>
        <v>0</v>
      </c>
      <c r="AE5" s="132">
        <v>0</v>
      </c>
      <c r="AF5" s="132">
        <v>1</v>
      </c>
    </row>
    <row r="6" spans="2:32" s="104" customFormat="1" ht="5.25" customHeight="1" x14ac:dyDescent="0.2">
      <c r="B6" s="120">
        <f>+$O$5</f>
        <v>0.86</v>
      </c>
      <c r="C6" s="121">
        <f t="shared" ref="C6:M6" si="0">+$O$5</f>
        <v>0.86</v>
      </c>
      <c r="D6" s="121">
        <f t="shared" si="0"/>
        <v>0.86</v>
      </c>
      <c r="E6" s="121">
        <f t="shared" si="0"/>
        <v>0.86</v>
      </c>
      <c r="F6" s="121">
        <f t="shared" si="0"/>
        <v>0.86</v>
      </c>
      <c r="G6" s="121">
        <f t="shared" si="0"/>
        <v>0.86</v>
      </c>
      <c r="H6" s="121">
        <f t="shared" si="0"/>
        <v>0.86</v>
      </c>
      <c r="I6" s="121">
        <f t="shared" si="0"/>
        <v>0.86</v>
      </c>
      <c r="J6" s="121">
        <f t="shared" si="0"/>
        <v>0.86</v>
      </c>
      <c r="K6" s="121">
        <f t="shared" si="0"/>
        <v>0.86</v>
      </c>
      <c r="L6" s="121">
        <f t="shared" si="0"/>
        <v>0.86</v>
      </c>
      <c r="M6" s="121">
        <f t="shared" si="0"/>
        <v>0.86</v>
      </c>
      <c r="N6" s="118"/>
      <c r="O6" s="118"/>
      <c r="P6" s="119"/>
      <c r="R6" s="163">
        <f>+$AF$5</f>
        <v>1</v>
      </c>
      <c r="S6" s="162">
        <f t="shared" ref="S6:AC6" si="1">+$AF$5</f>
        <v>1</v>
      </c>
      <c r="T6" s="162">
        <f t="shared" si="1"/>
        <v>1</v>
      </c>
      <c r="U6" s="162">
        <f t="shared" si="1"/>
        <v>1</v>
      </c>
      <c r="V6" s="162">
        <f t="shared" si="1"/>
        <v>1</v>
      </c>
      <c r="W6" s="162">
        <f t="shared" si="1"/>
        <v>1</v>
      </c>
      <c r="X6" s="162">
        <f t="shared" si="1"/>
        <v>1</v>
      </c>
      <c r="Y6" s="162">
        <f t="shared" si="1"/>
        <v>1</v>
      </c>
      <c r="Z6" s="162">
        <f t="shared" si="1"/>
        <v>1</v>
      </c>
      <c r="AA6" s="162">
        <f t="shared" si="1"/>
        <v>1</v>
      </c>
      <c r="AB6" s="162">
        <f t="shared" si="1"/>
        <v>1</v>
      </c>
      <c r="AC6" s="162">
        <f t="shared" si="1"/>
        <v>1</v>
      </c>
      <c r="AD6" s="118"/>
      <c r="AE6" s="118"/>
      <c r="AF6" s="119"/>
    </row>
    <row r="7" spans="2:32" s="104" customFormat="1" x14ac:dyDescent="0.25">
      <c r="B7" s="278"/>
      <c r="C7" s="279"/>
      <c r="D7" s="279"/>
      <c r="E7" s="279"/>
      <c r="F7" s="279"/>
      <c r="G7" s="279"/>
      <c r="H7" s="279"/>
      <c r="I7" s="279"/>
      <c r="J7" s="279"/>
      <c r="K7" s="279"/>
      <c r="L7" s="279"/>
      <c r="M7" s="279"/>
      <c r="N7" s="279"/>
      <c r="O7" s="279"/>
      <c r="P7" s="280"/>
      <c r="R7" s="278"/>
      <c r="S7" s="279"/>
      <c r="T7" s="279"/>
      <c r="U7" s="279"/>
      <c r="V7" s="279"/>
      <c r="W7" s="279"/>
      <c r="X7" s="279"/>
      <c r="Y7" s="279"/>
      <c r="Z7" s="279"/>
      <c r="AA7" s="279"/>
      <c r="AB7" s="279"/>
      <c r="AC7" s="279"/>
      <c r="AD7" s="279"/>
      <c r="AE7" s="279"/>
      <c r="AF7" s="280"/>
    </row>
    <row r="8" spans="2:32" s="104" customFormat="1" x14ac:dyDescent="0.25">
      <c r="B8" s="278"/>
      <c r="C8" s="279"/>
      <c r="D8" s="279"/>
      <c r="E8" s="279"/>
      <c r="F8" s="279"/>
      <c r="G8" s="279"/>
      <c r="H8" s="279"/>
      <c r="I8" s="279"/>
      <c r="J8" s="279"/>
      <c r="K8" s="279"/>
      <c r="L8" s="279"/>
      <c r="M8" s="279"/>
      <c r="N8" s="279"/>
      <c r="O8" s="279"/>
      <c r="P8" s="280"/>
      <c r="R8" s="278"/>
      <c r="S8" s="279"/>
      <c r="T8" s="279"/>
      <c r="U8" s="279"/>
      <c r="V8" s="279"/>
      <c r="W8" s="279"/>
      <c r="X8" s="279"/>
      <c r="Y8" s="279"/>
      <c r="Z8" s="279"/>
      <c r="AA8" s="279"/>
      <c r="AB8" s="279"/>
      <c r="AC8" s="279"/>
      <c r="AD8" s="279"/>
      <c r="AE8" s="279"/>
      <c r="AF8" s="280"/>
    </row>
    <row r="9" spans="2:32" s="104" customFormat="1" x14ac:dyDescent="0.25">
      <c r="B9" s="278"/>
      <c r="C9" s="279"/>
      <c r="D9" s="279"/>
      <c r="E9" s="279"/>
      <c r="F9" s="279"/>
      <c r="G9" s="279"/>
      <c r="H9" s="279"/>
      <c r="I9" s="279"/>
      <c r="J9" s="279"/>
      <c r="K9" s="279"/>
      <c r="L9" s="279"/>
      <c r="M9" s="279"/>
      <c r="N9" s="279"/>
      <c r="O9" s="279"/>
      <c r="P9" s="280"/>
      <c r="R9" s="278"/>
      <c r="S9" s="279"/>
      <c r="T9" s="279"/>
      <c r="U9" s="279"/>
      <c r="V9" s="279"/>
      <c r="W9" s="279"/>
      <c r="X9" s="279"/>
      <c r="Y9" s="279"/>
      <c r="Z9" s="279"/>
      <c r="AA9" s="279"/>
      <c r="AB9" s="279"/>
      <c r="AC9" s="279"/>
      <c r="AD9" s="279"/>
      <c r="AE9" s="279"/>
      <c r="AF9" s="280"/>
    </row>
    <row r="10" spans="2:32" s="104" customFormat="1" x14ac:dyDescent="0.25">
      <c r="B10" s="278"/>
      <c r="C10" s="279"/>
      <c r="D10" s="279"/>
      <c r="E10" s="279"/>
      <c r="F10" s="279"/>
      <c r="G10" s="279"/>
      <c r="H10" s="279"/>
      <c r="I10" s="279"/>
      <c r="J10" s="279"/>
      <c r="K10" s="279"/>
      <c r="L10" s="279"/>
      <c r="M10" s="279"/>
      <c r="N10" s="279"/>
      <c r="O10" s="279"/>
      <c r="P10" s="280"/>
      <c r="R10" s="278"/>
      <c r="S10" s="279"/>
      <c r="T10" s="279"/>
      <c r="U10" s="279"/>
      <c r="V10" s="279"/>
      <c r="W10" s="279"/>
      <c r="X10" s="279"/>
      <c r="Y10" s="279"/>
      <c r="Z10" s="279"/>
      <c r="AA10" s="279"/>
      <c r="AB10" s="279"/>
      <c r="AC10" s="279"/>
      <c r="AD10" s="279"/>
      <c r="AE10" s="279"/>
      <c r="AF10" s="280"/>
    </row>
    <row r="11" spans="2:32" s="104" customFormat="1" x14ac:dyDescent="0.25">
      <c r="B11" s="278"/>
      <c r="C11" s="279"/>
      <c r="D11" s="279"/>
      <c r="E11" s="279"/>
      <c r="F11" s="279"/>
      <c r="G11" s="279"/>
      <c r="H11" s="279"/>
      <c r="I11" s="279"/>
      <c r="J11" s="279"/>
      <c r="K11" s="279"/>
      <c r="L11" s="279"/>
      <c r="M11" s="279"/>
      <c r="N11" s="279"/>
      <c r="O11" s="279"/>
      <c r="P11" s="280"/>
      <c r="R11" s="278"/>
      <c r="S11" s="279"/>
      <c r="T11" s="279"/>
      <c r="U11" s="279"/>
      <c r="V11" s="279"/>
      <c r="W11" s="279"/>
      <c r="X11" s="279"/>
      <c r="Y11" s="279"/>
      <c r="Z11" s="279"/>
      <c r="AA11" s="279"/>
      <c r="AB11" s="279"/>
      <c r="AC11" s="279"/>
      <c r="AD11" s="279"/>
      <c r="AE11" s="279"/>
      <c r="AF11" s="280"/>
    </row>
    <row r="12" spans="2:32" s="104" customFormat="1" x14ac:dyDescent="0.25">
      <c r="B12" s="278"/>
      <c r="C12" s="279"/>
      <c r="D12" s="279"/>
      <c r="E12" s="279"/>
      <c r="F12" s="279"/>
      <c r="G12" s="279"/>
      <c r="H12" s="279"/>
      <c r="I12" s="279"/>
      <c r="J12" s="279"/>
      <c r="K12" s="279"/>
      <c r="L12" s="279"/>
      <c r="M12" s="279"/>
      <c r="N12" s="279"/>
      <c r="O12" s="279"/>
      <c r="P12" s="280"/>
      <c r="R12" s="278"/>
      <c r="S12" s="279"/>
      <c r="T12" s="279"/>
      <c r="U12" s="279"/>
      <c r="V12" s="279"/>
      <c r="W12" s="279"/>
      <c r="X12" s="279"/>
      <c r="Y12" s="279"/>
      <c r="Z12" s="279"/>
      <c r="AA12" s="279"/>
      <c r="AB12" s="279"/>
      <c r="AC12" s="279"/>
      <c r="AD12" s="279"/>
      <c r="AE12" s="279"/>
      <c r="AF12" s="280"/>
    </row>
    <row r="13" spans="2:32" s="104" customFormat="1" x14ac:dyDescent="0.25">
      <c r="B13" s="278"/>
      <c r="C13" s="279"/>
      <c r="D13" s="279"/>
      <c r="E13" s="279"/>
      <c r="F13" s="279"/>
      <c r="G13" s="279"/>
      <c r="H13" s="279"/>
      <c r="I13" s="279"/>
      <c r="J13" s="279"/>
      <c r="K13" s="279"/>
      <c r="L13" s="279"/>
      <c r="M13" s="279"/>
      <c r="N13" s="279"/>
      <c r="O13" s="279"/>
      <c r="P13" s="280"/>
      <c r="R13" s="278"/>
      <c r="S13" s="279"/>
      <c r="T13" s="279"/>
      <c r="U13" s="279"/>
      <c r="V13" s="279"/>
      <c r="W13" s="279"/>
      <c r="X13" s="279"/>
      <c r="Y13" s="279"/>
      <c r="Z13" s="279"/>
      <c r="AA13" s="279"/>
      <c r="AB13" s="279"/>
      <c r="AC13" s="279"/>
      <c r="AD13" s="279"/>
      <c r="AE13" s="279"/>
      <c r="AF13" s="280"/>
    </row>
    <row r="14" spans="2:32" s="104" customFormat="1" x14ac:dyDescent="0.25">
      <c r="B14" s="278"/>
      <c r="C14" s="279"/>
      <c r="D14" s="279"/>
      <c r="E14" s="279"/>
      <c r="F14" s="279"/>
      <c r="G14" s="279"/>
      <c r="H14" s="279"/>
      <c r="I14" s="279"/>
      <c r="J14" s="279"/>
      <c r="K14" s="279"/>
      <c r="L14" s="279"/>
      <c r="M14" s="279"/>
      <c r="N14" s="279"/>
      <c r="O14" s="279"/>
      <c r="P14" s="280"/>
      <c r="R14" s="278"/>
      <c r="S14" s="279"/>
      <c r="T14" s="279"/>
      <c r="U14" s="279"/>
      <c r="V14" s="279"/>
      <c r="W14" s="279"/>
      <c r="X14" s="279"/>
      <c r="Y14" s="279"/>
      <c r="Z14" s="279"/>
      <c r="AA14" s="279"/>
      <c r="AB14" s="279"/>
      <c r="AC14" s="279"/>
      <c r="AD14" s="279"/>
      <c r="AE14" s="279"/>
      <c r="AF14" s="280"/>
    </row>
    <row r="15" spans="2:32" s="104" customFormat="1" x14ac:dyDescent="0.25">
      <c r="B15" s="278"/>
      <c r="C15" s="279"/>
      <c r="D15" s="279"/>
      <c r="E15" s="279"/>
      <c r="F15" s="279"/>
      <c r="G15" s="279"/>
      <c r="H15" s="279"/>
      <c r="I15" s="279"/>
      <c r="J15" s="279"/>
      <c r="K15" s="279"/>
      <c r="L15" s="279"/>
      <c r="M15" s="279"/>
      <c r="N15" s="279"/>
      <c r="O15" s="279"/>
      <c r="P15" s="280"/>
      <c r="R15" s="278"/>
      <c r="S15" s="279"/>
      <c r="T15" s="279"/>
      <c r="U15" s="279"/>
      <c r="V15" s="279"/>
      <c r="W15" s="279"/>
      <c r="X15" s="279"/>
      <c r="Y15" s="279"/>
      <c r="Z15" s="279"/>
      <c r="AA15" s="279"/>
      <c r="AB15" s="279"/>
      <c r="AC15" s="279"/>
      <c r="AD15" s="279"/>
      <c r="AE15" s="279"/>
      <c r="AF15" s="280"/>
    </row>
    <row r="16" spans="2:32" s="104" customFormat="1" x14ac:dyDescent="0.25">
      <c r="B16" s="278"/>
      <c r="C16" s="279"/>
      <c r="D16" s="279"/>
      <c r="E16" s="279"/>
      <c r="F16" s="279"/>
      <c r="G16" s="279"/>
      <c r="H16" s="279"/>
      <c r="I16" s="279"/>
      <c r="J16" s="279"/>
      <c r="K16" s="279"/>
      <c r="L16" s="279"/>
      <c r="M16" s="279"/>
      <c r="N16" s="279"/>
      <c r="O16" s="279"/>
      <c r="P16" s="280"/>
      <c r="R16" s="278"/>
      <c r="S16" s="279"/>
      <c r="T16" s="279"/>
      <c r="U16" s="279"/>
      <c r="V16" s="279"/>
      <c r="W16" s="279"/>
      <c r="X16" s="279"/>
      <c r="Y16" s="279"/>
      <c r="Z16" s="279"/>
      <c r="AA16" s="279"/>
      <c r="AB16" s="279"/>
      <c r="AC16" s="279"/>
      <c r="AD16" s="279"/>
      <c r="AE16" s="279"/>
      <c r="AF16" s="280"/>
    </row>
    <row r="17" spans="2:32" s="104" customFormat="1" x14ac:dyDescent="0.25">
      <c r="B17" s="278"/>
      <c r="C17" s="279"/>
      <c r="D17" s="279"/>
      <c r="E17" s="279"/>
      <c r="F17" s="279"/>
      <c r="G17" s="279"/>
      <c r="H17" s="279"/>
      <c r="I17" s="279"/>
      <c r="J17" s="279"/>
      <c r="K17" s="279"/>
      <c r="L17" s="279"/>
      <c r="M17" s="279"/>
      <c r="N17" s="279"/>
      <c r="O17" s="279"/>
      <c r="P17" s="280"/>
      <c r="R17" s="278"/>
      <c r="S17" s="279"/>
      <c r="T17" s="279"/>
      <c r="U17" s="279"/>
      <c r="V17" s="279"/>
      <c r="W17" s="279"/>
      <c r="X17" s="279"/>
      <c r="Y17" s="279"/>
      <c r="Z17" s="279"/>
      <c r="AA17" s="279"/>
      <c r="AB17" s="279"/>
      <c r="AC17" s="279"/>
      <c r="AD17" s="279"/>
      <c r="AE17" s="279"/>
      <c r="AF17" s="280"/>
    </row>
    <row r="18" spans="2:32" s="104" customFormat="1" x14ac:dyDescent="0.25">
      <c r="B18" s="278"/>
      <c r="C18" s="279"/>
      <c r="D18" s="279"/>
      <c r="E18" s="279"/>
      <c r="F18" s="279"/>
      <c r="G18" s="279"/>
      <c r="H18" s="279"/>
      <c r="I18" s="279"/>
      <c r="J18" s="279"/>
      <c r="K18" s="279"/>
      <c r="L18" s="279"/>
      <c r="M18" s="279"/>
      <c r="N18" s="279"/>
      <c r="O18" s="279"/>
      <c r="P18" s="280"/>
      <c r="R18" s="278"/>
      <c r="S18" s="279"/>
      <c r="T18" s="279"/>
      <c r="U18" s="279"/>
      <c r="V18" s="279"/>
      <c r="W18" s="279"/>
      <c r="X18" s="279"/>
      <c r="Y18" s="279"/>
      <c r="Z18" s="279"/>
      <c r="AA18" s="279"/>
      <c r="AB18" s="279"/>
      <c r="AC18" s="279"/>
      <c r="AD18" s="279"/>
      <c r="AE18" s="279"/>
      <c r="AF18" s="280"/>
    </row>
    <row r="19" spans="2:32" s="104" customFormat="1" x14ac:dyDescent="0.25">
      <c r="B19" s="278"/>
      <c r="C19" s="279"/>
      <c r="D19" s="279"/>
      <c r="E19" s="279"/>
      <c r="F19" s="279"/>
      <c r="G19" s="279"/>
      <c r="H19" s="279"/>
      <c r="I19" s="279"/>
      <c r="J19" s="279"/>
      <c r="K19" s="279"/>
      <c r="L19" s="279"/>
      <c r="M19" s="279"/>
      <c r="N19" s="279"/>
      <c r="O19" s="279"/>
      <c r="P19" s="280"/>
      <c r="R19" s="278"/>
      <c r="S19" s="279"/>
      <c r="T19" s="279"/>
      <c r="U19" s="279"/>
      <c r="V19" s="279"/>
      <c r="W19" s="279"/>
      <c r="X19" s="279"/>
      <c r="Y19" s="279"/>
      <c r="Z19" s="279"/>
      <c r="AA19" s="279"/>
      <c r="AB19" s="279"/>
      <c r="AC19" s="279"/>
      <c r="AD19" s="279"/>
      <c r="AE19" s="279"/>
      <c r="AF19" s="280"/>
    </row>
    <row r="20" spans="2:32" s="104" customFormat="1" x14ac:dyDescent="0.25">
      <c r="B20" s="278"/>
      <c r="C20" s="279"/>
      <c r="D20" s="279"/>
      <c r="E20" s="279"/>
      <c r="F20" s="279"/>
      <c r="G20" s="279"/>
      <c r="H20" s="279"/>
      <c r="I20" s="279"/>
      <c r="J20" s="279"/>
      <c r="K20" s="279"/>
      <c r="L20" s="279"/>
      <c r="M20" s="279"/>
      <c r="N20" s="279"/>
      <c r="O20" s="279"/>
      <c r="P20" s="280"/>
      <c r="R20" s="278"/>
      <c r="S20" s="279"/>
      <c r="T20" s="279"/>
      <c r="U20" s="279"/>
      <c r="V20" s="279"/>
      <c r="W20" s="279"/>
      <c r="X20" s="279"/>
      <c r="Y20" s="279"/>
      <c r="Z20" s="279"/>
      <c r="AA20" s="279"/>
      <c r="AB20" s="279"/>
      <c r="AC20" s="279"/>
      <c r="AD20" s="279"/>
      <c r="AE20" s="279"/>
      <c r="AF20" s="280"/>
    </row>
    <row r="21" spans="2:32" s="104" customFormat="1" x14ac:dyDescent="0.25">
      <c r="B21" s="278"/>
      <c r="C21" s="279"/>
      <c r="D21" s="279"/>
      <c r="E21" s="279"/>
      <c r="F21" s="279"/>
      <c r="G21" s="279"/>
      <c r="H21" s="279"/>
      <c r="I21" s="279"/>
      <c r="J21" s="279"/>
      <c r="K21" s="279"/>
      <c r="L21" s="279"/>
      <c r="M21" s="279"/>
      <c r="N21" s="279"/>
      <c r="O21" s="279"/>
      <c r="P21" s="280"/>
      <c r="R21" s="278"/>
      <c r="S21" s="279"/>
      <c r="T21" s="279"/>
      <c r="U21" s="279"/>
      <c r="V21" s="279"/>
      <c r="W21" s="279"/>
      <c r="X21" s="279"/>
      <c r="Y21" s="279"/>
      <c r="Z21" s="279"/>
      <c r="AA21" s="279"/>
      <c r="AB21" s="279"/>
      <c r="AC21" s="279"/>
      <c r="AD21" s="279"/>
      <c r="AE21" s="279"/>
      <c r="AF21" s="280"/>
    </row>
    <row r="22" spans="2:32" x14ac:dyDescent="0.2">
      <c r="B22" s="278"/>
      <c r="C22" s="279"/>
      <c r="D22" s="279"/>
      <c r="E22" s="279"/>
      <c r="F22" s="279"/>
      <c r="G22" s="279"/>
      <c r="H22" s="279"/>
      <c r="I22" s="279"/>
      <c r="J22" s="279"/>
      <c r="K22" s="279"/>
      <c r="L22" s="279"/>
      <c r="M22" s="279"/>
      <c r="N22" s="279"/>
      <c r="O22" s="279"/>
      <c r="P22" s="280"/>
      <c r="R22" s="278"/>
      <c r="S22" s="279"/>
      <c r="T22" s="279"/>
      <c r="U22" s="279"/>
      <c r="V22" s="279"/>
      <c r="W22" s="279"/>
      <c r="X22" s="279"/>
      <c r="Y22" s="279"/>
      <c r="Z22" s="279"/>
      <c r="AA22" s="279"/>
      <c r="AB22" s="279"/>
      <c r="AC22" s="279"/>
      <c r="AD22" s="279"/>
      <c r="AE22" s="279"/>
      <c r="AF22" s="280"/>
    </row>
    <row r="23" spans="2:32" x14ac:dyDescent="0.2">
      <c r="B23" s="281"/>
      <c r="C23" s="282"/>
      <c r="D23" s="282"/>
      <c r="E23" s="282"/>
      <c r="F23" s="282"/>
      <c r="G23" s="282"/>
      <c r="H23" s="282"/>
      <c r="I23" s="282"/>
      <c r="J23" s="282"/>
      <c r="K23" s="282"/>
      <c r="L23" s="282"/>
      <c r="M23" s="282"/>
      <c r="N23" s="282"/>
      <c r="O23" s="282"/>
      <c r="P23" s="283"/>
      <c r="R23" s="281"/>
      <c r="S23" s="282"/>
      <c r="T23" s="282"/>
      <c r="U23" s="282"/>
      <c r="V23" s="282"/>
      <c r="W23" s="282"/>
      <c r="X23" s="282"/>
      <c r="Y23" s="282"/>
      <c r="Z23" s="282"/>
      <c r="AA23" s="282"/>
      <c r="AB23" s="282"/>
      <c r="AC23" s="282"/>
      <c r="AD23" s="282"/>
      <c r="AE23" s="282"/>
      <c r="AF23" s="283"/>
    </row>
    <row r="24" spans="2:32" ht="15" x14ac:dyDescent="0.25">
      <c r="B24" s="277" t="s">
        <v>215</v>
      </c>
      <c r="C24" s="277"/>
      <c r="D24" s="277"/>
      <c r="E24" s="277"/>
      <c r="F24" s="277"/>
      <c r="G24" s="277"/>
      <c r="H24" s="277"/>
      <c r="I24" s="277"/>
      <c r="J24" s="277"/>
      <c r="K24" s="277"/>
      <c r="L24" s="277"/>
      <c r="M24" s="277"/>
      <c r="N24" s="277"/>
      <c r="O24" s="277"/>
      <c r="P24" s="277"/>
      <c r="R24" s="277" t="s">
        <v>215</v>
      </c>
      <c r="S24" s="277"/>
      <c r="T24" s="277"/>
      <c r="U24" s="277"/>
      <c r="V24" s="277"/>
      <c r="W24" s="277"/>
      <c r="X24" s="277"/>
      <c r="Y24" s="277"/>
      <c r="Z24" s="277"/>
      <c r="AA24" s="277"/>
      <c r="AB24" s="277"/>
      <c r="AC24" s="277"/>
      <c r="AD24" s="277"/>
      <c r="AE24" s="277"/>
      <c r="AF24" s="277"/>
    </row>
    <row r="25" spans="2:32" s="104" customFormat="1" ht="25.5" customHeight="1" x14ac:dyDescent="0.25">
      <c r="B25" s="287" t="s">
        <v>257</v>
      </c>
      <c r="C25" s="287"/>
      <c r="D25" s="292"/>
      <c r="E25" s="293"/>
      <c r="F25" s="293"/>
      <c r="G25" s="293"/>
      <c r="H25" s="293"/>
      <c r="I25" s="293"/>
      <c r="J25" s="293"/>
      <c r="K25" s="293"/>
      <c r="L25" s="293"/>
      <c r="M25" s="293"/>
      <c r="N25" s="293"/>
      <c r="O25" s="293"/>
      <c r="P25" s="294"/>
      <c r="R25" s="287" t="s">
        <v>93</v>
      </c>
      <c r="S25" s="287"/>
      <c r="T25" s="292" t="s">
        <v>290</v>
      </c>
      <c r="U25" s="293"/>
      <c r="V25" s="293"/>
      <c r="W25" s="293"/>
      <c r="X25" s="293"/>
      <c r="Y25" s="293"/>
      <c r="Z25" s="293"/>
      <c r="AA25" s="293"/>
      <c r="AB25" s="293"/>
      <c r="AC25" s="293"/>
      <c r="AD25" s="293"/>
      <c r="AE25" s="293"/>
      <c r="AF25" s="294"/>
    </row>
    <row r="26" spans="2:32" x14ac:dyDescent="0.2">
      <c r="R26" s="287" t="s">
        <v>94</v>
      </c>
      <c r="S26" s="287"/>
      <c r="T26" s="292" t="s">
        <v>290</v>
      </c>
      <c r="U26" s="293"/>
      <c r="V26" s="293"/>
      <c r="W26" s="293"/>
      <c r="X26" s="293"/>
      <c r="Y26" s="293"/>
      <c r="Z26" s="293"/>
      <c r="AA26" s="293"/>
      <c r="AB26" s="293"/>
      <c r="AC26" s="293"/>
      <c r="AD26" s="293"/>
      <c r="AE26" s="293"/>
      <c r="AF26" s="294"/>
    </row>
    <row r="27" spans="2:32" x14ac:dyDescent="0.2">
      <c r="R27" s="287" t="s">
        <v>95</v>
      </c>
      <c r="S27" s="287"/>
      <c r="T27" s="292" t="s">
        <v>290</v>
      </c>
      <c r="U27" s="293"/>
      <c r="V27" s="293"/>
      <c r="W27" s="293"/>
      <c r="X27" s="293"/>
      <c r="Y27" s="293"/>
      <c r="Z27" s="293"/>
      <c r="AA27" s="293"/>
      <c r="AB27" s="293"/>
      <c r="AC27" s="293"/>
      <c r="AD27" s="293"/>
      <c r="AE27" s="293"/>
      <c r="AF27" s="294"/>
    </row>
    <row r="28" spans="2:32" x14ac:dyDescent="0.2">
      <c r="R28" s="287" t="s">
        <v>96</v>
      </c>
      <c r="S28" s="287"/>
      <c r="T28" s="292"/>
      <c r="U28" s="293"/>
      <c r="V28" s="293"/>
      <c r="W28" s="293"/>
      <c r="X28" s="293"/>
      <c r="Y28" s="293"/>
      <c r="Z28" s="293"/>
      <c r="AA28" s="293"/>
      <c r="AB28" s="293"/>
      <c r="AC28" s="293"/>
      <c r="AD28" s="293"/>
      <c r="AE28" s="293"/>
      <c r="AF28" s="294"/>
    </row>
    <row r="29" spans="2:32" x14ac:dyDescent="0.2">
      <c r="R29" s="287" t="s">
        <v>115</v>
      </c>
      <c r="S29" s="287"/>
      <c r="T29" s="292"/>
      <c r="U29" s="293"/>
      <c r="V29" s="293"/>
      <c r="W29" s="293"/>
      <c r="X29" s="293"/>
      <c r="Y29" s="293"/>
      <c r="Z29" s="293"/>
      <c r="AA29" s="293"/>
      <c r="AB29" s="293"/>
      <c r="AC29" s="293"/>
      <c r="AD29" s="293"/>
      <c r="AE29" s="293"/>
      <c r="AF29" s="294"/>
    </row>
    <row r="30" spans="2:32" x14ac:dyDescent="0.2">
      <c r="R30" s="287" t="s">
        <v>112</v>
      </c>
      <c r="S30" s="287"/>
      <c r="T30" s="292"/>
      <c r="U30" s="293"/>
      <c r="V30" s="293"/>
      <c r="W30" s="293"/>
      <c r="X30" s="293"/>
      <c r="Y30" s="293"/>
      <c r="Z30" s="293"/>
      <c r="AA30" s="293"/>
      <c r="AB30" s="293"/>
      <c r="AC30" s="293"/>
      <c r="AD30" s="293"/>
      <c r="AE30" s="293"/>
      <c r="AF30" s="294"/>
    </row>
    <row r="31" spans="2:32" x14ac:dyDescent="0.2">
      <c r="R31" s="287" t="s">
        <v>117</v>
      </c>
      <c r="S31" s="287"/>
      <c r="T31" s="292"/>
      <c r="U31" s="293"/>
      <c r="V31" s="293"/>
      <c r="W31" s="293"/>
      <c r="X31" s="293"/>
      <c r="Y31" s="293"/>
      <c r="Z31" s="293"/>
      <c r="AA31" s="293"/>
      <c r="AB31" s="293"/>
      <c r="AC31" s="293"/>
      <c r="AD31" s="293"/>
      <c r="AE31" s="293"/>
      <c r="AF31" s="294"/>
    </row>
    <row r="32" spans="2:32" x14ac:dyDescent="0.2">
      <c r="R32" s="287" t="s">
        <v>68</v>
      </c>
      <c r="S32" s="287"/>
      <c r="T32" s="292"/>
      <c r="U32" s="293"/>
      <c r="V32" s="293"/>
      <c r="W32" s="293"/>
      <c r="X32" s="293"/>
      <c r="Y32" s="293"/>
      <c r="Z32" s="293"/>
      <c r="AA32" s="293"/>
      <c r="AB32" s="293"/>
      <c r="AC32" s="293"/>
      <c r="AD32" s="293"/>
      <c r="AE32" s="293"/>
      <c r="AF32" s="294"/>
    </row>
    <row r="33" spans="18:32" x14ac:dyDescent="0.2">
      <c r="R33" s="287" t="s">
        <v>69</v>
      </c>
      <c r="S33" s="287"/>
      <c r="T33" s="292"/>
      <c r="U33" s="293"/>
      <c r="V33" s="293"/>
      <c r="W33" s="293"/>
      <c r="X33" s="293"/>
      <c r="Y33" s="293"/>
      <c r="Z33" s="293"/>
      <c r="AA33" s="293"/>
      <c r="AB33" s="293"/>
      <c r="AC33" s="293"/>
      <c r="AD33" s="293"/>
      <c r="AE33" s="293"/>
      <c r="AF33" s="294"/>
    </row>
    <row r="34" spans="18:32" x14ac:dyDescent="0.2">
      <c r="R34" s="287" t="s">
        <v>70</v>
      </c>
      <c r="S34" s="287"/>
      <c r="T34" s="292"/>
      <c r="U34" s="293"/>
      <c r="V34" s="293"/>
      <c r="W34" s="293"/>
      <c r="X34" s="293"/>
      <c r="Y34" s="293"/>
      <c r="Z34" s="293"/>
      <c r="AA34" s="293"/>
      <c r="AB34" s="293"/>
      <c r="AC34" s="293"/>
      <c r="AD34" s="293"/>
      <c r="AE34" s="293"/>
      <c r="AF34" s="294"/>
    </row>
    <row r="35" spans="18:32" x14ac:dyDescent="0.2">
      <c r="R35" s="287" t="s">
        <v>71</v>
      </c>
      <c r="S35" s="287"/>
      <c r="T35" s="292"/>
      <c r="U35" s="293"/>
      <c r="V35" s="293"/>
      <c r="W35" s="293"/>
      <c r="X35" s="293"/>
      <c r="Y35" s="293"/>
      <c r="Z35" s="293"/>
      <c r="AA35" s="293"/>
      <c r="AB35" s="293"/>
      <c r="AC35" s="293"/>
      <c r="AD35" s="293"/>
      <c r="AE35" s="293"/>
      <c r="AF35" s="294"/>
    </row>
    <row r="36" spans="18:32" x14ac:dyDescent="0.2">
      <c r="R36" s="287" t="s">
        <v>72</v>
      </c>
      <c r="S36" s="287"/>
      <c r="T36" s="292"/>
      <c r="U36" s="293"/>
      <c r="V36" s="293"/>
      <c r="W36" s="293"/>
      <c r="X36" s="293"/>
      <c r="Y36" s="293"/>
      <c r="Z36" s="293"/>
      <c r="AA36" s="293"/>
      <c r="AB36" s="293"/>
      <c r="AC36" s="293"/>
      <c r="AD36" s="293"/>
      <c r="AE36" s="293"/>
      <c r="AF36" s="294"/>
    </row>
  </sheetData>
  <mergeCells count="34">
    <mergeCell ref="R35:S35"/>
    <mergeCell ref="T35:AF35"/>
    <mergeCell ref="R36:S36"/>
    <mergeCell ref="T36:AF36"/>
    <mergeCell ref="R32:S32"/>
    <mergeCell ref="T32:AF32"/>
    <mergeCell ref="R33:S33"/>
    <mergeCell ref="T33:AF33"/>
    <mergeCell ref="R34:S34"/>
    <mergeCell ref="T34:AF34"/>
    <mergeCell ref="R29:S29"/>
    <mergeCell ref="T29:AF29"/>
    <mergeCell ref="R30:S30"/>
    <mergeCell ref="T30:AF30"/>
    <mergeCell ref="R31:S31"/>
    <mergeCell ref="T31:AF31"/>
    <mergeCell ref="R26:S26"/>
    <mergeCell ref="T26:AF26"/>
    <mergeCell ref="R27:S27"/>
    <mergeCell ref="T27:AF27"/>
    <mergeCell ref="R28:S28"/>
    <mergeCell ref="T28:AF28"/>
    <mergeCell ref="B24:P24"/>
    <mergeCell ref="B25:C25"/>
    <mergeCell ref="D25:P25"/>
    <mergeCell ref="B1:P2"/>
    <mergeCell ref="B3:P3"/>
    <mergeCell ref="B7:P23"/>
    <mergeCell ref="R1:AF2"/>
    <mergeCell ref="R3:AF3"/>
    <mergeCell ref="R7:AF23"/>
    <mergeCell ref="R24:AF24"/>
    <mergeCell ref="R25:S25"/>
    <mergeCell ref="T25:AF25"/>
  </mergeCells>
  <phoneticPr fontId="22" type="noConversion"/>
  <pageMargins left="0.7" right="0.7" top="0.75" bottom="0.75" header="0.3" footer="0.3"/>
  <pageSetup paperSize="9" orientation="portrait" r:id="rId1"/>
  <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Hoja3"/>
  <dimension ref="B1:V161"/>
  <sheetViews>
    <sheetView topLeftCell="B9" zoomScaleNormal="100" workbookViewId="0">
      <selection activeCell="J143" sqref="J143"/>
    </sheetView>
  </sheetViews>
  <sheetFormatPr baseColWidth="10" defaultRowHeight="15" x14ac:dyDescent="0.25"/>
  <cols>
    <col min="17" max="17" width="19.7109375" customWidth="1"/>
    <col min="18" max="18" width="14.5703125" bestFit="1" customWidth="1"/>
  </cols>
  <sheetData>
    <row r="1" spans="8:17" ht="15.75" thickBot="1" x14ac:dyDescent="0.3">
      <c r="J1" s="334">
        <v>2015</v>
      </c>
      <c r="K1" s="335"/>
      <c r="L1" s="334">
        <v>2014</v>
      </c>
      <c r="M1" s="335"/>
      <c r="N1" s="334">
        <v>2015</v>
      </c>
      <c r="O1" s="335"/>
      <c r="P1" s="334">
        <v>2014</v>
      </c>
      <c r="Q1" s="335"/>
    </row>
    <row r="2" spans="8:17" ht="15.75" thickBot="1" x14ac:dyDescent="0.3">
      <c r="J2" s="62" t="s">
        <v>109</v>
      </c>
      <c r="K2" s="52" t="s">
        <v>110</v>
      </c>
      <c r="L2" s="62" t="s">
        <v>109</v>
      </c>
      <c r="M2" s="60" t="s">
        <v>110</v>
      </c>
      <c r="N2" s="61" t="s">
        <v>113</v>
      </c>
      <c r="O2" s="59" t="s">
        <v>114</v>
      </c>
      <c r="P2" s="62" t="s">
        <v>113</v>
      </c>
      <c r="Q2" s="62" t="s">
        <v>114</v>
      </c>
    </row>
    <row r="3" spans="8:17" x14ac:dyDescent="0.25">
      <c r="H3" s="36" t="s">
        <v>108</v>
      </c>
      <c r="I3" t="s">
        <v>120</v>
      </c>
      <c r="J3" s="49">
        <v>0</v>
      </c>
      <c r="K3" s="50">
        <v>0</v>
      </c>
      <c r="L3" s="49">
        <v>9.15</v>
      </c>
      <c r="M3" s="50">
        <v>137.22</v>
      </c>
      <c r="N3" s="49">
        <v>0</v>
      </c>
      <c r="O3" s="36">
        <v>0</v>
      </c>
      <c r="P3" s="49">
        <v>1</v>
      </c>
      <c r="Q3" s="50">
        <v>15</v>
      </c>
    </row>
    <row r="4" spans="8:17" x14ac:dyDescent="0.25">
      <c r="H4" s="35" t="e">
        <f>+Medición!#REF!</f>
        <v>#REF!</v>
      </c>
      <c r="I4" t="s">
        <v>121</v>
      </c>
      <c r="J4" s="49">
        <v>7.8</v>
      </c>
      <c r="K4" s="50">
        <v>23</v>
      </c>
      <c r="L4" s="49">
        <v>17.09</v>
      </c>
      <c r="M4" s="50">
        <v>273.5</v>
      </c>
      <c r="N4" s="49">
        <v>1</v>
      </c>
      <c r="O4" s="36">
        <v>3</v>
      </c>
      <c r="P4" s="49">
        <v>2</v>
      </c>
      <c r="Q4" s="50">
        <v>32</v>
      </c>
    </row>
    <row r="5" spans="8:17" x14ac:dyDescent="0.25">
      <c r="H5" s="35" t="e">
        <f>+H4</f>
        <v>#REF!</v>
      </c>
      <c r="I5" t="s">
        <v>122</v>
      </c>
      <c r="J5" s="49">
        <v>0</v>
      </c>
      <c r="K5" s="50">
        <v>0</v>
      </c>
      <c r="L5" s="49">
        <v>0</v>
      </c>
      <c r="M5" s="50">
        <v>114.52</v>
      </c>
      <c r="N5" s="49">
        <v>0</v>
      </c>
      <c r="O5" s="36">
        <v>0</v>
      </c>
      <c r="P5" s="49">
        <v>0</v>
      </c>
      <c r="Q5" s="50">
        <v>14</v>
      </c>
    </row>
    <row r="6" spans="8:17" x14ac:dyDescent="0.25">
      <c r="H6" s="35" t="e">
        <f t="shared" ref="H6:H15" si="0">+H5</f>
        <v>#REF!</v>
      </c>
      <c r="I6" t="s">
        <v>111</v>
      </c>
      <c r="J6" s="49">
        <v>0</v>
      </c>
      <c r="K6" s="50">
        <v>0</v>
      </c>
      <c r="L6" s="49">
        <v>0</v>
      </c>
      <c r="M6" s="50">
        <v>0</v>
      </c>
      <c r="N6" s="49">
        <v>0</v>
      </c>
      <c r="O6" s="36">
        <v>0</v>
      </c>
      <c r="P6" s="49">
        <v>0</v>
      </c>
      <c r="Q6" s="50">
        <v>0</v>
      </c>
    </row>
    <row r="7" spans="8:17" x14ac:dyDescent="0.25">
      <c r="H7" s="35" t="e">
        <f t="shared" si="0"/>
        <v>#REF!</v>
      </c>
      <c r="I7" t="s">
        <v>65</v>
      </c>
      <c r="J7" s="49">
        <v>0</v>
      </c>
      <c r="K7" s="50">
        <v>0</v>
      </c>
      <c r="L7" s="49">
        <v>8.27</v>
      </c>
      <c r="M7" s="50">
        <v>0</v>
      </c>
      <c r="N7" s="49">
        <v>0</v>
      </c>
      <c r="O7" s="36">
        <v>0</v>
      </c>
      <c r="P7" s="49">
        <v>1</v>
      </c>
      <c r="Q7" s="50">
        <v>0</v>
      </c>
    </row>
    <row r="8" spans="8:17" x14ac:dyDescent="0.25">
      <c r="H8" s="35" t="e">
        <f t="shared" si="0"/>
        <v>#REF!</v>
      </c>
      <c r="I8" t="s">
        <v>112</v>
      </c>
      <c r="J8" s="53">
        <v>13</v>
      </c>
      <c r="K8" s="54">
        <v>221.5</v>
      </c>
      <c r="L8" s="53">
        <v>0</v>
      </c>
      <c r="M8" s="54">
        <v>0</v>
      </c>
      <c r="N8" s="49">
        <v>2</v>
      </c>
      <c r="O8" s="57">
        <v>34</v>
      </c>
      <c r="P8" s="49">
        <v>0</v>
      </c>
      <c r="Q8" s="50">
        <v>0</v>
      </c>
    </row>
    <row r="9" spans="8:17" x14ac:dyDescent="0.25">
      <c r="H9" s="35" t="e">
        <f t="shared" si="0"/>
        <v>#REF!</v>
      </c>
      <c r="I9" t="s">
        <v>117</v>
      </c>
      <c r="J9" s="49">
        <v>0</v>
      </c>
      <c r="K9" s="50">
        <v>37.700000000000003</v>
      </c>
      <c r="L9" s="49">
        <v>8.75</v>
      </c>
      <c r="M9" s="50">
        <v>70.03</v>
      </c>
      <c r="N9" s="49">
        <v>0</v>
      </c>
      <c r="O9" s="36">
        <v>5</v>
      </c>
      <c r="P9" s="49">
        <v>1</v>
      </c>
      <c r="Q9" s="50">
        <v>8</v>
      </c>
    </row>
    <row r="10" spans="8:17" x14ac:dyDescent="0.25">
      <c r="H10" s="35" t="e">
        <f t="shared" si="0"/>
        <v>#REF!</v>
      </c>
      <c r="I10" t="s">
        <v>68</v>
      </c>
      <c r="J10" s="49">
        <v>0</v>
      </c>
      <c r="K10" s="50">
        <v>0</v>
      </c>
      <c r="L10" s="49">
        <v>0</v>
      </c>
      <c r="M10" s="50">
        <v>217.45</v>
      </c>
      <c r="N10" s="49">
        <v>0</v>
      </c>
      <c r="O10" s="36">
        <v>0</v>
      </c>
      <c r="P10" s="49">
        <v>0</v>
      </c>
      <c r="Q10" s="50">
        <v>31</v>
      </c>
    </row>
    <row r="11" spans="8:17" x14ac:dyDescent="0.25">
      <c r="H11" s="35" t="e">
        <f t="shared" si="0"/>
        <v>#REF!</v>
      </c>
      <c r="I11" t="s">
        <v>69</v>
      </c>
      <c r="J11" s="49">
        <v>0</v>
      </c>
      <c r="K11" s="50">
        <v>0</v>
      </c>
      <c r="L11" s="49">
        <v>0</v>
      </c>
      <c r="M11" s="50">
        <v>161.76</v>
      </c>
      <c r="N11" s="49">
        <v>0</v>
      </c>
      <c r="O11" s="36">
        <v>0</v>
      </c>
      <c r="P11" s="49">
        <v>0</v>
      </c>
      <c r="Q11" s="50">
        <v>22</v>
      </c>
    </row>
    <row r="12" spans="8:17" x14ac:dyDescent="0.25">
      <c r="H12" s="35" t="e">
        <f t="shared" si="0"/>
        <v>#REF!</v>
      </c>
      <c r="I12" t="s">
        <v>70</v>
      </c>
      <c r="J12" s="49">
        <v>0</v>
      </c>
      <c r="K12" s="50">
        <v>0</v>
      </c>
      <c r="L12" s="49">
        <v>0</v>
      </c>
      <c r="M12" s="50">
        <v>0</v>
      </c>
      <c r="N12" s="49">
        <v>0</v>
      </c>
      <c r="O12" s="36">
        <v>0</v>
      </c>
      <c r="P12" s="49">
        <v>0</v>
      </c>
      <c r="Q12" s="50">
        <v>0</v>
      </c>
    </row>
    <row r="13" spans="8:17" x14ac:dyDescent="0.25">
      <c r="H13" s="35" t="e">
        <f t="shared" si="0"/>
        <v>#REF!</v>
      </c>
      <c r="I13" t="s">
        <v>71</v>
      </c>
      <c r="J13" s="49">
        <v>0</v>
      </c>
      <c r="K13" s="50">
        <v>0</v>
      </c>
      <c r="L13" s="49">
        <v>6.99</v>
      </c>
      <c r="M13" s="50">
        <v>55.95</v>
      </c>
      <c r="N13" s="49">
        <v>0</v>
      </c>
      <c r="O13" s="36">
        <v>0</v>
      </c>
      <c r="P13" s="49">
        <v>1</v>
      </c>
      <c r="Q13" s="50">
        <v>8</v>
      </c>
    </row>
    <row r="14" spans="8:17" ht="15.75" thickBot="1" x14ac:dyDescent="0.3">
      <c r="H14" s="35" t="e">
        <f t="shared" si="0"/>
        <v>#REF!</v>
      </c>
      <c r="I14" t="s">
        <v>72</v>
      </c>
      <c r="J14" s="55">
        <v>6.4</v>
      </c>
      <c r="K14" s="56">
        <v>12.8</v>
      </c>
      <c r="L14" s="55">
        <v>0</v>
      </c>
      <c r="M14" s="56">
        <v>0</v>
      </c>
      <c r="N14" s="55">
        <v>1</v>
      </c>
      <c r="O14" s="58">
        <v>2</v>
      </c>
      <c r="P14" s="55">
        <v>0</v>
      </c>
      <c r="Q14" s="56">
        <v>0</v>
      </c>
    </row>
    <row r="15" spans="8:17" ht="15.75" thickBot="1" x14ac:dyDescent="0.3">
      <c r="H15" s="35" t="e">
        <f t="shared" si="0"/>
        <v>#REF!</v>
      </c>
      <c r="J15" s="51">
        <v>2.4</v>
      </c>
      <c r="K15" s="52">
        <v>26.9</v>
      </c>
      <c r="L15" s="51">
        <v>3.98</v>
      </c>
      <c r="M15" s="52">
        <v>86.16</v>
      </c>
    </row>
    <row r="16" spans="8:17" x14ac:dyDescent="0.25">
      <c r="N16" t="s">
        <v>164</v>
      </c>
    </row>
    <row r="35" spans="8:11" x14ac:dyDescent="0.25">
      <c r="H35" s="36" t="s">
        <v>108</v>
      </c>
    </row>
    <row r="36" spans="8:11" x14ac:dyDescent="0.25">
      <c r="H36" s="35">
        <v>0.9</v>
      </c>
      <c r="I36" t="s">
        <v>93</v>
      </c>
      <c r="J36">
        <v>31</v>
      </c>
      <c r="K36" t="s">
        <v>116</v>
      </c>
    </row>
    <row r="37" spans="8:11" x14ac:dyDescent="0.25">
      <c r="H37" s="35">
        <v>0.9</v>
      </c>
      <c r="I37" t="s">
        <v>94</v>
      </c>
      <c r="J37">
        <v>23</v>
      </c>
    </row>
    <row r="38" spans="8:11" x14ac:dyDescent="0.25">
      <c r="H38" s="35">
        <v>0.9</v>
      </c>
      <c r="I38" t="s">
        <v>95</v>
      </c>
      <c r="J38">
        <f>31+J37</f>
        <v>54</v>
      </c>
    </row>
    <row r="39" spans="8:11" x14ac:dyDescent="0.25">
      <c r="H39" s="35">
        <v>0.9</v>
      </c>
      <c r="I39" t="s">
        <v>96</v>
      </c>
      <c r="J39">
        <f>+J38+30</f>
        <v>84</v>
      </c>
    </row>
    <row r="40" spans="8:11" x14ac:dyDescent="0.25">
      <c r="H40" s="35">
        <v>0.9</v>
      </c>
      <c r="I40" t="s">
        <v>115</v>
      </c>
      <c r="J40">
        <f>+J39+31</f>
        <v>115</v>
      </c>
    </row>
    <row r="41" spans="8:11" x14ac:dyDescent="0.25">
      <c r="H41" s="35">
        <v>0.9</v>
      </c>
      <c r="I41" t="s">
        <v>112</v>
      </c>
      <c r="J41">
        <f>4+J40</f>
        <v>119</v>
      </c>
    </row>
    <row r="42" spans="8:11" x14ac:dyDescent="0.25">
      <c r="H42" s="35">
        <v>0.9</v>
      </c>
      <c r="I42" t="s">
        <v>117</v>
      </c>
      <c r="J42">
        <v>56</v>
      </c>
    </row>
    <row r="43" spans="8:11" x14ac:dyDescent="0.25">
      <c r="H43" s="35">
        <v>0.9</v>
      </c>
      <c r="I43" t="s">
        <v>68</v>
      </c>
      <c r="J43">
        <f>+J42+31</f>
        <v>87</v>
      </c>
    </row>
    <row r="44" spans="8:11" x14ac:dyDescent="0.25">
      <c r="H44" s="35">
        <v>0.9</v>
      </c>
      <c r="I44" t="s">
        <v>69</v>
      </c>
      <c r="J44">
        <f>+J43+30</f>
        <v>117</v>
      </c>
    </row>
    <row r="45" spans="8:11" x14ac:dyDescent="0.25">
      <c r="H45" s="35">
        <v>0.9</v>
      </c>
      <c r="I45" t="s">
        <v>70</v>
      </c>
      <c r="J45">
        <f>+J44+31</f>
        <v>148</v>
      </c>
    </row>
    <row r="46" spans="8:11" x14ac:dyDescent="0.25">
      <c r="H46" s="35">
        <v>0.9</v>
      </c>
      <c r="I46" t="s">
        <v>71</v>
      </c>
      <c r="J46">
        <f>+J45+30</f>
        <v>178</v>
      </c>
    </row>
    <row r="47" spans="8:11" x14ac:dyDescent="0.25">
      <c r="H47" s="35">
        <v>0.9</v>
      </c>
      <c r="I47" t="s">
        <v>72</v>
      </c>
      <c r="J47">
        <f>+J46+30</f>
        <v>208</v>
      </c>
    </row>
    <row r="50" spans="2:20" x14ac:dyDescent="0.25">
      <c r="I50" s="5">
        <v>0.97</v>
      </c>
      <c r="J50" s="5">
        <v>0.69</v>
      </c>
      <c r="K50" s="5">
        <v>0.94</v>
      </c>
      <c r="L50" s="5">
        <v>0.89</v>
      </c>
      <c r="M50" s="5">
        <v>0.94</v>
      </c>
      <c r="N50" s="5">
        <v>1</v>
      </c>
      <c r="O50" s="5">
        <v>0.95499999999999996</v>
      </c>
      <c r="P50" s="5">
        <v>1</v>
      </c>
      <c r="Q50" s="5">
        <v>1</v>
      </c>
      <c r="R50" s="37">
        <v>0.97</v>
      </c>
      <c r="S50" s="37">
        <v>1</v>
      </c>
      <c r="T50" s="37">
        <v>0.98</v>
      </c>
    </row>
    <row r="53" spans="2:20" x14ac:dyDescent="0.25">
      <c r="I53" s="36" t="s">
        <v>93</v>
      </c>
      <c r="J53" s="36" t="s">
        <v>181</v>
      </c>
      <c r="K53" s="36" t="s">
        <v>95</v>
      </c>
      <c r="L53" s="36" t="s">
        <v>111</v>
      </c>
      <c r="M53" s="36" t="s">
        <v>115</v>
      </c>
      <c r="N53" s="36" t="s">
        <v>112</v>
      </c>
      <c r="O53" s="36" t="s">
        <v>117</v>
      </c>
      <c r="P53" s="36" t="s">
        <v>68</v>
      </c>
      <c r="Q53" s="36" t="s">
        <v>69</v>
      </c>
      <c r="R53" s="36" t="s">
        <v>70</v>
      </c>
      <c r="S53" s="36" t="s">
        <v>71</v>
      </c>
      <c r="T53" s="36" t="s">
        <v>72</v>
      </c>
    </row>
    <row r="54" spans="2:20" x14ac:dyDescent="0.25">
      <c r="B54" t="s">
        <v>182</v>
      </c>
      <c r="C54">
        <v>5</v>
      </c>
      <c r="I54" s="36">
        <v>0</v>
      </c>
      <c r="J54" s="36">
        <v>55</v>
      </c>
      <c r="K54" s="36"/>
      <c r="L54" s="36"/>
    </row>
    <row r="55" spans="2:20" x14ac:dyDescent="0.25">
      <c r="B55" t="s">
        <v>183</v>
      </c>
      <c r="C55">
        <v>4</v>
      </c>
      <c r="H55" s="36" t="s">
        <v>108</v>
      </c>
      <c r="I55" s="36"/>
      <c r="J55" s="36">
        <v>0</v>
      </c>
      <c r="K55" s="36">
        <v>35</v>
      </c>
    </row>
    <row r="56" spans="2:20" x14ac:dyDescent="0.25">
      <c r="B56" t="s">
        <v>184</v>
      </c>
      <c r="C56">
        <f>+C54-C55</f>
        <v>1</v>
      </c>
      <c r="H56" s="35">
        <v>0.85</v>
      </c>
      <c r="K56">
        <v>0</v>
      </c>
      <c r="L56" s="36">
        <v>4</v>
      </c>
    </row>
    <row r="57" spans="2:20" x14ac:dyDescent="0.25">
      <c r="H57" s="35">
        <v>0.85</v>
      </c>
      <c r="L57">
        <v>0</v>
      </c>
      <c r="M57">
        <v>26</v>
      </c>
    </row>
    <row r="58" spans="2:20" x14ac:dyDescent="0.25">
      <c r="H58" s="35">
        <v>0.85</v>
      </c>
      <c r="M58">
        <v>0</v>
      </c>
      <c r="N58">
        <v>5</v>
      </c>
    </row>
    <row r="59" spans="2:20" x14ac:dyDescent="0.25">
      <c r="H59" s="35">
        <v>0.85</v>
      </c>
      <c r="M59">
        <v>0</v>
      </c>
      <c r="N59">
        <v>46</v>
      </c>
    </row>
    <row r="60" spans="2:20" x14ac:dyDescent="0.25">
      <c r="H60" s="35">
        <v>0.85</v>
      </c>
      <c r="N60">
        <v>0</v>
      </c>
      <c r="O60">
        <v>36</v>
      </c>
    </row>
    <row r="61" spans="2:20" x14ac:dyDescent="0.25">
      <c r="H61" s="35">
        <v>0.85</v>
      </c>
      <c r="N61">
        <v>0</v>
      </c>
      <c r="O61">
        <v>7</v>
      </c>
    </row>
    <row r="62" spans="2:20" x14ac:dyDescent="0.25">
      <c r="H62" s="35">
        <v>0.85</v>
      </c>
    </row>
    <row r="63" spans="2:20" x14ac:dyDescent="0.25">
      <c r="H63" s="35">
        <v>0.85</v>
      </c>
    </row>
    <row r="64" spans="2:20" x14ac:dyDescent="0.25">
      <c r="H64" s="35">
        <v>0.85</v>
      </c>
    </row>
    <row r="65" spans="8:22" x14ac:dyDescent="0.25">
      <c r="H65" s="35">
        <v>0.85</v>
      </c>
    </row>
    <row r="66" spans="8:22" x14ac:dyDescent="0.25">
      <c r="H66" s="35">
        <v>0.85</v>
      </c>
    </row>
    <row r="67" spans="8:22" x14ac:dyDescent="0.25">
      <c r="H67" s="35">
        <v>0.85</v>
      </c>
    </row>
    <row r="71" spans="8:22" x14ac:dyDescent="0.25">
      <c r="H71" s="36" t="s">
        <v>108</v>
      </c>
    </row>
    <row r="72" spans="8:22" x14ac:dyDescent="0.25">
      <c r="H72" s="35">
        <v>0.95</v>
      </c>
    </row>
    <row r="73" spans="8:22" x14ac:dyDescent="0.25">
      <c r="H73" s="35">
        <v>0.95</v>
      </c>
    </row>
    <row r="74" spans="8:22" x14ac:dyDescent="0.25">
      <c r="H74" s="35">
        <v>0.95</v>
      </c>
      <c r="K74" s="36" t="s">
        <v>93</v>
      </c>
      <c r="L74" s="36" t="s">
        <v>181</v>
      </c>
      <c r="M74" s="36" t="s">
        <v>95</v>
      </c>
      <c r="N74" s="36" t="s">
        <v>111</v>
      </c>
      <c r="O74" s="36" t="s">
        <v>115</v>
      </c>
      <c r="P74" s="36" t="s">
        <v>112</v>
      </c>
      <c r="Q74" s="36" t="s">
        <v>117</v>
      </c>
      <c r="R74" s="36" t="s">
        <v>68</v>
      </c>
      <c r="S74" s="36" t="s">
        <v>69</v>
      </c>
      <c r="T74" s="36" t="s">
        <v>70</v>
      </c>
      <c r="U74" s="36" t="s">
        <v>71</v>
      </c>
      <c r="V74" s="36" t="s">
        <v>72</v>
      </c>
    </row>
    <row r="75" spans="8:22" x14ac:dyDescent="0.25">
      <c r="H75" s="35">
        <v>0.95</v>
      </c>
      <c r="K75" s="66" t="e">
        <f>+AVERAGE(Medición!#REF!)</f>
        <v>#REF!</v>
      </c>
      <c r="L75" s="66" t="e">
        <f>+AVERAGE(Medición!#REF!)</f>
        <v>#REF!</v>
      </c>
      <c r="M75" s="66" t="e">
        <f>+AVERAGE(Medición!#REF!)</f>
        <v>#REF!</v>
      </c>
      <c r="N75" s="66" t="e">
        <f>+AVERAGE(Medición!#REF!)</f>
        <v>#REF!</v>
      </c>
      <c r="O75" s="66" t="e">
        <f>+AVERAGE(Medición!#REF!)</f>
        <v>#REF!</v>
      </c>
      <c r="P75" s="66" t="e">
        <f>+AVERAGE(Medición!#REF!)</f>
        <v>#REF!</v>
      </c>
      <c r="Q75" s="66" t="e">
        <f>+AVERAGE(Medición!#REF!)</f>
        <v>#REF!</v>
      </c>
      <c r="R75" s="66" t="e">
        <f>+AVERAGE(Medición!#REF!)</f>
        <v>#REF!</v>
      </c>
      <c r="S75" s="66" t="e">
        <f>+AVERAGE(Medición!#REF!)</f>
        <v>#REF!</v>
      </c>
      <c r="T75" s="66" t="e">
        <f>+AVERAGE(Medición!#REF!)</f>
        <v>#REF!</v>
      </c>
      <c r="U75" s="66" t="e">
        <f>+AVERAGE(Medición!#REF!)</f>
        <v>#REF!</v>
      </c>
      <c r="V75" s="66" t="e">
        <f>+AVERAGE(Medición!#REF!)</f>
        <v>#REF!</v>
      </c>
    </row>
    <row r="76" spans="8:22" x14ac:dyDescent="0.25">
      <c r="H76" s="35">
        <v>0.95</v>
      </c>
    </row>
    <row r="77" spans="8:22" x14ac:dyDescent="0.25">
      <c r="H77" s="35">
        <v>0.95</v>
      </c>
    </row>
    <row r="78" spans="8:22" x14ac:dyDescent="0.25">
      <c r="H78" s="35">
        <v>0.95</v>
      </c>
    </row>
    <row r="79" spans="8:22" x14ac:dyDescent="0.25">
      <c r="H79" s="35">
        <v>0.95</v>
      </c>
    </row>
    <row r="80" spans="8:22" x14ac:dyDescent="0.25">
      <c r="H80" s="35">
        <v>0.95</v>
      </c>
    </row>
    <row r="81" spans="8:8" x14ac:dyDescent="0.25">
      <c r="H81" s="35">
        <v>0.95</v>
      </c>
    </row>
    <row r="82" spans="8:8" x14ac:dyDescent="0.25">
      <c r="H82" s="35">
        <v>0.95</v>
      </c>
    </row>
    <row r="83" spans="8:8" x14ac:dyDescent="0.25">
      <c r="H83" s="35">
        <v>0.95</v>
      </c>
    </row>
    <row r="90" spans="8:8" x14ac:dyDescent="0.25">
      <c r="H90" s="36" t="s">
        <v>108</v>
      </c>
    </row>
    <row r="91" spans="8:8" x14ac:dyDescent="0.25">
      <c r="H91" s="35">
        <v>1</v>
      </c>
    </row>
    <row r="92" spans="8:8" x14ac:dyDescent="0.25">
      <c r="H92" s="35">
        <v>1</v>
      </c>
    </row>
    <row r="93" spans="8:8" x14ac:dyDescent="0.25">
      <c r="H93" s="35">
        <v>1</v>
      </c>
    </row>
    <row r="122" spans="2:18" x14ac:dyDescent="0.25">
      <c r="C122" s="36" t="s">
        <v>169</v>
      </c>
      <c r="D122" s="36" t="s">
        <v>170</v>
      </c>
      <c r="E122" s="36" t="s">
        <v>171</v>
      </c>
      <c r="F122" s="36" t="s">
        <v>172</v>
      </c>
      <c r="G122" s="36" t="s">
        <v>173</v>
      </c>
      <c r="H122" s="36" t="s">
        <v>174</v>
      </c>
      <c r="I122" s="36" t="s">
        <v>175</v>
      </c>
      <c r="J122" s="36" t="s">
        <v>176</v>
      </c>
      <c r="K122" s="36" t="s">
        <v>177</v>
      </c>
      <c r="L122" s="36" t="s">
        <v>178</v>
      </c>
      <c r="M122" s="36" t="s">
        <v>179</v>
      </c>
      <c r="N122" s="36" t="s">
        <v>180</v>
      </c>
    </row>
    <row r="123" spans="2:18" ht="15.75" thickBot="1" x14ac:dyDescent="0.3">
      <c r="B123" s="65" t="s">
        <v>110</v>
      </c>
      <c r="C123" s="64">
        <v>0</v>
      </c>
      <c r="D123" s="64">
        <v>74.518000000000001</v>
      </c>
      <c r="E123" s="64">
        <v>225.3</v>
      </c>
      <c r="F123" s="64">
        <v>45.71</v>
      </c>
      <c r="G123" s="64">
        <v>322.2</v>
      </c>
      <c r="H123" s="67">
        <v>300.79000000000002</v>
      </c>
      <c r="I123" s="67">
        <v>251.87</v>
      </c>
      <c r="J123" s="64">
        <v>0</v>
      </c>
      <c r="K123" s="64">
        <v>0</v>
      </c>
      <c r="L123" s="64">
        <v>0</v>
      </c>
      <c r="M123" s="64">
        <v>0</v>
      </c>
      <c r="N123" s="64"/>
    </row>
    <row r="124" spans="2:18" ht="15.75" thickBot="1" x14ac:dyDescent="0.3">
      <c r="B124" s="65" t="s">
        <v>109</v>
      </c>
      <c r="C124" s="64">
        <v>0</v>
      </c>
      <c r="D124" s="64">
        <v>7.4518000000000004</v>
      </c>
      <c r="E124" s="64">
        <v>0</v>
      </c>
      <c r="F124" s="64">
        <v>13.06</v>
      </c>
      <c r="G124" s="64">
        <v>7.1589999999999998</v>
      </c>
      <c r="H124" s="67">
        <v>7.16</v>
      </c>
      <c r="I124" s="67">
        <v>14.39</v>
      </c>
      <c r="J124" s="64">
        <v>0</v>
      </c>
      <c r="K124" s="64">
        <v>0</v>
      </c>
      <c r="L124" s="64">
        <v>0</v>
      </c>
      <c r="M124" s="64">
        <v>0</v>
      </c>
      <c r="N124" s="64"/>
    </row>
    <row r="125" spans="2:18" ht="45.75" thickBot="1" x14ac:dyDescent="0.3">
      <c r="D125" s="36"/>
      <c r="Q125" s="74" t="s">
        <v>185</v>
      </c>
      <c r="R125" s="73" t="s">
        <v>188</v>
      </c>
    </row>
    <row r="126" spans="2:18" x14ac:dyDescent="0.25">
      <c r="D126" s="35"/>
      <c r="Q126" s="75" t="s">
        <v>169</v>
      </c>
      <c r="R126" s="72">
        <v>0</v>
      </c>
    </row>
    <row r="127" spans="2:18" x14ac:dyDescent="0.25">
      <c r="D127" s="35"/>
      <c r="Q127" s="76" t="s">
        <v>170</v>
      </c>
      <c r="R127" s="69" t="s">
        <v>187</v>
      </c>
    </row>
    <row r="128" spans="2:18" x14ac:dyDescent="0.25">
      <c r="D128" s="35"/>
      <c r="Q128" s="76" t="s">
        <v>171</v>
      </c>
      <c r="R128" s="68">
        <v>0</v>
      </c>
    </row>
    <row r="129" spans="4:18" x14ac:dyDescent="0.25">
      <c r="D129" s="35"/>
      <c r="Q129" s="76" t="s">
        <v>172</v>
      </c>
      <c r="R129" s="68">
        <v>0</v>
      </c>
    </row>
    <row r="130" spans="4:18" x14ac:dyDescent="0.25">
      <c r="Q130" s="76" t="s">
        <v>173</v>
      </c>
      <c r="R130" s="70">
        <v>1</v>
      </c>
    </row>
    <row r="131" spans="4:18" x14ac:dyDescent="0.25">
      <c r="Q131" s="76" t="s">
        <v>174</v>
      </c>
      <c r="R131" s="70">
        <v>1</v>
      </c>
    </row>
    <row r="132" spans="4:18" x14ac:dyDescent="0.25">
      <c r="Q132" s="76" t="s">
        <v>175</v>
      </c>
      <c r="R132" s="69" t="s">
        <v>187</v>
      </c>
    </row>
    <row r="133" spans="4:18" x14ac:dyDescent="0.25">
      <c r="Q133" s="76" t="s">
        <v>176</v>
      </c>
      <c r="R133" s="69" t="s">
        <v>187</v>
      </c>
    </row>
    <row r="134" spans="4:18" x14ac:dyDescent="0.25">
      <c r="Q134" s="76" t="s">
        <v>177</v>
      </c>
      <c r="R134" s="69" t="s">
        <v>187</v>
      </c>
    </row>
    <row r="135" spans="4:18" x14ac:dyDescent="0.25">
      <c r="Q135" s="76" t="s">
        <v>178</v>
      </c>
      <c r="R135" s="68">
        <v>0</v>
      </c>
    </row>
    <row r="136" spans="4:18" x14ac:dyDescent="0.25">
      <c r="Q136" s="76" t="s">
        <v>179</v>
      </c>
      <c r="R136" s="70">
        <v>1</v>
      </c>
    </row>
    <row r="137" spans="4:18" ht="15.75" thickBot="1" x14ac:dyDescent="0.3">
      <c r="Q137" s="77" t="s">
        <v>180</v>
      </c>
      <c r="R137" s="71">
        <v>0</v>
      </c>
    </row>
    <row r="138" spans="4:18" ht="15.75" thickBot="1" x14ac:dyDescent="0.3">
      <c r="Q138" s="74" t="s">
        <v>189</v>
      </c>
      <c r="R138" s="78">
        <v>4.0149999999999997</v>
      </c>
    </row>
    <row r="149" spans="10:12" x14ac:dyDescent="0.25">
      <c r="J149" s="36" t="s">
        <v>108</v>
      </c>
      <c r="K149" t="s">
        <v>73</v>
      </c>
    </row>
    <row r="150" spans="10:12" x14ac:dyDescent="0.25">
      <c r="J150" s="35">
        <v>0.9</v>
      </c>
      <c r="K150" t="s">
        <v>93</v>
      </c>
      <c r="L150" s="79">
        <v>1</v>
      </c>
    </row>
    <row r="151" spans="10:12" x14ac:dyDescent="0.25">
      <c r="J151" s="35">
        <v>0.9</v>
      </c>
      <c r="K151" t="s">
        <v>94</v>
      </c>
      <c r="L151" s="79">
        <v>1</v>
      </c>
    </row>
    <row r="152" spans="10:12" x14ac:dyDescent="0.25">
      <c r="J152" s="35">
        <v>0.9</v>
      </c>
      <c r="K152" t="s">
        <v>95</v>
      </c>
      <c r="L152" s="79">
        <v>1</v>
      </c>
    </row>
    <row r="153" spans="10:12" x14ac:dyDescent="0.25">
      <c r="J153" s="35">
        <v>0.9</v>
      </c>
      <c r="K153" t="s">
        <v>96</v>
      </c>
      <c r="L153" s="79">
        <v>1</v>
      </c>
    </row>
    <row r="154" spans="10:12" x14ac:dyDescent="0.25">
      <c r="J154" s="35">
        <v>0.9</v>
      </c>
      <c r="K154" t="s">
        <v>115</v>
      </c>
      <c r="L154" s="79">
        <v>1</v>
      </c>
    </row>
    <row r="155" spans="10:12" x14ac:dyDescent="0.25">
      <c r="J155" s="35">
        <v>0.9</v>
      </c>
      <c r="K155" t="s">
        <v>112</v>
      </c>
      <c r="L155" s="79">
        <v>1</v>
      </c>
    </row>
    <row r="156" spans="10:12" x14ac:dyDescent="0.25">
      <c r="J156" s="35">
        <v>0.9</v>
      </c>
      <c r="K156" t="s">
        <v>117</v>
      </c>
      <c r="L156" s="79">
        <v>1</v>
      </c>
    </row>
    <row r="157" spans="10:12" x14ac:dyDescent="0.25">
      <c r="J157" s="35">
        <v>0.9</v>
      </c>
      <c r="K157" t="s">
        <v>68</v>
      </c>
      <c r="L157" s="79">
        <v>0.92310000000000003</v>
      </c>
    </row>
    <row r="158" spans="10:12" x14ac:dyDescent="0.25">
      <c r="J158" s="35">
        <v>0.9</v>
      </c>
      <c r="K158" t="s">
        <v>69</v>
      </c>
      <c r="L158" s="79">
        <v>0.83330000000000004</v>
      </c>
    </row>
    <row r="159" spans="10:12" x14ac:dyDescent="0.25">
      <c r="J159" s="35">
        <v>0.9</v>
      </c>
      <c r="K159" t="s">
        <v>70</v>
      </c>
      <c r="L159" s="79">
        <v>1</v>
      </c>
    </row>
    <row r="160" spans="10:12" x14ac:dyDescent="0.25">
      <c r="J160" s="35">
        <v>0.9</v>
      </c>
      <c r="K160" t="s">
        <v>71</v>
      </c>
      <c r="L160" s="79">
        <v>1</v>
      </c>
    </row>
    <row r="161" spans="10:12" x14ac:dyDescent="0.25">
      <c r="J161" s="35">
        <v>0.9</v>
      </c>
      <c r="K161" t="s">
        <v>72</v>
      </c>
      <c r="L161" s="79">
        <v>1</v>
      </c>
    </row>
  </sheetData>
  <mergeCells count="4">
    <mergeCell ref="J1:K1"/>
    <mergeCell ref="L1:M1"/>
    <mergeCell ref="N1:O1"/>
    <mergeCell ref="P1:Q1"/>
  </mergeCells>
  <conditionalFormatting sqref="M50:T50">
    <cfRule type="cellIs" dxfId="3" priority="8" operator="lessThan">
      <formula>$H$12</formula>
    </cfRule>
  </conditionalFormatting>
  <conditionalFormatting sqref="I50:L50">
    <cfRule type="cellIs" dxfId="2" priority="7" operator="lessThan">
      <formula>$H$12</formula>
    </cfRule>
  </conditionalFormatting>
  <conditionalFormatting sqref="I50:K50">
    <cfRule type="cellIs" dxfId="1" priority="6" operator="greaterThan">
      <formula>0.83</formula>
    </cfRule>
  </conditionalFormatting>
  <conditionalFormatting sqref="I50:T50">
    <cfRule type="cellIs" dxfId="0" priority="5" operator="greaterThan">
      <formula>0.83</formula>
    </cfRule>
  </conditionalFormatting>
  <pageMargins left="0.7" right="0.7" top="0.75" bottom="0.75" header="0.3" footer="0.3"/>
  <pageSetup paperSize="9" orientation="portrait" r:id="rId1"/>
  <drawing r:id="rId2"/>
  <legacyDrawing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482723-2D5F-4FB3-8035-00AF31EE7A0E}">
  <dimension ref="B1:CR36"/>
  <sheetViews>
    <sheetView showGridLines="0" zoomScale="70" zoomScaleNormal="70" workbookViewId="0">
      <selection activeCell="B7" sqref="B7:P23"/>
    </sheetView>
  </sheetViews>
  <sheetFormatPr baseColWidth="10" defaultRowHeight="14.25" x14ac:dyDescent="0.2"/>
  <cols>
    <col min="1" max="1" width="1.140625" style="97" customWidth="1"/>
    <col min="2" max="2" width="5.28515625" style="97" customWidth="1"/>
    <col min="3" max="4" width="6" style="97" customWidth="1"/>
    <col min="5" max="6" width="6.85546875" style="97" customWidth="1"/>
    <col min="7" max="9" width="5.28515625" style="97" customWidth="1"/>
    <col min="10" max="10" width="5.85546875" style="97" customWidth="1"/>
    <col min="11" max="11" width="6.5703125" style="97" customWidth="1"/>
    <col min="12" max="13" width="5.28515625" style="97" customWidth="1"/>
    <col min="14" max="14" width="15.7109375" style="97" customWidth="1"/>
    <col min="15" max="15" width="9.28515625" style="97" customWidth="1"/>
    <col min="16" max="16" width="9.42578125" style="97" customWidth="1"/>
    <col min="17" max="17" width="5.5703125" style="97" customWidth="1"/>
    <col min="18" max="18" width="6.28515625" style="97" bestFit="1" customWidth="1"/>
    <col min="19" max="19" width="5.7109375" style="97" bestFit="1" customWidth="1"/>
    <col min="20" max="20" width="5.28515625" style="97" bestFit="1" customWidth="1"/>
    <col min="21" max="21" width="4.85546875" style="97" bestFit="1" customWidth="1"/>
    <col min="22" max="22" width="5.28515625" style="97" bestFit="1" customWidth="1"/>
    <col min="23" max="24" width="4.85546875" style="97" bestFit="1" customWidth="1"/>
    <col min="25" max="25" width="5.140625" style="97" bestFit="1" customWidth="1"/>
    <col min="26" max="26" width="4.85546875" style="97" bestFit="1" customWidth="1"/>
    <col min="27" max="28" width="5" style="97" bestFit="1" customWidth="1"/>
    <col min="29" max="29" width="4.85546875" style="97" bestFit="1" customWidth="1"/>
    <col min="30" max="30" width="15.42578125" style="97" customWidth="1"/>
    <col min="31" max="31" width="11.42578125" style="97"/>
    <col min="32" max="32" width="6.42578125" style="97" bestFit="1" customWidth="1"/>
    <col min="33" max="33" width="5.140625" style="97" customWidth="1"/>
    <col min="34" max="34" width="6.28515625" style="97" bestFit="1" customWidth="1"/>
    <col min="35" max="35" width="5.7109375" style="97" bestFit="1" customWidth="1"/>
    <col min="36" max="36" width="5.28515625" style="97" bestFit="1" customWidth="1"/>
    <col min="37" max="37" width="4.85546875" style="97" bestFit="1" customWidth="1"/>
    <col min="38" max="38" width="5.28515625" style="97" bestFit="1" customWidth="1"/>
    <col min="39" max="40" width="4.85546875" style="97" bestFit="1" customWidth="1"/>
    <col min="41" max="41" width="5.140625" style="97" bestFit="1" customWidth="1"/>
    <col min="42" max="42" width="4.85546875" style="97" bestFit="1" customWidth="1"/>
    <col min="43" max="44" width="5" style="97" bestFit="1" customWidth="1"/>
    <col min="45" max="45" width="4.85546875" style="97" bestFit="1" customWidth="1"/>
    <col min="46" max="46" width="15.42578125" style="97" customWidth="1"/>
    <col min="47" max="47" width="11.42578125" style="97"/>
    <col min="48" max="48" width="6.42578125" style="97" bestFit="1" customWidth="1"/>
    <col min="49" max="49" width="6.5703125" style="97" customWidth="1"/>
    <col min="50" max="50" width="6" style="97" customWidth="1"/>
    <col min="51" max="51" width="5.7109375" style="97" bestFit="1" customWidth="1"/>
    <col min="52" max="52" width="5.28515625" style="97" bestFit="1" customWidth="1"/>
    <col min="53" max="53" width="4.85546875" style="97" bestFit="1" customWidth="1"/>
    <col min="54" max="54" width="5.28515625" style="97" bestFit="1" customWidth="1"/>
    <col min="55" max="56" width="4.85546875" style="97" bestFit="1" customWidth="1"/>
    <col min="57" max="57" width="5.140625" style="97" bestFit="1" customWidth="1"/>
    <col min="58" max="58" width="4.85546875" style="97" bestFit="1" customWidth="1"/>
    <col min="59" max="60" width="5" style="97" bestFit="1" customWidth="1"/>
    <col min="61" max="61" width="4.85546875" style="97" bestFit="1" customWidth="1"/>
    <col min="62" max="62" width="15.42578125" style="97" customWidth="1"/>
    <col min="63" max="63" width="11.42578125" style="97"/>
    <col min="64" max="64" width="6.42578125" style="97" bestFit="1" customWidth="1"/>
    <col min="65" max="65" width="7.85546875" style="97" customWidth="1"/>
    <col min="66" max="66" width="5.5703125" style="97" customWidth="1"/>
    <col min="67" max="67" width="4.85546875" style="97" bestFit="1" customWidth="1"/>
    <col min="68" max="68" width="5.28515625" style="97" bestFit="1" customWidth="1"/>
    <col min="69" max="69" width="4.85546875" style="97" bestFit="1" customWidth="1"/>
    <col min="70" max="70" width="5.28515625" style="97" bestFit="1" customWidth="1"/>
    <col min="71" max="72" width="4.85546875" style="97" bestFit="1" customWidth="1"/>
    <col min="73" max="73" width="5.140625" style="97" bestFit="1" customWidth="1"/>
    <col min="74" max="74" width="4.85546875" style="97" bestFit="1" customWidth="1"/>
    <col min="75" max="76" width="5" style="97" bestFit="1" customWidth="1"/>
    <col min="77" max="77" width="4.85546875" style="97" bestFit="1" customWidth="1"/>
    <col min="78" max="78" width="16.85546875" style="97" customWidth="1"/>
    <col min="79" max="79" width="11.42578125" style="97"/>
    <col min="80" max="80" width="6.42578125" style="97" bestFit="1" customWidth="1"/>
    <col min="81" max="81" width="8.42578125" style="97" customWidth="1"/>
    <col min="82" max="82" width="6.28515625" style="97" bestFit="1" customWidth="1"/>
    <col min="83" max="83" width="4.85546875" style="97" bestFit="1" customWidth="1"/>
    <col min="84" max="84" width="5.28515625" style="97" bestFit="1" customWidth="1"/>
    <col min="85" max="85" width="4.85546875" style="97" bestFit="1" customWidth="1"/>
    <col min="86" max="86" width="5.28515625" style="97" bestFit="1" customWidth="1"/>
    <col min="87" max="88" width="4.85546875" style="97" bestFit="1" customWidth="1"/>
    <col min="89" max="89" width="5.140625" style="97" bestFit="1" customWidth="1"/>
    <col min="90" max="90" width="4.85546875" style="97" bestFit="1" customWidth="1"/>
    <col min="91" max="92" width="5" style="97" bestFit="1" customWidth="1"/>
    <col min="93" max="93" width="4.85546875" style="97" bestFit="1" customWidth="1"/>
    <col min="94" max="94" width="16.85546875" style="97" customWidth="1"/>
    <col min="95" max="95" width="11.42578125" style="97"/>
    <col min="96" max="96" width="6.42578125" style="97" bestFit="1" customWidth="1"/>
    <col min="97" max="16384" width="11.42578125" style="97"/>
  </cols>
  <sheetData>
    <row r="1" spans="2:96" s="104" customFormat="1" ht="21" customHeight="1" x14ac:dyDescent="0.25">
      <c r="B1" s="273" t="s">
        <v>246</v>
      </c>
      <c r="C1" s="273"/>
      <c r="D1" s="273"/>
      <c r="E1" s="273"/>
      <c r="F1" s="273"/>
      <c r="G1" s="273"/>
      <c r="H1" s="273"/>
      <c r="I1" s="273"/>
      <c r="J1" s="273"/>
      <c r="K1" s="273"/>
      <c r="L1" s="273"/>
      <c r="M1" s="273"/>
      <c r="N1" s="273"/>
      <c r="O1" s="273"/>
      <c r="P1" s="273"/>
      <c r="R1" s="273" t="s">
        <v>247</v>
      </c>
      <c r="S1" s="273"/>
      <c r="T1" s="273"/>
      <c r="U1" s="273"/>
      <c r="V1" s="273"/>
      <c r="W1" s="273"/>
      <c r="X1" s="273"/>
      <c r="Y1" s="273"/>
      <c r="Z1" s="273"/>
      <c r="AA1" s="273"/>
      <c r="AB1" s="273"/>
      <c r="AC1" s="273"/>
      <c r="AD1" s="273"/>
      <c r="AE1" s="273"/>
      <c r="AF1" s="273"/>
      <c r="AH1" s="273" t="s">
        <v>248</v>
      </c>
      <c r="AI1" s="273"/>
      <c r="AJ1" s="273"/>
      <c r="AK1" s="273"/>
      <c r="AL1" s="273"/>
      <c r="AM1" s="273"/>
      <c r="AN1" s="273"/>
      <c r="AO1" s="273"/>
      <c r="AP1" s="273"/>
      <c r="AQ1" s="273"/>
      <c r="AR1" s="273"/>
      <c r="AS1" s="273"/>
      <c r="AT1" s="273"/>
      <c r="AU1" s="273"/>
      <c r="AV1" s="273"/>
      <c r="AX1" s="273" t="s">
        <v>249</v>
      </c>
      <c r="AY1" s="273"/>
      <c r="AZ1" s="273"/>
      <c r="BA1" s="273"/>
      <c r="BB1" s="273"/>
      <c r="BC1" s="273"/>
      <c r="BD1" s="273"/>
      <c r="BE1" s="273"/>
      <c r="BF1" s="273"/>
      <c r="BG1" s="273"/>
      <c r="BH1" s="273"/>
      <c r="BI1" s="273"/>
      <c r="BJ1" s="273"/>
      <c r="BK1" s="273"/>
      <c r="BL1" s="273"/>
      <c r="BN1" s="273" t="s">
        <v>250</v>
      </c>
      <c r="BO1" s="273"/>
      <c r="BP1" s="273"/>
      <c r="BQ1" s="273"/>
      <c r="BR1" s="273"/>
      <c r="BS1" s="273"/>
      <c r="BT1" s="273"/>
      <c r="BU1" s="273"/>
      <c r="BV1" s="273"/>
      <c r="BW1" s="273"/>
      <c r="BX1" s="273"/>
      <c r="BY1" s="273"/>
      <c r="BZ1" s="273"/>
      <c r="CA1" s="273"/>
      <c r="CB1" s="273"/>
      <c r="CD1" s="273" t="s">
        <v>251</v>
      </c>
      <c r="CE1" s="273"/>
      <c r="CF1" s="273"/>
      <c r="CG1" s="273"/>
      <c r="CH1" s="273"/>
      <c r="CI1" s="273"/>
      <c r="CJ1" s="273"/>
      <c r="CK1" s="273"/>
      <c r="CL1" s="273"/>
      <c r="CM1" s="273"/>
      <c r="CN1" s="273"/>
      <c r="CO1" s="273"/>
      <c r="CP1" s="273"/>
      <c r="CQ1" s="273"/>
      <c r="CR1" s="273"/>
    </row>
    <row r="2" spans="2:96" s="104" customFormat="1" ht="23.25" customHeight="1" x14ac:dyDescent="0.25">
      <c r="B2" s="291"/>
      <c r="C2" s="291"/>
      <c r="D2" s="291"/>
      <c r="E2" s="291"/>
      <c r="F2" s="291"/>
      <c r="G2" s="291"/>
      <c r="H2" s="291"/>
      <c r="I2" s="291"/>
      <c r="J2" s="291"/>
      <c r="K2" s="291"/>
      <c r="L2" s="291"/>
      <c r="M2" s="291"/>
      <c r="N2" s="291"/>
      <c r="O2" s="291"/>
      <c r="P2" s="291"/>
      <c r="R2" s="291"/>
      <c r="S2" s="291"/>
      <c r="T2" s="291"/>
      <c r="U2" s="291"/>
      <c r="V2" s="291"/>
      <c r="W2" s="291"/>
      <c r="X2" s="291"/>
      <c r="Y2" s="291"/>
      <c r="Z2" s="291"/>
      <c r="AA2" s="291"/>
      <c r="AB2" s="291"/>
      <c r="AC2" s="291"/>
      <c r="AD2" s="291"/>
      <c r="AE2" s="291"/>
      <c r="AF2" s="291"/>
      <c r="AH2" s="291"/>
      <c r="AI2" s="291"/>
      <c r="AJ2" s="291"/>
      <c r="AK2" s="291"/>
      <c r="AL2" s="291"/>
      <c r="AM2" s="291"/>
      <c r="AN2" s="291"/>
      <c r="AO2" s="291"/>
      <c r="AP2" s="291"/>
      <c r="AQ2" s="291"/>
      <c r="AR2" s="291"/>
      <c r="AS2" s="291"/>
      <c r="AT2" s="291"/>
      <c r="AU2" s="291"/>
      <c r="AV2" s="291"/>
      <c r="AX2" s="291"/>
      <c r="AY2" s="291"/>
      <c r="AZ2" s="291"/>
      <c r="BA2" s="291"/>
      <c r="BB2" s="291"/>
      <c r="BC2" s="291"/>
      <c r="BD2" s="291"/>
      <c r="BE2" s="291"/>
      <c r="BF2" s="291"/>
      <c r="BG2" s="291"/>
      <c r="BH2" s="291"/>
      <c r="BI2" s="291"/>
      <c r="BJ2" s="291"/>
      <c r="BK2" s="291"/>
      <c r="BL2" s="291"/>
      <c r="BN2" s="291"/>
      <c r="BO2" s="291"/>
      <c r="BP2" s="291"/>
      <c r="BQ2" s="291"/>
      <c r="BR2" s="291"/>
      <c r="BS2" s="291"/>
      <c r="BT2" s="291"/>
      <c r="BU2" s="291"/>
      <c r="BV2" s="291"/>
      <c r="BW2" s="291"/>
      <c r="BX2" s="291"/>
      <c r="BY2" s="291"/>
      <c r="BZ2" s="291"/>
      <c r="CA2" s="291"/>
      <c r="CB2" s="291"/>
      <c r="CD2" s="291"/>
      <c r="CE2" s="291"/>
      <c r="CF2" s="291"/>
      <c r="CG2" s="291"/>
      <c r="CH2" s="291"/>
      <c r="CI2" s="291"/>
      <c r="CJ2" s="291"/>
      <c r="CK2" s="291"/>
      <c r="CL2" s="291"/>
      <c r="CM2" s="291"/>
      <c r="CN2" s="291"/>
      <c r="CO2" s="291"/>
      <c r="CP2" s="291"/>
      <c r="CQ2" s="291"/>
      <c r="CR2" s="291"/>
    </row>
    <row r="3" spans="2:96" s="104" customFormat="1" ht="15" x14ac:dyDescent="0.25">
      <c r="B3" s="276" t="s">
        <v>199</v>
      </c>
      <c r="C3" s="276"/>
      <c r="D3" s="276"/>
      <c r="E3" s="276"/>
      <c r="F3" s="276"/>
      <c r="G3" s="276"/>
      <c r="H3" s="276"/>
      <c r="I3" s="276"/>
      <c r="J3" s="276"/>
      <c r="K3" s="276"/>
      <c r="L3" s="276"/>
      <c r="M3" s="276"/>
      <c r="N3" s="276"/>
      <c r="O3" s="276"/>
      <c r="P3" s="276"/>
      <c r="R3" s="276" t="s">
        <v>199</v>
      </c>
      <c r="S3" s="276"/>
      <c r="T3" s="276"/>
      <c r="U3" s="276"/>
      <c r="V3" s="276"/>
      <c r="W3" s="276"/>
      <c r="X3" s="276"/>
      <c r="Y3" s="276"/>
      <c r="Z3" s="276"/>
      <c r="AA3" s="276"/>
      <c r="AB3" s="276"/>
      <c r="AC3" s="276"/>
      <c r="AD3" s="276"/>
      <c r="AE3" s="276"/>
      <c r="AF3" s="276"/>
      <c r="AH3" s="276" t="s">
        <v>199</v>
      </c>
      <c r="AI3" s="276"/>
      <c r="AJ3" s="276"/>
      <c r="AK3" s="276"/>
      <c r="AL3" s="276"/>
      <c r="AM3" s="276"/>
      <c r="AN3" s="276"/>
      <c r="AO3" s="276"/>
      <c r="AP3" s="276"/>
      <c r="AQ3" s="276"/>
      <c r="AR3" s="276"/>
      <c r="AS3" s="276"/>
      <c r="AT3" s="276"/>
      <c r="AU3" s="276"/>
      <c r="AV3" s="276"/>
      <c r="AX3" s="276" t="s">
        <v>199</v>
      </c>
      <c r="AY3" s="276"/>
      <c r="AZ3" s="276"/>
      <c r="BA3" s="276"/>
      <c r="BB3" s="276"/>
      <c r="BC3" s="276"/>
      <c r="BD3" s="276"/>
      <c r="BE3" s="276"/>
      <c r="BF3" s="276"/>
      <c r="BG3" s="276"/>
      <c r="BH3" s="276"/>
      <c r="BI3" s="276"/>
      <c r="BJ3" s="276"/>
      <c r="BK3" s="276"/>
      <c r="BL3" s="276"/>
      <c r="BN3" s="276" t="s">
        <v>199</v>
      </c>
      <c r="BO3" s="276"/>
      <c r="BP3" s="276"/>
      <c r="BQ3" s="276"/>
      <c r="BR3" s="276"/>
      <c r="BS3" s="276"/>
      <c r="BT3" s="276"/>
      <c r="BU3" s="276"/>
      <c r="BV3" s="276"/>
      <c r="BW3" s="276"/>
      <c r="BX3" s="276"/>
      <c r="BY3" s="276"/>
      <c r="BZ3" s="276"/>
      <c r="CA3" s="276"/>
      <c r="CB3" s="276"/>
      <c r="CD3" s="276" t="s">
        <v>199</v>
      </c>
      <c r="CE3" s="276"/>
      <c r="CF3" s="276"/>
      <c r="CG3" s="276"/>
      <c r="CH3" s="276"/>
      <c r="CI3" s="276"/>
      <c r="CJ3" s="276"/>
      <c r="CK3" s="276"/>
      <c r="CL3" s="276"/>
      <c r="CM3" s="276"/>
      <c r="CN3" s="276"/>
      <c r="CO3" s="276"/>
      <c r="CP3" s="276"/>
      <c r="CQ3" s="276"/>
      <c r="CR3" s="276"/>
    </row>
    <row r="4" spans="2:96" s="104" customFormat="1" ht="27.75" customHeight="1" x14ac:dyDescent="0.25">
      <c r="B4" s="149" t="s">
        <v>200</v>
      </c>
      <c r="C4" s="149" t="s">
        <v>201</v>
      </c>
      <c r="D4" s="149" t="s">
        <v>202</v>
      </c>
      <c r="E4" s="149" t="s">
        <v>203</v>
      </c>
      <c r="F4" s="149" t="s">
        <v>204</v>
      </c>
      <c r="G4" s="149" t="s">
        <v>205</v>
      </c>
      <c r="H4" s="149" t="s">
        <v>206</v>
      </c>
      <c r="I4" s="149" t="s">
        <v>207</v>
      </c>
      <c r="J4" s="149" t="s">
        <v>208</v>
      </c>
      <c r="K4" s="149" t="s">
        <v>209</v>
      </c>
      <c r="L4" s="149" t="s">
        <v>210</v>
      </c>
      <c r="M4" s="149" t="s">
        <v>211</v>
      </c>
      <c r="N4" s="149" t="s">
        <v>212</v>
      </c>
      <c r="O4" s="149" t="s">
        <v>213</v>
      </c>
      <c r="P4" s="149" t="s">
        <v>214</v>
      </c>
      <c r="R4" s="149" t="s">
        <v>200</v>
      </c>
      <c r="S4" s="149" t="s">
        <v>201</v>
      </c>
      <c r="T4" s="149" t="s">
        <v>202</v>
      </c>
      <c r="U4" s="149" t="s">
        <v>203</v>
      </c>
      <c r="V4" s="149" t="s">
        <v>204</v>
      </c>
      <c r="W4" s="149" t="s">
        <v>205</v>
      </c>
      <c r="X4" s="149" t="s">
        <v>206</v>
      </c>
      <c r="Y4" s="149" t="s">
        <v>207</v>
      </c>
      <c r="Z4" s="149" t="s">
        <v>208</v>
      </c>
      <c r="AA4" s="149" t="s">
        <v>209</v>
      </c>
      <c r="AB4" s="149" t="s">
        <v>210</v>
      </c>
      <c r="AC4" s="149" t="s">
        <v>211</v>
      </c>
      <c r="AD4" s="149" t="s">
        <v>212</v>
      </c>
      <c r="AE4" s="149" t="s">
        <v>213</v>
      </c>
      <c r="AF4" s="149" t="s">
        <v>214</v>
      </c>
      <c r="AH4" s="149" t="s">
        <v>200</v>
      </c>
      <c r="AI4" s="149" t="s">
        <v>201</v>
      </c>
      <c r="AJ4" s="149" t="s">
        <v>202</v>
      </c>
      <c r="AK4" s="149" t="s">
        <v>203</v>
      </c>
      <c r="AL4" s="149" t="s">
        <v>204</v>
      </c>
      <c r="AM4" s="149" t="s">
        <v>205</v>
      </c>
      <c r="AN4" s="149" t="s">
        <v>206</v>
      </c>
      <c r="AO4" s="149" t="s">
        <v>207</v>
      </c>
      <c r="AP4" s="149" t="s">
        <v>208</v>
      </c>
      <c r="AQ4" s="149" t="s">
        <v>209</v>
      </c>
      <c r="AR4" s="149" t="s">
        <v>210</v>
      </c>
      <c r="AS4" s="149" t="s">
        <v>211</v>
      </c>
      <c r="AT4" s="149" t="s">
        <v>212</v>
      </c>
      <c r="AU4" s="149" t="s">
        <v>213</v>
      </c>
      <c r="AV4" s="149" t="s">
        <v>214</v>
      </c>
      <c r="AX4" s="149" t="s">
        <v>200</v>
      </c>
      <c r="AY4" s="149" t="s">
        <v>201</v>
      </c>
      <c r="AZ4" s="149" t="s">
        <v>202</v>
      </c>
      <c r="BA4" s="149" t="s">
        <v>203</v>
      </c>
      <c r="BB4" s="149" t="s">
        <v>204</v>
      </c>
      <c r="BC4" s="149" t="s">
        <v>205</v>
      </c>
      <c r="BD4" s="149" t="s">
        <v>206</v>
      </c>
      <c r="BE4" s="149" t="s">
        <v>207</v>
      </c>
      <c r="BF4" s="149" t="s">
        <v>208</v>
      </c>
      <c r="BG4" s="149" t="s">
        <v>209</v>
      </c>
      <c r="BH4" s="149" t="s">
        <v>210</v>
      </c>
      <c r="BI4" s="149" t="s">
        <v>211</v>
      </c>
      <c r="BJ4" s="149" t="s">
        <v>212</v>
      </c>
      <c r="BK4" s="149" t="s">
        <v>213</v>
      </c>
      <c r="BL4" s="149" t="s">
        <v>214</v>
      </c>
      <c r="BN4" s="149" t="s">
        <v>200</v>
      </c>
      <c r="BO4" s="149" t="s">
        <v>201</v>
      </c>
      <c r="BP4" s="149" t="s">
        <v>202</v>
      </c>
      <c r="BQ4" s="149" t="s">
        <v>203</v>
      </c>
      <c r="BR4" s="149" t="s">
        <v>204</v>
      </c>
      <c r="BS4" s="149" t="s">
        <v>205</v>
      </c>
      <c r="BT4" s="149" t="s">
        <v>206</v>
      </c>
      <c r="BU4" s="149" t="s">
        <v>207</v>
      </c>
      <c r="BV4" s="149" t="s">
        <v>208</v>
      </c>
      <c r="BW4" s="149" t="s">
        <v>209</v>
      </c>
      <c r="BX4" s="149" t="s">
        <v>210</v>
      </c>
      <c r="BY4" s="149" t="s">
        <v>211</v>
      </c>
      <c r="BZ4" s="149" t="s">
        <v>212</v>
      </c>
      <c r="CA4" s="149" t="s">
        <v>213</v>
      </c>
      <c r="CB4" s="149" t="s">
        <v>214</v>
      </c>
      <c r="CD4" s="149" t="s">
        <v>200</v>
      </c>
      <c r="CE4" s="149" t="s">
        <v>201</v>
      </c>
      <c r="CF4" s="149" t="s">
        <v>202</v>
      </c>
      <c r="CG4" s="149" t="s">
        <v>203</v>
      </c>
      <c r="CH4" s="149" t="s">
        <v>204</v>
      </c>
      <c r="CI4" s="149" t="s">
        <v>205</v>
      </c>
      <c r="CJ4" s="149" t="s">
        <v>206</v>
      </c>
      <c r="CK4" s="149" t="s">
        <v>207</v>
      </c>
      <c r="CL4" s="149" t="s">
        <v>208</v>
      </c>
      <c r="CM4" s="149" t="s">
        <v>209</v>
      </c>
      <c r="CN4" s="149" t="s">
        <v>210</v>
      </c>
      <c r="CO4" s="149" t="s">
        <v>211</v>
      </c>
      <c r="CP4" s="149" t="s">
        <v>212</v>
      </c>
      <c r="CQ4" s="149" t="s">
        <v>213</v>
      </c>
      <c r="CR4" s="149" t="s">
        <v>214</v>
      </c>
    </row>
    <row r="5" spans="2:96" s="116" customFormat="1" ht="17.25" customHeight="1" x14ac:dyDescent="0.25">
      <c r="B5" s="115">
        <f>50/54</f>
        <v>0.92592592592592593</v>
      </c>
      <c r="C5" s="115">
        <f>52/55</f>
        <v>0.94545454545454544</v>
      </c>
      <c r="D5" s="115"/>
      <c r="E5" s="115"/>
      <c r="F5" s="115"/>
      <c r="G5" s="115"/>
      <c r="H5" s="115"/>
      <c r="I5" s="115"/>
      <c r="J5" s="115"/>
      <c r="K5" s="115"/>
      <c r="L5" s="115"/>
      <c r="M5" s="115"/>
      <c r="N5" s="110">
        <f>+AVERAGE(B5:M5)</f>
        <v>0.93569023569023568</v>
      </c>
      <c r="O5" s="110">
        <v>0.85</v>
      </c>
      <c r="P5" s="110"/>
      <c r="R5" s="115">
        <v>1</v>
      </c>
      <c r="S5" s="115">
        <v>1</v>
      </c>
      <c r="T5" s="115"/>
      <c r="U5" s="115"/>
      <c r="V5" s="115"/>
      <c r="W5" s="115"/>
      <c r="X5" s="115"/>
      <c r="Y5" s="115"/>
      <c r="Z5" s="115"/>
      <c r="AA5" s="115"/>
      <c r="AB5" s="115"/>
      <c r="AC5" s="115"/>
      <c r="AD5" s="110">
        <f>+AVERAGE(R5:AC5)</f>
        <v>1</v>
      </c>
      <c r="AE5" s="110">
        <v>1</v>
      </c>
      <c r="AF5" s="110"/>
      <c r="AH5" s="115">
        <v>1</v>
      </c>
      <c r="AI5" s="115">
        <v>1</v>
      </c>
      <c r="AJ5" s="115"/>
      <c r="AK5" s="115"/>
      <c r="AL5" s="115"/>
      <c r="AM5" s="115"/>
      <c r="AN5" s="115"/>
      <c r="AO5" s="115"/>
      <c r="AP5" s="115"/>
      <c r="AQ5" s="115"/>
      <c r="AR5" s="115"/>
      <c r="AS5" s="115"/>
      <c r="AT5" s="110">
        <f>+AVERAGE(AH5:AS5)</f>
        <v>1</v>
      </c>
      <c r="AU5" s="110">
        <v>1</v>
      </c>
      <c r="AV5" s="110"/>
      <c r="AX5" s="115">
        <v>1</v>
      </c>
      <c r="AY5" s="115">
        <v>1</v>
      </c>
      <c r="AZ5" s="115"/>
      <c r="BA5" s="115"/>
      <c r="BB5" s="115"/>
      <c r="BC5" s="115"/>
      <c r="BD5" s="115"/>
      <c r="BE5" s="115"/>
      <c r="BF5" s="115"/>
      <c r="BG5" s="115"/>
      <c r="BH5" s="115"/>
      <c r="BI5" s="115"/>
      <c r="BJ5" s="110">
        <f>+AVERAGE(AX5:BI5)</f>
        <v>1</v>
      </c>
      <c r="BK5" s="110">
        <v>1</v>
      </c>
      <c r="BL5" s="110"/>
      <c r="BN5" s="115">
        <v>0.92300000000000004</v>
      </c>
      <c r="BO5" s="115">
        <v>0.96199999999999997</v>
      </c>
      <c r="BP5" s="115"/>
      <c r="BQ5" s="115"/>
      <c r="BR5" s="115"/>
      <c r="BS5" s="115"/>
      <c r="BT5" s="115"/>
      <c r="BU5" s="115"/>
      <c r="BV5" s="115"/>
      <c r="BW5" s="115"/>
      <c r="BX5" s="115"/>
      <c r="BY5" s="115"/>
      <c r="BZ5" s="110">
        <f>+AVERAGE(BN5:BY5)</f>
        <v>0.9425</v>
      </c>
      <c r="CA5" s="110">
        <v>1</v>
      </c>
      <c r="CB5" s="110"/>
      <c r="CD5" s="115">
        <v>1</v>
      </c>
      <c r="CE5" s="115">
        <v>0.97499999999999998</v>
      </c>
      <c r="CF5" s="115"/>
      <c r="CG5" s="115"/>
      <c r="CH5" s="115"/>
      <c r="CI5" s="115"/>
      <c r="CJ5" s="115"/>
      <c r="CK5" s="115"/>
      <c r="CL5" s="115"/>
      <c r="CM5" s="115"/>
      <c r="CN5" s="115"/>
      <c r="CO5" s="115"/>
      <c r="CP5" s="110">
        <f>+AVERAGE(CD5:CO5)</f>
        <v>0.98750000000000004</v>
      </c>
      <c r="CQ5" s="110">
        <v>1</v>
      </c>
      <c r="CR5" s="110"/>
    </row>
    <row r="6" spans="2:96" s="104" customFormat="1" ht="2.25" customHeight="1" x14ac:dyDescent="0.2">
      <c r="B6" s="120">
        <f>+$O$5</f>
        <v>0.85</v>
      </c>
      <c r="C6" s="121">
        <f t="shared" ref="C6:M6" si="0">+$O$5</f>
        <v>0.85</v>
      </c>
      <c r="D6" s="121">
        <f t="shared" si="0"/>
        <v>0.85</v>
      </c>
      <c r="E6" s="121">
        <f t="shared" si="0"/>
        <v>0.85</v>
      </c>
      <c r="F6" s="121">
        <f t="shared" si="0"/>
        <v>0.85</v>
      </c>
      <c r="G6" s="121">
        <f t="shared" si="0"/>
        <v>0.85</v>
      </c>
      <c r="H6" s="121">
        <f t="shared" si="0"/>
        <v>0.85</v>
      </c>
      <c r="I6" s="121">
        <f t="shared" si="0"/>
        <v>0.85</v>
      </c>
      <c r="J6" s="121">
        <f t="shared" si="0"/>
        <v>0.85</v>
      </c>
      <c r="K6" s="121">
        <f t="shared" si="0"/>
        <v>0.85</v>
      </c>
      <c r="L6" s="121">
        <f t="shared" si="0"/>
        <v>0.85</v>
      </c>
      <c r="M6" s="121">
        <f t="shared" si="0"/>
        <v>0.85</v>
      </c>
      <c r="N6" s="118"/>
      <c r="O6" s="118"/>
      <c r="P6" s="119"/>
      <c r="R6" s="120">
        <f>+$AE$5</f>
        <v>1</v>
      </c>
      <c r="S6" s="121">
        <f>+$AE$5</f>
        <v>1</v>
      </c>
      <c r="T6" s="121">
        <f t="shared" ref="T6:AC6" si="1">+$AE$5</f>
        <v>1</v>
      </c>
      <c r="U6" s="121">
        <f t="shared" si="1"/>
        <v>1</v>
      </c>
      <c r="V6" s="121">
        <f t="shared" si="1"/>
        <v>1</v>
      </c>
      <c r="W6" s="121">
        <f t="shared" si="1"/>
        <v>1</v>
      </c>
      <c r="X6" s="121">
        <f t="shared" si="1"/>
        <v>1</v>
      </c>
      <c r="Y6" s="121">
        <f t="shared" si="1"/>
        <v>1</v>
      </c>
      <c r="Z6" s="121">
        <f t="shared" si="1"/>
        <v>1</v>
      </c>
      <c r="AA6" s="121">
        <f t="shared" si="1"/>
        <v>1</v>
      </c>
      <c r="AB6" s="121">
        <f t="shared" si="1"/>
        <v>1</v>
      </c>
      <c r="AC6" s="121">
        <f t="shared" si="1"/>
        <v>1</v>
      </c>
      <c r="AD6" s="118"/>
      <c r="AE6" s="118"/>
      <c r="AF6" s="119"/>
      <c r="AH6" s="120">
        <f>+$AE$5</f>
        <v>1</v>
      </c>
      <c r="AI6" s="121">
        <f>+$AE$5</f>
        <v>1</v>
      </c>
      <c r="AJ6" s="121">
        <f t="shared" ref="AJ6:AS6" si="2">+$AE$5</f>
        <v>1</v>
      </c>
      <c r="AK6" s="121">
        <f t="shared" si="2"/>
        <v>1</v>
      </c>
      <c r="AL6" s="121">
        <f t="shared" si="2"/>
        <v>1</v>
      </c>
      <c r="AM6" s="121">
        <f t="shared" si="2"/>
        <v>1</v>
      </c>
      <c r="AN6" s="121">
        <f t="shared" si="2"/>
        <v>1</v>
      </c>
      <c r="AO6" s="121">
        <f t="shared" si="2"/>
        <v>1</v>
      </c>
      <c r="AP6" s="121">
        <f t="shared" si="2"/>
        <v>1</v>
      </c>
      <c r="AQ6" s="121">
        <f t="shared" si="2"/>
        <v>1</v>
      </c>
      <c r="AR6" s="121">
        <f t="shared" si="2"/>
        <v>1</v>
      </c>
      <c r="AS6" s="121">
        <f t="shared" si="2"/>
        <v>1</v>
      </c>
      <c r="AT6" s="118"/>
      <c r="AU6" s="118"/>
      <c r="AV6" s="119"/>
      <c r="AX6" s="120">
        <f>+$AE$5</f>
        <v>1</v>
      </c>
      <c r="AY6" s="121">
        <f>+$AE$5</f>
        <v>1</v>
      </c>
      <c r="AZ6" s="121">
        <f t="shared" ref="AZ6:BI6" si="3">+$AE$5</f>
        <v>1</v>
      </c>
      <c r="BA6" s="121">
        <f t="shared" si="3"/>
        <v>1</v>
      </c>
      <c r="BB6" s="121">
        <f t="shared" si="3"/>
        <v>1</v>
      </c>
      <c r="BC6" s="121">
        <f t="shared" si="3"/>
        <v>1</v>
      </c>
      <c r="BD6" s="121">
        <f t="shared" si="3"/>
        <v>1</v>
      </c>
      <c r="BE6" s="121">
        <f t="shared" si="3"/>
        <v>1</v>
      </c>
      <c r="BF6" s="121">
        <f t="shared" si="3"/>
        <v>1</v>
      </c>
      <c r="BG6" s="121">
        <f t="shared" si="3"/>
        <v>1</v>
      </c>
      <c r="BH6" s="121">
        <f t="shared" si="3"/>
        <v>1</v>
      </c>
      <c r="BI6" s="121">
        <f t="shared" si="3"/>
        <v>1</v>
      </c>
      <c r="BJ6" s="118"/>
      <c r="BK6" s="118"/>
      <c r="BL6" s="119"/>
      <c r="BN6" s="120">
        <f>+$AE$5</f>
        <v>1</v>
      </c>
      <c r="BO6" s="121">
        <f>+$AE$5</f>
        <v>1</v>
      </c>
      <c r="BP6" s="121">
        <f t="shared" ref="BP6:BY6" si="4">+$AE$5</f>
        <v>1</v>
      </c>
      <c r="BQ6" s="121">
        <f t="shared" si="4"/>
        <v>1</v>
      </c>
      <c r="BR6" s="121">
        <f t="shared" si="4"/>
        <v>1</v>
      </c>
      <c r="BS6" s="121">
        <f t="shared" si="4"/>
        <v>1</v>
      </c>
      <c r="BT6" s="121">
        <f t="shared" si="4"/>
        <v>1</v>
      </c>
      <c r="BU6" s="121">
        <f t="shared" si="4"/>
        <v>1</v>
      </c>
      <c r="BV6" s="121">
        <f t="shared" si="4"/>
        <v>1</v>
      </c>
      <c r="BW6" s="121">
        <f t="shared" si="4"/>
        <v>1</v>
      </c>
      <c r="BX6" s="121">
        <f t="shared" si="4"/>
        <v>1</v>
      </c>
      <c r="BY6" s="121">
        <f t="shared" si="4"/>
        <v>1</v>
      </c>
      <c r="BZ6" s="118"/>
      <c r="CA6" s="118"/>
      <c r="CB6" s="119"/>
      <c r="CD6" s="120">
        <f>+$AE$5</f>
        <v>1</v>
      </c>
      <c r="CE6" s="121">
        <f>+$AE$5</f>
        <v>1</v>
      </c>
      <c r="CF6" s="121">
        <f t="shared" ref="CF6:CO6" si="5">+$AE$5</f>
        <v>1</v>
      </c>
      <c r="CG6" s="121">
        <f t="shared" si="5"/>
        <v>1</v>
      </c>
      <c r="CH6" s="121">
        <f t="shared" si="5"/>
        <v>1</v>
      </c>
      <c r="CI6" s="121">
        <f t="shared" si="5"/>
        <v>1</v>
      </c>
      <c r="CJ6" s="121">
        <f t="shared" si="5"/>
        <v>1</v>
      </c>
      <c r="CK6" s="121">
        <f t="shared" si="5"/>
        <v>1</v>
      </c>
      <c r="CL6" s="121">
        <f t="shared" si="5"/>
        <v>1</v>
      </c>
      <c r="CM6" s="121">
        <f t="shared" si="5"/>
        <v>1</v>
      </c>
      <c r="CN6" s="121">
        <f t="shared" si="5"/>
        <v>1</v>
      </c>
      <c r="CO6" s="121">
        <f t="shared" si="5"/>
        <v>1</v>
      </c>
      <c r="CP6" s="118"/>
      <c r="CQ6" s="118"/>
      <c r="CR6" s="119"/>
    </row>
    <row r="7" spans="2:96" s="104" customFormat="1" x14ac:dyDescent="0.25">
      <c r="B7" s="278"/>
      <c r="C7" s="279"/>
      <c r="D7" s="279"/>
      <c r="E7" s="279"/>
      <c r="F7" s="279"/>
      <c r="G7" s="279"/>
      <c r="H7" s="279"/>
      <c r="I7" s="279"/>
      <c r="J7" s="279"/>
      <c r="K7" s="279"/>
      <c r="L7" s="279"/>
      <c r="M7" s="279"/>
      <c r="N7" s="279"/>
      <c r="O7" s="279"/>
      <c r="P7" s="280"/>
      <c r="R7" s="278"/>
      <c r="S7" s="279"/>
      <c r="T7" s="279"/>
      <c r="U7" s="279"/>
      <c r="V7" s="279"/>
      <c r="W7" s="279"/>
      <c r="X7" s="279"/>
      <c r="Y7" s="279"/>
      <c r="Z7" s="279"/>
      <c r="AA7" s="279"/>
      <c r="AB7" s="279"/>
      <c r="AC7" s="279"/>
      <c r="AD7" s="279"/>
      <c r="AE7" s="279"/>
      <c r="AF7" s="280"/>
      <c r="AH7" s="278"/>
      <c r="AI7" s="279"/>
      <c r="AJ7" s="279"/>
      <c r="AK7" s="279"/>
      <c r="AL7" s="279"/>
      <c r="AM7" s="279"/>
      <c r="AN7" s="279"/>
      <c r="AO7" s="279"/>
      <c r="AP7" s="279"/>
      <c r="AQ7" s="279"/>
      <c r="AR7" s="279"/>
      <c r="AS7" s="279"/>
      <c r="AT7" s="279"/>
      <c r="AU7" s="279"/>
      <c r="AV7" s="280"/>
      <c r="AX7" s="278"/>
      <c r="AY7" s="279"/>
      <c r="AZ7" s="279"/>
      <c r="BA7" s="279"/>
      <c r="BB7" s="279"/>
      <c r="BC7" s="279"/>
      <c r="BD7" s="279"/>
      <c r="BE7" s="279"/>
      <c r="BF7" s="279"/>
      <c r="BG7" s="279"/>
      <c r="BH7" s="279"/>
      <c r="BI7" s="279"/>
      <c r="BJ7" s="279"/>
      <c r="BK7" s="279"/>
      <c r="BL7" s="280"/>
      <c r="BN7" s="278"/>
      <c r="BO7" s="279"/>
      <c r="BP7" s="279"/>
      <c r="BQ7" s="279"/>
      <c r="BR7" s="279"/>
      <c r="BS7" s="279"/>
      <c r="BT7" s="279"/>
      <c r="BU7" s="279"/>
      <c r="BV7" s="279"/>
      <c r="BW7" s="279"/>
      <c r="BX7" s="279"/>
      <c r="BY7" s="279"/>
      <c r="BZ7" s="279"/>
      <c r="CA7" s="279"/>
      <c r="CB7" s="280"/>
      <c r="CD7" s="278"/>
      <c r="CE7" s="279"/>
      <c r="CF7" s="279"/>
      <c r="CG7" s="279"/>
      <c r="CH7" s="279"/>
      <c r="CI7" s="279"/>
      <c r="CJ7" s="279"/>
      <c r="CK7" s="279"/>
      <c r="CL7" s="279"/>
      <c r="CM7" s="279"/>
      <c r="CN7" s="279"/>
      <c r="CO7" s="279"/>
      <c r="CP7" s="279"/>
      <c r="CQ7" s="279"/>
      <c r="CR7" s="280"/>
    </row>
    <row r="8" spans="2:96" s="104" customFormat="1" x14ac:dyDescent="0.25">
      <c r="B8" s="278"/>
      <c r="C8" s="279"/>
      <c r="D8" s="279"/>
      <c r="E8" s="279"/>
      <c r="F8" s="279"/>
      <c r="G8" s="279"/>
      <c r="H8" s="279"/>
      <c r="I8" s="279"/>
      <c r="J8" s="279"/>
      <c r="K8" s="279"/>
      <c r="L8" s="279"/>
      <c r="M8" s="279"/>
      <c r="N8" s="279"/>
      <c r="O8" s="279"/>
      <c r="P8" s="280"/>
      <c r="R8" s="278"/>
      <c r="S8" s="279"/>
      <c r="T8" s="279"/>
      <c r="U8" s="279"/>
      <c r="V8" s="279"/>
      <c r="W8" s="279"/>
      <c r="X8" s="279"/>
      <c r="Y8" s="279"/>
      <c r="Z8" s="279"/>
      <c r="AA8" s="279"/>
      <c r="AB8" s="279"/>
      <c r="AC8" s="279"/>
      <c r="AD8" s="279"/>
      <c r="AE8" s="279"/>
      <c r="AF8" s="280"/>
      <c r="AH8" s="278"/>
      <c r="AI8" s="279"/>
      <c r="AJ8" s="279"/>
      <c r="AK8" s="279"/>
      <c r="AL8" s="279"/>
      <c r="AM8" s="279"/>
      <c r="AN8" s="279"/>
      <c r="AO8" s="279"/>
      <c r="AP8" s="279"/>
      <c r="AQ8" s="279"/>
      <c r="AR8" s="279"/>
      <c r="AS8" s="279"/>
      <c r="AT8" s="279"/>
      <c r="AU8" s="279"/>
      <c r="AV8" s="280"/>
      <c r="AX8" s="278"/>
      <c r="AY8" s="279"/>
      <c r="AZ8" s="279"/>
      <c r="BA8" s="279"/>
      <c r="BB8" s="279"/>
      <c r="BC8" s="279"/>
      <c r="BD8" s="279"/>
      <c r="BE8" s="279"/>
      <c r="BF8" s="279"/>
      <c r="BG8" s="279"/>
      <c r="BH8" s="279"/>
      <c r="BI8" s="279"/>
      <c r="BJ8" s="279"/>
      <c r="BK8" s="279"/>
      <c r="BL8" s="280"/>
      <c r="BN8" s="278"/>
      <c r="BO8" s="279"/>
      <c r="BP8" s="279"/>
      <c r="BQ8" s="279"/>
      <c r="BR8" s="279"/>
      <c r="BS8" s="279"/>
      <c r="BT8" s="279"/>
      <c r="BU8" s="279"/>
      <c r="BV8" s="279"/>
      <c r="BW8" s="279"/>
      <c r="BX8" s="279"/>
      <c r="BY8" s="279"/>
      <c r="BZ8" s="279"/>
      <c r="CA8" s="279"/>
      <c r="CB8" s="280"/>
      <c r="CD8" s="278"/>
      <c r="CE8" s="279"/>
      <c r="CF8" s="279"/>
      <c r="CG8" s="279"/>
      <c r="CH8" s="279"/>
      <c r="CI8" s="279"/>
      <c r="CJ8" s="279"/>
      <c r="CK8" s="279"/>
      <c r="CL8" s="279"/>
      <c r="CM8" s="279"/>
      <c r="CN8" s="279"/>
      <c r="CO8" s="279"/>
      <c r="CP8" s="279"/>
      <c r="CQ8" s="279"/>
      <c r="CR8" s="280"/>
    </row>
    <row r="9" spans="2:96" s="104" customFormat="1" x14ac:dyDescent="0.25">
      <c r="B9" s="278"/>
      <c r="C9" s="279"/>
      <c r="D9" s="279"/>
      <c r="E9" s="279"/>
      <c r="F9" s="279"/>
      <c r="G9" s="279"/>
      <c r="H9" s="279"/>
      <c r="I9" s="279"/>
      <c r="J9" s="279"/>
      <c r="K9" s="279"/>
      <c r="L9" s="279"/>
      <c r="M9" s="279"/>
      <c r="N9" s="279"/>
      <c r="O9" s="279"/>
      <c r="P9" s="280"/>
      <c r="R9" s="278"/>
      <c r="S9" s="279"/>
      <c r="T9" s="279"/>
      <c r="U9" s="279"/>
      <c r="V9" s="279"/>
      <c r="W9" s="279"/>
      <c r="X9" s="279"/>
      <c r="Y9" s="279"/>
      <c r="Z9" s="279"/>
      <c r="AA9" s="279"/>
      <c r="AB9" s="279"/>
      <c r="AC9" s="279"/>
      <c r="AD9" s="279"/>
      <c r="AE9" s="279"/>
      <c r="AF9" s="280"/>
      <c r="AH9" s="278"/>
      <c r="AI9" s="279"/>
      <c r="AJ9" s="279"/>
      <c r="AK9" s="279"/>
      <c r="AL9" s="279"/>
      <c r="AM9" s="279"/>
      <c r="AN9" s="279"/>
      <c r="AO9" s="279"/>
      <c r="AP9" s="279"/>
      <c r="AQ9" s="279"/>
      <c r="AR9" s="279"/>
      <c r="AS9" s="279"/>
      <c r="AT9" s="279"/>
      <c r="AU9" s="279"/>
      <c r="AV9" s="280"/>
      <c r="AX9" s="278"/>
      <c r="AY9" s="279"/>
      <c r="AZ9" s="279"/>
      <c r="BA9" s="279"/>
      <c r="BB9" s="279"/>
      <c r="BC9" s="279"/>
      <c r="BD9" s="279"/>
      <c r="BE9" s="279"/>
      <c r="BF9" s="279"/>
      <c r="BG9" s="279"/>
      <c r="BH9" s="279"/>
      <c r="BI9" s="279"/>
      <c r="BJ9" s="279"/>
      <c r="BK9" s="279"/>
      <c r="BL9" s="280"/>
      <c r="BN9" s="278"/>
      <c r="BO9" s="279"/>
      <c r="BP9" s="279"/>
      <c r="BQ9" s="279"/>
      <c r="BR9" s="279"/>
      <c r="BS9" s="279"/>
      <c r="BT9" s="279"/>
      <c r="BU9" s="279"/>
      <c r="BV9" s="279"/>
      <c r="BW9" s="279"/>
      <c r="BX9" s="279"/>
      <c r="BY9" s="279"/>
      <c r="BZ9" s="279"/>
      <c r="CA9" s="279"/>
      <c r="CB9" s="280"/>
      <c r="CD9" s="278"/>
      <c r="CE9" s="279"/>
      <c r="CF9" s="279"/>
      <c r="CG9" s="279"/>
      <c r="CH9" s="279"/>
      <c r="CI9" s="279"/>
      <c r="CJ9" s="279"/>
      <c r="CK9" s="279"/>
      <c r="CL9" s="279"/>
      <c r="CM9" s="279"/>
      <c r="CN9" s="279"/>
      <c r="CO9" s="279"/>
      <c r="CP9" s="279"/>
      <c r="CQ9" s="279"/>
      <c r="CR9" s="280"/>
    </row>
    <row r="10" spans="2:96" s="104" customFormat="1" x14ac:dyDescent="0.25">
      <c r="B10" s="278"/>
      <c r="C10" s="279"/>
      <c r="D10" s="279"/>
      <c r="E10" s="279"/>
      <c r="F10" s="279"/>
      <c r="G10" s="279"/>
      <c r="H10" s="279"/>
      <c r="I10" s="279"/>
      <c r="J10" s="279"/>
      <c r="K10" s="279"/>
      <c r="L10" s="279"/>
      <c r="M10" s="279"/>
      <c r="N10" s="279"/>
      <c r="O10" s="279"/>
      <c r="P10" s="280"/>
      <c r="R10" s="278"/>
      <c r="S10" s="279"/>
      <c r="T10" s="279"/>
      <c r="U10" s="279"/>
      <c r="V10" s="279"/>
      <c r="W10" s="279"/>
      <c r="X10" s="279"/>
      <c r="Y10" s="279"/>
      <c r="Z10" s="279"/>
      <c r="AA10" s="279"/>
      <c r="AB10" s="279"/>
      <c r="AC10" s="279"/>
      <c r="AD10" s="279"/>
      <c r="AE10" s="279"/>
      <c r="AF10" s="280"/>
      <c r="AH10" s="278"/>
      <c r="AI10" s="279"/>
      <c r="AJ10" s="279"/>
      <c r="AK10" s="279"/>
      <c r="AL10" s="279"/>
      <c r="AM10" s="279"/>
      <c r="AN10" s="279"/>
      <c r="AO10" s="279"/>
      <c r="AP10" s="279"/>
      <c r="AQ10" s="279"/>
      <c r="AR10" s="279"/>
      <c r="AS10" s="279"/>
      <c r="AT10" s="279"/>
      <c r="AU10" s="279"/>
      <c r="AV10" s="280"/>
      <c r="AX10" s="278"/>
      <c r="AY10" s="279"/>
      <c r="AZ10" s="279"/>
      <c r="BA10" s="279"/>
      <c r="BB10" s="279"/>
      <c r="BC10" s="279"/>
      <c r="BD10" s="279"/>
      <c r="BE10" s="279"/>
      <c r="BF10" s="279"/>
      <c r="BG10" s="279"/>
      <c r="BH10" s="279"/>
      <c r="BI10" s="279"/>
      <c r="BJ10" s="279"/>
      <c r="BK10" s="279"/>
      <c r="BL10" s="280"/>
      <c r="BN10" s="278"/>
      <c r="BO10" s="279"/>
      <c r="BP10" s="279"/>
      <c r="BQ10" s="279"/>
      <c r="BR10" s="279"/>
      <c r="BS10" s="279"/>
      <c r="BT10" s="279"/>
      <c r="BU10" s="279"/>
      <c r="BV10" s="279"/>
      <c r="BW10" s="279"/>
      <c r="BX10" s="279"/>
      <c r="BY10" s="279"/>
      <c r="BZ10" s="279"/>
      <c r="CA10" s="279"/>
      <c r="CB10" s="280"/>
      <c r="CD10" s="278"/>
      <c r="CE10" s="279"/>
      <c r="CF10" s="279"/>
      <c r="CG10" s="279"/>
      <c r="CH10" s="279"/>
      <c r="CI10" s="279"/>
      <c r="CJ10" s="279"/>
      <c r="CK10" s="279"/>
      <c r="CL10" s="279"/>
      <c r="CM10" s="279"/>
      <c r="CN10" s="279"/>
      <c r="CO10" s="279"/>
      <c r="CP10" s="279"/>
      <c r="CQ10" s="279"/>
      <c r="CR10" s="280"/>
    </row>
    <row r="11" spans="2:96" s="104" customFormat="1" x14ac:dyDescent="0.25">
      <c r="B11" s="278"/>
      <c r="C11" s="279"/>
      <c r="D11" s="279"/>
      <c r="E11" s="279"/>
      <c r="F11" s="279"/>
      <c r="G11" s="279"/>
      <c r="H11" s="279"/>
      <c r="I11" s="279"/>
      <c r="J11" s="279"/>
      <c r="K11" s="279"/>
      <c r="L11" s="279"/>
      <c r="M11" s="279"/>
      <c r="N11" s="279"/>
      <c r="O11" s="279"/>
      <c r="P11" s="280"/>
      <c r="R11" s="278"/>
      <c r="S11" s="279"/>
      <c r="T11" s="279"/>
      <c r="U11" s="279"/>
      <c r="V11" s="279"/>
      <c r="W11" s="279"/>
      <c r="X11" s="279"/>
      <c r="Y11" s="279"/>
      <c r="Z11" s="279"/>
      <c r="AA11" s="279"/>
      <c r="AB11" s="279"/>
      <c r="AC11" s="279"/>
      <c r="AD11" s="279"/>
      <c r="AE11" s="279"/>
      <c r="AF11" s="280"/>
      <c r="AH11" s="278"/>
      <c r="AI11" s="279"/>
      <c r="AJ11" s="279"/>
      <c r="AK11" s="279"/>
      <c r="AL11" s="279"/>
      <c r="AM11" s="279"/>
      <c r="AN11" s="279"/>
      <c r="AO11" s="279"/>
      <c r="AP11" s="279"/>
      <c r="AQ11" s="279"/>
      <c r="AR11" s="279"/>
      <c r="AS11" s="279"/>
      <c r="AT11" s="279"/>
      <c r="AU11" s="279"/>
      <c r="AV11" s="280"/>
      <c r="AX11" s="278"/>
      <c r="AY11" s="279"/>
      <c r="AZ11" s="279"/>
      <c r="BA11" s="279"/>
      <c r="BB11" s="279"/>
      <c r="BC11" s="279"/>
      <c r="BD11" s="279"/>
      <c r="BE11" s="279"/>
      <c r="BF11" s="279"/>
      <c r="BG11" s="279"/>
      <c r="BH11" s="279"/>
      <c r="BI11" s="279"/>
      <c r="BJ11" s="279"/>
      <c r="BK11" s="279"/>
      <c r="BL11" s="280"/>
      <c r="BN11" s="278"/>
      <c r="BO11" s="279"/>
      <c r="BP11" s="279"/>
      <c r="BQ11" s="279"/>
      <c r="BR11" s="279"/>
      <c r="BS11" s="279"/>
      <c r="BT11" s="279"/>
      <c r="BU11" s="279"/>
      <c r="BV11" s="279"/>
      <c r="BW11" s="279"/>
      <c r="BX11" s="279"/>
      <c r="BY11" s="279"/>
      <c r="BZ11" s="279"/>
      <c r="CA11" s="279"/>
      <c r="CB11" s="280"/>
      <c r="CD11" s="278"/>
      <c r="CE11" s="279"/>
      <c r="CF11" s="279"/>
      <c r="CG11" s="279"/>
      <c r="CH11" s="279"/>
      <c r="CI11" s="279"/>
      <c r="CJ11" s="279"/>
      <c r="CK11" s="279"/>
      <c r="CL11" s="279"/>
      <c r="CM11" s="279"/>
      <c r="CN11" s="279"/>
      <c r="CO11" s="279"/>
      <c r="CP11" s="279"/>
      <c r="CQ11" s="279"/>
      <c r="CR11" s="280"/>
    </row>
    <row r="12" spans="2:96" s="104" customFormat="1" x14ac:dyDescent="0.25">
      <c r="B12" s="278"/>
      <c r="C12" s="279"/>
      <c r="D12" s="279"/>
      <c r="E12" s="279"/>
      <c r="F12" s="279"/>
      <c r="G12" s="279"/>
      <c r="H12" s="279"/>
      <c r="I12" s="279"/>
      <c r="J12" s="279"/>
      <c r="K12" s="279"/>
      <c r="L12" s="279"/>
      <c r="M12" s="279"/>
      <c r="N12" s="279"/>
      <c r="O12" s="279"/>
      <c r="P12" s="280"/>
      <c r="R12" s="278"/>
      <c r="S12" s="279"/>
      <c r="T12" s="279"/>
      <c r="U12" s="279"/>
      <c r="V12" s="279"/>
      <c r="W12" s="279"/>
      <c r="X12" s="279"/>
      <c r="Y12" s="279"/>
      <c r="Z12" s="279"/>
      <c r="AA12" s="279"/>
      <c r="AB12" s="279"/>
      <c r="AC12" s="279"/>
      <c r="AD12" s="279"/>
      <c r="AE12" s="279"/>
      <c r="AF12" s="280"/>
      <c r="AH12" s="278"/>
      <c r="AI12" s="279"/>
      <c r="AJ12" s="279"/>
      <c r="AK12" s="279"/>
      <c r="AL12" s="279"/>
      <c r="AM12" s="279"/>
      <c r="AN12" s="279"/>
      <c r="AO12" s="279"/>
      <c r="AP12" s="279"/>
      <c r="AQ12" s="279"/>
      <c r="AR12" s="279"/>
      <c r="AS12" s="279"/>
      <c r="AT12" s="279"/>
      <c r="AU12" s="279"/>
      <c r="AV12" s="280"/>
      <c r="AX12" s="278"/>
      <c r="AY12" s="279"/>
      <c r="AZ12" s="279"/>
      <c r="BA12" s="279"/>
      <c r="BB12" s="279"/>
      <c r="BC12" s="279"/>
      <c r="BD12" s="279"/>
      <c r="BE12" s="279"/>
      <c r="BF12" s="279"/>
      <c r="BG12" s="279"/>
      <c r="BH12" s="279"/>
      <c r="BI12" s="279"/>
      <c r="BJ12" s="279"/>
      <c r="BK12" s="279"/>
      <c r="BL12" s="280"/>
      <c r="BN12" s="278"/>
      <c r="BO12" s="279"/>
      <c r="BP12" s="279"/>
      <c r="BQ12" s="279"/>
      <c r="BR12" s="279"/>
      <c r="BS12" s="279"/>
      <c r="BT12" s="279"/>
      <c r="BU12" s="279"/>
      <c r="BV12" s="279"/>
      <c r="BW12" s="279"/>
      <c r="BX12" s="279"/>
      <c r="BY12" s="279"/>
      <c r="BZ12" s="279"/>
      <c r="CA12" s="279"/>
      <c r="CB12" s="280"/>
      <c r="CD12" s="278"/>
      <c r="CE12" s="279"/>
      <c r="CF12" s="279"/>
      <c r="CG12" s="279"/>
      <c r="CH12" s="279"/>
      <c r="CI12" s="279"/>
      <c r="CJ12" s="279"/>
      <c r="CK12" s="279"/>
      <c r="CL12" s="279"/>
      <c r="CM12" s="279"/>
      <c r="CN12" s="279"/>
      <c r="CO12" s="279"/>
      <c r="CP12" s="279"/>
      <c r="CQ12" s="279"/>
      <c r="CR12" s="280"/>
    </row>
    <row r="13" spans="2:96" s="104" customFormat="1" x14ac:dyDescent="0.25">
      <c r="B13" s="278"/>
      <c r="C13" s="279"/>
      <c r="D13" s="279"/>
      <c r="E13" s="279"/>
      <c r="F13" s="279"/>
      <c r="G13" s="279"/>
      <c r="H13" s="279"/>
      <c r="I13" s="279"/>
      <c r="J13" s="279"/>
      <c r="K13" s="279"/>
      <c r="L13" s="279"/>
      <c r="M13" s="279"/>
      <c r="N13" s="279"/>
      <c r="O13" s="279"/>
      <c r="P13" s="280"/>
      <c r="R13" s="278"/>
      <c r="S13" s="279"/>
      <c r="T13" s="279"/>
      <c r="U13" s="279"/>
      <c r="V13" s="279"/>
      <c r="W13" s="279"/>
      <c r="X13" s="279"/>
      <c r="Y13" s="279"/>
      <c r="Z13" s="279"/>
      <c r="AA13" s="279"/>
      <c r="AB13" s="279"/>
      <c r="AC13" s="279"/>
      <c r="AD13" s="279"/>
      <c r="AE13" s="279"/>
      <c r="AF13" s="280"/>
      <c r="AH13" s="278"/>
      <c r="AI13" s="279"/>
      <c r="AJ13" s="279"/>
      <c r="AK13" s="279"/>
      <c r="AL13" s="279"/>
      <c r="AM13" s="279"/>
      <c r="AN13" s="279"/>
      <c r="AO13" s="279"/>
      <c r="AP13" s="279"/>
      <c r="AQ13" s="279"/>
      <c r="AR13" s="279"/>
      <c r="AS13" s="279"/>
      <c r="AT13" s="279"/>
      <c r="AU13" s="279"/>
      <c r="AV13" s="280"/>
      <c r="AX13" s="278"/>
      <c r="AY13" s="279"/>
      <c r="AZ13" s="279"/>
      <c r="BA13" s="279"/>
      <c r="BB13" s="279"/>
      <c r="BC13" s="279"/>
      <c r="BD13" s="279"/>
      <c r="BE13" s="279"/>
      <c r="BF13" s="279"/>
      <c r="BG13" s="279"/>
      <c r="BH13" s="279"/>
      <c r="BI13" s="279"/>
      <c r="BJ13" s="279"/>
      <c r="BK13" s="279"/>
      <c r="BL13" s="280"/>
      <c r="BN13" s="278"/>
      <c r="BO13" s="279"/>
      <c r="BP13" s="279"/>
      <c r="BQ13" s="279"/>
      <c r="BR13" s="279"/>
      <c r="BS13" s="279"/>
      <c r="BT13" s="279"/>
      <c r="BU13" s="279"/>
      <c r="BV13" s="279"/>
      <c r="BW13" s="279"/>
      <c r="BX13" s="279"/>
      <c r="BY13" s="279"/>
      <c r="BZ13" s="279"/>
      <c r="CA13" s="279"/>
      <c r="CB13" s="280"/>
      <c r="CD13" s="278"/>
      <c r="CE13" s="279"/>
      <c r="CF13" s="279"/>
      <c r="CG13" s="279"/>
      <c r="CH13" s="279"/>
      <c r="CI13" s="279"/>
      <c r="CJ13" s="279"/>
      <c r="CK13" s="279"/>
      <c r="CL13" s="279"/>
      <c r="CM13" s="279"/>
      <c r="CN13" s="279"/>
      <c r="CO13" s="279"/>
      <c r="CP13" s="279"/>
      <c r="CQ13" s="279"/>
      <c r="CR13" s="280"/>
    </row>
    <row r="14" spans="2:96" s="104" customFormat="1" x14ac:dyDescent="0.25">
      <c r="B14" s="278"/>
      <c r="C14" s="279"/>
      <c r="D14" s="279"/>
      <c r="E14" s="279"/>
      <c r="F14" s="279"/>
      <c r="G14" s="279"/>
      <c r="H14" s="279"/>
      <c r="I14" s="279"/>
      <c r="J14" s="279"/>
      <c r="K14" s="279"/>
      <c r="L14" s="279"/>
      <c r="M14" s="279"/>
      <c r="N14" s="279"/>
      <c r="O14" s="279"/>
      <c r="P14" s="280"/>
      <c r="R14" s="278"/>
      <c r="S14" s="279"/>
      <c r="T14" s="279"/>
      <c r="U14" s="279"/>
      <c r="V14" s="279"/>
      <c r="W14" s="279"/>
      <c r="X14" s="279"/>
      <c r="Y14" s="279"/>
      <c r="Z14" s="279"/>
      <c r="AA14" s="279"/>
      <c r="AB14" s="279"/>
      <c r="AC14" s="279"/>
      <c r="AD14" s="279"/>
      <c r="AE14" s="279"/>
      <c r="AF14" s="280"/>
      <c r="AH14" s="278"/>
      <c r="AI14" s="279"/>
      <c r="AJ14" s="279"/>
      <c r="AK14" s="279"/>
      <c r="AL14" s="279"/>
      <c r="AM14" s="279"/>
      <c r="AN14" s="279"/>
      <c r="AO14" s="279"/>
      <c r="AP14" s="279"/>
      <c r="AQ14" s="279"/>
      <c r="AR14" s="279"/>
      <c r="AS14" s="279"/>
      <c r="AT14" s="279"/>
      <c r="AU14" s="279"/>
      <c r="AV14" s="280"/>
      <c r="AX14" s="278"/>
      <c r="AY14" s="279"/>
      <c r="AZ14" s="279"/>
      <c r="BA14" s="279"/>
      <c r="BB14" s="279"/>
      <c r="BC14" s="279"/>
      <c r="BD14" s="279"/>
      <c r="BE14" s="279"/>
      <c r="BF14" s="279"/>
      <c r="BG14" s="279"/>
      <c r="BH14" s="279"/>
      <c r="BI14" s="279"/>
      <c r="BJ14" s="279"/>
      <c r="BK14" s="279"/>
      <c r="BL14" s="280"/>
      <c r="BN14" s="278"/>
      <c r="BO14" s="279"/>
      <c r="BP14" s="279"/>
      <c r="BQ14" s="279"/>
      <c r="BR14" s="279"/>
      <c r="BS14" s="279"/>
      <c r="BT14" s="279"/>
      <c r="BU14" s="279"/>
      <c r="BV14" s="279"/>
      <c r="BW14" s="279"/>
      <c r="BX14" s="279"/>
      <c r="BY14" s="279"/>
      <c r="BZ14" s="279"/>
      <c r="CA14" s="279"/>
      <c r="CB14" s="280"/>
      <c r="CD14" s="278"/>
      <c r="CE14" s="279"/>
      <c r="CF14" s="279"/>
      <c r="CG14" s="279"/>
      <c r="CH14" s="279"/>
      <c r="CI14" s="279"/>
      <c r="CJ14" s="279"/>
      <c r="CK14" s="279"/>
      <c r="CL14" s="279"/>
      <c r="CM14" s="279"/>
      <c r="CN14" s="279"/>
      <c r="CO14" s="279"/>
      <c r="CP14" s="279"/>
      <c r="CQ14" s="279"/>
      <c r="CR14" s="280"/>
    </row>
    <row r="15" spans="2:96" s="104" customFormat="1" x14ac:dyDescent="0.25">
      <c r="B15" s="278"/>
      <c r="C15" s="279"/>
      <c r="D15" s="279"/>
      <c r="E15" s="279"/>
      <c r="F15" s="279"/>
      <c r="G15" s="279"/>
      <c r="H15" s="279"/>
      <c r="I15" s="279"/>
      <c r="J15" s="279"/>
      <c r="K15" s="279"/>
      <c r="L15" s="279"/>
      <c r="M15" s="279"/>
      <c r="N15" s="279"/>
      <c r="O15" s="279"/>
      <c r="P15" s="280"/>
      <c r="R15" s="278"/>
      <c r="S15" s="279"/>
      <c r="T15" s="279"/>
      <c r="U15" s="279"/>
      <c r="V15" s="279"/>
      <c r="W15" s="279"/>
      <c r="X15" s="279"/>
      <c r="Y15" s="279"/>
      <c r="Z15" s="279"/>
      <c r="AA15" s="279"/>
      <c r="AB15" s="279"/>
      <c r="AC15" s="279"/>
      <c r="AD15" s="279"/>
      <c r="AE15" s="279"/>
      <c r="AF15" s="280"/>
      <c r="AH15" s="278"/>
      <c r="AI15" s="279"/>
      <c r="AJ15" s="279"/>
      <c r="AK15" s="279"/>
      <c r="AL15" s="279"/>
      <c r="AM15" s="279"/>
      <c r="AN15" s="279"/>
      <c r="AO15" s="279"/>
      <c r="AP15" s="279"/>
      <c r="AQ15" s="279"/>
      <c r="AR15" s="279"/>
      <c r="AS15" s="279"/>
      <c r="AT15" s="279"/>
      <c r="AU15" s="279"/>
      <c r="AV15" s="280"/>
      <c r="AX15" s="278"/>
      <c r="AY15" s="279"/>
      <c r="AZ15" s="279"/>
      <c r="BA15" s="279"/>
      <c r="BB15" s="279"/>
      <c r="BC15" s="279"/>
      <c r="BD15" s="279"/>
      <c r="BE15" s="279"/>
      <c r="BF15" s="279"/>
      <c r="BG15" s="279"/>
      <c r="BH15" s="279"/>
      <c r="BI15" s="279"/>
      <c r="BJ15" s="279"/>
      <c r="BK15" s="279"/>
      <c r="BL15" s="280"/>
      <c r="BN15" s="278"/>
      <c r="BO15" s="279"/>
      <c r="BP15" s="279"/>
      <c r="BQ15" s="279"/>
      <c r="BR15" s="279"/>
      <c r="BS15" s="279"/>
      <c r="BT15" s="279"/>
      <c r="BU15" s="279"/>
      <c r="BV15" s="279"/>
      <c r="BW15" s="279"/>
      <c r="BX15" s="279"/>
      <c r="BY15" s="279"/>
      <c r="BZ15" s="279"/>
      <c r="CA15" s="279"/>
      <c r="CB15" s="280"/>
      <c r="CD15" s="278"/>
      <c r="CE15" s="279"/>
      <c r="CF15" s="279"/>
      <c r="CG15" s="279"/>
      <c r="CH15" s="279"/>
      <c r="CI15" s="279"/>
      <c r="CJ15" s="279"/>
      <c r="CK15" s="279"/>
      <c r="CL15" s="279"/>
      <c r="CM15" s="279"/>
      <c r="CN15" s="279"/>
      <c r="CO15" s="279"/>
      <c r="CP15" s="279"/>
      <c r="CQ15" s="279"/>
      <c r="CR15" s="280"/>
    </row>
    <row r="16" spans="2:96" s="104" customFormat="1" x14ac:dyDescent="0.25">
      <c r="B16" s="278"/>
      <c r="C16" s="279"/>
      <c r="D16" s="279"/>
      <c r="E16" s="279"/>
      <c r="F16" s="279"/>
      <c r="G16" s="279"/>
      <c r="H16" s="279"/>
      <c r="I16" s="279"/>
      <c r="J16" s="279"/>
      <c r="K16" s="279"/>
      <c r="L16" s="279"/>
      <c r="M16" s="279"/>
      <c r="N16" s="279"/>
      <c r="O16" s="279"/>
      <c r="P16" s="280"/>
      <c r="R16" s="278"/>
      <c r="S16" s="279"/>
      <c r="T16" s="279"/>
      <c r="U16" s="279"/>
      <c r="V16" s="279"/>
      <c r="W16" s="279"/>
      <c r="X16" s="279"/>
      <c r="Y16" s="279"/>
      <c r="Z16" s="279"/>
      <c r="AA16" s="279"/>
      <c r="AB16" s="279"/>
      <c r="AC16" s="279"/>
      <c r="AD16" s="279"/>
      <c r="AE16" s="279"/>
      <c r="AF16" s="280"/>
      <c r="AH16" s="278"/>
      <c r="AI16" s="279"/>
      <c r="AJ16" s="279"/>
      <c r="AK16" s="279"/>
      <c r="AL16" s="279"/>
      <c r="AM16" s="279"/>
      <c r="AN16" s="279"/>
      <c r="AO16" s="279"/>
      <c r="AP16" s="279"/>
      <c r="AQ16" s="279"/>
      <c r="AR16" s="279"/>
      <c r="AS16" s="279"/>
      <c r="AT16" s="279"/>
      <c r="AU16" s="279"/>
      <c r="AV16" s="280"/>
      <c r="AX16" s="278"/>
      <c r="AY16" s="279"/>
      <c r="AZ16" s="279"/>
      <c r="BA16" s="279"/>
      <c r="BB16" s="279"/>
      <c r="BC16" s="279"/>
      <c r="BD16" s="279"/>
      <c r="BE16" s="279"/>
      <c r="BF16" s="279"/>
      <c r="BG16" s="279"/>
      <c r="BH16" s="279"/>
      <c r="BI16" s="279"/>
      <c r="BJ16" s="279"/>
      <c r="BK16" s="279"/>
      <c r="BL16" s="280"/>
      <c r="BN16" s="278"/>
      <c r="BO16" s="279"/>
      <c r="BP16" s="279"/>
      <c r="BQ16" s="279"/>
      <c r="BR16" s="279"/>
      <c r="BS16" s="279"/>
      <c r="BT16" s="279"/>
      <c r="BU16" s="279"/>
      <c r="BV16" s="279"/>
      <c r="BW16" s="279"/>
      <c r="BX16" s="279"/>
      <c r="BY16" s="279"/>
      <c r="BZ16" s="279"/>
      <c r="CA16" s="279"/>
      <c r="CB16" s="280"/>
      <c r="CD16" s="278"/>
      <c r="CE16" s="279"/>
      <c r="CF16" s="279"/>
      <c r="CG16" s="279"/>
      <c r="CH16" s="279"/>
      <c r="CI16" s="279"/>
      <c r="CJ16" s="279"/>
      <c r="CK16" s="279"/>
      <c r="CL16" s="279"/>
      <c r="CM16" s="279"/>
      <c r="CN16" s="279"/>
      <c r="CO16" s="279"/>
      <c r="CP16" s="279"/>
      <c r="CQ16" s="279"/>
      <c r="CR16" s="280"/>
    </row>
    <row r="17" spans="2:96" s="104" customFormat="1" x14ac:dyDescent="0.25">
      <c r="B17" s="278"/>
      <c r="C17" s="279"/>
      <c r="D17" s="279"/>
      <c r="E17" s="279"/>
      <c r="F17" s="279"/>
      <c r="G17" s="279"/>
      <c r="H17" s="279"/>
      <c r="I17" s="279"/>
      <c r="J17" s="279"/>
      <c r="K17" s="279"/>
      <c r="L17" s="279"/>
      <c r="M17" s="279"/>
      <c r="N17" s="279"/>
      <c r="O17" s="279"/>
      <c r="P17" s="280"/>
      <c r="R17" s="278"/>
      <c r="S17" s="279"/>
      <c r="T17" s="279"/>
      <c r="U17" s="279"/>
      <c r="V17" s="279"/>
      <c r="W17" s="279"/>
      <c r="X17" s="279"/>
      <c r="Y17" s="279"/>
      <c r="Z17" s="279"/>
      <c r="AA17" s="279"/>
      <c r="AB17" s="279"/>
      <c r="AC17" s="279"/>
      <c r="AD17" s="279"/>
      <c r="AE17" s="279"/>
      <c r="AF17" s="280"/>
      <c r="AH17" s="278"/>
      <c r="AI17" s="279"/>
      <c r="AJ17" s="279"/>
      <c r="AK17" s="279"/>
      <c r="AL17" s="279"/>
      <c r="AM17" s="279"/>
      <c r="AN17" s="279"/>
      <c r="AO17" s="279"/>
      <c r="AP17" s="279"/>
      <c r="AQ17" s="279"/>
      <c r="AR17" s="279"/>
      <c r="AS17" s="279"/>
      <c r="AT17" s="279"/>
      <c r="AU17" s="279"/>
      <c r="AV17" s="280"/>
      <c r="AX17" s="278"/>
      <c r="AY17" s="279"/>
      <c r="AZ17" s="279"/>
      <c r="BA17" s="279"/>
      <c r="BB17" s="279"/>
      <c r="BC17" s="279"/>
      <c r="BD17" s="279"/>
      <c r="BE17" s="279"/>
      <c r="BF17" s="279"/>
      <c r="BG17" s="279"/>
      <c r="BH17" s="279"/>
      <c r="BI17" s="279"/>
      <c r="BJ17" s="279"/>
      <c r="BK17" s="279"/>
      <c r="BL17" s="280"/>
      <c r="BN17" s="278"/>
      <c r="BO17" s="279"/>
      <c r="BP17" s="279"/>
      <c r="BQ17" s="279"/>
      <c r="BR17" s="279"/>
      <c r="BS17" s="279"/>
      <c r="BT17" s="279"/>
      <c r="BU17" s="279"/>
      <c r="BV17" s="279"/>
      <c r="BW17" s="279"/>
      <c r="BX17" s="279"/>
      <c r="BY17" s="279"/>
      <c r="BZ17" s="279"/>
      <c r="CA17" s="279"/>
      <c r="CB17" s="280"/>
      <c r="CD17" s="278"/>
      <c r="CE17" s="279"/>
      <c r="CF17" s="279"/>
      <c r="CG17" s="279"/>
      <c r="CH17" s="279"/>
      <c r="CI17" s="279"/>
      <c r="CJ17" s="279"/>
      <c r="CK17" s="279"/>
      <c r="CL17" s="279"/>
      <c r="CM17" s="279"/>
      <c r="CN17" s="279"/>
      <c r="CO17" s="279"/>
      <c r="CP17" s="279"/>
      <c r="CQ17" s="279"/>
      <c r="CR17" s="280"/>
    </row>
    <row r="18" spans="2:96" s="104" customFormat="1" x14ac:dyDescent="0.25">
      <c r="B18" s="278"/>
      <c r="C18" s="279"/>
      <c r="D18" s="279"/>
      <c r="E18" s="279"/>
      <c r="F18" s="279"/>
      <c r="G18" s="279"/>
      <c r="H18" s="279"/>
      <c r="I18" s="279"/>
      <c r="J18" s="279"/>
      <c r="K18" s="279"/>
      <c r="L18" s="279"/>
      <c r="M18" s="279"/>
      <c r="N18" s="279"/>
      <c r="O18" s="279"/>
      <c r="P18" s="280"/>
      <c r="R18" s="278"/>
      <c r="S18" s="279"/>
      <c r="T18" s="279"/>
      <c r="U18" s="279"/>
      <c r="V18" s="279"/>
      <c r="W18" s="279"/>
      <c r="X18" s="279"/>
      <c r="Y18" s="279"/>
      <c r="Z18" s="279"/>
      <c r="AA18" s="279"/>
      <c r="AB18" s="279"/>
      <c r="AC18" s="279"/>
      <c r="AD18" s="279"/>
      <c r="AE18" s="279"/>
      <c r="AF18" s="280"/>
      <c r="AH18" s="278"/>
      <c r="AI18" s="279"/>
      <c r="AJ18" s="279"/>
      <c r="AK18" s="279"/>
      <c r="AL18" s="279"/>
      <c r="AM18" s="279"/>
      <c r="AN18" s="279"/>
      <c r="AO18" s="279"/>
      <c r="AP18" s="279"/>
      <c r="AQ18" s="279"/>
      <c r="AR18" s="279"/>
      <c r="AS18" s="279"/>
      <c r="AT18" s="279"/>
      <c r="AU18" s="279"/>
      <c r="AV18" s="280"/>
      <c r="AX18" s="278"/>
      <c r="AY18" s="279"/>
      <c r="AZ18" s="279"/>
      <c r="BA18" s="279"/>
      <c r="BB18" s="279"/>
      <c r="BC18" s="279"/>
      <c r="BD18" s="279"/>
      <c r="BE18" s="279"/>
      <c r="BF18" s="279"/>
      <c r="BG18" s="279"/>
      <c r="BH18" s="279"/>
      <c r="BI18" s="279"/>
      <c r="BJ18" s="279"/>
      <c r="BK18" s="279"/>
      <c r="BL18" s="280"/>
      <c r="BN18" s="278"/>
      <c r="BO18" s="279"/>
      <c r="BP18" s="279"/>
      <c r="BQ18" s="279"/>
      <c r="BR18" s="279"/>
      <c r="BS18" s="279"/>
      <c r="BT18" s="279"/>
      <c r="BU18" s="279"/>
      <c r="BV18" s="279"/>
      <c r="BW18" s="279"/>
      <c r="BX18" s="279"/>
      <c r="BY18" s="279"/>
      <c r="BZ18" s="279"/>
      <c r="CA18" s="279"/>
      <c r="CB18" s="280"/>
      <c r="CD18" s="278"/>
      <c r="CE18" s="279"/>
      <c r="CF18" s="279"/>
      <c r="CG18" s="279"/>
      <c r="CH18" s="279"/>
      <c r="CI18" s="279"/>
      <c r="CJ18" s="279"/>
      <c r="CK18" s="279"/>
      <c r="CL18" s="279"/>
      <c r="CM18" s="279"/>
      <c r="CN18" s="279"/>
      <c r="CO18" s="279"/>
      <c r="CP18" s="279"/>
      <c r="CQ18" s="279"/>
      <c r="CR18" s="280"/>
    </row>
    <row r="19" spans="2:96" s="104" customFormat="1" x14ac:dyDescent="0.25">
      <c r="B19" s="278"/>
      <c r="C19" s="279"/>
      <c r="D19" s="279"/>
      <c r="E19" s="279"/>
      <c r="F19" s="279"/>
      <c r="G19" s="279"/>
      <c r="H19" s="279"/>
      <c r="I19" s="279"/>
      <c r="J19" s="279"/>
      <c r="K19" s="279"/>
      <c r="L19" s="279"/>
      <c r="M19" s="279"/>
      <c r="N19" s="279"/>
      <c r="O19" s="279"/>
      <c r="P19" s="280"/>
      <c r="R19" s="278"/>
      <c r="S19" s="279"/>
      <c r="T19" s="279"/>
      <c r="U19" s="279"/>
      <c r="V19" s="279"/>
      <c r="W19" s="279"/>
      <c r="X19" s="279"/>
      <c r="Y19" s="279"/>
      <c r="Z19" s="279"/>
      <c r="AA19" s="279"/>
      <c r="AB19" s="279"/>
      <c r="AC19" s="279"/>
      <c r="AD19" s="279"/>
      <c r="AE19" s="279"/>
      <c r="AF19" s="280"/>
      <c r="AH19" s="278"/>
      <c r="AI19" s="279"/>
      <c r="AJ19" s="279"/>
      <c r="AK19" s="279"/>
      <c r="AL19" s="279"/>
      <c r="AM19" s="279"/>
      <c r="AN19" s="279"/>
      <c r="AO19" s="279"/>
      <c r="AP19" s="279"/>
      <c r="AQ19" s="279"/>
      <c r="AR19" s="279"/>
      <c r="AS19" s="279"/>
      <c r="AT19" s="279"/>
      <c r="AU19" s="279"/>
      <c r="AV19" s="280"/>
      <c r="AX19" s="278"/>
      <c r="AY19" s="279"/>
      <c r="AZ19" s="279"/>
      <c r="BA19" s="279"/>
      <c r="BB19" s="279"/>
      <c r="BC19" s="279"/>
      <c r="BD19" s="279"/>
      <c r="BE19" s="279"/>
      <c r="BF19" s="279"/>
      <c r="BG19" s="279"/>
      <c r="BH19" s="279"/>
      <c r="BI19" s="279"/>
      <c r="BJ19" s="279"/>
      <c r="BK19" s="279"/>
      <c r="BL19" s="280"/>
      <c r="BN19" s="278"/>
      <c r="BO19" s="279"/>
      <c r="BP19" s="279"/>
      <c r="BQ19" s="279"/>
      <c r="BR19" s="279"/>
      <c r="BS19" s="279"/>
      <c r="BT19" s="279"/>
      <c r="BU19" s="279"/>
      <c r="BV19" s="279"/>
      <c r="BW19" s="279"/>
      <c r="BX19" s="279"/>
      <c r="BY19" s="279"/>
      <c r="BZ19" s="279"/>
      <c r="CA19" s="279"/>
      <c r="CB19" s="280"/>
      <c r="CD19" s="278"/>
      <c r="CE19" s="279"/>
      <c r="CF19" s="279"/>
      <c r="CG19" s="279"/>
      <c r="CH19" s="279"/>
      <c r="CI19" s="279"/>
      <c r="CJ19" s="279"/>
      <c r="CK19" s="279"/>
      <c r="CL19" s="279"/>
      <c r="CM19" s="279"/>
      <c r="CN19" s="279"/>
      <c r="CO19" s="279"/>
      <c r="CP19" s="279"/>
      <c r="CQ19" s="279"/>
      <c r="CR19" s="280"/>
    </row>
    <row r="20" spans="2:96" s="104" customFormat="1" x14ac:dyDescent="0.25">
      <c r="B20" s="278"/>
      <c r="C20" s="279"/>
      <c r="D20" s="279"/>
      <c r="E20" s="279"/>
      <c r="F20" s="279"/>
      <c r="G20" s="279"/>
      <c r="H20" s="279"/>
      <c r="I20" s="279"/>
      <c r="J20" s="279"/>
      <c r="K20" s="279"/>
      <c r="L20" s="279"/>
      <c r="M20" s="279"/>
      <c r="N20" s="279"/>
      <c r="O20" s="279"/>
      <c r="P20" s="280"/>
      <c r="R20" s="278"/>
      <c r="S20" s="279"/>
      <c r="T20" s="279"/>
      <c r="U20" s="279"/>
      <c r="V20" s="279"/>
      <c r="W20" s="279"/>
      <c r="X20" s="279"/>
      <c r="Y20" s="279"/>
      <c r="Z20" s="279"/>
      <c r="AA20" s="279"/>
      <c r="AB20" s="279"/>
      <c r="AC20" s="279"/>
      <c r="AD20" s="279"/>
      <c r="AE20" s="279"/>
      <c r="AF20" s="280"/>
      <c r="AH20" s="278"/>
      <c r="AI20" s="279"/>
      <c r="AJ20" s="279"/>
      <c r="AK20" s="279"/>
      <c r="AL20" s="279"/>
      <c r="AM20" s="279"/>
      <c r="AN20" s="279"/>
      <c r="AO20" s="279"/>
      <c r="AP20" s="279"/>
      <c r="AQ20" s="279"/>
      <c r="AR20" s="279"/>
      <c r="AS20" s="279"/>
      <c r="AT20" s="279"/>
      <c r="AU20" s="279"/>
      <c r="AV20" s="280"/>
      <c r="AX20" s="278"/>
      <c r="AY20" s="279"/>
      <c r="AZ20" s="279"/>
      <c r="BA20" s="279"/>
      <c r="BB20" s="279"/>
      <c r="BC20" s="279"/>
      <c r="BD20" s="279"/>
      <c r="BE20" s="279"/>
      <c r="BF20" s="279"/>
      <c r="BG20" s="279"/>
      <c r="BH20" s="279"/>
      <c r="BI20" s="279"/>
      <c r="BJ20" s="279"/>
      <c r="BK20" s="279"/>
      <c r="BL20" s="280"/>
      <c r="BN20" s="278"/>
      <c r="BO20" s="279"/>
      <c r="BP20" s="279"/>
      <c r="BQ20" s="279"/>
      <c r="BR20" s="279"/>
      <c r="BS20" s="279"/>
      <c r="BT20" s="279"/>
      <c r="BU20" s="279"/>
      <c r="BV20" s="279"/>
      <c r="BW20" s="279"/>
      <c r="BX20" s="279"/>
      <c r="BY20" s="279"/>
      <c r="BZ20" s="279"/>
      <c r="CA20" s="279"/>
      <c r="CB20" s="280"/>
      <c r="CD20" s="278"/>
      <c r="CE20" s="279"/>
      <c r="CF20" s="279"/>
      <c r="CG20" s="279"/>
      <c r="CH20" s="279"/>
      <c r="CI20" s="279"/>
      <c r="CJ20" s="279"/>
      <c r="CK20" s="279"/>
      <c r="CL20" s="279"/>
      <c r="CM20" s="279"/>
      <c r="CN20" s="279"/>
      <c r="CO20" s="279"/>
      <c r="CP20" s="279"/>
      <c r="CQ20" s="279"/>
      <c r="CR20" s="280"/>
    </row>
    <row r="21" spans="2:96" s="104" customFormat="1" x14ac:dyDescent="0.25">
      <c r="B21" s="278"/>
      <c r="C21" s="279"/>
      <c r="D21" s="279"/>
      <c r="E21" s="279"/>
      <c r="F21" s="279"/>
      <c r="G21" s="279"/>
      <c r="H21" s="279"/>
      <c r="I21" s="279"/>
      <c r="J21" s="279"/>
      <c r="K21" s="279"/>
      <c r="L21" s="279"/>
      <c r="M21" s="279"/>
      <c r="N21" s="279"/>
      <c r="O21" s="279"/>
      <c r="P21" s="280"/>
      <c r="R21" s="278"/>
      <c r="S21" s="279"/>
      <c r="T21" s="279"/>
      <c r="U21" s="279"/>
      <c r="V21" s="279"/>
      <c r="W21" s="279"/>
      <c r="X21" s="279"/>
      <c r="Y21" s="279"/>
      <c r="Z21" s="279"/>
      <c r="AA21" s="279"/>
      <c r="AB21" s="279"/>
      <c r="AC21" s="279"/>
      <c r="AD21" s="279"/>
      <c r="AE21" s="279"/>
      <c r="AF21" s="280"/>
      <c r="AH21" s="278"/>
      <c r="AI21" s="279"/>
      <c r="AJ21" s="279"/>
      <c r="AK21" s="279"/>
      <c r="AL21" s="279"/>
      <c r="AM21" s="279"/>
      <c r="AN21" s="279"/>
      <c r="AO21" s="279"/>
      <c r="AP21" s="279"/>
      <c r="AQ21" s="279"/>
      <c r="AR21" s="279"/>
      <c r="AS21" s="279"/>
      <c r="AT21" s="279"/>
      <c r="AU21" s="279"/>
      <c r="AV21" s="280"/>
      <c r="AX21" s="278"/>
      <c r="AY21" s="279"/>
      <c r="AZ21" s="279"/>
      <c r="BA21" s="279"/>
      <c r="BB21" s="279"/>
      <c r="BC21" s="279"/>
      <c r="BD21" s="279"/>
      <c r="BE21" s="279"/>
      <c r="BF21" s="279"/>
      <c r="BG21" s="279"/>
      <c r="BH21" s="279"/>
      <c r="BI21" s="279"/>
      <c r="BJ21" s="279"/>
      <c r="BK21" s="279"/>
      <c r="BL21" s="280"/>
      <c r="BN21" s="278"/>
      <c r="BO21" s="279"/>
      <c r="BP21" s="279"/>
      <c r="BQ21" s="279"/>
      <c r="BR21" s="279"/>
      <c r="BS21" s="279"/>
      <c r="BT21" s="279"/>
      <c r="BU21" s="279"/>
      <c r="BV21" s="279"/>
      <c r="BW21" s="279"/>
      <c r="BX21" s="279"/>
      <c r="BY21" s="279"/>
      <c r="BZ21" s="279"/>
      <c r="CA21" s="279"/>
      <c r="CB21" s="280"/>
      <c r="CD21" s="278"/>
      <c r="CE21" s="279"/>
      <c r="CF21" s="279"/>
      <c r="CG21" s="279"/>
      <c r="CH21" s="279"/>
      <c r="CI21" s="279"/>
      <c r="CJ21" s="279"/>
      <c r="CK21" s="279"/>
      <c r="CL21" s="279"/>
      <c r="CM21" s="279"/>
      <c r="CN21" s="279"/>
      <c r="CO21" s="279"/>
      <c r="CP21" s="279"/>
      <c r="CQ21" s="279"/>
      <c r="CR21" s="280"/>
    </row>
    <row r="22" spans="2:96" x14ac:dyDescent="0.2">
      <c r="B22" s="278"/>
      <c r="C22" s="279"/>
      <c r="D22" s="279"/>
      <c r="E22" s="279"/>
      <c r="F22" s="279"/>
      <c r="G22" s="279"/>
      <c r="H22" s="279"/>
      <c r="I22" s="279"/>
      <c r="J22" s="279"/>
      <c r="K22" s="279"/>
      <c r="L22" s="279"/>
      <c r="M22" s="279"/>
      <c r="N22" s="279"/>
      <c r="O22" s="279"/>
      <c r="P22" s="280"/>
      <c r="R22" s="278"/>
      <c r="S22" s="279"/>
      <c r="T22" s="279"/>
      <c r="U22" s="279"/>
      <c r="V22" s="279"/>
      <c r="W22" s="279"/>
      <c r="X22" s="279"/>
      <c r="Y22" s="279"/>
      <c r="Z22" s="279"/>
      <c r="AA22" s="279"/>
      <c r="AB22" s="279"/>
      <c r="AC22" s="279"/>
      <c r="AD22" s="279"/>
      <c r="AE22" s="279"/>
      <c r="AF22" s="280"/>
      <c r="AH22" s="278"/>
      <c r="AI22" s="279"/>
      <c r="AJ22" s="279"/>
      <c r="AK22" s="279"/>
      <c r="AL22" s="279"/>
      <c r="AM22" s="279"/>
      <c r="AN22" s="279"/>
      <c r="AO22" s="279"/>
      <c r="AP22" s="279"/>
      <c r="AQ22" s="279"/>
      <c r="AR22" s="279"/>
      <c r="AS22" s="279"/>
      <c r="AT22" s="279"/>
      <c r="AU22" s="279"/>
      <c r="AV22" s="280"/>
      <c r="AX22" s="278"/>
      <c r="AY22" s="279"/>
      <c r="AZ22" s="279"/>
      <c r="BA22" s="279"/>
      <c r="BB22" s="279"/>
      <c r="BC22" s="279"/>
      <c r="BD22" s="279"/>
      <c r="BE22" s="279"/>
      <c r="BF22" s="279"/>
      <c r="BG22" s="279"/>
      <c r="BH22" s="279"/>
      <c r="BI22" s="279"/>
      <c r="BJ22" s="279"/>
      <c r="BK22" s="279"/>
      <c r="BL22" s="280"/>
      <c r="BN22" s="278"/>
      <c r="BO22" s="279"/>
      <c r="BP22" s="279"/>
      <c r="BQ22" s="279"/>
      <c r="BR22" s="279"/>
      <c r="BS22" s="279"/>
      <c r="BT22" s="279"/>
      <c r="BU22" s="279"/>
      <c r="BV22" s="279"/>
      <c r="BW22" s="279"/>
      <c r="BX22" s="279"/>
      <c r="BY22" s="279"/>
      <c r="BZ22" s="279"/>
      <c r="CA22" s="279"/>
      <c r="CB22" s="280"/>
      <c r="CD22" s="278"/>
      <c r="CE22" s="279"/>
      <c r="CF22" s="279"/>
      <c r="CG22" s="279"/>
      <c r="CH22" s="279"/>
      <c r="CI22" s="279"/>
      <c r="CJ22" s="279"/>
      <c r="CK22" s="279"/>
      <c r="CL22" s="279"/>
      <c r="CM22" s="279"/>
      <c r="CN22" s="279"/>
      <c r="CO22" s="279"/>
      <c r="CP22" s="279"/>
      <c r="CQ22" s="279"/>
      <c r="CR22" s="280"/>
    </row>
    <row r="23" spans="2:96" x14ac:dyDescent="0.2">
      <c r="B23" s="281"/>
      <c r="C23" s="282"/>
      <c r="D23" s="282"/>
      <c r="E23" s="282"/>
      <c r="F23" s="282"/>
      <c r="G23" s="282"/>
      <c r="H23" s="282"/>
      <c r="I23" s="282"/>
      <c r="J23" s="282"/>
      <c r="K23" s="282"/>
      <c r="L23" s="282"/>
      <c r="M23" s="282"/>
      <c r="N23" s="282"/>
      <c r="O23" s="282"/>
      <c r="P23" s="283"/>
      <c r="R23" s="281"/>
      <c r="S23" s="282"/>
      <c r="T23" s="282"/>
      <c r="U23" s="282"/>
      <c r="V23" s="282"/>
      <c r="W23" s="282"/>
      <c r="X23" s="282"/>
      <c r="Y23" s="282"/>
      <c r="Z23" s="282"/>
      <c r="AA23" s="282"/>
      <c r="AB23" s="282"/>
      <c r="AC23" s="282"/>
      <c r="AD23" s="282"/>
      <c r="AE23" s="282"/>
      <c r="AF23" s="283"/>
      <c r="AH23" s="281"/>
      <c r="AI23" s="282"/>
      <c r="AJ23" s="282"/>
      <c r="AK23" s="282"/>
      <c r="AL23" s="282"/>
      <c r="AM23" s="282"/>
      <c r="AN23" s="282"/>
      <c r="AO23" s="282"/>
      <c r="AP23" s="282"/>
      <c r="AQ23" s="282"/>
      <c r="AR23" s="282"/>
      <c r="AS23" s="282"/>
      <c r="AT23" s="282"/>
      <c r="AU23" s="282"/>
      <c r="AV23" s="283"/>
      <c r="AX23" s="281"/>
      <c r="AY23" s="282"/>
      <c r="AZ23" s="282"/>
      <c r="BA23" s="282"/>
      <c r="BB23" s="282"/>
      <c r="BC23" s="282"/>
      <c r="BD23" s="282"/>
      <c r="BE23" s="282"/>
      <c r="BF23" s="282"/>
      <c r="BG23" s="282"/>
      <c r="BH23" s="282"/>
      <c r="BI23" s="282"/>
      <c r="BJ23" s="282"/>
      <c r="BK23" s="282"/>
      <c r="BL23" s="283"/>
      <c r="BN23" s="281"/>
      <c r="BO23" s="282"/>
      <c r="BP23" s="282"/>
      <c r="BQ23" s="282"/>
      <c r="BR23" s="282"/>
      <c r="BS23" s="282"/>
      <c r="BT23" s="282"/>
      <c r="BU23" s="282"/>
      <c r="BV23" s="282"/>
      <c r="BW23" s="282"/>
      <c r="BX23" s="282"/>
      <c r="BY23" s="282"/>
      <c r="BZ23" s="282"/>
      <c r="CA23" s="282"/>
      <c r="CB23" s="283"/>
      <c r="CD23" s="281"/>
      <c r="CE23" s="282"/>
      <c r="CF23" s="282"/>
      <c r="CG23" s="282"/>
      <c r="CH23" s="282"/>
      <c r="CI23" s="282"/>
      <c r="CJ23" s="282"/>
      <c r="CK23" s="282"/>
      <c r="CL23" s="282"/>
      <c r="CM23" s="282"/>
      <c r="CN23" s="282"/>
      <c r="CO23" s="282"/>
      <c r="CP23" s="282"/>
      <c r="CQ23" s="282"/>
      <c r="CR23" s="283"/>
    </row>
    <row r="24" spans="2:96" ht="15" x14ac:dyDescent="0.25">
      <c r="B24" s="277" t="s">
        <v>215</v>
      </c>
      <c r="C24" s="277"/>
      <c r="D24" s="277"/>
      <c r="E24" s="277"/>
      <c r="F24" s="277"/>
      <c r="G24" s="277"/>
      <c r="H24" s="277"/>
      <c r="I24" s="277"/>
      <c r="J24" s="277"/>
      <c r="K24" s="277"/>
      <c r="L24" s="277"/>
      <c r="M24" s="277"/>
      <c r="N24" s="277"/>
      <c r="O24" s="277"/>
      <c r="P24" s="277"/>
      <c r="R24" s="277" t="s">
        <v>215</v>
      </c>
      <c r="S24" s="277"/>
      <c r="T24" s="277"/>
      <c r="U24" s="277"/>
      <c r="V24" s="277"/>
      <c r="W24" s="277"/>
      <c r="X24" s="277"/>
      <c r="Y24" s="277"/>
      <c r="Z24" s="277"/>
      <c r="AA24" s="277"/>
      <c r="AB24" s="277"/>
      <c r="AC24" s="277"/>
      <c r="AD24" s="277"/>
      <c r="AE24" s="277"/>
      <c r="AF24" s="277"/>
      <c r="AH24" s="277" t="s">
        <v>215</v>
      </c>
      <c r="AI24" s="277"/>
      <c r="AJ24" s="277"/>
      <c r="AK24" s="277"/>
      <c r="AL24" s="277"/>
      <c r="AM24" s="277"/>
      <c r="AN24" s="277"/>
      <c r="AO24" s="277"/>
      <c r="AP24" s="277"/>
      <c r="AQ24" s="277"/>
      <c r="AR24" s="277"/>
      <c r="AS24" s="277"/>
      <c r="AT24" s="277"/>
      <c r="AU24" s="277"/>
      <c r="AV24" s="277"/>
      <c r="AX24" s="277" t="s">
        <v>215</v>
      </c>
      <c r="AY24" s="277"/>
      <c r="AZ24" s="277"/>
      <c r="BA24" s="277"/>
      <c r="BB24" s="277"/>
      <c r="BC24" s="277"/>
      <c r="BD24" s="277"/>
      <c r="BE24" s="277"/>
      <c r="BF24" s="277"/>
      <c r="BG24" s="277"/>
      <c r="BH24" s="277"/>
      <c r="BI24" s="277"/>
      <c r="BJ24" s="277"/>
      <c r="BK24" s="277"/>
      <c r="BL24" s="277"/>
      <c r="BN24" s="277" t="s">
        <v>215</v>
      </c>
      <c r="BO24" s="277"/>
      <c r="BP24" s="277"/>
      <c r="BQ24" s="277"/>
      <c r="BR24" s="277"/>
      <c r="BS24" s="277"/>
      <c r="BT24" s="277"/>
      <c r="BU24" s="277"/>
      <c r="BV24" s="277"/>
      <c r="BW24" s="277"/>
      <c r="BX24" s="277"/>
      <c r="BY24" s="277"/>
      <c r="BZ24" s="277"/>
      <c r="CA24" s="277"/>
      <c r="CB24" s="277"/>
      <c r="CD24" s="277" t="s">
        <v>215</v>
      </c>
      <c r="CE24" s="277"/>
      <c r="CF24" s="277"/>
      <c r="CG24" s="277"/>
      <c r="CH24" s="277"/>
      <c r="CI24" s="277"/>
      <c r="CJ24" s="277"/>
      <c r="CK24" s="277"/>
      <c r="CL24" s="277"/>
      <c r="CM24" s="277"/>
      <c r="CN24" s="277"/>
      <c r="CO24" s="277"/>
      <c r="CP24" s="277"/>
      <c r="CQ24" s="277"/>
      <c r="CR24" s="277"/>
    </row>
    <row r="25" spans="2:96" s="104" customFormat="1" ht="50.25" customHeight="1" x14ac:dyDescent="0.25">
      <c r="B25" s="287" t="s">
        <v>93</v>
      </c>
      <c r="C25" s="287"/>
      <c r="D25" s="319" t="s">
        <v>276</v>
      </c>
      <c r="E25" s="320"/>
      <c r="F25" s="320"/>
      <c r="G25" s="320"/>
      <c r="H25" s="320"/>
      <c r="I25" s="320"/>
      <c r="J25" s="320"/>
      <c r="K25" s="320"/>
      <c r="L25" s="320"/>
      <c r="M25" s="320"/>
      <c r="N25" s="320"/>
      <c r="O25" s="320"/>
      <c r="P25" s="321"/>
      <c r="R25" s="287" t="s">
        <v>93</v>
      </c>
      <c r="S25" s="287"/>
      <c r="T25" s="319" t="s">
        <v>271</v>
      </c>
      <c r="U25" s="320"/>
      <c r="V25" s="320"/>
      <c r="W25" s="320"/>
      <c r="X25" s="320"/>
      <c r="Y25" s="320"/>
      <c r="Z25" s="320"/>
      <c r="AA25" s="320"/>
      <c r="AB25" s="320"/>
      <c r="AC25" s="320"/>
      <c r="AD25" s="320"/>
      <c r="AE25" s="320"/>
      <c r="AF25" s="321"/>
      <c r="AH25" s="287" t="s">
        <v>93</v>
      </c>
      <c r="AI25" s="287"/>
      <c r="AJ25" s="319" t="s">
        <v>272</v>
      </c>
      <c r="AK25" s="320"/>
      <c r="AL25" s="320"/>
      <c r="AM25" s="320"/>
      <c r="AN25" s="320"/>
      <c r="AO25" s="320"/>
      <c r="AP25" s="320"/>
      <c r="AQ25" s="320"/>
      <c r="AR25" s="320"/>
      <c r="AS25" s="320"/>
      <c r="AT25" s="320"/>
      <c r="AU25" s="320"/>
      <c r="AV25" s="321"/>
      <c r="AX25" s="287" t="s">
        <v>93</v>
      </c>
      <c r="AY25" s="287"/>
      <c r="AZ25" s="319" t="s">
        <v>273</v>
      </c>
      <c r="BA25" s="320"/>
      <c r="BB25" s="320"/>
      <c r="BC25" s="320"/>
      <c r="BD25" s="320"/>
      <c r="BE25" s="320"/>
      <c r="BF25" s="320"/>
      <c r="BG25" s="320"/>
      <c r="BH25" s="320"/>
      <c r="BI25" s="320"/>
      <c r="BJ25" s="320"/>
      <c r="BK25" s="320"/>
      <c r="BL25" s="321"/>
      <c r="BN25" s="287" t="s">
        <v>93</v>
      </c>
      <c r="BO25" s="287"/>
      <c r="BP25" s="319" t="s">
        <v>274</v>
      </c>
      <c r="BQ25" s="320"/>
      <c r="BR25" s="320"/>
      <c r="BS25" s="320"/>
      <c r="BT25" s="320"/>
      <c r="BU25" s="320"/>
      <c r="BV25" s="320"/>
      <c r="BW25" s="320"/>
      <c r="BX25" s="320"/>
      <c r="BY25" s="320"/>
      <c r="BZ25" s="320"/>
      <c r="CA25" s="320"/>
      <c r="CB25" s="321"/>
      <c r="CD25" s="287" t="s">
        <v>93</v>
      </c>
      <c r="CE25" s="287"/>
      <c r="CF25" s="319" t="s">
        <v>275</v>
      </c>
      <c r="CG25" s="320"/>
      <c r="CH25" s="320"/>
      <c r="CI25" s="320"/>
      <c r="CJ25" s="320"/>
      <c r="CK25" s="320"/>
      <c r="CL25" s="320"/>
      <c r="CM25" s="320"/>
      <c r="CN25" s="320"/>
      <c r="CO25" s="320"/>
      <c r="CP25" s="320"/>
      <c r="CQ25" s="320"/>
      <c r="CR25" s="321"/>
    </row>
    <row r="26" spans="2:96" s="104" customFormat="1" ht="81.75" customHeight="1" x14ac:dyDescent="0.25">
      <c r="B26" s="287" t="s">
        <v>94</v>
      </c>
      <c r="C26" s="287"/>
      <c r="D26" s="319" t="s">
        <v>278</v>
      </c>
      <c r="E26" s="320"/>
      <c r="F26" s="320"/>
      <c r="G26" s="320"/>
      <c r="H26" s="320"/>
      <c r="I26" s="320"/>
      <c r="J26" s="320"/>
      <c r="K26" s="320"/>
      <c r="L26" s="320"/>
      <c r="M26" s="320"/>
      <c r="N26" s="320"/>
      <c r="O26" s="320"/>
      <c r="P26" s="321"/>
      <c r="R26" s="287" t="s">
        <v>94</v>
      </c>
      <c r="S26" s="287"/>
      <c r="T26" s="319" t="s">
        <v>279</v>
      </c>
      <c r="U26" s="320"/>
      <c r="V26" s="320"/>
      <c r="W26" s="320"/>
      <c r="X26" s="320"/>
      <c r="Y26" s="320"/>
      <c r="Z26" s="320"/>
      <c r="AA26" s="320"/>
      <c r="AB26" s="320"/>
      <c r="AC26" s="320"/>
      <c r="AD26" s="320"/>
      <c r="AE26" s="320"/>
      <c r="AF26" s="321"/>
      <c r="AH26" s="287" t="s">
        <v>94</v>
      </c>
      <c r="AI26" s="287"/>
      <c r="AJ26" s="319" t="s">
        <v>280</v>
      </c>
      <c r="AK26" s="320"/>
      <c r="AL26" s="320"/>
      <c r="AM26" s="320"/>
      <c r="AN26" s="320"/>
      <c r="AO26" s="320"/>
      <c r="AP26" s="320"/>
      <c r="AQ26" s="320"/>
      <c r="AR26" s="320"/>
      <c r="AS26" s="320"/>
      <c r="AT26" s="320"/>
      <c r="AU26" s="320"/>
      <c r="AV26" s="321"/>
      <c r="AX26" s="287" t="s">
        <v>94</v>
      </c>
      <c r="AY26" s="287"/>
      <c r="AZ26" s="319" t="s">
        <v>273</v>
      </c>
      <c r="BA26" s="320"/>
      <c r="BB26" s="320"/>
      <c r="BC26" s="320"/>
      <c r="BD26" s="320"/>
      <c r="BE26" s="320"/>
      <c r="BF26" s="320"/>
      <c r="BG26" s="320"/>
      <c r="BH26" s="320"/>
      <c r="BI26" s="320"/>
      <c r="BJ26" s="320"/>
      <c r="BK26" s="320"/>
      <c r="BL26" s="321"/>
      <c r="BN26" s="287" t="s">
        <v>94</v>
      </c>
      <c r="BO26" s="287"/>
      <c r="BP26" s="319" t="s">
        <v>281</v>
      </c>
      <c r="BQ26" s="320"/>
      <c r="BR26" s="320"/>
      <c r="BS26" s="320"/>
      <c r="BT26" s="320"/>
      <c r="BU26" s="320"/>
      <c r="BV26" s="320"/>
      <c r="BW26" s="320"/>
      <c r="BX26" s="320"/>
      <c r="BY26" s="320"/>
      <c r="BZ26" s="320"/>
      <c r="CA26" s="320"/>
      <c r="CB26" s="321"/>
      <c r="CD26" s="287" t="s">
        <v>94</v>
      </c>
      <c r="CE26" s="287"/>
      <c r="CF26" s="319" t="s">
        <v>282</v>
      </c>
      <c r="CG26" s="320"/>
      <c r="CH26" s="320"/>
      <c r="CI26" s="320"/>
      <c r="CJ26" s="320"/>
      <c r="CK26" s="320"/>
      <c r="CL26" s="320"/>
      <c r="CM26" s="320"/>
      <c r="CN26" s="320"/>
      <c r="CO26" s="320"/>
      <c r="CP26" s="320"/>
      <c r="CQ26" s="320"/>
      <c r="CR26" s="321"/>
    </row>
    <row r="27" spans="2:96" s="104" customFormat="1" ht="17.45" customHeight="1" x14ac:dyDescent="0.25">
      <c r="B27" s="287" t="s">
        <v>95</v>
      </c>
      <c r="C27" s="287"/>
      <c r="D27" s="319"/>
      <c r="E27" s="320"/>
      <c r="F27" s="320"/>
      <c r="G27" s="320"/>
      <c r="H27" s="320"/>
      <c r="I27" s="320"/>
      <c r="J27" s="320"/>
      <c r="K27" s="320"/>
      <c r="L27" s="320"/>
      <c r="M27" s="320"/>
      <c r="N27" s="320"/>
      <c r="O27" s="320"/>
      <c r="P27" s="321"/>
      <c r="R27" s="287" t="s">
        <v>95</v>
      </c>
      <c r="S27" s="287"/>
      <c r="T27" s="319"/>
      <c r="U27" s="320"/>
      <c r="V27" s="320"/>
      <c r="W27" s="320"/>
      <c r="X27" s="320"/>
      <c r="Y27" s="320"/>
      <c r="Z27" s="320"/>
      <c r="AA27" s="320"/>
      <c r="AB27" s="320"/>
      <c r="AC27" s="320"/>
      <c r="AD27" s="320"/>
      <c r="AE27" s="320"/>
      <c r="AF27" s="321"/>
      <c r="AH27" s="287" t="s">
        <v>95</v>
      </c>
      <c r="AI27" s="287"/>
      <c r="AJ27" s="319"/>
      <c r="AK27" s="320"/>
      <c r="AL27" s="320"/>
      <c r="AM27" s="320"/>
      <c r="AN27" s="320"/>
      <c r="AO27" s="320"/>
      <c r="AP27" s="320"/>
      <c r="AQ27" s="320"/>
      <c r="AR27" s="320"/>
      <c r="AS27" s="320"/>
      <c r="AT27" s="320"/>
      <c r="AU27" s="320"/>
      <c r="AV27" s="321"/>
      <c r="AX27" s="287" t="s">
        <v>95</v>
      </c>
      <c r="AY27" s="287"/>
      <c r="AZ27" s="319"/>
      <c r="BA27" s="320"/>
      <c r="BB27" s="320"/>
      <c r="BC27" s="320"/>
      <c r="BD27" s="320"/>
      <c r="BE27" s="320"/>
      <c r="BF27" s="320"/>
      <c r="BG27" s="320"/>
      <c r="BH27" s="320"/>
      <c r="BI27" s="320"/>
      <c r="BJ27" s="320"/>
      <c r="BK27" s="320"/>
      <c r="BL27" s="321"/>
      <c r="BN27" s="287" t="s">
        <v>95</v>
      </c>
      <c r="BO27" s="287"/>
      <c r="BP27" s="319"/>
      <c r="BQ27" s="320"/>
      <c r="BR27" s="320"/>
      <c r="BS27" s="320"/>
      <c r="BT27" s="320"/>
      <c r="BU27" s="320"/>
      <c r="BV27" s="320"/>
      <c r="BW27" s="320"/>
      <c r="BX27" s="320"/>
      <c r="BY27" s="320"/>
      <c r="BZ27" s="320"/>
      <c r="CA27" s="320"/>
      <c r="CB27" s="321"/>
      <c r="CD27" s="287" t="s">
        <v>95</v>
      </c>
      <c r="CE27" s="287"/>
      <c r="CF27" s="319"/>
      <c r="CG27" s="320"/>
      <c r="CH27" s="320"/>
      <c r="CI27" s="320"/>
      <c r="CJ27" s="320"/>
      <c r="CK27" s="320"/>
      <c r="CL27" s="320"/>
      <c r="CM27" s="320"/>
      <c r="CN27" s="320"/>
      <c r="CO27" s="320"/>
      <c r="CP27" s="320"/>
      <c r="CQ27" s="320"/>
      <c r="CR27" s="321"/>
    </row>
    <row r="28" spans="2:96" s="104" customFormat="1" ht="17.45" customHeight="1" x14ac:dyDescent="0.25">
      <c r="B28" s="287" t="s">
        <v>96</v>
      </c>
      <c r="C28" s="287"/>
      <c r="D28" s="319"/>
      <c r="E28" s="320"/>
      <c r="F28" s="320"/>
      <c r="G28" s="320"/>
      <c r="H28" s="320"/>
      <c r="I28" s="320"/>
      <c r="J28" s="320"/>
      <c r="K28" s="320"/>
      <c r="L28" s="320"/>
      <c r="M28" s="320"/>
      <c r="N28" s="320"/>
      <c r="O28" s="320"/>
      <c r="P28" s="321"/>
      <c r="R28" s="287" t="s">
        <v>96</v>
      </c>
      <c r="S28" s="287"/>
      <c r="T28" s="319"/>
      <c r="U28" s="320"/>
      <c r="V28" s="320"/>
      <c r="W28" s="320"/>
      <c r="X28" s="320"/>
      <c r="Y28" s="320"/>
      <c r="Z28" s="320"/>
      <c r="AA28" s="320"/>
      <c r="AB28" s="320"/>
      <c r="AC28" s="320"/>
      <c r="AD28" s="320"/>
      <c r="AE28" s="320"/>
      <c r="AF28" s="321"/>
      <c r="AH28" s="287" t="s">
        <v>96</v>
      </c>
      <c r="AI28" s="287"/>
      <c r="AJ28" s="319"/>
      <c r="AK28" s="320"/>
      <c r="AL28" s="320"/>
      <c r="AM28" s="320"/>
      <c r="AN28" s="320"/>
      <c r="AO28" s="320"/>
      <c r="AP28" s="320"/>
      <c r="AQ28" s="320"/>
      <c r="AR28" s="320"/>
      <c r="AS28" s="320"/>
      <c r="AT28" s="320"/>
      <c r="AU28" s="320"/>
      <c r="AV28" s="321"/>
      <c r="AX28" s="287" t="s">
        <v>96</v>
      </c>
      <c r="AY28" s="287"/>
      <c r="AZ28" s="319"/>
      <c r="BA28" s="320"/>
      <c r="BB28" s="320"/>
      <c r="BC28" s="320"/>
      <c r="BD28" s="320"/>
      <c r="BE28" s="320"/>
      <c r="BF28" s="320"/>
      <c r="BG28" s="320"/>
      <c r="BH28" s="320"/>
      <c r="BI28" s="320"/>
      <c r="BJ28" s="320"/>
      <c r="BK28" s="320"/>
      <c r="BL28" s="321"/>
      <c r="BN28" s="287" t="s">
        <v>96</v>
      </c>
      <c r="BO28" s="287"/>
      <c r="BP28" s="319"/>
      <c r="BQ28" s="320"/>
      <c r="BR28" s="320"/>
      <c r="BS28" s="320"/>
      <c r="BT28" s="320"/>
      <c r="BU28" s="320"/>
      <c r="BV28" s="320"/>
      <c r="BW28" s="320"/>
      <c r="BX28" s="320"/>
      <c r="BY28" s="320"/>
      <c r="BZ28" s="320"/>
      <c r="CA28" s="320"/>
      <c r="CB28" s="321"/>
      <c r="CD28" s="287" t="s">
        <v>96</v>
      </c>
      <c r="CE28" s="287"/>
      <c r="CF28" s="319"/>
      <c r="CG28" s="320"/>
      <c r="CH28" s="320"/>
      <c r="CI28" s="320"/>
      <c r="CJ28" s="320"/>
      <c r="CK28" s="320"/>
      <c r="CL28" s="320"/>
      <c r="CM28" s="320"/>
      <c r="CN28" s="320"/>
      <c r="CO28" s="320"/>
      <c r="CP28" s="320"/>
      <c r="CQ28" s="320"/>
      <c r="CR28" s="321"/>
    </row>
    <row r="29" spans="2:96" s="104" customFormat="1" ht="17.45" customHeight="1" x14ac:dyDescent="0.25">
      <c r="B29" s="287" t="s">
        <v>115</v>
      </c>
      <c r="C29" s="287"/>
      <c r="D29" s="319"/>
      <c r="E29" s="320"/>
      <c r="F29" s="320"/>
      <c r="G29" s="320"/>
      <c r="H29" s="320"/>
      <c r="I29" s="320"/>
      <c r="J29" s="320"/>
      <c r="K29" s="320"/>
      <c r="L29" s="320"/>
      <c r="M29" s="320"/>
      <c r="N29" s="320"/>
      <c r="O29" s="320"/>
      <c r="P29" s="321"/>
      <c r="R29" s="287" t="s">
        <v>115</v>
      </c>
      <c r="S29" s="287"/>
      <c r="T29" s="319"/>
      <c r="U29" s="320"/>
      <c r="V29" s="320"/>
      <c r="W29" s="320"/>
      <c r="X29" s="320"/>
      <c r="Y29" s="320"/>
      <c r="Z29" s="320"/>
      <c r="AA29" s="320"/>
      <c r="AB29" s="320"/>
      <c r="AC29" s="320"/>
      <c r="AD29" s="320"/>
      <c r="AE29" s="320"/>
      <c r="AF29" s="321"/>
      <c r="AH29" s="287" t="s">
        <v>115</v>
      </c>
      <c r="AI29" s="287"/>
      <c r="AJ29" s="319"/>
      <c r="AK29" s="320"/>
      <c r="AL29" s="320"/>
      <c r="AM29" s="320"/>
      <c r="AN29" s="320"/>
      <c r="AO29" s="320"/>
      <c r="AP29" s="320"/>
      <c r="AQ29" s="320"/>
      <c r="AR29" s="320"/>
      <c r="AS29" s="320"/>
      <c r="AT29" s="320"/>
      <c r="AU29" s="320"/>
      <c r="AV29" s="321"/>
      <c r="AX29" s="287" t="s">
        <v>115</v>
      </c>
      <c r="AY29" s="287"/>
      <c r="AZ29" s="319"/>
      <c r="BA29" s="320"/>
      <c r="BB29" s="320"/>
      <c r="BC29" s="320"/>
      <c r="BD29" s="320"/>
      <c r="BE29" s="320"/>
      <c r="BF29" s="320"/>
      <c r="BG29" s="320"/>
      <c r="BH29" s="320"/>
      <c r="BI29" s="320"/>
      <c r="BJ29" s="320"/>
      <c r="BK29" s="320"/>
      <c r="BL29" s="321"/>
      <c r="BN29" s="287" t="s">
        <v>115</v>
      </c>
      <c r="BO29" s="287"/>
      <c r="BP29" s="319"/>
      <c r="BQ29" s="320"/>
      <c r="BR29" s="320"/>
      <c r="BS29" s="320"/>
      <c r="BT29" s="320"/>
      <c r="BU29" s="320"/>
      <c r="BV29" s="320"/>
      <c r="BW29" s="320"/>
      <c r="BX29" s="320"/>
      <c r="BY29" s="320"/>
      <c r="BZ29" s="320"/>
      <c r="CA29" s="320"/>
      <c r="CB29" s="321"/>
      <c r="CD29" s="287" t="s">
        <v>115</v>
      </c>
      <c r="CE29" s="287"/>
      <c r="CF29" s="319"/>
      <c r="CG29" s="320"/>
      <c r="CH29" s="320"/>
      <c r="CI29" s="320"/>
      <c r="CJ29" s="320"/>
      <c r="CK29" s="320"/>
      <c r="CL29" s="320"/>
      <c r="CM29" s="320"/>
      <c r="CN29" s="320"/>
      <c r="CO29" s="320"/>
      <c r="CP29" s="320"/>
      <c r="CQ29" s="320"/>
      <c r="CR29" s="321"/>
    </row>
    <row r="30" spans="2:96" s="104" customFormat="1" ht="17.45" customHeight="1" x14ac:dyDescent="0.25">
      <c r="B30" s="287" t="s">
        <v>112</v>
      </c>
      <c r="C30" s="287"/>
      <c r="D30" s="319"/>
      <c r="E30" s="320"/>
      <c r="F30" s="320"/>
      <c r="G30" s="320"/>
      <c r="H30" s="320"/>
      <c r="I30" s="320"/>
      <c r="J30" s="320"/>
      <c r="K30" s="320"/>
      <c r="L30" s="320"/>
      <c r="M30" s="320"/>
      <c r="N30" s="320"/>
      <c r="O30" s="320"/>
      <c r="P30" s="321"/>
      <c r="R30" s="287" t="s">
        <v>112</v>
      </c>
      <c r="S30" s="287"/>
      <c r="T30" s="319"/>
      <c r="U30" s="320"/>
      <c r="V30" s="320"/>
      <c r="W30" s="320"/>
      <c r="X30" s="320"/>
      <c r="Y30" s="320"/>
      <c r="Z30" s="320"/>
      <c r="AA30" s="320"/>
      <c r="AB30" s="320"/>
      <c r="AC30" s="320"/>
      <c r="AD30" s="320"/>
      <c r="AE30" s="320"/>
      <c r="AF30" s="321"/>
      <c r="AH30" s="287" t="s">
        <v>112</v>
      </c>
      <c r="AI30" s="287"/>
      <c r="AJ30" s="319"/>
      <c r="AK30" s="320"/>
      <c r="AL30" s="320"/>
      <c r="AM30" s="320"/>
      <c r="AN30" s="320"/>
      <c r="AO30" s="320"/>
      <c r="AP30" s="320"/>
      <c r="AQ30" s="320"/>
      <c r="AR30" s="320"/>
      <c r="AS30" s="320"/>
      <c r="AT30" s="320"/>
      <c r="AU30" s="320"/>
      <c r="AV30" s="321"/>
      <c r="AX30" s="287" t="s">
        <v>112</v>
      </c>
      <c r="AY30" s="287"/>
      <c r="AZ30" s="319"/>
      <c r="BA30" s="320"/>
      <c r="BB30" s="320"/>
      <c r="BC30" s="320"/>
      <c r="BD30" s="320"/>
      <c r="BE30" s="320"/>
      <c r="BF30" s="320"/>
      <c r="BG30" s="320"/>
      <c r="BH30" s="320"/>
      <c r="BI30" s="320"/>
      <c r="BJ30" s="320"/>
      <c r="BK30" s="320"/>
      <c r="BL30" s="321"/>
      <c r="BN30" s="287" t="s">
        <v>112</v>
      </c>
      <c r="BO30" s="287"/>
      <c r="BP30" s="319"/>
      <c r="BQ30" s="320"/>
      <c r="BR30" s="320"/>
      <c r="BS30" s="320"/>
      <c r="BT30" s="320"/>
      <c r="BU30" s="320"/>
      <c r="BV30" s="320"/>
      <c r="BW30" s="320"/>
      <c r="BX30" s="320"/>
      <c r="BY30" s="320"/>
      <c r="BZ30" s="320"/>
      <c r="CA30" s="320"/>
      <c r="CB30" s="321"/>
      <c r="CD30" s="287" t="s">
        <v>112</v>
      </c>
      <c r="CE30" s="287"/>
      <c r="CF30" s="319"/>
      <c r="CG30" s="320"/>
      <c r="CH30" s="320"/>
      <c r="CI30" s="320"/>
      <c r="CJ30" s="320"/>
      <c r="CK30" s="320"/>
      <c r="CL30" s="320"/>
      <c r="CM30" s="320"/>
      <c r="CN30" s="320"/>
      <c r="CO30" s="320"/>
      <c r="CP30" s="320"/>
      <c r="CQ30" s="320"/>
      <c r="CR30" s="321"/>
    </row>
    <row r="31" spans="2:96" s="104" customFormat="1" ht="17.45" customHeight="1" x14ac:dyDescent="0.25">
      <c r="B31" s="287" t="s">
        <v>117</v>
      </c>
      <c r="C31" s="287"/>
      <c r="D31" s="319"/>
      <c r="E31" s="320"/>
      <c r="F31" s="320"/>
      <c r="G31" s="320"/>
      <c r="H31" s="320"/>
      <c r="I31" s="320"/>
      <c r="J31" s="320"/>
      <c r="K31" s="320"/>
      <c r="L31" s="320"/>
      <c r="M31" s="320"/>
      <c r="N31" s="320"/>
      <c r="O31" s="320"/>
      <c r="P31" s="321"/>
      <c r="R31" s="287" t="s">
        <v>117</v>
      </c>
      <c r="S31" s="287"/>
      <c r="T31" s="319"/>
      <c r="U31" s="320"/>
      <c r="V31" s="320"/>
      <c r="W31" s="320"/>
      <c r="X31" s="320"/>
      <c r="Y31" s="320"/>
      <c r="Z31" s="320"/>
      <c r="AA31" s="320"/>
      <c r="AB31" s="320"/>
      <c r="AC31" s="320"/>
      <c r="AD31" s="320"/>
      <c r="AE31" s="320"/>
      <c r="AF31" s="321"/>
      <c r="AH31" s="287" t="s">
        <v>117</v>
      </c>
      <c r="AI31" s="287"/>
      <c r="AJ31" s="319"/>
      <c r="AK31" s="320"/>
      <c r="AL31" s="320"/>
      <c r="AM31" s="320"/>
      <c r="AN31" s="320"/>
      <c r="AO31" s="320"/>
      <c r="AP31" s="320"/>
      <c r="AQ31" s="320"/>
      <c r="AR31" s="320"/>
      <c r="AS31" s="320"/>
      <c r="AT31" s="320"/>
      <c r="AU31" s="320"/>
      <c r="AV31" s="321"/>
      <c r="AX31" s="287" t="s">
        <v>117</v>
      </c>
      <c r="AY31" s="287"/>
      <c r="AZ31" s="319"/>
      <c r="BA31" s="320"/>
      <c r="BB31" s="320"/>
      <c r="BC31" s="320"/>
      <c r="BD31" s="320"/>
      <c r="BE31" s="320"/>
      <c r="BF31" s="320"/>
      <c r="BG31" s="320"/>
      <c r="BH31" s="320"/>
      <c r="BI31" s="320"/>
      <c r="BJ31" s="320"/>
      <c r="BK31" s="320"/>
      <c r="BL31" s="321"/>
      <c r="BN31" s="287" t="s">
        <v>117</v>
      </c>
      <c r="BO31" s="287"/>
      <c r="BP31" s="319"/>
      <c r="BQ31" s="320"/>
      <c r="BR31" s="320"/>
      <c r="BS31" s="320"/>
      <c r="BT31" s="320"/>
      <c r="BU31" s="320"/>
      <c r="BV31" s="320"/>
      <c r="BW31" s="320"/>
      <c r="BX31" s="320"/>
      <c r="BY31" s="320"/>
      <c r="BZ31" s="320"/>
      <c r="CA31" s="320"/>
      <c r="CB31" s="321"/>
      <c r="CD31" s="287" t="s">
        <v>117</v>
      </c>
      <c r="CE31" s="287"/>
      <c r="CF31" s="319"/>
      <c r="CG31" s="320"/>
      <c r="CH31" s="320"/>
      <c r="CI31" s="320"/>
      <c r="CJ31" s="320"/>
      <c r="CK31" s="320"/>
      <c r="CL31" s="320"/>
      <c r="CM31" s="320"/>
      <c r="CN31" s="320"/>
      <c r="CO31" s="320"/>
      <c r="CP31" s="320"/>
      <c r="CQ31" s="320"/>
      <c r="CR31" s="321"/>
    </row>
    <row r="32" spans="2:96" s="104" customFormat="1" ht="17.45" customHeight="1" x14ac:dyDescent="0.25">
      <c r="B32" s="287" t="s">
        <v>68</v>
      </c>
      <c r="C32" s="287"/>
      <c r="D32" s="319"/>
      <c r="E32" s="320"/>
      <c r="F32" s="320"/>
      <c r="G32" s="320"/>
      <c r="H32" s="320"/>
      <c r="I32" s="320"/>
      <c r="J32" s="320"/>
      <c r="K32" s="320"/>
      <c r="L32" s="320"/>
      <c r="M32" s="320"/>
      <c r="N32" s="320"/>
      <c r="O32" s="320"/>
      <c r="P32" s="321"/>
      <c r="R32" s="287" t="s">
        <v>68</v>
      </c>
      <c r="S32" s="287"/>
      <c r="T32" s="319"/>
      <c r="U32" s="320"/>
      <c r="V32" s="320"/>
      <c r="W32" s="320"/>
      <c r="X32" s="320"/>
      <c r="Y32" s="320"/>
      <c r="Z32" s="320"/>
      <c r="AA32" s="320"/>
      <c r="AB32" s="320"/>
      <c r="AC32" s="320"/>
      <c r="AD32" s="320"/>
      <c r="AE32" s="320"/>
      <c r="AF32" s="321"/>
      <c r="AH32" s="287" t="s">
        <v>68</v>
      </c>
      <c r="AI32" s="287"/>
      <c r="AJ32" s="319"/>
      <c r="AK32" s="320"/>
      <c r="AL32" s="320"/>
      <c r="AM32" s="320"/>
      <c r="AN32" s="320"/>
      <c r="AO32" s="320"/>
      <c r="AP32" s="320"/>
      <c r="AQ32" s="320"/>
      <c r="AR32" s="320"/>
      <c r="AS32" s="320"/>
      <c r="AT32" s="320"/>
      <c r="AU32" s="320"/>
      <c r="AV32" s="321"/>
      <c r="AX32" s="287" t="s">
        <v>68</v>
      </c>
      <c r="AY32" s="287"/>
      <c r="AZ32" s="319"/>
      <c r="BA32" s="320"/>
      <c r="BB32" s="320"/>
      <c r="BC32" s="320"/>
      <c r="BD32" s="320"/>
      <c r="BE32" s="320"/>
      <c r="BF32" s="320"/>
      <c r="BG32" s="320"/>
      <c r="BH32" s="320"/>
      <c r="BI32" s="320"/>
      <c r="BJ32" s="320"/>
      <c r="BK32" s="320"/>
      <c r="BL32" s="321"/>
      <c r="BN32" s="287" t="s">
        <v>68</v>
      </c>
      <c r="BO32" s="287"/>
      <c r="BP32" s="319"/>
      <c r="BQ32" s="320"/>
      <c r="BR32" s="320"/>
      <c r="BS32" s="320"/>
      <c r="BT32" s="320"/>
      <c r="BU32" s="320"/>
      <c r="BV32" s="320"/>
      <c r="BW32" s="320"/>
      <c r="BX32" s="320"/>
      <c r="BY32" s="320"/>
      <c r="BZ32" s="320"/>
      <c r="CA32" s="320"/>
      <c r="CB32" s="321"/>
      <c r="CD32" s="287" t="s">
        <v>68</v>
      </c>
      <c r="CE32" s="287"/>
      <c r="CF32" s="319"/>
      <c r="CG32" s="320"/>
      <c r="CH32" s="320"/>
      <c r="CI32" s="320"/>
      <c r="CJ32" s="320"/>
      <c r="CK32" s="320"/>
      <c r="CL32" s="320"/>
      <c r="CM32" s="320"/>
      <c r="CN32" s="320"/>
      <c r="CO32" s="320"/>
      <c r="CP32" s="320"/>
      <c r="CQ32" s="320"/>
      <c r="CR32" s="321"/>
    </row>
    <row r="33" spans="2:96" s="104" customFormat="1" ht="17.45" customHeight="1" x14ac:dyDescent="0.25">
      <c r="B33" s="287" t="s">
        <v>69</v>
      </c>
      <c r="C33" s="287"/>
      <c r="D33" s="319"/>
      <c r="E33" s="320"/>
      <c r="F33" s="320"/>
      <c r="G33" s="320"/>
      <c r="H33" s="320"/>
      <c r="I33" s="320"/>
      <c r="J33" s="320"/>
      <c r="K33" s="320"/>
      <c r="L33" s="320"/>
      <c r="M33" s="320"/>
      <c r="N33" s="320"/>
      <c r="O33" s="320"/>
      <c r="P33" s="321"/>
      <c r="R33" s="287" t="s">
        <v>69</v>
      </c>
      <c r="S33" s="287"/>
      <c r="T33" s="319"/>
      <c r="U33" s="320"/>
      <c r="V33" s="320"/>
      <c r="W33" s="320"/>
      <c r="X33" s="320"/>
      <c r="Y33" s="320"/>
      <c r="Z33" s="320"/>
      <c r="AA33" s="320"/>
      <c r="AB33" s="320"/>
      <c r="AC33" s="320"/>
      <c r="AD33" s="320"/>
      <c r="AE33" s="320"/>
      <c r="AF33" s="321"/>
      <c r="AH33" s="287" t="s">
        <v>69</v>
      </c>
      <c r="AI33" s="287"/>
      <c r="AJ33" s="319"/>
      <c r="AK33" s="320"/>
      <c r="AL33" s="320"/>
      <c r="AM33" s="320"/>
      <c r="AN33" s="320"/>
      <c r="AO33" s="320"/>
      <c r="AP33" s="320"/>
      <c r="AQ33" s="320"/>
      <c r="AR33" s="320"/>
      <c r="AS33" s="320"/>
      <c r="AT33" s="320"/>
      <c r="AU33" s="320"/>
      <c r="AV33" s="321"/>
      <c r="AX33" s="287" t="s">
        <v>69</v>
      </c>
      <c r="AY33" s="287"/>
      <c r="AZ33" s="319"/>
      <c r="BA33" s="320"/>
      <c r="BB33" s="320"/>
      <c r="BC33" s="320"/>
      <c r="BD33" s="320"/>
      <c r="BE33" s="320"/>
      <c r="BF33" s="320"/>
      <c r="BG33" s="320"/>
      <c r="BH33" s="320"/>
      <c r="BI33" s="320"/>
      <c r="BJ33" s="320"/>
      <c r="BK33" s="320"/>
      <c r="BL33" s="321"/>
      <c r="BN33" s="287" t="s">
        <v>69</v>
      </c>
      <c r="BO33" s="287"/>
      <c r="BP33" s="319"/>
      <c r="BQ33" s="320"/>
      <c r="BR33" s="320"/>
      <c r="BS33" s="320"/>
      <c r="BT33" s="320"/>
      <c r="BU33" s="320"/>
      <c r="BV33" s="320"/>
      <c r="BW33" s="320"/>
      <c r="BX33" s="320"/>
      <c r="BY33" s="320"/>
      <c r="BZ33" s="320"/>
      <c r="CA33" s="320"/>
      <c r="CB33" s="321"/>
      <c r="CD33" s="287" t="s">
        <v>69</v>
      </c>
      <c r="CE33" s="287"/>
      <c r="CF33" s="319"/>
      <c r="CG33" s="320"/>
      <c r="CH33" s="320"/>
      <c r="CI33" s="320"/>
      <c r="CJ33" s="320"/>
      <c r="CK33" s="320"/>
      <c r="CL33" s="320"/>
      <c r="CM33" s="320"/>
      <c r="CN33" s="320"/>
      <c r="CO33" s="320"/>
      <c r="CP33" s="320"/>
      <c r="CQ33" s="320"/>
      <c r="CR33" s="321"/>
    </row>
    <row r="34" spans="2:96" s="104" customFormat="1" ht="17.45" customHeight="1" x14ac:dyDescent="0.25">
      <c r="B34" s="287" t="s">
        <v>70</v>
      </c>
      <c r="C34" s="287"/>
      <c r="D34" s="319"/>
      <c r="E34" s="320"/>
      <c r="F34" s="320"/>
      <c r="G34" s="320"/>
      <c r="H34" s="320"/>
      <c r="I34" s="320"/>
      <c r="J34" s="320"/>
      <c r="K34" s="320"/>
      <c r="L34" s="320"/>
      <c r="M34" s="320"/>
      <c r="N34" s="320"/>
      <c r="O34" s="320"/>
      <c r="P34" s="321"/>
      <c r="R34" s="287" t="s">
        <v>70</v>
      </c>
      <c r="S34" s="287"/>
      <c r="T34" s="319"/>
      <c r="U34" s="320"/>
      <c r="V34" s="320"/>
      <c r="W34" s="320"/>
      <c r="X34" s="320"/>
      <c r="Y34" s="320"/>
      <c r="Z34" s="320"/>
      <c r="AA34" s="320"/>
      <c r="AB34" s="320"/>
      <c r="AC34" s="320"/>
      <c r="AD34" s="320"/>
      <c r="AE34" s="320"/>
      <c r="AF34" s="321"/>
      <c r="AH34" s="287" t="s">
        <v>70</v>
      </c>
      <c r="AI34" s="287"/>
      <c r="AJ34" s="319"/>
      <c r="AK34" s="320"/>
      <c r="AL34" s="320"/>
      <c r="AM34" s="320"/>
      <c r="AN34" s="320"/>
      <c r="AO34" s="320"/>
      <c r="AP34" s="320"/>
      <c r="AQ34" s="320"/>
      <c r="AR34" s="320"/>
      <c r="AS34" s="320"/>
      <c r="AT34" s="320"/>
      <c r="AU34" s="320"/>
      <c r="AV34" s="321"/>
      <c r="AX34" s="287" t="s">
        <v>70</v>
      </c>
      <c r="AY34" s="287"/>
      <c r="AZ34" s="319"/>
      <c r="BA34" s="320"/>
      <c r="BB34" s="320"/>
      <c r="BC34" s="320"/>
      <c r="BD34" s="320"/>
      <c r="BE34" s="320"/>
      <c r="BF34" s="320"/>
      <c r="BG34" s="320"/>
      <c r="BH34" s="320"/>
      <c r="BI34" s="320"/>
      <c r="BJ34" s="320"/>
      <c r="BK34" s="320"/>
      <c r="BL34" s="321"/>
      <c r="BN34" s="287" t="s">
        <v>70</v>
      </c>
      <c r="BO34" s="287"/>
      <c r="BP34" s="319"/>
      <c r="BQ34" s="320"/>
      <c r="BR34" s="320"/>
      <c r="BS34" s="320"/>
      <c r="BT34" s="320"/>
      <c r="BU34" s="320"/>
      <c r="BV34" s="320"/>
      <c r="BW34" s="320"/>
      <c r="BX34" s="320"/>
      <c r="BY34" s="320"/>
      <c r="BZ34" s="320"/>
      <c r="CA34" s="320"/>
      <c r="CB34" s="321"/>
      <c r="CD34" s="287" t="s">
        <v>70</v>
      </c>
      <c r="CE34" s="287"/>
      <c r="CF34" s="319"/>
      <c r="CG34" s="320"/>
      <c r="CH34" s="320"/>
      <c r="CI34" s="320"/>
      <c r="CJ34" s="320"/>
      <c r="CK34" s="320"/>
      <c r="CL34" s="320"/>
      <c r="CM34" s="320"/>
      <c r="CN34" s="320"/>
      <c r="CO34" s="320"/>
      <c r="CP34" s="320"/>
      <c r="CQ34" s="320"/>
      <c r="CR34" s="321"/>
    </row>
    <row r="35" spans="2:96" s="104" customFormat="1" ht="17.45" customHeight="1" x14ac:dyDescent="0.25">
      <c r="B35" s="287" t="s">
        <v>71</v>
      </c>
      <c r="C35" s="287"/>
      <c r="D35" s="297"/>
      <c r="E35" s="297"/>
      <c r="F35" s="297"/>
      <c r="G35" s="297"/>
      <c r="H35" s="297"/>
      <c r="I35" s="297"/>
      <c r="J35" s="297"/>
      <c r="K35" s="297"/>
      <c r="L35" s="297"/>
      <c r="M35" s="297"/>
      <c r="N35" s="297"/>
      <c r="O35" s="297"/>
      <c r="P35" s="297"/>
      <c r="R35" s="287" t="s">
        <v>71</v>
      </c>
      <c r="S35" s="287"/>
      <c r="T35" s="297"/>
      <c r="U35" s="297"/>
      <c r="V35" s="297"/>
      <c r="W35" s="297"/>
      <c r="X35" s="297"/>
      <c r="Y35" s="297"/>
      <c r="Z35" s="297"/>
      <c r="AA35" s="297"/>
      <c r="AB35" s="297"/>
      <c r="AC35" s="297"/>
      <c r="AD35" s="297"/>
      <c r="AE35" s="297"/>
      <c r="AF35" s="297"/>
      <c r="AH35" s="287" t="s">
        <v>71</v>
      </c>
      <c r="AI35" s="287"/>
      <c r="AJ35" s="297"/>
      <c r="AK35" s="297"/>
      <c r="AL35" s="297"/>
      <c r="AM35" s="297"/>
      <c r="AN35" s="297"/>
      <c r="AO35" s="297"/>
      <c r="AP35" s="297"/>
      <c r="AQ35" s="297"/>
      <c r="AR35" s="297"/>
      <c r="AS35" s="297"/>
      <c r="AT35" s="297"/>
      <c r="AU35" s="297"/>
      <c r="AV35" s="297"/>
      <c r="AX35" s="287" t="s">
        <v>71</v>
      </c>
      <c r="AY35" s="287"/>
      <c r="AZ35" s="297"/>
      <c r="BA35" s="297"/>
      <c r="BB35" s="297"/>
      <c r="BC35" s="297"/>
      <c r="BD35" s="297"/>
      <c r="BE35" s="297"/>
      <c r="BF35" s="297"/>
      <c r="BG35" s="297"/>
      <c r="BH35" s="297"/>
      <c r="BI35" s="297"/>
      <c r="BJ35" s="297"/>
      <c r="BK35" s="297"/>
      <c r="BL35" s="297"/>
      <c r="BN35" s="287" t="s">
        <v>71</v>
      </c>
      <c r="BO35" s="287"/>
      <c r="BP35" s="297"/>
      <c r="BQ35" s="297"/>
      <c r="BR35" s="297"/>
      <c r="BS35" s="297"/>
      <c r="BT35" s="297"/>
      <c r="BU35" s="297"/>
      <c r="BV35" s="297"/>
      <c r="BW35" s="297"/>
      <c r="BX35" s="297"/>
      <c r="BY35" s="297"/>
      <c r="BZ35" s="297"/>
      <c r="CA35" s="297"/>
      <c r="CB35" s="297"/>
      <c r="CD35" s="287" t="s">
        <v>71</v>
      </c>
      <c r="CE35" s="287"/>
      <c r="CF35" s="297"/>
      <c r="CG35" s="297"/>
      <c r="CH35" s="297"/>
      <c r="CI35" s="297"/>
      <c r="CJ35" s="297"/>
      <c r="CK35" s="297"/>
      <c r="CL35" s="297"/>
      <c r="CM35" s="297"/>
      <c r="CN35" s="297"/>
      <c r="CO35" s="297"/>
      <c r="CP35" s="297"/>
      <c r="CQ35" s="297"/>
      <c r="CR35" s="297"/>
    </row>
    <row r="36" spans="2:96" s="104" customFormat="1" ht="17.45" customHeight="1" x14ac:dyDescent="0.25">
      <c r="B36" s="287" t="s">
        <v>216</v>
      </c>
      <c r="C36" s="287"/>
      <c r="D36" s="297"/>
      <c r="E36" s="297"/>
      <c r="F36" s="297"/>
      <c r="G36" s="297"/>
      <c r="H36" s="297"/>
      <c r="I36" s="297"/>
      <c r="J36" s="297"/>
      <c r="K36" s="297"/>
      <c r="L36" s="297"/>
      <c r="M36" s="297"/>
      <c r="N36" s="297"/>
      <c r="O36" s="297"/>
      <c r="P36" s="297"/>
      <c r="R36" s="287" t="s">
        <v>216</v>
      </c>
      <c r="S36" s="287"/>
      <c r="T36" s="297"/>
      <c r="U36" s="297"/>
      <c r="V36" s="297"/>
      <c r="W36" s="297"/>
      <c r="X36" s="297"/>
      <c r="Y36" s="297"/>
      <c r="Z36" s="297"/>
      <c r="AA36" s="297"/>
      <c r="AB36" s="297"/>
      <c r="AC36" s="297"/>
      <c r="AD36" s="297"/>
      <c r="AE36" s="297"/>
      <c r="AF36" s="297"/>
      <c r="AH36" s="287" t="s">
        <v>216</v>
      </c>
      <c r="AI36" s="287"/>
      <c r="AJ36" s="297"/>
      <c r="AK36" s="297"/>
      <c r="AL36" s="297"/>
      <c r="AM36" s="297"/>
      <c r="AN36" s="297"/>
      <c r="AO36" s="297"/>
      <c r="AP36" s="297"/>
      <c r="AQ36" s="297"/>
      <c r="AR36" s="297"/>
      <c r="AS36" s="297"/>
      <c r="AT36" s="297"/>
      <c r="AU36" s="297"/>
      <c r="AV36" s="297"/>
      <c r="AX36" s="287" t="s">
        <v>216</v>
      </c>
      <c r="AY36" s="287"/>
      <c r="AZ36" s="297"/>
      <c r="BA36" s="297"/>
      <c r="BB36" s="297"/>
      <c r="BC36" s="297"/>
      <c r="BD36" s="297"/>
      <c r="BE36" s="297"/>
      <c r="BF36" s="297"/>
      <c r="BG36" s="297"/>
      <c r="BH36" s="297"/>
      <c r="BI36" s="297"/>
      <c r="BJ36" s="297"/>
      <c r="BK36" s="297"/>
      <c r="BL36" s="297"/>
      <c r="BN36" s="287" t="s">
        <v>216</v>
      </c>
      <c r="BO36" s="287"/>
      <c r="BP36" s="297"/>
      <c r="BQ36" s="297"/>
      <c r="BR36" s="297"/>
      <c r="BS36" s="297"/>
      <c r="BT36" s="297"/>
      <c r="BU36" s="297"/>
      <c r="BV36" s="297"/>
      <c r="BW36" s="297"/>
      <c r="BX36" s="297"/>
      <c r="BY36" s="297"/>
      <c r="BZ36" s="297"/>
      <c r="CA36" s="297"/>
      <c r="CB36" s="297"/>
      <c r="CD36" s="287" t="s">
        <v>216</v>
      </c>
      <c r="CE36" s="287"/>
      <c r="CF36" s="297"/>
      <c r="CG36" s="297"/>
      <c r="CH36" s="297"/>
      <c r="CI36" s="297"/>
      <c r="CJ36" s="297"/>
      <c r="CK36" s="297"/>
      <c r="CL36" s="297"/>
      <c r="CM36" s="297"/>
      <c r="CN36" s="297"/>
      <c r="CO36" s="297"/>
      <c r="CP36" s="297"/>
      <c r="CQ36" s="297"/>
      <c r="CR36" s="297"/>
    </row>
  </sheetData>
  <mergeCells count="168">
    <mergeCell ref="CD35:CE35"/>
    <mergeCell ref="CF35:CR35"/>
    <mergeCell ref="CD36:CE36"/>
    <mergeCell ref="CF36:CR36"/>
    <mergeCell ref="CD32:CE32"/>
    <mergeCell ref="CF32:CR32"/>
    <mergeCell ref="CD33:CE33"/>
    <mergeCell ref="CF33:CR33"/>
    <mergeCell ref="CD34:CE34"/>
    <mergeCell ref="CF34:CR34"/>
    <mergeCell ref="CD29:CE29"/>
    <mergeCell ref="CF29:CR29"/>
    <mergeCell ref="CD30:CE30"/>
    <mergeCell ref="CF30:CR30"/>
    <mergeCell ref="CD31:CE31"/>
    <mergeCell ref="CF31:CR31"/>
    <mergeCell ref="CD26:CE26"/>
    <mergeCell ref="CF26:CR26"/>
    <mergeCell ref="CD27:CE27"/>
    <mergeCell ref="CF27:CR27"/>
    <mergeCell ref="CD28:CE28"/>
    <mergeCell ref="CF28:CR28"/>
    <mergeCell ref="BN35:BO35"/>
    <mergeCell ref="BP35:CB35"/>
    <mergeCell ref="BN36:BO36"/>
    <mergeCell ref="BP36:CB36"/>
    <mergeCell ref="CD1:CR2"/>
    <mergeCell ref="CD3:CR3"/>
    <mergeCell ref="CD7:CR23"/>
    <mergeCell ref="CD24:CR24"/>
    <mergeCell ref="CD25:CE25"/>
    <mergeCell ref="CF25:CR25"/>
    <mergeCell ref="BN32:BO32"/>
    <mergeCell ref="BP32:CB32"/>
    <mergeCell ref="BN33:BO33"/>
    <mergeCell ref="BP33:CB33"/>
    <mergeCell ref="BN34:BO34"/>
    <mergeCell ref="BP34:CB34"/>
    <mergeCell ref="BN29:BO29"/>
    <mergeCell ref="BP29:CB29"/>
    <mergeCell ref="BN30:BO30"/>
    <mergeCell ref="BP30:CB30"/>
    <mergeCell ref="BN31:BO31"/>
    <mergeCell ref="BP31:CB31"/>
    <mergeCell ref="BN26:BO26"/>
    <mergeCell ref="BP26:CB26"/>
    <mergeCell ref="BN27:BO27"/>
    <mergeCell ref="BP27:CB27"/>
    <mergeCell ref="BN28:BO28"/>
    <mergeCell ref="BP28:CB28"/>
    <mergeCell ref="AX35:AY35"/>
    <mergeCell ref="AZ35:BL35"/>
    <mergeCell ref="AX36:AY36"/>
    <mergeCell ref="AZ36:BL36"/>
    <mergeCell ref="BN1:CB2"/>
    <mergeCell ref="BN3:CB3"/>
    <mergeCell ref="BN7:CB23"/>
    <mergeCell ref="BN24:CB24"/>
    <mergeCell ref="BN25:BO25"/>
    <mergeCell ref="BP25:CB25"/>
    <mergeCell ref="AX32:AY32"/>
    <mergeCell ref="AZ32:BL32"/>
    <mergeCell ref="AX33:AY33"/>
    <mergeCell ref="AZ33:BL33"/>
    <mergeCell ref="AX34:AY34"/>
    <mergeCell ref="AZ34:BL34"/>
    <mergeCell ref="AX29:AY29"/>
    <mergeCell ref="AZ29:BL29"/>
    <mergeCell ref="AX30:AY30"/>
    <mergeCell ref="AZ30:BL30"/>
    <mergeCell ref="AX31:AY31"/>
    <mergeCell ref="AZ31:BL31"/>
    <mergeCell ref="AX26:AY26"/>
    <mergeCell ref="AZ26:BL26"/>
    <mergeCell ref="AX27:AY27"/>
    <mergeCell ref="AZ27:BL27"/>
    <mergeCell ref="AX28:AY28"/>
    <mergeCell ref="AZ28:BL28"/>
    <mergeCell ref="AH35:AI35"/>
    <mergeCell ref="AJ35:AV35"/>
    <mergeCell ref="AH28:AI28"/>
    <mergeCell ref="AJ28:AV28"/>
    <mergeCell ref="AH36:AI36"/>
    <mergeCell ref="AJ36:AV36"/>
    <mergeCell ref="AX1:BL2"/>
    <mergeCell ref="AX3:BL3"/>
    <mergeCell ref="AX7:BL23"/>
    <mergeCell ref="AX24:BL24"/>
    <mergeCell ref="AX25:AY25"/>
    <mergeCell ref="AZ25:BL25"/>
    <mergeCell ref="AH32:AI32"/>
    <mergeCell ref="AJ32:AV32"/>
    <mergeCell ref="AH33:AI33"/>
    <mergeCell ref="AJ33:AV33"/>
    <mergeCell ref="AH34:AI34"/>
    <mergeCell ref="AJ34:AV34"/>
    <mergeCell ref="AH29:AI29"/>
    <mergeCell ref="AJ29:AV29"/>
    <mergeCell ref="AH30:AI30"/>
    <mergeCell ref="AJ30:AV30"/>
    <mergeCell ref="AH31:AI31"/>
    <mergeCell ref="AJ31:AV31"/>
    <mergeCell ref="AH26:AI26"/>
    <mergeCell ref="AJ26:AV26"/>
    <mergeCell ref="AH27:AI27"/>
    <mergeCell ref="AJ27:AV27"/>
    <mergeCell ref="B36:C36"/>
    <mergeCell ref="D36:P36"/>
    <mergeCell ref="R36:S36"/>
    <mergeCell ref="T36:AF36"/>
    <mergeCell ref="AH1:AV2"/>
    <mergeCell ref="AH3:AV3"/>
    <mergeCell ref="AH7:AV23"/>
    <mergeCell ref="AH24:AV24"/>
    <mergeCell ref="AH25:AI25"/>
    <mergeCell ref="AJ25:AV25"/>
    <mergeCell ref="B34:C34"/>
    <mergeCell ref="D34:P34"/>
    <mergeCell ref="R34:S34"/>
    <mergeCell ref="T34:AF34"/>
    <mergeCell ref="B35:C35"/>
    <mergeCell ref="D35:P35"/>
    <mergeCell ref="R35:S35"/>
    <mergeCell ref="T35:AF35"/>
    <mergeCell ref="B32:C32"/>
    <mergeCell ref="D32:P32"/>
    <mergeCell ref="R32:S32"/>
    <mergeCell ref="T32:AF32"/>
    <mergeCell ref="B33:C33"/>
    <mergeCell ref="D33:P33"/>
    <mergeCell ref="R33:S33"/>
    <mergeCell ref="T33:AF33"/>
    <mergeCell ref="B30:C30"/>
    <mergeCell ref="D30:P30"/>
    <mergeCell ref="R30:S30"/>
    <mergeCell ref="T30:AF30"/>
    <mergeCell ref="B31:C31"/>
    <mergeCell ref="D31:P31"/>
    <mergeCell ref="R31:S31"/>
    <mergeCell ref="T31:AF31"/>
    <mergeCell ref="B28:C28"/>
    <mergeCell ref="D28:P28"/>
    <mergeCell ref="R28:S28"/>
    <mergeCell ref="T28:AF28"/>
    <mergeCell ref="B29:C29"/>
    <mergeCell ref="D29:P29"/>
    <mergeCell ref="R29:S29"/>
    <mergeCell ref="T29:AF29"/>
    <mergeCell ref="B26:C26"/>
    <mergeCell ref="D26:P26"/>
    <mergeCell ref="R26:S26"/>
    <mergeCell ref="T26:AF26"/>
    <mergeCell ref="B27:C27"/>
    <mergeCell ref="D27:P27"/>
    <mergeCell ref="R27:S27"/>
    <mergeCell ref="T27:AF27"/>
    <mergeCell ref="B24:P24"/>
    <mergeCell ref="R24:AF24"/>
    <mergeCell ref="B25:C25"/>
    <mergeCell ref="D25:P25"/>
    <mergeCell ref="R25:S25"/>
    <mergeCell ref="T25:AF25"/>
    <mergeCell ref="B1:P2"/>
    <mergeCell ref="R1:AF2"/>
    <mergeCell ref="B3:P3"/>
    <mergeCell ref="R3:AF3"/>
    <mergeCell ref="B7:P23"/>
    <mergeCell ref="R7:AF23"/>
  </mergeCells>
  <pageMargins left="0.7" right="0.7" top="0.75" bottom="0.75" header="0.3" footer="0.3"/>
  <pageSetup paperSize="9"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0A6CE-3374-480C-B6B0-6D5CCDC39F53}">
  <dimension ref="B1:P27"/>
  <sheetViews>
    <sheetView showGridLines="0" zoomScale="85" zoomScaleNormal="85" workbookViewId="0">
      <selection activeCell="B7" sqref="B7:P23"/>
    </sheetView>
  </sheetViews>
  <sheetFormatPr baseColWidth="10" defaultRowHeight="14.25" x14ac:dyDescent="0.2"/>
  <cols>
    <col min="1" max="1" width="2.7109375" style="97" customWidth="1"/>
    <col min="2" max="2" width="5.28515625" style="97" customWidth="1"/>
    <col min="3" max="4" width="6" style="97" customWidth="1"/>
    <col min="5" max="6" width="6.85546875" style="97" customWidth="1"/>
    <col min="7" max="9" width="5.28515625" style="97" customWidth="1"/>
    <col min="10" max="10" width="5.85546875" style="97" customWidth="1"/>
    <col min="11" max="11" width="6.5703125" style="97" customWidth="1"/>
    <col min="12" max="13" width="5.28515625" style="97" customWidth="1"/>
    <col min="14" max="14" width="14.7109375" style="97" customWidth="1"/>
    <col min="15" max="15" width="9.28515625" style="97" customWidth="1"/>
    <col min="16" max="16" width="9.42578125" style="97" customWidth="1"/>
    <col min="17" max="17" width="5.5703125" style="97" customWidth="1"/>
    <col min="18" max="16384" width="11.42578125" style="97"/>
  </cols>
  <sheetData>
    <row r="1" spans="2:16" s="104" customFormat="1" ht="19.5" customHeight="1" x14ac:dyDescent="0.25">
      <c r="B1" s="273" t="s">
        <v>253</v>
      </c>
      <c r="C1" s="273"/>
      <c r="D1" s="273"/>
      <c r="E1" s="273"/>
      <c r="F1" s="273"/>
      <c r="G1" s="273"/>
      <c r="H1" s="273"/>
      <c r="I1" s="273"/>
      <c r="J1" s="273"/>
      <c r="K1" s="273"/>
      <c r="L1" s="273"/>
      <c r="M1" s="273"/>
      <c r="N1" s="273"/>
      <c r="O1" s="273"/>
      <c r="P1" s="273"/>
    </row>
    <row r="2" spans="2:16" s="104" customFormat="1" ht="23.25" customHeight="1" x14ac:dyDescent="0.25">
      <c r="B2" s="291"/>
      <c r="C2" s="291"/>
      <c r="D2" s="291"/>
      <c r="E2" s="291"/>
      <c r="F2" s="291"/>
      <c r="G2" s="291"/>
      <c r="H2" s="291"/>
      <c r="I2" s="291"/>
      <c r="J2" s="291"/>
      <c r="K2" s="291"/>
      <c r="L2" s="291"/>
      <c r="M2" s="291"/>
      <c r="N2" s="291"/>
      <c r="O2" s="291"/>
      <c r="P2" s="291"/>
    </row>
    <row r="3" spans="2:16" s="104" customFormat="1" ht="15" x14ac:dyDescent="0.25">
      <c r="B3" s="276" t="s">
        <v>199</v>
      </c>
      <c r="C3" s="276"/>
      <c r="D3" s="276"/>
      <c r="E3" s="276"/>
      <c r="F3" s="276"/>
      <c r="G3" s="276"/>
      <c r="H3" s="276"/>
      <c r="I3" s="276"/>
      <c r="J3" s="276"/>
      <c r="K3" s="276"/>
      <c r="L3" s="276"/>
      <c r="M3" s="276"/>
      <c r="N3" s="276"/>
      <c r="O3" s="276"/>
      <c r="P3" s="276"/>
    </row>
    <row r="4" spans="2:16" s="104" customFormat="1" ht="27.75" customHeight="1" x14ac:dyDescent="0.25">
      <c r="B4" s="149" t="s">
        <v>200</v>
      </c>
      <c r="C4" s="149" t="s">
        <v>201</v>
      </c>
      <c r="D4" s="149" t="s">
        <v>202</v>
      </c>
      <c r="E4" s="149" t="s">
        <v>203</v>
      </c>
      <c r="F4" s="149" t="s">
        <v>204</v>
      </c>
      <c r="G4" s="149" t="s">
        <v>205</v>
      </c>
      <c r="H4" s="149" t="s">
        <v>206</v>
      </c>
      <c r="I4" s="149" t="s">
        <v>207</v>
      </c>
      <c r="J4" s="149" t="s">
        <v>208</v>
      </c>
      <c r="K4" s="149" t="s">
        <v>209</v>
      </c>
      <c r="L4" s="149" t="s">
        <v>210</v>
      </c>
      <c r="M4" s="149" t="s">
        <v>211</v>
      </c>
      <c r="N4" s="149" t="s">
        <v>212</v>
      </c>
      <c r="O4" s="149" t="s">
        <v>213</v>
      </c>
      <c r="P4" s="149" t="s">
        <v>214</v>
      </c>
    </row>
    <row r="5" spans="2:16" s="116" customFormat="1" ht="17.25" customHeight="1" x14ac:dyDescent="0.25">
      <c r="B5" s="143"/>
      <c r="C5" s="143"/>
      <c r="D5" s="188">
        <f>11/12</f>
        <v>0.91666666666666663</v>
      </c>
      <c r="E5" s="143"/>
      <c r="F5" s="143"/>
      <c r="G5" s="115"/>
      <c r="H5" s="143"/>
      <c r="I5" s="143"/>
      <c r="J5" s="115"/>
      <c r="K5" s="143"/>
      <c r="L5" s="143"/>
      <c r="M5" s="115"/>
      <c r="N5" s="110">
        <f>+(D5+G5+J5+M5)/4</f>
        <v>0.22916666666666666</v>
      </c>
      <c r="O5" s="110">
        <v>0.8</v>
      </c>
      <c r="P5" s="110">
        <v>1</v>
      </c>
    </row>
    <row r="6" spans="2:16" s="104" customFormat="1" ht="0.75" customHeight="1" x14ac:dyDescent="0.2">
      <c r="B6" s="120">
        <f>+$O$5</f>
        <v>0.8</v>
      </c>
      <c r="C6" s="121">
        <f t="shared" ref="C6:M6" si="0">+$O$5</f>
        <v>0.8</v>
      </c>
      <c r="D6" s="121">
        <f t="shared" si="0"/>
        <v>0.8</v>
      </c>
      <c r="E6" s="121">
        <f t="shared" si="0"/>
        <v>0.8</v>
      </c>
      <c r="F6" s="121">
        <f t="shared" si="0"/>
        <v>0.8</v>
      </c>
      <c r="G6" s="121">
        <f t="shared" si="0"/>
        <v>0.8</v>
      </c>
      <c r="H6" s="121">
        <f t="shared" si="0"/>
        <v>0.8</v>
      </c>
      <c r="I6" s="121">
        <f t="shared" si="0"/>
        <v>0.8</v>
      </c>
      <c r="J6" s="121">
        <f t="shared" si="0"/>
        <v>0.8</v>
      </c>
      <c r="K6" s="121">
        <f t="shared" si="0"/>
        <v>0.8</v>
      </c>
      <c r="L6" s="121">
        <f t="shared" si="0"/>
        <v>0.8</v>
      </c>
      <c r="M6" s="121">
        <f t="shared" si="0"/>
        <v>0.8</v>
      </c>
      <c r="N6" s="118"/>
      <c r="O6" s="118"/>
      <c r="P6" s="119"/>
    </row>
    <row r="7" spans="2:16" s="104" customFormat="1" x14ac:dyDescent="0.25">
      <c r="B7" s="278"/>
      <c r="C7" s="279"/>
      <c r="D7" s="279"/>
      <c r="E7" s="279"/>
      <c r="F7" s="279"/>
      <c r="G7" s="279"/>
      <c r="H7" s="279"/>
      <c r="I7" s="279"/>
      <c r="J7" s="279"/>
      <c r="K7" s="279"/>
      <c r="L7" s="279"/>
      <c r="M7" s="279"/>
      <c r="N7" s="279"/>
      <c r="O7" s="279"/>
      <c r="P7" s="280"/>
    </row>
    <row r="8" spans="2:16" s="104" customFormat="1" x14ac:dyDescent="0.25">
      <c r="B8" s="278"/>
      <c r="C8" s="279"/>
      <c r="D8" s="279"/>
      <c r="E8" s="279"/>
      <c r="F8" s="279"/>
      <c r="G8" s="279"/>
      <c r="H8" s="279"/>
      <c r="I8" s="279"/>
      <c r="J8" s="279"/>
      <c r="K8" s="279"/>
      <c r="L8" s="279"/>
      <c r="M8" s="279"/>
      <c r="N8" s="279"/>
      <c r="O8" s="279"/>
      <c r="P8" s="280"/>
    </row>
    <row r="9" spans="2:16" s="104" customFormat="1" x14ac:dyDescent="0.25">
      <c r="B9" s="278"/>
      <c r="C9" s="279"/>
      <c r="D9" s="279"/>
      <c r="E9" s="279"/>
      <c r="F9" s="279"/>
      <c r="G9" s="279"/>
      <c r="H9" s="279"/>
      <c r="I9" s="279"/>
      <c r="J9" s="279"/>
      <c r="K9" s="279"/>
      <c r="L9" s="279"/>
      <c r="M9" s="279"/>
      <c r="N9" s="279"/>
      <c r="O9" s="279"/>
      <c r="P9" s="280"/>
    </row>
    <row r="10" spans="2:16" s="104" customFormat="1" x14ac:dyDescent="0.25">
      <c r="B10" s="278"/>
      <c r="C10" s="279"/>
      <c r="D10" s="279"/>
      <c r="E10" s="279"/>
      <c r="F10" s="279"/>
      <c r="G10" s="279"/>
      <c r="H10" s="279"/>
      <c r="I10" s="279"/>
      <c r="J10" s="279"/>
      <c r="K10" s="279"/>
      <c r="L10" s="279"/>
      <c r="M10" s="279"/>
      <c r="N10" s="279"/>
      <c r="O10" s="279"/>
      <c r="P10" s="280"/>
    </row>
    <row r="11" spans="2:16" s="104" customFormat="1" x14ac:dyDescent="0.25">
      <c r="B11" s="278"/>
      <c r="C11" s="279"/>
      <c r="D11" s="279"/>
      <c r="E11" s="279"/>
      <c r="F11" s="279"/>
      <c r="G11" s="279"/>
      <c r="H11" s="279"/>
      <c r="I11" s="279"/>
      <c r="J11" s="279"/>
      <c r="K11" s="279"/>
      <c r="L11" s="279"/>
      <c r="M11" s="279"/>
      <c r="N11" s="279"/>
      <c r="O11" s="279"/>
      <c r="P11" s="280"/>
    </row>
    <row r="12" spans="2:16" s="104" customFormat="1" x14ac:dyDescent="0.25">
      <c r="B12" s="278"/>
      <c r="C12" s="279"/>
      <c r="D12" s="279"/>
      <c r="E12" s="279"/>
      <c r="F12" s="279"/>
      <c r="G12" s="279"/>
      <c r="H12" s="279"/>
      <c r="I12" s="279"/>
      <c r="J12" s="279"/>
      <c r="K12" s="279"/>
      <c r="L12" s="279"/>
      <c r="M12" s="279"/>
      <c r="N12" s="279"/>
      <c r="O12" s="279"/>
      <c r="P12" s="280"/>
    </row>
    <row r="13" spans="2:16" s="104" customFormat="1" x14ac:dyDescent="0.25">
      <c r="B13" s="278"/>
      <c r="C13" s="279"/>
      <c r="D13" s="279"/>
      <c r="E13" s="279"/>
      <c r="F13" s="279"/>
      <c r="G13" s="279"/>
      <c r="H13" s="279"/>
      <c r="I13" s="279"/>
      <c r="J13" s="279"/>
      <c r="K13" s="279"/>
      <c r="L13" s="279"/>
      <c r="M13" s="279"/>
      <c r="N13" s="279"/>
      <c r="O13" s="279"/>
      <c r="P13" s="280"/>
    </row>
    <row r="14" spans="2:16" s="104" customFormat="1" x14ac:dyDescent="0.25">
      <c r="B14" s="278"/>
      <c r="C14" s="279"/>
      <c r="D14" s="279"/>
      <c r="E14" s="279"/>
      <c r="F14" s="279"/>
      <c r="G14" s="279"/>
      <c r="H14" s="279"/>
      <c r="I14" s="279"/>
      <c r="J14" s="279"/>
      <c r="K14" s="279"/>
      <c r="L14" s="279"/>
      <c r="M14" s="279"/>
      <c r="N14" s="279"/>
      <c r="O14" s="279"/>
      <c r="P14" s="280"/>
    </row>
    <row r="15" spans="2:16" s="104" customFormat="1" x14ac:dyDescent="0.25">
      <c r="B15" s="278"/>
      <c r="C15" s="279"/>
      <c r="D15" s="279"/>
      <c r="E15" s="279"/>
      <c r="F15" s="279"/>
      <c r="G15" s="279"/>
      <c r="H15" s="279"/>
      <c r="I15" s="279"/>
      <c r="J15" s="279"/>
      <c r="K15" s="279"/>
      <c r="L15" s="279"/>
      <c r="M15" s="279"/>
      <c r="N15" s="279"/>
      <c r="O15" s="279"/>
      <c r="P15" s="280"/>
    </row>
    <row r="16" spans="2:16" s="104" customFormat="1" x14ac:dyDescent="0.25">
      <c r="B16" s="278"/>
      <c r="C16" s="279"/>
      <c r="D16" s="279"/>
      <c r="E16" s="279"/>
      <c r="F16" s="279"/>
      <c r="G16" s="279"/>
      <c r="H16" s="279"/>
      <c r="I16" s="279"/>
      <c r="J16" s="279"/>
      <c r="K16" s="279"/>
      <c r="L16" s="279"/>
      <c r="M16" s="279"/>
      <c r="N16" s="279"/>
      <c r="O16" s="279"/>
      <c r="P16" s="280"/>
    </row>
    <row r="17" spans="2:16" s="104" customFormat="1" x14ac:dyDescent="0.25">
      <c r="B17" s="278"/>
      <c r="C17" s="279"/>
      <c r="D17" s="279"/>
      <c r="E17" s="279"/>
      <c r="F17" s="279"/>
      <c r="G17" s="279"/>
      <c r="H17" s="279"/>
      <c r="I17" s="279"/>
      <c r="J17" s="279"/>
      <c r="K17" s="279"/>
      <c r="L17" s="279"/>
      <c r="M17" s="279"/>
      <c r="N17" s="279"/>
      <c r="O17" s="279"/>
      <c r="P17" s="280"/>
    </row>
    <row r="18" spans="2:16" s="104" customFormat="1" x14ac:dyDescent="0.25">
      <c r="B18" s="278"/>
      <c r="C18" s="279"/>
      <c r="D18" s="279"/>
      <c r="E18" s="279"/>
      <c r="F18" s="279"/>
      <c r="G18" s="279"/>
      <c r="H18" s="279"/>
      <c r="I18" s="279"/>
      <c r="J18" s="279"/>
      <c r="K18" s="279"/>
      <c r="L18" s="279"/>
      <c r="M18" s="279"/>
      <c r="N18" s="279"/>
      <c r="O18" s="279"/>
      <c r="P18" s="280"/>
    </row>
    <row r="19" spans="2:16" s="104" customFormat="1" x14ac:dyDescent="0.25">
      <c r="B19" s="278"/>
      <c r="C19" s="279"/>
      <c r="D19" s="279"/>
      <c r="E19" s="279"/>
      <c r="F19" s="279"/>
      <c r="G19" s="279"/>
      <c r="H19" s="279"/>
      <c r="I19" s="279"/>
      <c r="J19" s="279"/>
      <c r="K19" s="279"/>
      <c r="L19" s="279"/>
      <c r="M19" s="279"/>
      <c r="N19" s="279"/>
      <c r="O19" s="279"/>
      <c r="P19" s="280"/>
    </row>
    <row r="20" spans="2:16" s="104" customFormat="1" x14ac:dyDescent="0.25">
      <c r="B20" s="278"/>
      <c r="C20" s="279"/>
      <c r="D20" s="279"/>
      <c r="E20" s="279"/>
      <c r="F20" s="279"/>
      <c r="G20" s="279"/>
      <c r="H20" s="279"/>
      <c r="I20" s="279"/>
      <c r="J20" s="279"/>
      <c r="K20" s="279"/>
      <c r="L20" s="279"/>
      <c r="M20" s="279"/>
      <c r="N20" s="279"/>
      <c r="O20" s="279"/>
      <c r="P20" s="280"/>
    </row>
    <row r="21" spans="2:16" s="104" customFormat="1" x14ac:dyDescent="0.25">
      <c r="B21" s="278"/>
      <c r="C21" s="279"/>
      <c r="D21" s="279"/>
      <c r="E21" s="279"/>
      <c r="F21" s="279"/>
      <c r="G21" s="279"/>
      <c r="H21" s="279"/>
      <c r="I21" s="279"/>
      <c r="J21" s="279"/>
      <c r="K21" s="279"/>
      <c r="L21" s="279"/>
      <c r="M21" s="279"/>
      <c r="N21" s="279"/>
      <c r="O21" s="279"/>
      <c r="P21" s="280"/>
    </row>
    <row r="22" spans="2:16" x14ac:dyDescent="0.2">
      <c r="B22" s="278"/>
      <c r="C22" s="279"/>
      <c r="D22" s="279"/>
      <c r="E22" s="279"/>
      <c r="F22" s="279"/>
      <c r="G22" s="279"/>
      <c r="H22" s="279"/>
      <c r="I22" s="279"/>
      <c r="J22" s="279"/>
      <c r="K22" s="279"/>
      <c r="L22" s="279"/>
      <c r="M22" s="279"/>
      <c r="N22" s="279"/>
      <c r="O22" s="279"/>
      <c r="P22" s="280"/>
    </row>
    <row r="23" spans="2:16" x14ac:dyDescent="0.2">
      <c r="B23" s="281"/>
      <c r="C23" s="282"/>
      <c r="D23" s="282"/>
      <c r="E23" s="282"/>
      <c r="F23" s="282"/>
      <c r="G23" s="282"/>
      <c r="H23" s="282"/>
      <c r="I23" s="282"/>
      <c r="J23" s="282"/>
      <c r="K23" s="282"/>
      <c r="L23" s="282"/>
      <c r="M23" s="282"/>
      <c r="N23" s="282"/>
      <c r="O23" s="282"/>
      <c r="P23" s="283"/>
    </row>
    <row r="24" spans="2:16" ht="15" x14ac:dyDescent="0.25">
      <c r="B24" s="277" t="s">
        <v>215</v>
      </c>
      <c r="C24" s="277"/>
      <c r="D24" s="277"/>
      <c r="E24" s="277"/>
      <c r="F24" s="277"/>
      <c r="G24" s="277"/>
      <c r="H24" s="277"/>
      <c r="I24" s="277"/>
      <c r="J24" s="277"/>
      <c r="K24" s="277"/>
      <c r="L24" s="277"/>
      <c r="M24" s="277"/>
      <c r="N24" s="277"/>
      <c r="O24" s="277"/>
      <c r="P24" s="277"/>
    </row>
    <row r="25" spans="2:16" s="104" customFormat="1" ht="83.25" customHeight="1" x14ac:dyDescent="0.25">
      <c r="B25" s="287" t="s">
        <v>255</v>
      </c>
      <c r="C25" s="287"/>
      <c r="D25" s="325" t="s">
        <v>283</v>
      </c>
      <c r="E25" s="326"/>
      <c r="F25" s="326"/>
      <c r="G25" s="326"/>
      <c r="H25" s="326"/>
      <c r="I25" s="326"/>
      <c r="J25" s="326"/>
      <c r="K25" s="326"/>
      <c r="L25" s="326"/>
      <c r="M25" s="326"/>
      <c r="N25" s="326"/>
      <c r="O25" s="326"/>
      <c r="P25" s="327"/>
    </row>
    <row r="26" spans="2:16" s="104" customFormat="1" ht="33" customHeight="1" x14ac:dyDescent="0.25">
      <c r="B26" s="287" t="s">
        <v>254</v>
      </c>
      <c r="C26" s="287"/>
      <c r="D26" s="292"/>
      <c r="E26" s="293"/>
      <c r="F26" s="293"/>
      <c r="G26" s="293"/>
      <c r="H26" s="293"/>
      <c r="I26" s="293"/>
      <c r="J26" s="293"/>
      <c r="K26" s="293"/>
      <c r="L26" s="293"/>
      <c r="M26" s="293"/>
      <c r="N26" s="293"/>
      <c r="O26" s="293"/>
      <c r="P26" s="294"/>
    </row>
    <row r="27" spans="2:16" s="104" customFormat="1" ht="30.75" customHeight="1" x14ac:dyDescent="0.25">
      <c r="B27" s="287" t="s">
        <v>256</v>
      </c>
      <c r="C27" s="287"/>
      <c r="D27" s="292"/>
      <c r="E27" s="293"/>
      <c r="F27" s="293"/>
      <c r="G27" s="293"/>
      <c r="H27" s="293"/>
      <c r="I27" s="293"/>
      <c r="J27" s="293"/>
      <c r="K27" s="293"/>
      <c r="L27" s="293"/>
      <c r="M27" s="293"/>
      <c r="N27" s="293"/>
      <c r="O27" s="293"/>
      <c r="P27" s="294"/>
    </row>
  </sheetData>
  <mergeCells count="10">
    <mergeCell ref="B27:C27"/>
    <mergeCell ref="D27:P27"/>
    <mergeCell ref="B24:P24"/>
    <mergeCell ref="B25:C25"/>
    <mergeCell ref="D25:P25"/>
    <mergeCell ref="B1:P2"/>
    <mergeCell ref="B3:P3"/>
    <mergeCell ref="B7:P23"/>
    <mergeCell ref="B26:C26"/>
    <mergeCell ref="D26:P26"/>
  </mergeCells>
  <pageMargins left="0.7" right="0.7" top="0.75" bottom="0.75" header="0.3" footer="0.3"/>
  <pageSetup paperSize="9"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Hoja5"/>
  <dimension ref="A2:E116"/>
  <sheetViews>
    <sheetView showGridLines="0" zoomScale="85" zoomScaleNormal="85" workbookViewId="0">
      <selection activeCell="B10" sqref="B10"/>
    </sheetView>
  </sheetViews>
  <sheetFormatPr baseColWidth="10" defaultRowHeight="15" x14ac:dyDescent="0.25"/>
  <cols>
    <col min="1" max="1" width="22.28515625" style="81" bestFit="1" customWidth="1"/>
    <col min="2" max="2" width="24.5703125" style="81" customWidth="1"/>
    <col min="3" max="3" width="9" style="81" customWidth="1"/>
    <col min="4" max="4" width="14.5703125" style="81" customWidth="1"/>
    <col min="5" max="5" width="47.85546875" style="83" customWidth="1"/>
    <col min="6" max="6" width="14.28515625" bestFit="1" customWidth="1"/>
  </cols>
  <sheetData>
    <row r="2" spans="1:5" s="80" customFormat="1" ht="32.25" customHeight="1" x14ac:dyDescent="0.25">
      <c r="A2" s="87" t="s">
        <v>1</v>
      </c>
      <c r="B2" s="87" t="s">
        <v>191</v>
      </c>
      <c r="C2" s="87" t="s">
        <v>108</v>
      </c>
      <c r="D2" s="87" t="s">
        <v>192</v>
      </c>
      <c r="E2" s="87" t="s">
        <v>194</v>
      </c>
    </row>
    <row r="3" spans="1:5" ht="28.5" x14ac:dyDescent="0.25">
      <c r="A3" s="84" t="s">
        <v>193</v>
      </c>
      <c r="B3" s="84"/>
      <c r="C3" s="88"/>
      <c r="D3" s="89"/>
      <c r="E3" s="90"/>
    </row>
    <row r="4" spans="1:5" x14ac:dyDescent="0.25">
      <c r="A4" s="84" t="s">
        <v>119</v>
      </c>
      <c r="B4" s="84"/>
      <c r="C4" s="88"/>
      <c r="D4" s="86"/>
      <c r="E4" s="85"/>
    </row>
    <row r="5" spans="1:5" x14ac:dyDescent="0.25">
      <c r="A5" s="295" t="s">
        <v>19</v>
      </c>
      <c r="B5" s="84"/>
      <c r="C5" s="84"/>
      <c r="D5" s="91"/>
      <c r="E5" s="85"/>
    </row>
    <row r="6" spans="1:5" x14ac:dyDescent="0.25">
      <c r="A6" s="295"/>
      <c r="B6" s="84"/>
      <c r="C6" s="84"/>
      <c r="D6" s="91"/>
      <c r="E6" s="85"/>
    </row>
    <row r="7" spans="1:5" x14ac:dyDescent="0.25">
      <c r="A7" s="295"/>
      <c r="B7" s="84"/>
      <c r="C7" s="88"/>
      <c r="D7" s="86"/>
      <c r="E7" s="93"/>
    </row>
    <row r="8" spans="1:5" x14ac:dyDescent="0.25">
      <c r="A8" s="295"/>
      <c r="B8" s="84"/>
      <c r="C8" s="88"/>
      <c r="D8" s="86"/>
      <c r="E8" s="93"/>
    </row>
    <row r="9" spans="1:5" x14ac:dyDescent="0.25">
      <c r="A9" s="84"/>
      <c r="B9" s="84"/>
      <c r="C9" s="88"/>
      <c r="D9" s="84"/>
      <c r="E9" s="92"/>
    </row>
    <row r="10" spans="1:5" ht="29.25" thickBot="1" x14ac:dyDescent="0.3">
      <c r="A10" s="84" t="s">
        <v>27</v>
      </c>
      <c r="B10" s="84"/>
      <c r="C10" s="88"/>
      <c r="D10" s="86"/>
      <c r="E10" s="92"/>
    </row>
    <row r="11" spans="1:5" x14ac:dyDescent="0.25">
      <c r="A11" s="295" t="s">
        <v>30</v>
      </c>
      <c r="B11" s="84"/>
      <c r="C11" s="9"/>
      <c r="D11" s="84"/>
      <c r="E11" s="92"/>
    </row>
    <row r="12" spans="1:5" x14ac:dyDescent="0.25">
      <c r="A12" s="295"/>
      <c r="B12" s="84"/>
      <c r="C12" s="14"/>
      <c r="D12" s="84"/>
      <c r="E12" s="92"/>
    </row>
    <row r="13" spans="1:5" x14ac:dyDescent="0.25">
      <c r="A13" s="295"/>
      <c r="B13" s="84"/>
      <c r="C13" s="14"/>
      <c r="D13" s="84"/>
      <c r="E13" s="92"/>
    </row>
    <row r="14" spans="1:5" x14ac:dyDescent="0.25">
      <c r="A14" s="295"/>
      <c r="B14" s="84"/>
      <c r="C14" s="11"/>
      <c r="D14" s="84"/>
      <c r="E14" s="92"/>
    </row>
    <row r="15" spans="1:5" ht="28.5" x14ac:dyDescent="0.25">
      <c r="A15" s="84" t="s">
        <v>195</v>
      </c>
      <c r="B15" s="84"/>
      <c r="C15" s="11"/>
      <c r="D15" s="84"/>
      <c r="E15" s="92"/>
    </row>
    <row r="16" spans="1:5" x14ac:dyDescent="0.25">
      <c r="A16" s="295" t="s">
        <v>40</v>
      </c>
      <c r="B16" s="84"/>
      <c r="C16" s="94"/>
      <c r="D16" s="84"/>
      <c r="E16" s="92"/>
    </row>
    <row r="17" spans="1:5" x14ac:dyDescent="0.25">
      <c r="A17" s="295"/>
      <c r="B17" s="84"/>
      <c r="C17" s="94"/>
      <c r="D17" s="84"/>
      <c r="E17" s="92"/>
    </row>
    <row r="18" spans="1:5" ht="28.5" x14ac:dyDescent="0.25">
      <c r="A18" s="84" t="s">
        <v>196</v>
      </c>
      <c r="B18" s="84"/>
      <c r="C18" s="94"/>
      <c r="D18" s="95"/>
      <c r="E18" s="93"/>
    </row>
    <row r="19" spans="1:5" x14ac:dyDescent="0.25">
      <c r="A19" s="82"/>
      <c r="B19" s="82"/>
      <c r="C19" s="82"/>
      <c r="D19" s="82"/>
    </row>
    <row r="20" spans="1:5" x14ac:dyDescent="0.25">
      <c r="A20" s="82"/>
      <c r="B20" s="82"/>
      <c r="C20" s="82"/>
      <c r="D20" s="82"/>
    </row>
    <row r="21" spans="1:5" x14ac:dyDescent="0.25">
      <c r="A21" s="82"/>
      <c r="B21" s="82"/>
      <c r="C21" s="82"/>
      <c r="D21" s="82"/>
    </row>
    <row r="22" spans="1:5" x14ac:dyDescent="0.25">
      <c r="A22" s="82"/>
      <c r="B22" s="82"/>
      <c r="C22" s="82"/>
      <c r="D22" s="82"/>
    </row>
    <row r="23" spans="1:5" x14ac:dyDescent="0.25">
      <c r="A23" s="82"/>
      <c r="B23" s="82"/>
      <c r="C23" s="82"/>
      <c r="D23" s="82"/>
    </row>
    <row r="24" spans="1:5" x14ac:dyDescent="0.25">
      <c r="A24" s="82"/>
      <c r="B24" s="82"/>
      <c r="C24" s="82"/>
      <c r="D24" s="82"/>
    </row>
    <row r="25" spans="1:5" x14ac:dyDescent="0.25">
      <c r="A25" s="82"/>
      <c r="B25" s="82"/>
      <c r="C25" s="82"/>
      <c r="D25" s="82"/>
    </row>
    <row r="26" spans="1:5" x14ac:dyDescent="0.25">
      <c r="A26" s="82"/>
      <c r="B26" s="82"/>
      <c r="C26" s="82"/>
      <c r="D26" s="82"/>
    </row>
    <row r="27" spans="1:5" x14ac:dyDescent="0.25">
      <c r="A27" s="82"/>
      <c r="B27" s="82"/>
      <c r="C27" s="82"/>
      <c r="D27" s="82"/>
    </row>
    <row r="28" spans="1:5" x14ac:dyDescent="0.25">
      <c r="A28" s="82"/>
      <c r="B28" s="82"/>
      <c r="C28" s="82"/>
      <c r="D28" s="82"/>
    </row>
    <row r="29" spans="1:5" x14ac:dyDescent="0.25">
      <c r="A29" s="82"/>
      <c r="B29" s="82"/>
      <c r="C29" s="82"/>
      <c r="D29" s="82"/>
    </row>
    <row r="30" spans="1:5" x14ac:dyDescent="0.25">
      <c r="A30" s="82"/>
      <c r="B30" s="82"/>
      <c r="C30" s="82"/>
      <c r="D30" s="82"/>
    </row>
    <row r="31" spans="1:5" x14ac:dyDescent="0.25">
      <c r="A31" s="82"/>
      <c r="B31" s="82"/>
      <c r="C31" s="82"/>
      <c r="D31" s="82"/>
    </row>
    <row r="32" spans="1:5" x14ac:dyDescent="0.25">
      <c r="A32" s="82"/>
      <c r="B32" s="82"/>
      <c r="C32" s="82"/>
      <c r="D32" s="82"/>
    </row>
    <row r="33" spans="1:4" x14ac:dyDescent="0.25">
      <c r="A33" s="82"/>
      <c r="B33" s="82"/>
      <c r="C33" s="82"/>
      <c r="D33" s="82"/>
    </row>
    <row r="34" spans="1:4" x14ac:dyDescent="0.25">
      <c r="A34" s="82"/>
      <c r="B34" s="82"/>
      <c r="C34" s="82"/>
      <c r="D34" s="82"/>
    </row>
    <row r="35" spans="1:4" x14ac:dyDescent="0.25">
      <c r="A35" s="82"/>
      <c r="B35" s="82"/>
      <c r="C35" s="82"/>
      <c r="D35" s="82"/>
    </row>
    <row r="36" spans="1:4" x14ac:dyDescent="0.25">
      <c r="A36" s="82"/>
      <c r="B36" s="82"/>
      <c r="C36" s="82"/>
      <c r="D36" s="82"/>
    </row>
    <row r="37" spans="1:4" x14ac:dyDescent="0.25">
      <c r="A37" s="82"/>
      <c r="B37" s="82"/>
      <c r="C37" s="82"/>
      <c r="D37" s="82"/>
    </row>
    <row r="38" spans="1:4" x14ac:dyDescent="0.25">
      <c r="A38" s="82"/>
      <c r="B38" s="82"/>
      <c r="C38" s="82"/>
      <c r="D38" s="82"/>
    </row>
    <row r="39" spans="1:4" x14ac:dyDescent="0.25">
      <c r="A39" s="82"/>
      <c r="B39" s="82"/>
      <c r="C39" s="82"/>
      <c r="D39" s="82"/>
    </row>
    <row r="40" spans="1:4" x14ac:dyDescent="0.25">
      <c r="A40" s="82"/>
      <c r="B40" s="82"/>
      <c r="C40" s="82"/>
      <c r="D40" s="82"/>
    </row>
    <row r="41" spans="1:4" x14ac:dyDescent="0.25">
      <c r="A41" s="82"/>
      <c r="B41" s="82"/>
      <c r="C41" s="82"/>
      <c r="D41" s="82"/>
    </row>
    <row r="42" spans="1:4" x14ac:dyDescent="0.25">
      <c r="A42" s="82"/>
      <c r="B42" s="82"/>
      <c r="C42" s="82"/>
      <c r="D42" s="82"/>
    </row>
    <row r="43" spans="1:4" x14ac:dyDescent="0.25">
      <c r="A43" s="82"/>
      <c r="B43" s="82"/>
      <c r="C43" s="82"/>
      <c r="D43" s="82"/>
    </row>
    <row r="44" spans="1:4" x14ac:dyDescent="0.25">
      <c r="A44" s="82"/>
      <c r="B44" s="82"/>
      <c r="C44" s="82"/>
      <c r="D44" s="82"/>
    </row>
    <row r="45" spans="1:4" x14ac:dyDescent="0.25">
      <c r="A45" s="82"/>
      <c r="B45" s="82"/>
      <c r="C45" s="82"/>
      <c r="D45" s="82"/>
    </row>
    <row r="46" spans="1:4" x14ac:dyDescent="0.25">
      <c r="A46" s="82"/>
      <c r="B46" s="82"/>
      <c r="C46" s="82"/>
      <c r="D46" s="82"/>
    </row>
    <row r="47" spans="1:4" x14ac:dyDescent="0.25">
      <c r="A47" s="82"/>
      <c r="B47" s="82"/>
      <c r="C47" s="82"/>
      <c r="D47" s="82"/>
    </row>
    <row r="48" spans="1:4" x14ac:dyDescent="0.25">
      <c r="A48" s="82"/>
      <c r="B48" s="82"/>
      <c r="C48" s="82"/>
      <c r="D48" s="82"/>
    </row>
    <row r="49" spans="1:4" x14ac:dyDescent="0.25">
      <c r="A49" s="82"/>
      <c r="B49" s="82"/>
      <c r="C49" s="82"/>
      <c r="D49" s="82"/>
    </row>
    <row r="50" spans="1:4" x14ac:dyDescent="0.25">
      <c r="A50" s="82"/>
      <c r="B50" s="82"/>
      <c r="C50" s="82"/>
      <c r="D50" s="82"/>
    </row>
    <row r="51" spans="1:4" x14ac:dyDescent="0.25">
      <c r="A51" s="82"/>
      <c r="B51" s="82"/>
      <c r="C51" s="82"/>
      <c r="D51" s="82"/>
    </row>
    <row r="52" spans="1:4" x14ac:dyDescent="0.25">
      <c r="A52" s="82"/>
      <c r="B52" s="82"/>
      <c r="C52" s="82"/>
      <c r="D52" s="82"/>
    </row>
    <row r="53" spans="1:4" x14ac:dyDescent="0.25">
      <c r="A53" s="82"/>
      <c r="B53" s="82"/>
      <c r="C53" s="82"/>
      <c r="D53" s="82"/>
    </row>
    <row r="54" spans="1:4" x14ac:dyDescent="0.25">
      <c r="A54" s="82"/>
      <c r="B54" s="82"/>
      <c r="C54" s="82"/>
      <c r="D54" s="82"/>
    </row>
    <row r="55" spans="1:4" x14ac:dyDescent="0.25">
      <c r="A55" s="82"/>
      <c r="B55" s="82"/>
      <c r="C55" s="82"/>
      <c r="D55" s="82"/>
    </row>
    <row r="56" spans="1:4" x14ac:dyDescent="0.25">
      <c r="A56" s="82"/>
      <c r="B56" s="82"/>
      <c r="C56" s="82"/>
      <c r="D56" s="82"/>
    </row>
    <row r="57" spans="1:4" x14ac:dyDescent="0.25">
      <c r="A57" s="82"/>
      <c r="B57" s="82"/>
      <c r="C57" s="82"/>
      <c r="D57" s="82"/>
    </row>
    <row r="58" spans="1:4" x14ac:dyDescent="0.25">
      <c r="A58" s="82"/>
      <c r="B58" s="82"/>
      <c r="C58" s="82"/>
      <c r="D58" s="82"/>
    </row>
    <row r="59" spans="1:4" x14ac:dyDescent="0.25">
      <c r="A59" s="82"/>
      <c r="B59" s="82"/>
      <c r="C59" s="82"/>
      <c r="D59" s="82"/>
    </row>
    <row r="60" spans="1:4" x14ac:dyDescent="0.25">
      <c r="A60" s="82"/>
      <c r="B60" s="82"/>
      <c r="C60" s="82"/>
      <c r="D60" s="82"/>
    </row>
    <row r="61" spans="1:4" x14ac:dyDescent="0.25">
      <c r="A61" s="82"/>
      <c r="B61" s="82"/>
      <c r="C61" s="82"/>
      <c r="D61" s="82"/>
    </row>
    <row r="62" spans="1:4" x14ac:dyDescent="0.25">
      <c r="A62" s="82"/>
      <c r="B62" s="82"/>
      <c r="C62" s="82"/>
      <c r="D62" s="82"/>
    </row>
    <row r="63" spans="1:4" x14ac:dyDescent="0.25">
      <c r="A63" s="82"/>
      <c r="B63" s="82"/>
      <c r="C63" s="82"/>
      <c r="D63" s="82"/>
    </row>
    <row r="64" spans="1:4" x14ac:dyDescent="0.25">
      <c r="A64" s="82"/>
      <c r="B64" s="82"/>
      <c r="C64" s="82"/>
      <c r="D64" s="82"/>
    </row>
    <row r="65" spans="1:4" x14ac:dyDescent="0.25">
      <c r="A65" s="82"/>
      <c r="B65" s="82"/>
      <c r="C65" s="82"/>
      <c r="D65" s="82"/>
    </row>
    <row r="66" spans="1:4" x14ac:dyDescent="0.25">
      <c r="A66" s="82"/>
      <c r="B66" s="82"/>
      <c r="C66" s="82"/>
      <c r="D66" s="82"/>
    </row>
    <row r="67" spans="1:4" x14ac:dyDescent="0.25">
      <c r="A67" s="82"/>
      <c r="B67" s="82"/>
      <c r="C67" s="82"/>
      <c r="D67" s="82"/>
    </row>
    <row r="68" spans="1:4" x14ac:dyDescent="0.25">
      <c r="A68" s="82"/>
      <c r="B68" s="82"/>
      <c r="C68" s="82"/>
      <c r="D68" s="82"/>
    </row>
    <row r="69" spans="1:4" x14ac:dyDescent="0.25">
      <c r="A69" s="82"/>
      <c r="B69" s="82"/>
      <c r="C69" s="82"/>
      <c r="D69" s="82"/>
    </row>
    <row r="70" spans="1:4" x14ac:dyDescent="0.25">
      <c r="A70" s="82"/>
      <c r="B70" s="82"/>
      <c r="C70" s="82"/>
      <c r="D70" s="82"/>
    </row>
    <row r="71" spans="1:4" x14ac:dyDescent="0.25">
      <c r="A71" s="82"/>
      <c r="B71" s="82"/>
      <c r="C71" s="82"/>
      <c r="D71" s="82"/>
    </row>
    <row r="72" spans="1:4" x14ac:dyDescent="0.25">
      <c r="A72" s="82"/>
      <c r="B72" s="82"/>
      <c r="C72" s="82"/>
      <c r="D72" s="82"/>
    </row>
    <row r="73" spans="1:4" x14ac:dyDescent="0.25">
      <c r="A73" s="82"/>
      <c r="B73" s="82"/>
      <c r="C73" s="82"/>
      <c r="D73" s="82"/>
    </row>
    <row r="74" spans="1:4" x14ac:dyDescent="0.25">
      <c r="A74" s="82"/>
      <c r="B74" s="82"/>
      <c r="C74" s="82"/>
      <c r="D74" s="82"/>
    </row>
    <row r="75" spans="1:4" x14ac:dyDescent="0.25">
      <c r="A75" s="82"/>
      <c r="B75" s="82"/>
      <c r="C75" s="82"/>
      <c r="D75" s="82"/>
    </row>
    <row r="76" spans="1:4" x14ac:dyDescent="0.25">
      <c r="A76" s="82"/>
      <c r="B76" s="82"/>
      <c r="C76" s="82"/>
      <c r="D76" s="82"/>
    </row>
    <row r="77" spans="1:4" x14ac:dyDescent="0.25">
      <c r="A77" s="82"/>
      <c r="B77" s="82"/>
      <c r="C77" s="82"/>
      <c r="D77" s="82"/>
    </row>
    <row r="78" spans="1:4" x14ac:dyDescent="0.25">
      <c r="A78" s="82"/>
      <c r="B78" s="82"/>
      <c r="C78" s="82"/>
      <c r="D78" s="82"/>
    </row>
    <row r="79" spans="1:4" x14ac:dyDescent="0.25">
      <c r="A79" s="82"/>
      <c r="B79" s="82"/>
      <c r="C79" s="82"/>
      <c r="D79" s="82"/>
    </row>
    <row r="80" spans="1:4" x14ac:dyDescent="0.25">
      <c r="A80" s="82"/>
      <c r="B80" s="82"/>
      <c r="C80" s="82"/>
      <c r="D80" s="82"/>
    </row>
    <row r="81" spans="1:4" x14ac:dyDescent="0.25">
      <c r="A81" s="82"/>
      <c r="B81" s="82"/>
      <c r="C81" s="82"/>
      <c r="D81" s="82"/>
    </row>
    <row r="82" spans="1:4" x14ac:dyDescent="0.25">
      <c r="A82" s="82"/>
      <c r="B82" s="82"/>
      <c r="C82" s="82"/>
      <c r="D82" s="82"/>
    </row>
    <row r="83" spans="1:4" x14ac:dyDescent="0.25">
      <c r="A83" s="82"/>
      <c r="B83" s="82"/>
      <c r="C83" s="82"/>
      <c r="D83" s="82"/>
    </row>
    <row r="84" spans="1:4" x14ac:dyDescent="0.25">
      <c r="A84" s="82"/>
      <c r="B84" s="82"/>
      <c r="C84" s="82"/>
      <c r="D84" s="82"/>
    </row>
    <row r="85" spans="1:4" x14ac:dyDescent="0.25">
      <c r="A85" s="82"/>
      <c r="B85" s="82"/>
      <c r="C85" s="82"/>
      <c r="D85" s="82"/>
    </row>
    <row r="86" spans="1:4" x14ac:dyDescent="0.25">
      <c r="A86" s="82"/>
      <c r="B86" s="82"/>
      <c r="C86" s="82"/>
      <c r="D86" s="82"/>
    </row>
    <row r="87" spans="1:4" x14ac:dyDescent="0.25">
      <c r="A87" s="82"/>
      <c r="B87" s="82"/>
      <c r="C87" s="82"/>
      <c r="D87" s="82"/>
    </row>
    <row r="88" spans="1:4" x14ac:dyDescent="0.25">
      <c r="A88" s="82"/>
      <c r="B88" s="82"/>
      <c r="C88" s="82"/>
      <c r="D88" s="82"/>
    </row>
    <row r="89" spans="1:4" x14ac:dyDescent="0.25">
      <c r="A89" s="82"/>
      <c r="B89" s="82"/>
      <c r="C89" s="82"/>
      <c r="D89" s="82"/>
    </row>
    <row r="90" spans="1:4" x14ac:dyDescent="0.25">
      <c r="A90" s="82"/>
      <c r="B90" s="82"/>
      <c r="C90" s="82"/>
      <c r="D90" s="82"/>
    </row>
    <row r="91" spans="1:4" x14ac:dyDescent="0.25">
      <c r="A91" s="82"/>
      <c r="B91" s="82"/>
      <c r="C91" s="82"/>
      <c r="D91" s="82"/>
    </row>
    <row r="92" spans="1:4" x14ac:dyDescent="0.25">
      <c r="A92" s="82"/>
      <c r="B92" s="82"/>
      <c r="C92" s="82"/>
      <c r="D92" s="82"/>
    </row>
    <row r="93" spans="1:4" x14ac:dyDescent="0.25">
      <c r="A93" s="82"/>
      <c r="B93" s="82"/>
      <c r="C93" s="82"/>
      <c r="D93" s="82"/>
    </row>
    <row r="94" spans="1:4" x14ac:dyDescent="0.25">
      <c r="A94" s="82"/>
      <c r="B94" s="82"/>
      <c r="C94" s="82"/>
      <c r="D94" s="82"/>
    </row>
    <row r="95" spans="1:4" x14ac:dyDescent="0.25">
      <c r="A95" s="82"/>
      <c r="B95" s="82"/>
      <c r="C95" s="82"/>
      <c r="D95" s="82"/>
    </row>
    <row r="96" spans="1:4" x14ac:dyDescent="0.25">
      <c r="A96" s="82"/>
      <c r="B96" s="82"/>
      <c r="C96" s="82"/>
      <c r="D96" s="82"/>
    </row>
    <row r="97" spans="1:4" x14ac:dyDescent="0.25">
      <c r="A97" s="82"/>
      <c r="B97" s="82"/>
      <c r="C97" s="82"/>
      <c r="D97" s="82"/>
    </row>
    <row r="98" spans="1:4" x14ac:dyDescent="0.25">
      <c r="A98" s="82"/>
      <c r="B98" s="82"/>
      <c r="C98" s="82"/>
      <c r="D98" s="82"/>
    </row>
    <row r="99" spans="1:4" x14ac:dyDescent="0.25">
      <c r="A99" s="82"/>
      <c r="B99" s="82"/>
      <c r="C99" s="82"/>
      <c r="D99" s="82"/>
    </row>
    <row r="100" spans="1:4" x14ac:dyDescent="0.25">
      <c r="A100" s="82"/>
      <c r="B100" s="82"/>
      <c r="C100" s="82"/>
      <c r="D100" s="82"/>
    </row>
    <row r="101" spans="1:4" x14ac:dyDescent="0.25">
      <c r="A101" s="82"/>
      <c r="B101" s="82"/>
      <c r="C101" s="82"/>
      <c r="D101" s="82"/>
    </row>
    <row r="102" spans="1:4" x14ac:dyDescent="0.25">
      <c r="A102" s="82"/>
      <c r="B102" s="82"/>
      <c r="C102" s="82"/>
      <c r="D102" s="82"/>
    </row>
    <row r="103" spans="1:4" x14ac:dyDescent="0.25">
      <c r="A103" s="82"/>
      <c r="B103" s="82"/>
      <c r="C103" s="82"/>
      <c r="D103" s="82"/>
    </row>
    <row r="104" spans="1:4" x14ac:dyDescent="0.25">
      <c r="A104" s="82"/>
      <c r="B104" s="82"/>
      <c r="C104" s="82"/>
      <c r="D104" s="82"/>
    </row>
    <row r="105" spans="1:4" x14ac:dyDescent="0.25">
      <c r="A105" s="82"/>
      <c r="B105" s="82"/>
      <c r="C105" s="82"/>
      <c r="D105" s="82"/>
    </row>
    <row r="106" spans="1:4" x14ac:dyDescent="0.25">
      <c r="A106" s="82"/>
      <c r="B106" s="82"/>
      <c r="C106" s="82"/>
      <c r="D106" s="82"/>
    </row>
    <row r="107" spans="1:4" x14ac:dyDescent="0.25">
      <c r="A107" s="82"/>
      <c r="B107" s="82"/>
      <c r="C107" s="82"/>
      <c r="D107" s="82"/>
    </row>
    <row r="108" spans="1:4" x14ac:dyDescent="0.25">
      <c r="A108" s="82"/>
      <c r="B108" s="82"/>
      <c r="C108" s="82"/>
      <c r="D108" s="82"/>
    </row>
    <row r="109" spans="1:4" x14ac:dyDescent="0.25">
      <c r="A109" s="82"/>
      <c r="B109" s="82"/>
      <c r="C109" s="82"/>
      <c r="D109" s="82"/>
    </row>
    <row r="110" spans="1:4" x14ac:dyDescent="0.25">
      <c r="A110" s="82"/>
      <c r="B110" s="82"/>
      <c r="C110" s="82"/>
      <c r="D110" s="82"/>
    </row>
    <row r="111" spans="1:4" x14ac:dyDescent="0.25">
      <c r="A111" s="82"/>
      <c r="B111" s="82"/>
      <c r="C111" s="82"/>
      <c r="D111" s="82"/>
    </row>
    <row r="112" spans="1:4" x14ac:dyDescent="0.25">
      <c r="A112" s="82"/>
      <c r="B112" s="82"/>
      <c r="C112" s="82"/>
      <c r="D112" s="82"/>
    </row>
    <row r="113" spans="1:4" x14ac:dyDescent="0.25">
      <c r="A113" s="82"/>
      <c r="B113" s="82"/>
      <c r="C113" s="82"/>
      <c r="D113" s="82"/>
    </row>
    <row r="114" spans="1:4" x14ac:dyDescent="0.25">
      <c r="A114" s="82"/>
      <c r="B114" s="82"/>
      <c r="C114" s="82"/>
      <c r="D114" s="82"/>
    </row>
    <row r="115" spans="1:4" x14ac:dyDescent="0.25">
      <c r="A115" s="82"/>
      <c r="B115" s="82"/>
      <c r="C115" s="82"/>
      <c r="D115" s="82"/>
    </row>
    <row r="116" spans="1:4" x14ac:dyDescent="0.25">
      <c r="A116" s="82"/>
      <c r="B116" s="82"/>
      <c r="C116" s="82"/>
      <c r="D116" s="82"/>
    </row>
  </sheetData>
  <mergeCells count="3">
    <mergeCell ref="A5:A8"/>
    <mergeCell ref="A11:A14"/>
    <mergeCell ref="A16:A1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19</vt:i4>
      </vt:variant>
    </vt:vector>
  </HeadingPairs>
  <TitlesOfParts>
    <vt:vector size="19" baseType="lpstr">
      <vt:lpstr>Ind vs Objetivos</vt:lpstr>
      <vt:lpstr>Medición</vt:lpstr>
      <vt:lpstr>Seguimiento</vt:lpstr>
      <vt:lpstr>Dir</vt:lpstr>
      <vt:lpstr>Hoja1</vt:lpstr>
      <vt:lpstr>GI</vt:lpstr>
      <vt:lpstr>SST</vt:lpstr>
      <vt:lpstr>Amb</vt:lpstr>
      <vt:lpstr>Com</vt:lpstr>
      <vt:lpstr>Recep</vt:lpstr>
      <vt:lpstr>Alm</vt:lpstr>
      <vt:lpstr>Desp</vt:lpstr>
      <vt:lpstr>Hoja2</vt:lpstr>
      <vt:lpstr>DH</vt:lpstr>
      <vt:lpstr>Comp</vt:lpstr>
      <vt:lpstr>Gráficos</vt:lpstr>
      <vt:lpstr>Mtto</vt:lpstr>
      <vt:lpstr>SI</vt:lpstr>
      <vt:lpstr>Resumen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Gisela Vergara M</dc:creator>
  <cp:lastModifiedBy>HENOC MENDOZA</cp:lastModifiedBy>
  <dcterms:created xsi:type="dcterms:W3CDTF">2014-05-27T02:14:09Z</dcterms:created>
  <dcterms:modified xsi:type="dcterms:W3CDTF">2021-10-16T02:58:03Z</dcterms:modified>
</cp:coreProperties>
</file>