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llazos\Desktop\CLAUDIA COLLAZOS\1-TERLICA\SIG\2021\"/>
    </mc:Choice>
  </mc:AlternateContent>
  <xr:revisionPtr revIDLastSave="0" documentId="13_ncr:1_{5A28C436-92BA-42E2-8B4B-C2D091C12782}" xr6:coauthVersionLast="47" xr6:coauthVersionMax="47" xr10:uidLastSave="{00000000-0000-0000-0000-000000000000}"/>
  <bookViews>
    <workbookView xWindow="-120" yWindow="-120" windowWidth="20730" windowHeight="11160" xr2:uid="{7B5E3DB0-A998-4934-AA67-7FD392B4B877}"/>
  </bookViews>
  <sheets>
    <sheet name="Com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H5" i="1"/>
  <c r="G5" i="1"/>
  <c r="F5" i="1"/>
  <c r="E5" i="1"/>
  <c r="D5" i="1" l="1"/>
  <c r="C5" i="1"/>
  <c r="B5" i="1"/>
  <c r="M6" i="1" l="1"/>
  <c r="L6" i="1"/>
  <c r="K6" i="1"/>
  <c r="J6" i="1"/>
  <c r="I6" i="1"/>
  <c r="H6" i="1"/>
  <c r="G6" i="1"/>
  <c r="F6" i="1"/>
  <c r="E6" i="1"/>
  <c r="D6" i="1"/>
  <c r="C6" i="1"/>
  <c r="B6" i="1"/>
  <c r="N5" i="1"/>
</calcChain>
</file>

<file path=xl/sharedStrings.xml><?xml version="1.0" encoding="utf-8"?>
<sst xmlns="http://schemas.openxmlformats.org/spreadsheetml/2006/main" count="24" uniqueCount="24">
  <si>
    <t>PROCESO GESTIÓN COMERCIAL 
Indicador: Cumplimiento de presupuesto toneladas movilizadas</t>
  </si>
  <si>
    <t xml:space="preserve">DATOS RESUMEN 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</si>
  <si>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</si>
  <si>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</si>
  <si>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</si>
  <si>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</si>
  <si>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</si>
  <si>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</si>
  <si>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</si>
  <si>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</si>
  <si>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</si>
  <si>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</si>
  <si>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</si>
  <si>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</si>
  <si>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% CUMPLIMIENTO</t>
  </si>
  <si>
    <t>META (Mín)</t>
  </si>
  <si>
    <t>META (Máx)</t>
  </si>
  <si>
    <t>ANALISIS</t>
  </si>
  <si>
    <t>Seguimiento 1er trimestre</t>
  </si>
  <si>
    <t>Seguimiento 2do trimestre</t>
  </si>
  <si>
    <t>Seguimiento 3er  trimestre</t>
  </si>
  <si>
    <t>Análisis final</t>
  </si>
  <si>
    <t>Para el primer trimestre se presupuesto movilizar 98.100 ton, se ejecutaron 57.105; con un cumplimiento del 58%. (La principal desviacion de este resultado se debe al incumplimiento en las Expo de Acepalma en -15.497 tons,  en las Expo de Tequendama -6.498 y en las Impo de Tequendama -19.001. Este resulto es atipico con los resultados del año 2018, 2019 y 2020, en el 2018 en este mismo trimestre se movilizaron 93.698 tons, en el 2019 110.223 tons y en 2020  86.621. En el 2021 hay escasez de aceite a nivel mundial y mayor consumo interno.</t>
  </si>
  <si>
    <t>Para el segundo trimestre se presupuesto movilizar 112.000 ton, se ejecutaron 119.704; con un cumplimiento del 107%. (El Superavit se debe a las mayores cargas de Impo y Expo en los meses de abril y mayo de clientes Acepalma y Tequendama). Este resulto es similar con los resultados del año 2018, 2019 y 2020, en el 2018 en este mismo trimestre se movilizaron 111.553 tons, en el 2019 115.242 tons y en 2020  106.180.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</si>
</sst>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C5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9" fillId="0" borderId="0"/>
  </cellStyleXfs>
  <cellXfs count="40">
    <xf numFmtId="0" fontId="0" fillId="0" borderId="0" xfId="0"/>
    <xf numFmtId="0" fontId="3" fillId="0" borderId="0" xfId="0" applyFont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3" fontId="6" fillId="0" borderId="2" xfId="1" applyNumberFormat="1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9" fontId="8" fillId="0" borderId="3" xfId="0" applyNumberFormat="1" applyFont="1" applyBorder="1" applyAlignment="1">
      <alignment horizontal="center" vertical="center" wrapText="1"/>
    </xf>
    <xf numFmtId="9" fontId="8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4" xfId="0" applyFont="1" applyBorder="1"/>
    <xf numFmtId="164" fontId="3" fillId="0" borderId="0" xfId="0" applyNumberFormat="1" applyFont="1" applyAlignment="1">
      <alignment vertical="center" wrapText="1"/>
    </xf>
    <xf numFmtId="9" fontId="3" fillId="0" borderId="0" xfId="1" applyFont="1" applyAlignment="1">
      <alignment vertical="center" wrapText="1"/>
    </xf>
    <xf numFmtId="164" fontId="10" fillId="0" borderId="0" xfId="2" applyNumberFormat="1" applyFont="1" applyFill="1" applyAlignment="1">
      <alignment horizontal="center" vertical="center"/>
    </xf>
    <xf numFmtId="164" fontId="10" fillId="0" borderId="0" xfId="2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3">
    <cellStyle name="Normal" xfId="0" builtinId="0"/>
    <cellStyle name="Normal 15" xfId="2" xr:uid="{7DD7CDA9-F379-40C3-9DCB-2480E58E88B3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CO"/>
              <a:t>Cumplimiento ton movilizadas</a:t>
            </a:r>
          </a:p>
        </c:rich>
      </c:tx>
      <c:layout>
        <c:manualLayout>
          <c:xMode val="edge"/>
          <c:yMode val="edge"/>
          <c:x val="0.25079874334380547"/>
          <c:y val="3.2536158848733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Com!$B$4:$M$4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Com!$B$5:$M$5</c:f>
              <c:numCache>
                <c:formatCode>#,##0</c:formatCode>
                <c:ptCount val="12"/>
                <c:pt idx="0">
                  <c:v>10005</c:v>
                </c:pt>
                <c:pt idx="1">
                  <c:v>30536</c:v>
                </c:pt>
                <c:pt idx="2">
                  <c:v>57105</c:v>
                </c:pt>
                <c:pt idx="3">
                  <c:v>106979</c:v>
                </c:pt>
                <c:pt idx="4">
                  <c:v>153723</c:v>
                </c:pt>
                <c:pt idx="5">
                  <c:v>176810</c:v>
                </c:pt>
                <c:pt idx="6">
                  <c:v>193063</c:v>
                </c:pt>
                <c:pt idx="7">
                  <c:v>217040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2-4DA0-AC16-46DE1D167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066176"/>
        <c:axId val="13807206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Com!$B$4:$M$4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Com!$B$6:$M$6</c:f>
              <c:numCache>
                <c:formatCode>0%</c:formatCode>
                <c:ptCount val="12"/>
                <c:pt idx="0">
                  <c:v>346900</c:v>
                </c:pt>
                <c:pt idx="1">
                  <c:v>346900</c:v>
                </c:pt>
                <c:pt idx="2">
                  <c:v>346900</c:v>
                </c:pt>
                <c:pt idx="3">
                  <c:v>346900</c:v>
                </c:pt>
                <c:pt idx="4">
                  <c:v>346900</c:v>
                </c:pt>
                <c:pt idx="5">
                  <c:v>346900</c:v>
                </c:pt>
                <c:pt idx="6">
                  <c:v>346900</c:v>
                </c:pt>
                <c:pt idx="7">
                  <c:v>346900</c:v>
                </c:pt>
                <c:pt idx="8">
                  <c:v>346900</c:v>
                </c:pt>
                <c:pt idx="9">
                  <c:v>346900</c:v>
                </c:pt>
                <c:pt idx="10">
                  <c:v>346900</c:v>
                </c:pt>
                <c:pt idx="11">
                  <c:v>346900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92-4DA0-AC16-46DE1D167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66176"/>
        <c:axId val="138072064"/>
      </c:lineChart>
      <c:catAx>
        <c:axId val="13806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38072064"/>
        <c:crosses val="autoZero"/>
        <c:auto val="1"/>
        <c:lblAlgn val="ctr"/>
        <c:lblOffset val="100"/>
        <c:noMultiLvlLbl val="0"/>
      </c:catAx>
      <c:valAx>
        <c:axId val="1380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13806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40901</xdr:colOff>
      <xdr:row>7</xdr:row>
      <xdr:rowOff>22412</xdr:rowOff>
    </xdr:from>
    <xdr:to>
      <xdr:col>14</xdr:col>
      <xdr:colOff>369794</xdr:colOff>
      <xdr:row>22</xdr:row>
      <xdr:rowOff>14848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D3ADC9-1627-4B9D-80A5-2EC3C3B12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5D7F7-4898-440C-AF6D-8C6DE0CD5491}">
  <dimension ref="B1:W36"/>
  <sheetViews>
    <sheetView showGridLines="0" tabSelected="1" topLeftCell="A16" zoomScale="85" zoomScaleNormal="85" workbookViewId="0">
      <selection activeCell="D28" sqref="D28:P30"/>
    </sheetView>
  </sheetViews>
  <sheetFormatPr baseColWidth="10" defaultRowHeight="14.25" x14ac:dyDescent="0.2"/>
  <cols>
    <col min="1" max="1" width="1.85546875" style="8" customWidth="1"/>
    <col min="2" max="2" width="6.5703125" style="8" customWidth="1"/>
    <col min="3" max="3" width="6.7109375" style="8" customWidth="1"/>
    <col min="4" max="4" width="7.85546875" style="8" customWidth="1"/>
    <col min="5" max="5" width="8.42578125" style="8" customWidth="1"/>
    <col min="6" max="6" width="9.5703125" style="8" customWidth="1"/>
    <col min="7" max="7" width="7.7109375" style="8" customWidth="1"/>
    <col min="8" max="8" width="7.42578125" style="8" customWidth="1"/>
    <col min="9" max="9" width="7.85546875" style="8" customWidth="1"/>
    <col min="10" max="10" width="8.140625" style="8" customWidth="1"/>
    <col min="11" max="11" width="7.5703125" style="8" customWidth="1"/>
    <col min="12" max="12" width="7.42578125" style="8" customWidth="1"/>
    <col min="13" max="13" width="9" style="8" customWidth="1"/>
    <col min="14" max="14" width="14.7109375" style="8" customWidth="1"/>
    <col min="15" max="15" width="9.28515625" style="8" customWidth="1"/>
    <col min="16" max="16" width="9.42578125" style="8" customWidth="1"/>
    <col min="17" max="17" width="5.5703125" style="8" customWidth="1"/>
    <col min="18" max="18" width="13.42578125" style="8" bestFit="1" customWidth="1"/>
    <col min="19" max="16384" width="11.42578125" style="8"/>
  </cols>
  <sheetData>
    <row r="1" spans="2:23" s="1" customFormat="1" ht="14.25" customHeight="1" x14ac:dyDescent="0.25"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2:23" s="1" customFormat="1" ht="23.25" customHeight="1" x14ac:dyDescent="0.25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2:23" s="1" customFormat="1" ht="15" x14ac:dyDescent="0.25">
      <c r="B3" s="33" t="s">
        <v>1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2:23" s="1" customFormat="1" ht="27.75" customHeight="1" x14ac:dyDescent="0.25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</row>
    <row r="5" spans="2:23" s="5" customFormat="1" ht="17.25" customHeight="1" x14ac:dyDescent="0.25">
      <c r="B5" s="3">
        <f>5521+4484</f>
        <v>10005</v>
      </c>
      <c r="C5" s="3">
        <f>12478+8053+B5</f>
        <v>30536</v>
      </c>
      <c r="D5" s="3">
        <f>26569+C5</f>
        <v>57105</v>
      </c>
      <c r="E5" s="4">
        <f>+D5+49874</f>
        <v>106979</v>
      </c>
      <c r="F5" s="4">
        <f>+E5+46744</f>
        <v>153723</v>
      </c>
      <c r="G5" s="4">
        <f>+F5+23087</f>
        <v>176810</v>
      </c>
      <c r="H5" s="4">
        <f>+G5+16253</f>
        <v>193063</v>
      </c>
      <c r="I5" s="4">
        <f>+H5+23977</f>
        <v>217040</v>
      </c>
      <c r="J5" s="4"/>
      <c r="K5" s="4"/>
      <c r="L5" s="4"/>
      <c r="M5" s="4"/>
      <c r="N5" s="4">
        <f>+M5</f>
        <v>0</v>
      </c>
      <c r="O5" s="4">
        <v>346900</v>
      </c>
      <c r="P5" s="4">
        <v>500000</v>
      </c>
    </row>
    <row r="6" spans="2:23" s="1" customFormat="1" ht="12" customHeight="1" x14ac:dyDescent="0.2">
      <c r="B6" s="6">
        <f>+$O$5</f>
        <v>346900</v>
      </c>
      <c r="C6" s="7">
        <f t="shared" ref="C6:M6" si="0">+$O$5</f>
        <v>346900</v>
      </c>
      <c r="D6" s="7">
        <f t="shared" si="0"/>
        <v>346900</v>
      </c>
      <c r="E6" s="7">
        <f t="shared" si="0"/>
        <v>346900</v>
      </c>
      <c r="F6" s="7">
        <f t="shared" si="0"/>
        <v>346900</v>
      </c>
      <c r="G6" s="7">
        <f t="shared" si="0"/>
        <v>346900</v>
      </c>
      <c r="H6" s="7">
        <f t="shared" si="0"/>
        <v>346900</v>
      </c>
      <c r="I6" s="7">
        <f t="shared" si="0"/>
        <v>346900</v>
      </c>
      <c r="J6" s="7">
        <f t="shared" si="0"/>
        <v>346900</v>
      </c>
      <c r="K6" s="7">
        <f t="shared" si="0"/>
        <v>346900</v>
      </c>
      <c r="L6" s="7">
        <f t="shared" si="0"/>
        <v>346900</v>
      </c>
      <c r="M6" s="7">
        <f t="shared" si="0"/>
        <v>346900</v>
      </c>
      <c r="N6" s="8"/>
      <c r="O6" s="8"/>
      <c r="P6" s="9"/>
    </row>
    <row r="7" spans="2:23" s="1" customFormat="1" x14ac:dyDescent="0.25">
      <c r="B7" s="34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6"/>
    </row>
    <row r="8" spans="2:23" s="1" customFormat="1" ht="15" x14ac:dyDescent="0.25">
      <c r="B8" s="34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6"/>
      <c r="S8" s="14"/>
      <c r="T8" s="13"/>
      <c r="U8" s="12"/>
      <c r="V8" s="12"/>
      <c r="W8" s="10"/>
    </row>
    <row r="9" spans="2:23" s="1" customFormat="1" x14ac:dyDescent="0.25">
      <c r="B9" s="34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6"/>
      <c r="W9" s="11"/>
    </row>
    <row r="10" spans="2:23" s="1" customFormat="1" x14ac:dyDescent="0.25"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6"/>
    </row>
    <row r="11" spans="2:23" s="1" customFormat="1" x14ac:dyDescent="0.25"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6"/>
    </row>
    <row r="12" spans="2:23" s="1" customFormat="1" x14ac:dyDescent="0.25">
      <c r="B12" s="34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6"/>
    </row>
    <row r="13" spans="2:23" s="1" customFormat="1" x14ac:dyDescent="0.25">
      <c r="B13" s="34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6"/>
    </row>
    <row r="14" spans="2:23" s="1" customFormat="1" x14ac:dyDescent="0.25">
      <c r="B14" s="34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6"/>
    </row>
    <row r="15" spans="2:23" s="1" customFormat="1" x14ac:dyDescent="0.25">
      <c r="B15" s="34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6"/>
    </row>
    <row r="16" spans="2:23" s="1" customFormat="1" x14ac:dyDescent="0.25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</row>
    <row r="17" spans="2:18" s="1" customFormat="1" x14ac:dyDescent="0.25">
      <c r="B17" s="34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6"/>
    </row>
    <row r="18" spans="2:18" s="1" customFormat="1" x14ac:dyDescent="0.25">
      <c r="B18" s="34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6"/>
    </row>
    <row r="19" spans="2:18" s="1" customFormat="1" x14ac:dyDescent="0.25">
      <c r="B19" s="34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6"/>
    </row>
    <row r="20" spans="2:18" s="1" customFormat="1" x14ac:dyDescent="0.25">
      <c r="B20" s="34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6"/>
    </row>
    <row r="21" spans="2:18" s="1" customFormat="1" x14ac:dyDescent="0.25">
      <c r="B21" s="34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</row>
    <row r="22" spans="2:18" x14ac:dyDescent="0.2">
      <c r="B22" s="34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6"/>
    </row>
    <row r="23" spans="2:18" x14ac:dyDescent="0.2">
      <c r="B23" s="37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9"/>
    </row>
    <row r="24" spans="2:18" ht="15" x14ac:dyDescent="0.25">
      <c r="B24" s="15" t="s">
        <v>17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2:18" s="1" customFormat="1" ht="24" customHeight="1" x14ac:dyDescent="0.25">
      <c r="B25" s="16" t="s">
        <v>18</v>
      </c>
      <c r="C25" s="17"/>
      <c r="D25" s="22" t="s">
        <v>22</v>
      </c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4"/>
    </row>
    <row r="26" spans="2:18" s="1" customFormat="1" ht="21" customHeight="1" x14ac:dyDescent="0.25">
      <c r="B26" s="18"/>
      <c r="C26" s="19"/>
      <c r="D26" s="25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7"/>
      <c r="R26" s="11"/>
    </row>
    <row r="27" spans="2:18" s="1" customFormat="1" ht="27.75" customHeight="1" x14ac:dyDescent="0.25">
      <c r="B27" s="20"/>
      <c r="C27" s="21"/>
      <c r="D27" s="28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30"/>
    </row>
    <row r="28" spans="2:18" s="1" customFormat="1" ht="33.75" customHeight="1" x14ac:dyDescent="0.25">
      <c r="B28" s="16" t="s">
        <v>19</v>
      </c>
      <c r="C28" s="17"/>
      <c r="D28" s="22" t="s">
        <v>23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4"/>
    </row>
    <row r="29" spans="2:18" s="1" customFormat="1" ht="9.75" customHeight="1" x14ac:dyDescent="0.25">
      <c r="B29" s="18"/>
      <c r="C29" s="19"/>
      <c r="D29" s="25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7"/>
    </row>
    <row r="30" spans="2:18" s="1" customFormat="1" ht="15" customHeight="1" x14ac:dyDescent="0.25">
      <c r="B30" s="20"/>
      <c r="C30" s="21"/>
      <c r="D30" s="28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30"/>
    </row>
    <row r="31" spans="2:18" s="1" customFormat="1" ht="13.5" customHeight="1" x14ac:dyDescent="0.25">
      <c r="B31" s="16" t="s">
        <v>20</v>
      </c>
      <c r="C31" s="17"/>
      <c r="D31" s="22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4"/>
    </row>
    <row r="32" spans="2:18" s="1" customFormat="1" ht="17.25" customHeight="1" x14ac:dyDescent="0.25">
      <c r="B32" s="18"/>
      <c r="C32" s="19"/>
      <c r="D32" s="25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7"/>
    </row>
    <row r="33" spans="2:16" s="1" customFormat="1" ht="18" customHeight="1" x14ac:dyDescent="0.25">
      <c r="B33" s="20"/>
      <c r="C33" s="21"/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30"/>
    </row>
    <row r="34" spans="2:16" s="1" customFormat="1" ht="17.45" customHeight="1" x14ac:dyDescent="0.25">
      <c r="B34" s="16" t="s">
        <v>21</v>
      </c>
      <c r="C34" s="17"/>
      <c r="D34" s="22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4"/>
    </row>
    <row r="35" spans="2:16" s="1" customFormat="1" ht="17.45" customHeight="1" x14ac:dyDescent="0.25">
      <c r="B35" s="18"/>
      <c r="C35" s="19"/>
      <c r="D35" s="25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7"/>
    </row>
    <row r="36" spans="2:16" s="1" customFormat="1" ht="17.45" customHeight="1" x14ac:dyDescent="0.25">
      <c r="B36" s="20"/>
      <c r="C36" s="21"/>
      <c r="D36" s="28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30"/>
    </row>
  </sheetData>
  <mergeCells count="12">
    <mergeCell ref="B34:C36"/>
    <mergeCell ref="D34:P36"/>
    <mergeCell ref="B31:C33"/>
    <mergeCell ref="D31:P33"/>
    <mergeCell ref="B28:C30"/>
    <mergeCell ref="D28:P30"/>
    <mergeCell ref="B24:P24"/>
    <mergeCell ref="B25:C27"/>
    <mergeCell ref="D25:P27"/>
    <mergeCell ref="B1:P2"/>
    <mergeCell ref="B3:P3"/>
    <mergeCell ref="B7:P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COLLAZOS</dc:creator>
  <cp:lastModifiedBy>CLAUDIA COLLAZOS</cp:lastModifiedBy>
  <dcterms:created xsi:type="dcterms:W3CDTF">2021-04-12T14:56:41Z</dcterms:created>
  <dcterms:modified xsi:type="dcterms:W3CDTF">2021-09-28T19:37:30Z</dcterms:modified>
</cp:coreProperties>
</file>