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dmarin\Documents\QUEJAS Y RECLAMOS\QUEJAS 2021\"/>
    </mc:Choice>
  </mc:AlternateContent>
  <xr:revisionPtr revIDLastSave="0" documentId="8_{1BD6D431-157D-4D02-9195-23F883340F7A}" xr6:coauthVersionLast="46" xr6:coauthVersionMax="46" xr10:uidLastSave="{00000000-0000-0000-0000-000000000000}"/>
  <bookViews>
    <workbookView xWindow="-120" yWindow="-120" windowWidth="20730" windowHeight="11160" tabRatio="762" xr2:uid="{00000000-000D-0000-FFFF-FFFF00000000}"/>
  </bookViews>
  <sheets>
    <sheet name="T.Rta+Cant. Q&amp;R" sheetId="14" r:id="rId1"/>
    <sheet name="Cierre Q&amp;R" sheetId="15" r:id="rId2"/>
    <sheet name="Satisf. " sheetId="11" r:id="rId3"/>
    <sheet name="Resumen Indicadores" sheetId="4" r:id="rId4"/>
  </sheets>
  <definedNames>
    <definedName name="_xlnm.Print_Area" localSheetId="1">'Cierre Q&amp;R'!$A$1:$P$49</definedName>
    <definedName name="_xlnm.Print_Area" localSheetId="3">'Resumen Indicadores'!$A$1:$U$29</definedName>
    <definedName name="_xlnm.Print_Area" localSheetId="2">'Satisf. '!$A$1:$P$47</definedName>
    <definedName name="_xlnm.Print_Area" localSheetId="0">'T.Rta+Cant. Q&amp;R'!$A$1:$P$82</definedName>
  </definedNames>
  <calcPr calcId="181029"/>
  <customWorkbookViews>
    <customWorkbookView name="Personal" guid="{B481E615-191E-4723-91A1-B5D6203A2181}" maximized="1" windowWidth="1362" windowHeight="523" activeSheetId="3"/>
  </customWorkbookViews>
</workbook>
</file>

<file path=xl/calcChain.xml><?xml version="1.0" encoding="utf-8"?>
<calcChain xmlns="http://schemas.openxmlformats.org/spreadsheetml/2006/main">
  <c r="F11" i="14" l="1"/>
  <c r="E11" i="14"/>
  <c r="D11" i="14"/>
  <c r="M54" i="14"/>
  <c r="D13" i="14"/>
  <c r="P5" i="14"/>
  <c r="O5" i="14"/>
  <c r="K15" i="4"/>
  <c r="L15" i="4"/>
  <c r="M15" i="4"/>
  <c r="N15" i="4"/>
  <c r="O15" i="4"/>
  <c r="P15" i="4"/>
  <c r="Q15" i="4"/>
  <c r="R15" i="4"/>
  <c r="S15" i="4"/>
  <c r="O13" i="14" l="1"/>
  <c r="L13" i="14" l="1"/>
  <c r="B6" i="14"/>
  <c r="C69" i="14"/>
  <c r="S16" i="4"/>
  <c r="M16" i="4"/>
  <c r="T8" i="4"/>
  <c r="T7" i="4"/>
  <c r="B5" i="15"/>
  <c r="B5" i="14"/>
  <c r="B5" i="11"/>
  <c r="F17" i="15"/>
  <c r="F16" i="15"/>
  <c r="D12" i="15"/>
  <c r="B37" i="15"/>
  <c r="C36" i="15"/>
  <c r="J12" i="15"/>
  <c r="B43" i="15" s="1"/>
  <c r="P5" i="15"/>
  <c r="H18" i="15" s="1"/>
  <c r="M36" i="15"/>
  <c r="O5" i="15"/>
  <c r="M5" i="15"/>
  <c r="H5" i="15"/>
  <c r="B81" i="14"/>
  <c r="B80" i="14"/>
  <c r="B79" i="14"/>
  <c r="B78" i="14"/>
  <c r="B77" i="14"/>
  <c r="B76" i="14"/>
  <c r="B75" i="14"/>
  <c r="B74" i="14"/>
  <c r="B73" i="14"/>
  <c r="B72" i="14"/>
  <c r="B71" i="14"/>
  <c r="H16" i="15"/>
  <c r="P10" i="15"/>
  <c r="P10" i="14"/>
  <c r="P12" i="14" s="1"/>
  <c r="A10" i="14"/>
  <c r="L15" i="14"/>
  <c r="O6" i="14"/>
  <c r="M6" i="14"/>
  <c r="H6" i="14"/>
  <c r="F15" i="14"/>
  <c r="D15" i="14"/>
  <c r="H15" i="14"/>
  <c r="N15" i="14"/>
  <c r="E15" i="14"/>
  <c r="M69" i="14"/>
  <c r="J15" i="14"/>
  <c r="O15" i="14"/>
  <c r="K15" i="14"/>
  <c r="G15" i="14"/>
  <c r="M15" i="14"/>
  <c r="I15" i="14"/>
  <c r="E13" i="14"/>
  <c r="I15" i="4" s="1"/>
  <c r="F13" i="14"/>
  <c r="J15" i="4" s="1"/>
  <c r="G13" i="14"/>
  <c r="B58" i="14" s="1"/>
  <c r="H13" i="14"/>
  <c r="B59" i="14" s="1"/>
  <c r="I13" i="14"/>
  <c r="B60" i="14" s="1"/>
  <c r="J13" i="14"/>
  <c r="K13" i="14"/>
  <c r="M13" i="14"/>
  <c r="N13" i="14"/>
  <c r="B65" i="14" s="1"/>
  <c r="B66" i="14"/>
  <c r="H15" i="4"/>
  <c r="H5" i="14"/>
  <c r="C54" i="14"/>
  <c r="M5" i="14"/>
  <c r="B61" i="14"/>
  <c r="B64" i="14"/>
  <c r="F14" i="14"/>
  <c r="N14" i="14"/>
  <c r="L14" i="14"/>
  <c r="E14" i="14"/>
  <c r="O5" i="11"/>
  <c r="M5" i="11"/>
  <c r="H5" i="11"/>
  <c r="P5" i="11"/>
  <c r="M34" i="11" s="1"/>
  <c r="B35" i="11"/>
  <c r="C34" i="11"/>
  <c r="T6" i="4"/>
  <c r="H13" i="15" l="1"/>
  <c r="N11" i="11"/>
  <c r="F11" i="11"/>
  <c r="I14" i="14"/>
  <c r="H14" i="14"/>
  <c r="O14" i="14"/>
  <c r="J14" i="14"/>
  <c r="D13" i="15"/>
  <c r="O11" i="11"/>
  <c r="I11" i="11"/>
  <c r="G11" i="11"/>
  <c r="D14" i="14"/>
  <c r="B62" i="14"/>
  <c r="M13" i="15"/>
  <c r="E11" i="11"/>
  <c r="J11" i="11"/>
  <c r="K13" i="15"/>
  <c r="G13" i="15"/>
  <c r="M11" i="11"/>
  <c r="L11" i="11"/>
  <c r="N13" i="15"/>
  <c r="E13" i="15"/>
  <c r="O13" i="15"/>
  <c r="F13" i="15"/>
  <c r="K14" i="14"/>
  <c r="H11" i="11"/>
  <c r="M14" i="14"/>
  <c r="G14" i="14"/>
  <c r="J13" i="15"/>
  <c r="I13" i="15"/>
  <c r="K11" i="11"/>
  <c r="D11" i="11"/>
  <c r="L13" i="15"/>
  <c r="B70" i="14"/>
  <c r="B63" i="14"/>
  <c r="H17" i="15"/>
  <c r="G11" i="14" l="1"/>
  <c r="H11" i="14" s="1"/>
  <c r="I11" i="14" s="1"/>
  <c r="J11" i="14" l="1"/>
  <c r="K11" i="14" s="1"/>
  <c r="L11" i="14" l="1"/>
  <c r="M11" i="14" l="1"/>
  <c r="N11" i="14" l="1"/>
  <c r="O11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 SILVA</author>
  </authors>
  <commentList>
    <comment ref="G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CRISTIAN SILVA:</t>
        </r>
        <r>
          <rPr>
            <sz val="9"/>
            <color indexed="81"/>
            <rFont val="Tahoma"/>
            <family val="2"/>
          </rPr>
          <t xml:space="preserve">
Anteriormente se media en forma inversa, % de incumplimiento. Debido a que media incumplimiento, se renombró y se ajustó la meta al 100%</t>
        </r>
      </text>
    </comment>
    <comment ref="G2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CRISTIAN SILVA:</t>
        </r>
        <r>
          <rPr>
            <sz val="9"/>
            <color indexed="81"/>
            <rFont val="Tahoma"/>
            <family val="2"/>
          </rPr>
          <t xml:space="preserve">
La meta anterior era del 98%.  Para el 2017, se replantea el indicador teniendo en cuenta los tiempos programados de producción para la medición de la disponibilidad.</t>
        </r>
      </text>
    </comment>
    <comment ref="G2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CRISTIAN SILVA:</t>
        </r>
        <r>
          <rPr>
            <sz val="9"/>
            <color indexed="81"/>
            <rFont val="Tahoma"/>
            <family val="2"/>
          </rPr>
          <t xml:space="preserve">
Se incrementa la meta de acuerdo al romedio del historial del año anterior</t>
        </r>
      </text>
    </comment>
  </commentList>
</comments>
</file>

<file path=xl/sharedStrings.xml><?xml version="1.0" encoding="utf-8"?>
<sst xmlns="http://schemas.openxmlformats.org/spreadsheetml/2006/main" count="334" uniqueCount="111">
  <si>
    <t>C.I. TEQUENDAMA S.A.S - DIV. REFINERÍA</t>
  </si>
  <si>
    <t>Proceso</t>
  </si>
  <si>
    <t xml:space="preserve">Indicador </t>
  </si>
  <si>
    <t>Frecuencia</t>
  </si>
  <si>
    <t>Meta</t>
  </si>
  <si>
    <t>Año</t>
  </si>
  <si>
    <t>Variables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</si>
  <si>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</si>
  <si>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</si>
  <si>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</si>
  <si>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</si>
  <si>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</si>
  <si>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</si>
  <si>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</si>
  <si>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</si>
  <si>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</si>
  <si>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</si>
  <si>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</si>
  <si>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</si>
  <si>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Fórmula</t>
  </si>
  <si>
    <t>Gestión de la Dirección</t>
  </si>
  <si>
    <t>Gestión Integral</t>
  </si>
  <si>
    <t>Gestión Comercial</t>
  </si>
  <si>
    <t>Gestión de la Producción y Calidad</t>
  </si>
  <si>
    <t>Almacenamiento y Despacho de PT</t>
  </si>
  <si>
    <t>Mantenimiento de Equipos e Infraestructura</t>
  </si>
  <si>
    <t>Desarrollo Humano</t>
  </si>
  <si>
    <t>Gestión de Compras y Almacén</t>
  </si>
  <si>
    <t>Sistemas de la información</t>
  </si>
  <si>
    <t>Resultado</t>
  </si>
  <si>
    <t>Análisis de los Resultados</t>
  </si>
  <si>
    <t>SEGUIMIENTO Y ANÁLISIS DE INDICADORES DE GESTIÓN</t>
  </si>
  <si>
    <t>Gestión de la dirección</t>
  </si>
  <si>
    <t xml:space="preserve">% cumplimiento de actividades pactadas en la revisión Gerencial </t>
  </si>
  <si>
    <t xml:space="preserve">Gestión Integral </t>
  </si>
  <si>
    <t xml:space="preserve">Eficacia de cierre de las Acciones implementadas </t>
  </si>
  <si>
    <t>Cumplimiento del programa de auditorias</t>
  </si>
  <si>
    <t>EDA - Evaluación de Desempeño Ambiental</t>
  </si>
  <si>
    <t>Indicador de Frecuencia (IFA)</t>
  </si>
  <si>
    <t>Indicador de Severidad (ISA)</t>
  </si>
  <si>
    <t>Días Consecutivos sin accidentes laborales</t>
  </si>
  <si>
    <t xml:space="preserve">Gestión Comercial </t>
  </si>
  <si>
    <t>Encuestas de Satisfacción</t>
  </si>
  <si>
    <t>Cumplimiento de pedidos (OTIF)</t>
  </si>
  <si>
    <t>Gestión de la Producción y calidad</t>
  </si>
  <si>
    <t>Nivel de cumplimiento de parámetros de calidad</t>
  </si>
  <si>
    <t>Cumplimiento de la eficacia y seguridad de la carga</t>
  </si>
  <si>
    <t xml:space="preserve">Desarrollo Humano </t>
  </si>
  <si>
    <t>Eficacia de la Formación</t>
  </si>
  <si>
    <t>Cobertura</t>
  </si>
  <si>
    <t>Evaluación De Desempeño</t>
  </si>
  <si>
    <t>Gestión de Compras y almacen</t>
  </si>
  <si>
    <t>Evaluación de proveedores</t>
  </si>
  <si>
    <t>% de Devoluciones de materiales</t>
  </si>
  <si>
    <t>Disponibilidad de la Planta</t>
  </si>
  <si>
    <t>Cumplimiento Plan de mantenimiento</t>
  </si>
  <si>
    <t>Sistemas de Información</t>
  </si>
  <si>
    <t>Eficacia de resolución de solicitudes</t>
  </si>
  <si>
    <t xml:space="preserve">Anual </t>
  </si>
  <si>
    <t>≥</t>
  </si>
  <si>
    <t>=</t>
  </si>
  <si>
    <t xml:space="preserve">Mensual </t>
  </si>
  <si>
    <t xml:space="preserve">≤ </t>
  </si>
  <si>
    <t xml:space="preserve">Semestral </t>
  </si>
  <si>
    <t>Trimestral</t>
  </si>
  <si>
    <t>EDA = (IGA+ICA)/2</t>
  </si>
  <si>
    <t>(Solicitudes Resueltas/Solicitudes Recibidas)x100</t>
  </si>
  <si>
    <t>(No. quejas cerradas eficazmente / No. quejas recibidas) x 100</t>
  </si>
  <si>
    <t>(No. de actividades de formación ejecutadas/ No actividades de formación programadas)x100</t>
  </si>
  <si>
    <t>(N° Asistentes a capacitación/ N° convocados a capacitación) x 100</t>
  </si>
  <si>
    <t>(N° capacitación eficaces/ N° capacitación planificadas) x 100</t>
  </si>
  <si>
    <t>(Promedio Puntaje obtenido/Puntaje máximo)x100</t>
  </si>
  <si>
    <t>(Devolución por incumplimiento de especificaciones /Nº De compras realizadas)x100</t>
  </si>
  <si>
    <t>(No. mantenimientos según plan/ total mttos programados x mes) x 100</t>
  </si>
  <si>
    <t>Indicador</t>
  </si>
  <si>
    <t>(Cantidad de producto conforme /cantidad de producto elaborado mes)x100</t>
  </si>
  <si>
    <t>(Promedio de satisfacción de los clientes/ Promedio obtenido encuestas de satisfacción) x 100</t>
  </si>
  <si>
    <t>(Actividades ejecutadas eficazmente/ Acciones planificadas en el período) x 100</t>
  </si>
  <si>
    <t>(1-(Tiempo perdido por fallas/ Disponibilidad de Tiempo programado para producción))x100</t>
  </si>
  <si>
    <t xml:space="preserve">(Actividades ejecutadas/Actividades pactadas en revisión gerencial) x 100 </t>
  </si>
  <si>
    <t>(No. Pedidos sin faltantes o sin novedades de seguridad /No. de pedidos despachados) x 100</t>
  </si>
  <si>
    <t>(Promedio Puntaje obtenido/puntaje máximo)x100</t>
  </si>
  <si>
    <t>Promedio</t>
  </si>
  <si>
    <t>(# AL x K)/ HHT</t>
  </si>
  <si>
    <t>(# DPAL x K)/ HHT</t>
  </si>
  <si>
    <t>(N° de auditorías ejecutadas/ total auditorias planificadas)x100</t>
  </si>
  <si>
    <t>Total</t>
  </si>
  <si>
    <t>N/A</t>
  </si>
  <si>
    <t>Seguridad Física</t>
  </si>
  <si>
    <t>% Mitigación de riesgos</t>
  </si>
  <si>
    <t>Satisfacción de clientes</t>
  </si>
  <si>
    <t>(Cantidades despachadas/cantidades pedidas) x 100</t>
  </si>
  <si>
    <t>Tiempo de respuesta a QyR</t>
  </si>
  <si>
    <t>Tiempo promedio (días) de respuesta a QyR recibidas en el período</t>
  </si>
  <si>
    <t>Eficacia de cierre de QyR</t>
  </si>
  <si>
    <t>Cantidad de quejas recibidas</t>
  </si>
  <si>
    <t xml:space="preserve">Cumplimiento plan de formación </t>
  </si>
  <si>
    <t>Bin</t>
  </si>
  <si>
    <t>Tiempo prom. De respuesta a Q&amp;R</t>
  </si>
  <si>
    <t>Acumulado</t>
  </si>
  <si>
    <t>N° quejas cerradas eficazmente</t>
  </si>
  <si>
    <t>N° quejas recibidas</t>
  </si>
  <si>
    <t>Período</t>
  </si>
  <si>
    <t>Semestre I</t>
  </si>
  <si>
    <t>Semestre II</t>
  </si>
  <si>
    <t>g</t>
  </si>
  <si>
    <t xml:space="preserve">Proceso </t>
  </si>
  <si>
    <t>Prom.</t>
  </si>
  <si>
    <t>-</t>
  </si>
  <si>
    <t>Se presenta queja por derramamiento del producto, por lo que se realiza trazabilidad a la revisión por calidad de los IBC cargados al contenedor y el video correspondiente del cargue y no se aprecia válvala sobresalida del IBCs o derrame del producto, sin embargo se recomienda la investigación en destino y revisión rápida del material.</t>
  </si>
  <si>
    <t>Se recibe queja por presentación del producto, a la cual se le realiza trazabilidad detectando rapidamente la causa de la desviación, por lo cual se procede a dar respuesta definitiva de la queja.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</si>
</sst>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sz val="18"/>
      <name val="Arial"/>
      <family val="2"/>
    </font>
    <font>
      <sz val="9"/>
      <color rgb="FFFF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i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i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10">
    <xf numFmtId="0" fontId="0" fillId="0" borderId="0" xfId="0"/>
    <xf numFmtId="0" fontId="1" fillId="0" borderId="0" xfId="1" applyFill="1"/>
    <xf numFmtId="0" fontId="1" fillId="0" borderId="0" xfId="1" applyFill="1" applyProtection="1">
      <protection locked="0"/>
    </xf>
    <xf numFmtId="0" fontId="1" fillId="2" borderId="0" xfId="1" applyFill="1"/>
    <xf numFmtId="0" fontId="1" fillId="2" borderId="0" xfId="1" applyFont="1" applyFill="1"/>
    <xf numFmtId="0" fontId="1" fillId="2" borderId="0" xfId="1" applyFont="1" applyFill="1" applyProtection="1">
      <protection hidden="1"/>
    </xf>
    <xf numFmtId="0" fontId="1" fillId="2" borderId="0" xfId="1" applyFill="1" applyBorder="1" applyProtection="1">
      <protection locked="0"/>
    </xf>
    <xf numFmtId="0" fontId="1" fillId="2" borderId="0" xfId="1" applyFont="1" applyFill="1" applyBorder="1" applyProtection="1">
      <protection hidden="1"/>
    </xf>
    <xf numFmtId="0" fontId="1" fillId="2" borderId="0" xfId="1" applyFill="1" applyProtection="1">
      <protection locked="0"/>
    </xf>
    <xf numFmtId="3" fontId="1" fillId="2" borderId="0" xfId="1" applyNumberFormat="1" applyFill="1"/>
    <xf numFmtId="0" fontId="1" fillId="2" borderId="0" xfId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left"/>
    </xf>
    <xf numFmtId="0" fontId="4" fillId="2" borderId="0" xfId="1" applyFont="1" applyFill="1" applyProtection="1">
      <protection locked="0"/>
    </xf>
    <xf numFmtId="0" fontId="3" fillId="2" borderId="0" xfId="1" applyFont="1" applyFill="1" applyProtection="1">
      <protection locked="0"/>
    </xf>
    <xf numFmtId="0" fontId="2" fillId="2" borderId="0" xfId="1" applyFont="1" applyFill="1" applyProtection="1">
      <protection locked="0"/>
    </xf>
    <xf numFmtId="3" fontId="7" fillId="2" borderId="0" xfId="1" applyNumberFormat="1" applyFont="1" applyFill="1" applyBorder="1" applyAlignment="1" applyProtection="1">
      <alignment horizontal="center" vertical="center" shrinkToFit="1"/>
      <protection locked="0"/>
    </xf>
    <xf numFmtId="0" fontId="1" fillId="2" borderId="0" xfId="1" applyFill="1" applyBorder="1"/>
    <xf numFmtId="0" fontId="1" fillId="2" borderId="0" xfId="1" applyFont="1" applyFill="1" applyBorder="1" applyAlignment="1" applyProtection="1">
      <alignment vertical="center"/>
      <protection locked="0"/>
    </xf>
    <xf numFmtId="0" fontId="1" fillId="2" borderId="0" xfId="1" applyFill="1" applyBorder="1" applyAlignment="1" applyProtection="1">
      <alignment vertical="center"/>
      <protection locked="0"/>
    </xf>
    <xf numFmtId="0" fontId="9" fillId="2" borderId="0" xfId="1" applyFont="1" applyFill="1"/>
    <xf numFmtId="165" fontId="8" fillId="4" borderId="6" xfId="1" applyNumberFormat="1" applyFont="1" applyFill="1" applyBorder="1" applyAlignment="1" applyProtection="1">
      <alignment horizontal="center" vertical="center" shrinkToFit="1"/>
    </xf>
    <xf numFmtId="0" fontId="9" fillId="2" borderId="0" xfId="1" applyFont="1" applyFill="1" applyBorder="1" applyAlignment="1" applyProtection="1">
      <alignment horizontal="center"/>
      <protection locked="0"/>
    </xf>
    <xf numFmtId="0" fontId="10" fillId="3" borderId="17" xfId="1" applyFont="1" applyFill="1" applyBorder="1" applyAlignment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  <protection locked="0"/>
    </xf>
    <xf numFmtId="165" fontId="8" fillId="4" borderId="10" xfId="1" applyNumberFormat="1" applyFont="1" applyFill="1" applyBorder="1" applyAlignment="1" applyProtection="1">
      <alignment horizontal="center" vertical="center" shrinkToFi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1" fillId="2" borderId="11" xfId="1" applyNumberFormat="1" applyFont="1" applyFill="1" applyBorder="1" applyAlignment="1" applyProtection="1">
      <alignment horizontal="center" vertical="center"/>
      <protection locked="0"/>
    </xf>
    <xf numFmtId="10" fontId="1" fillId="2" borderId="8" xfId="1" applyNumberFormat="1" applyFont="1" applyFill="1" applyBorder="1" applyAlignment="1" applyProtection="1">
      <alignment horizontal="center" vertical="center"/>
      <protection locked="0"/>
    </xf>
    <xf numFmtId="0" fontId="2" fillId="2" borderId="17" xfId="2" applyNumberFormat="1" applyFont="1" applyFill="1" applyBorder="1" applyAlignment="1" applyProtection="1">
      <alignment horizontal="center"/>
      <protection locked="0"/>
    </xf>
    <xf numFmtId="0" fontId="19" fillId="2" borderId="20" xfId="1" applyFont="1" applyFill="1" applyBorder="1" applyAlignment="1">
      <alignment horizontal="center" vertical="center"/>
    </xf>
    <xf numFmtId="165" fontId="8" fillId="4" borderId="17" xfId="1" applyNumberFormat="1" applyFont="1" applyFill="1" applyBorder="1" applyAlignment="1" applyProtection="1">
      <alignment horizontal="center" vertical="center" shrinkToFit="1"/>
    </xf>
    <xf numFmtId="165" fontId="8" fillId="4" borderId="18" xfId="1" applyNumberFormat="1" applyFont="1" applyFill="1" applyBorder="1" applyAlignment="1" applyProtection="1">
      <alignment horizontal="center" vertical="center" shrinkToFit="1"/>
    </xf>
    <xf numFmtId="165" fontId="8" fillId="4" borderId="25" xfId="1" applyNumberFormat="1" applyFont="1" applyFill="1" applyBorder="1" applyAlignment="1" applyProtection="1">
      <alignment horizontal="center" vertical="center" shrinkToFit="1"/>
    </xf>
    <xf numFmtId="0" fontId="0" fillId="2" borderId="43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165" fontId="4" fillId="4" borderId="35" xfId="1" applyNumberFormat="1" applyFont="1" applyFill="1" applyBorder="1" applyAlignment="1" applyProtection="1">
      <alignment horizontal="center" vertical="center" shrinkToFit="1"/>
    </xf>
    <xf numFmtId="165" fontId="8" fillId="4" borderId="12" xfId="1" applyNumberFormat="1" applyFont="1" applyFill="1" applyBorder="1" applyAlignment="1" applyProtection="1">
      <alignment horizontal="center" vertical="center" shrinkToFit="1"/>
    </xf>
    <xf numFmtId="0" fontId="18" fillId="2" borderId="35" xfId="1" applyFont="1" applyFill="1" applyBorder="1" applyAlignment="1" applyProtection="1">
      <alignment horizontal="center" vertical="center"/>
      <protection locked="0"/>
    </xf>
    <xf numFmtId="9" fontId="19" fillId="0" borderId="14" xfId="2" applyFont="1" applyFill="1" applyBorder="1" applyAlignment="1">
      <alignment horizontal="center" vertical="center"/>
    </xf>
    <xf numFmtId="0" fontId="1" fillId="2" borderId="11" xfId="1" applyNumberFormat="1" applyFont="1" applyFill="1" applyBorder="1" applyAlignment="1" applyProtection="1">
      <alignment horizontal="center" vertical="center"/>
      <protection locked="0"/>
    </xf>
    <xf numFmtId="0" fontId="1" fillId="2" borderId="8" xfId="1" applyNumberFormat="1" applyFont="1" applyFill="1" applyBorder="1" applyAlignment="1" applyProtection="1">
      <alignment horizontal="center" vertical="center"/>
      <protection locked="0"/>
    </xf>
    <xf numFmtId="0" fontId="10" fillId="3" borderId="17" xfId="1" applyFont="1" applyFill="1" applyBorder="1" applyAlignment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0" fillId="2" borderId="57" xfId="0" applyFill="1" applyBorder="1" applyAlignment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>
      <alignment horizontal="center"/>
    </xf>
    <xf numFmtId="0" fontId="10" fillId="3" borderId="17" xfId="1" applyFont="1" applyFill="1" applyBorder="1" applyAlignment="1">
      <alignment horizontal="center" vertical="center"/>
    </xf>
    <xf numFmtId="0" fontId="18" fillId="2" borderId="35" xfId="2" applyNumberFormat="1" applyFont="1" applyFill="1" applyBorder="1" applyAlignment="1" applyProtection="1">
      <alignment horizontal="center" vertical="center"/>
      <protection locked="0"/>
    </xf>
    <xf numFmtId="0" fontId="1" fillId="2" borderId="57" xfId="1" applyFill="1" applyBorder="1" applyAlignment="1" applyProtection="1">
      <alignment horizontal="center" vertical="center"/>
      <protection locked="0"/>
    </xf>
    <xf numFmtId="165" fontId="8" fillId="4" borderId="49" xfId="1" applyNumberFormat="1" applyFont="1" applyFill="1" applyBorder="1" applyAlignment="1" applyProtection="1">
      <alignment horizontal="center" vertical="center" shrinkToFit="1"/>
    </xf>
    <xf numFmtId="165" fontId="8" fillId="4" borderId="58" xfId="1" applyNumberFormat="1" applyFont="1" applyFill="1" applyBorder="1" applyAlignment="1" applyProtection="1">
      <alignment horizontal="center" vertical="center" shrinkToFit="1"/>
    </xf>
    <xf numFmtId="165" fontId="8" fillId="4" borderId="59" xfId="1" applyNumberFormat="1" applyFont="1" applyFill="1" applyBorder="1" applyAlignment="1" applyProtection="1">
      <alignment horizontal="center" vertical="center" shrinkToFit="1"/>
    </xf>
    <xf numFmtId="0" fontId="1" fillId="2" borderId="60" xfId="1" applyFill="1" applyBorder="1" applyAlignment="1" applyProtection="1">
      <alignment horizontal="center" vertical="center"/>
      <protection locked="0"/>
    </xf>
    <xf numFmtId="0" fontId="1" fillId="2" borderId="26" xfId="1" applyFill="1" applyBorder="1" applyAlignment="1" applyProtection="1">
      <alignment horizontal="center" vertical="center"/>
      <protection locked="0"/>
    </xf>
    <xf numFmtId="0" fontId="2" fillId="2" borderId="21" xfId="2" applyNumberFormat="1" applyFont="1" applyFill="1" applyBorder="1" applyAlignment="1" applyProtection="1">
      <alignment horizontal="center"/>
      <protection locked="0"/>
    </xf>
    <xf numFmtId="0" fontId="2" fillId="2" borderId="18" xfId="2" applyNumberFormat="1" applyFont="1" applyFill="1" applyBorder="1" applyAlignment="1" applyProtection="1">
      <alignment horizontal="center"/>
      <protection locked="0"/>
    </xf>
    <xf numFmtId="0" fontId="1" fillId="2" borderId="31" xfId="1" applyFill="1" applyBorder="1" applyAlignment="1" applyProtection="1">
      <alignment horizontal="center" vertical="center"/>
      <protection locked="0"/>
    </xf>
    <xf numFmtId="0" fontId="8" fillId="2" borderId="58" xfId="1" applyNumberFormat="1" applyFont="1" applyFill="1" applyBorder="1" applyAlignment="1" applyProtection="1">
      <alignment horizontal="center" vertical="center" shrinkToFit="1"/>
    </xf>
    <xf numFmtId="0" fontId="1" fillId="2" borderId="11" xfId="3" applyNumberFormat="1" applyFont="1" applyFill="1" applyBorder="1" applyAlignment="1" applyProtection="1">
      <alignment horizontal="center" vertical="center"/>
      <protection locked="0"/>
    </xf>
    <xf numFmtId="0" fontId="1" fillId="2" borderId="8" xfId="3" applyNumberFormat="1" applyFont="1" applyFill="1" applyBorder="1" applyAlignment="1" applyProtection="1">
      <alignment horizontal="center" vertical="center"/>
      <protection locked="0"/>
    </xf>
    <xf numFmtId="165" fontId="1" fillId="2" borderId="0" xfId="1" applyNumberFormat="1" applyFill="1" applyBorder="1" applyAlignment="1" applyProtection="1">
      <alignment horizontal="center"/>
      <protection locked="0"/>
    </xf>
    <xf numFmtId="9" fontId="1" fillId="2" borderId="0" xfId="1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9" fontId="15" fillId="2" borderId="62" xfId="0" applyNumberFormat="1" applyFont="1" applyFill="1" applyBorder="1" applyAlignment="1">
      <alignment horizontal="center" vertical="center" wrapText="1"/>
    </xf>
    <xf numFmtId="9" fontId="15" fillId="2" borderId="67" xfId="0" applyNumberFormat="1" applyFont="1" applyFill="1" applyBorder="1" applyAlignment="1">
      <alignment horizontal="center" vertical="center" wrapText="1"/>
    </xf>
    <xf numFmtId="9" fontId="15" fillId="4" borderId="67" xfId="0" applyNumberFormat="1" applyFont="1" applyFill="1" applyBorder="1" applyAlignment="1">
      <alignment horizontal="center" vertical="center" wrapText="1"/>
    </xf>
    <xf numFmtId="0" fontId="22" fillId="4" borderId="46" xfId="0" applyNumberFormat="1" applyFont="1" applyFill="1" applyBorder="1" applyAlignment="1">
      <alignment horizontal="center" vertical="center" wrapText="1"/>
    </xf>
    <xf numFmtId="0" fontId="22" fillId="4" borderId="46" xfId="3" applyNumberFormat="1" applyFont="1" applyFill="1" applyBorder="1" applyAlignment="1">
      <alignment horizontal="center" vertical="center" wrapText="1"/>
    </xf>
    <xf numFmtId="9" fontId="15" fillId="2" borderId="52" xfId="0" applyNumberFormat="1" applyFont="1" applyFill="1" applyBorder="1" applyAlignment="1">
      <alignment horizontal="center" vertical="center" wrapText="1"/>
    </xf>
    <xf numFmtId="0" fontId="0" fillId="2" borderId="67" xfId="3" applyNumberFormat="1" applyFont="1" applyFill="1" applyBorder="1" applyAlignment="1">
      <alignment horizontal="center" vertical="center" wrapText="1"/>
    </xf>
    <xf numFmtId="9" fontId="15" fillId="2" borderId="46" xfId="0" applyNumberFormat="1" applyFont="1" applyFill="1" applyBorder="1" applyAlignment="1">
      <alignment horizontal="center" vertical="center" wrapText="1"/>
    </xf>
    <xf numFmtId="0" fontId="0" fillId="2" borderId="68" xfId="3" applyNumberFormat="1" applyFont="1" applyFill="1" applyBorder="1" applyAlignment="1">
      <alignment horizontal="center" vertical="center" wrapText="1"/>
    </xf>
    <xf numFmtId="9" fontId="0" fillId="2" borderId="25" xfId="0" applyNumberFormat="1" applyFill="1" applyBorder="1" applyAlignment="1">
      <alignment horizontal="center" vertical="center" wrapText="1"/>
    </xf>
    <xf numFmtId="9" fontId="15" fillId="2" borderId="45" xfId="0" applyNumberFormat="1" applyFont="1" applyFill="1" applyBorder="1" applyAlignment="1">
      <alignment horizontal="center" vertical="center" wrapText="1"/>
    </xf>
    <xf numFmtId="0" fontId="23" fillId="5" borderId="54" xfId="0" applyFont="1" applyFill="1" applyBorder="1" applyAlignment="1">
      <alignment horizontal="center" vertical="center"/>
    </xf>
    <xf numFmtId="9" fontId="15" fillId="2" borderId="70" xfId="0" applyNumberFormat="1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/>
    </xf>
    <xf numFmtId="0" fontId="14" fillId="2" borderId="54" xfId="0" applyFont="1" applyFill="1" applyBorder="1" applyAlignment="1">
      <alignment horizontal="center" vertical="center" wrapText="1"/>
    </xf>
    <xf numFmtId="9" fontId="15" fillId="2" borderId="68" xfId="0" applyNumberFormat="1" applyFont="1" applyFill="1" applyBorder="1" applyAlignment="1">
      <alignment horizontal="center" vertical="center" wrapText="1"/>
    </xf>
    <xf numFmtId="9" fontId="0" fillId="2" borderId="67" xfId="0" applyNumberForma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0" borderId="0" xfId="0" applyFont="1"/>
    <xf numFmtId="9" fontId="0" fillId="0" borderId="63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5" fillId="2" borderId="31" xfId="4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25" fillId="2" borderId="61" xfId="4" applyFill="1" applyBorder="1" applyAlignment="1">
      <alignment horizontal="center" vertical="center" wrapText="1"/>
    </xf>
    <xf numFmtId="9" fontId="0" fillId="0" borderId="6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65" fontId="8" fillId="4" borderId="3" xfId="1" applyNumberFormat="1" applyFont="1" applyFill="1" applyBorder="1" applyAlignment="1" applyProtection="1">
      <alignment horizontal="center" vertical="center" shrinkToFit="1"/>
    </xf>
    <xf numFmtId="0" fontId="1" fillId="2" borderId="5" xfId="1" applyNumberFormat="1" applyFont="1" applyFill="1" applyBorder="1" applyAlignment="1" applyProtection="1">
      <alignment horizontal="center" vertical="center"/>
      <protection locked="0"/>
    </xf>
    <xf numFmtId="0" fontId="1" fillId="2" borderId="36" xfId="1" applyFont="1" applyFill="1" applyBorder="1" applyAlignment="1" applyProtection="1">
      <alignment horizontal="center" vertical="center" wrapText="1"/>
      <protection locked="0"/>
    </xf>
    <xf numFmtId="0" fontId="1" fillId="2" borderId="37" xfId="1" applyFont="1" applyFill="1" applyBorder="1" applyAlignment="1" applyProtection="1">
      <alignment horizontal="center" vertical="center" wrapText="1"/>
      <protection locked="0"/>
    </xf>
    <xf numFmtId="0" fontId="1" fillId="2" borderId="38" xfId="1" applyFont="1" applyFill="1" applyBorder="1" applyAlignment="1" applyProtection="1">
      <alignment horizontal="center" vertical="center" wrapText="1"/>
      <protection locked="0"/>
    </xf>
    <xf numFmtId="0" fontId="1" fillId="2" borderId="56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Border="1" applyAlignment="1" applyProtection="1">
      <alignment horizontal="center" vertical="center" wrapText="1"/>
      <protection locked="0"/>
    </xf>
    <xf numFmtId="0" fontId="1" fillId="2" borderId="72" xfId="1" applyFont="1" applyFill="1" applyBorder="1" applyAlignment="1" applyProtection="1">
      <alignment horizontal="center" vertical="center" wrapText="1"/>
      <protection locked="0"/>
    </xf>
    <xf numFmtId="0" fontId="1" fillId="2" borderId="39" xfId="1" applyFont="1" applyFill="1" applyBorder="1" applyAlignment="1" applyProtection="1">
      <alignment horizontal="center" vertical="center" wrapText="1"/>
      <protection locked="0"/>
    </xf>
    <xf numFmtId="0" fontId="1" fillId="2" borderId="40" xfId="1" applyFont="1" applyFill="1" applyBorder="1" applyAlignment="1" applyProtection="1">
      <alignment horizontal="center" vertical="center" wrapText="1"/>
      <protection locked="0"/>
    </xf>
    <xf numFmtId="0" fontId="1" fillId="2" borderId="41" xfId="1" applyFont="1" applyFill="1" applyBorder="1" applyAlignment="1" applyProtection="1">
      <alignment horizontal="center" vertical="center" wrapText="1"/>
      <protection locked="0"/>
    </xf>
    <xf numFmtId="0" fontId="12" fillId="3" borderId="14" xfId="1" applyFont="1" applyFill="1" applyBorder="1" applyAlignment="1">
      <alignment horizontal="center"/>
    </xf>
    <xf numFmtId="0" fontId="12" fillId="3" borderId="15" xfId="1" applyFont="1" applyFill="1" applyBorder="1" applyAlignment="1">
      <alignment horizontal="center"/>
    </xf>
    <xf numFmtId="0" fontId="12" fillId="3" borderId="16" xfId="1" applyFont="1" applyFill="1" applyBorder="1" applyAlignment="1">
      <alignment horizontal="center"/>
    </xf>
    <xf numFmtId="0" fontId="19" fillId="2" borderId="15" xfId="1" applyFont="1" applyFill="1" applyBorder="1" applyAlignment="1">
      <alignment horizontal="center" vertical="center"/>
    </xf>
    <xf numFmtId="0" fontId="19" fillId="2" borderId="16" xfId="1" applyFont="1" applyFill="1" applyBorder="1" applyAlignment="1">
      <alignment horizontal="center" vertical="center"/>
    </xf>
    <xf numFmtId="0" fontId="18" fillId="2" borderId="15" xfId="1" applyNumberFormat="1" applyFont="1" applyFill="1" applyBorder="1" applyAlignment="1">
      <alignment horizontal="center"/>
    </xf>
    <xf numFmtId="0" fontId="18" fillId="2" borderId="16" xfId="1" applyNumberFormat="1" applyFont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6" fillId="2" borderId="14" xfId="1" applyFont="1" applyFill="1" applyBorder="1" applyAlignment="1" applyProtection="1">
      <alignment horizontal="center" vertical="center" wrapText="1"/>
      <protection locked="0"/>
    </xf>
    <xf numFmtId="0" fontId="6" fillId="2" borderId="15" xfId="1" applyFont="1" applyFill="1" applyBorder="1" applyAlignment="1" applyProtection="1">
      <alignment horizontal="center" vertical="center" wrapText="1"/>
      <protection locked="0"/>
    </xf>
    <xf numFmtId="0" fontId="6" fillId="2" borderId="16" xfId="1" applyFont="1" applyFill="1" applyBorder="1" applyAlignment="1" applyProtection="1">
      <alignment horizontal="center" vertical="center" wrapText="1"/>
      <protection locked="0"/>
    </xf>
    <xf numFmtId="0" fontId="4" fillId="2" borderId="14" xfId="1" applyFont="1" applyFill="1" applyBorder="1" applyAlignment="1" applyProtection="1">
      <alignment horizontal="center" vertical="center" wrapText="1"/>
      <protection locked="0"/>
    </xf>
    <xf numFmtId="0" fontId="4" fillId="2" borderId="15" xfId="1" applyFont="1" applyFill="1" applyBorder="1" applyAlignment="1" applyProtection="1">
      <alignment horizontal="center" vertical="center" wrapText="1"/>
      <protection locked="0"/>
    </xf>
    <xf numFmtId="0" fontId="4" fillId="2" borderId="16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19" fillId="2" borderId="12" xfId="1" applyFont="1" applyFill="1" applyBorder="1" applyAlignment="1">
      <alignment horizontal="center" vertical="center" wrapText="1"/>
    </xf>
    <xf numFmtId="0" fontId="19" fillId="2" borderId="2" xfId="1" applyFont="1" applyFill="1" applyBorder="1" applyAlignment="1">
      <alignment horizontal="center" vertical="center" wrapText="1"/>
    </xf>
    <xf numFmtId="0" fontId="19" fillId="2" borderId="13" xfId="1" applyFont="1" applyFill="1" applyBorder="1" applyAlignment="1">
      <alignment horizontal="center" vertical="center" wrapText="1"/>
    </xf>
    <xf numFmtId="0" fontId="10" fillId="3" borderId="42" xfId="1" applyFont="1" applyFill="1" applyBorder="1" applyAlignment="1">
      <alignment horizontal="center" vertical="center"/>
    </xf>
    <xf numFmtId="0" fontId="10" fillId="3" borderId="43" xfId="1" applyFont="1" applyFill="1" applyBorder="1" applyAlignment="1">
      <alignment horizontal="center" vertical="center"/>
    </xf>
    <xf numFmtId="0" fontId="10" fillId="3" borderId="44" xfId="1" applyFont="1" applyFill="1" applyBorder="1" applyAlignment="1">
      <alignment horizontal="center" vertical="center"/>
    </xf>
    <xf numFmtId="0" fontId="19" fillId="2" borderId="27" xfId="1" applyFont="1" applyFill="1" applyBorder="1" applyAlignment="1">
      <alignment horizontal="center" vertical="center" wrapText="1"/>
    </xf>
    <xf numFmtId="0" fontId="19" fillId="2" borderId="26" xfId="1" applyFont="1" applyFill="1" applyBorder="1" applyAlignment="1">
      <alignment horizontal="center" vertical="center" wrapText="1"/>
    </xf>
    <xf numFmtId="0" fontId="19" fillId="2" borderId="47" xfId="1" applyFont="1" applyFill="1" applyBorder="1" applyAlignment="1">
      <alignment horizontal="center" vertical="center" wrapText="1"/>
    </xf>
    <xf numFmtId="2" fontId="8" fillId="2" borderId="37" xfId="1" applyNumberFormat="1" applyFont="1" applyFill="1" applyBorder="1" applyAlignment="1">
      <alignment horizontal="center" vertical="center"/>
    </xf>
    <xf numFmtId="2" fontId="8" fillId="2" borderId="40" xfId="1" applyNumberFormat="1" applyFont="1" applyFill="1" applyBorder="1" applyAlignment="1">
      <alignment horizontal="center" vertical="center"/>
    </xf>
    <xf numFmtId="0" fontId="10" fillId="3" borderId="18" xfId="1" applyFont="1" applyFill="1" applyBorder="1" applyAlignment="1" applyProtection="1">
      <alignment horizontal="center" vertical="center"/>
      <protection locked="0"/>
    </xf>
    <xf numFmtId="0" fontId="10" fillId="3" borderId="25" xfId="1" applyFont="1" applyFill="1" applyBorder="1" applyAlignment="1" applyProtection="1">
      <alignment horizontal="center" vertical="center"/>
      <protection locked="0"/>
    </xf>
    <xf numFmtId="0" fontId="10" fillId="3" borderId="14" xfId="1" applyFont="1" applyFill="1" applyBorder="1" applyAlignment="1" applyProtection="1">
      <alignment horizontal="center" vertical="center"/>
      <protection locked="0"/>
    </xf>
    <xf numFmtId="0" fontId="10" fillId="3" borderId="15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horizontal="center" vertical="center"/>
      <protection locked="0"/>
    </xf>
    <xf numFmtId="0" fontId="10" fillId="3" borderId="21" xfId="1" applyFont="1" applyFill="1" applyBorder="1" applyAlignment="1" applyProtection="1">
      <alignment horizontal="center" vertical="center"/>
      <protection locked="0"/>
    </xf>
    <xf numFmtId="0" fontId="10" fillId="3" borderId="17" xfId="1" applyFont="1" applyFill="1" applyBorder="1" applyAlignment="1" applyProtection="1">
      <alignment horizontal="center" vertical="center"/>
      <protection locked="0"/>
    </xf>
    <xf numFmtId="0" fontId="10" fillId="3" borderId="19" xfId="1" applyFont="1" applyFill="1" applyBorder="1" applyAlignment="1" applyProtection="1">
      <alignment horizontal="center" vertical="center"/>
      <protection locked="0"/>
    </xf>
    <xf numFmtId="3" fontId="13" fillId="2" borderId="14" xfId="1" applyNumberFormat="1" applyFont="1" applyFill="1" applyBorder="1" applyAlignment="1" applyProtection="1">
      <alignment horizontal="center" vertical="center" wrapText="1" shrinkToFit="1"/>
      <protection locked="0"/>
    </xf>
    <xf numFmtId="3" fontId="13" fillId="2" borderId="15" xfId="1" applyNumberFormat="1" applyFont="1" applyFill="1" applyBorder="1" applyAlignment="1" applyProtection="1">
      <alignment horizontal="center" vertical="center" wrapText="1" shrinkToFit="1"/>
      <protection locked="0"/>
    </xf>
    <xf numFmtId="0" fontId="19" fillId="2" borderId="14" xfId="1" applyFont="1" applyFill="1" applyBorder="1" applyAlignment="1" applyProtection="1">
      <alignment horizontal="center" vertical="center" wrapText="1"/>
      <protection locked="0"/>
    </xf>
    <xf numFmtId="0" fontId="19" fillId="2" borderId="15" xfId="1" applyFont="1" applyFill="1" applyBorder="1" applyAlignment="1" applyProtection="1">
      <alignment horizontal="center" vertical="center" wrapText="1"/>
      <protection locked="0"/>
    </xf>
    <xf numFmtId="0" fontId="19" fillId="2" borderId="16" xfId="1" applyFont="1" applyFill="1" applyBorder="1" applyAlignment="1" applyProtection="1">
      <alignment horizontal="center" vertical="center" wrapText="1"/>
      <protection locked="0"/>
    </xf>
    <xf numFmtId="0" fontId="20" fillId="2" borderId="14" xfId="1" applyFont="1" applyFill="1" applyBorder="1" applyAlignment="1" applyProtection="1">
      <alignment horizontal="center" vertical="center" wrapText="1"/>
      <protection locked="0"/>
    </xf>
    <xf numFmtId="0" fontId="20" fillId="2" borderId="15" xfId="1" applyFont="1" applyFill="1" applyBorder="1" applyAlignment="1" applyProtection="1">
      <alignment horizontal="center" vertical="center" wrapText="1"/>
      <protection locked="0"/>
    </xf>
    <xf numFmtId="0" fontId="20" fillId="2" borderId="16" xfId="1" applyFont="1" applyFill="1" applyBorder="1" applyAlignment="1" applyProtection="1">
      <alignment horizontal="center" vertical="center" wrapText="1"/>
      <protection locked="0"/>
    </xf>
    <xf numFmtId="0" fontId="19" fillId="0" borderId="14" xfId="1" applyFont="1" applyFill="1" applyBorder="1" applyAlignment="1">
      <alignment horizontal="center" vertical="center" wrapText="1"/>
    </xf>
    <xf numFmtId="0" fontId="19" fillId="0" borderId="16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47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/>
    </xf>
    <xf numFmtId="0" fontId="10" fillId="3" borderId="16" xfId="1" applyFont="1" applyFill="1" applyBorder="1" applyAlignment="1">
      <alignment horizontal="center"/>
    </xf>
    <xf numFmtId="0" fontId="1" fillId="2" borderId="9" xfId="1" applyFont="1" applyFill="1" applyBorder="1" applyAlignment="1" applyProtection="1">
      <alignment horizontal="center" vertical="center" wrapText="1"/>
      <protection locked="0"/>
    </xf>
    <xf numFmtId="0" fontId="1" fillId="2" borderId="7" xfId="1" applyFont="1" applyFill="1" applyBorder="1" applyAlignment="1" applyProtection="1">
      <alignment horizontal="center" vertical="center" wrapText="1"/>
      <protection locked="0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30" xfId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30" xfId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Alignment="1" applyProtection="1">
      <alignment horizontal="center" vertical="center" wrapText="1"/>
      <protection locked="0"/>
    </xf>
    <xf numFmtId="0" fontId="1" fillId="2" borderId="11" xfId="1" applyFill="1" applyBorder="1" applyAlignment="1" applyProtection="1">
      <alignment horizontal="center" vertical="center" wrapText="1"/>
      <protection locked="0"/>
    </xf>
    <xf numFmtId="10" fontId="1" fillId="2" borderId="76" xfId="1" applyNumberFormat="1" applyFont="1" applyFill="1" applyBorder="1" applyAlignment="1" applyProtection="1">
      <alignment horizontal="center" vertical="center"/>
      <protection locked="0"/>
    </xf>
    <xf numFmtId="10" fontId="1" fillId="2" borderId="63" xfId="1" applyNumberFormat="1" applyFont="1" applyFill="1" applyBorder="1" applyAlignment="1" applyProtection="1">
      <alignment horizontal="center" vertical="center"/>
      <protection locked="0"/>
    </xf>
    <xf numFmtId="10" fontId="1" fillId="2" borderId="13" xfId="1" applyNumberFormat="1" applyFont="1" applyFill="1" applyBorder="1" applyAlignment="1" applyProtection="1">
      <alignment horizontal="center" vertical="center"/>
      <protection locked="0"/>
    </xf>
    <xf numFmtId="0" fontId="1" fillId="2" borderId="73" xfId="1" applyFont="1" applyFill="1" applyBorder="1" applyAlignment="1" applyProtection="1">
      <alignment horizontal="center" vertical="center" wrapText="1"/>
      <protection locked="0"/>
    </xf>
    <xf numFmtId="0" fontId="1" fillId="2" borderId="74" xfId="1" applyFont="1" applyFill="1" applyBorder="1" applyAlignment="1" applyProtection="1">
      <alignment horizontal="center" vertical="center" wrapText="1"/>
      <protection locked="0"/>
    </xf>
    <xf numFmtId="0" fontId="1" fillId="2" borderId="75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Border="1" applyAlignment="1" applyProtection="1">
      <alignment horizontal="center" vertical="center"/>
      <protection locked="0"/>
    </xf>
    <xf numFmtId="0" fontId="1" fillId="2" borderId="0" xfId="1" applyFill="1" applyBorder="1" applyAlignment="1" applyProtection="1">
      <alignment horizontal="center" vertical="center"/>
      <protection locked="0"/>
    </xf>
    <xf numFmtId="10" fontId="1" fillId="2" borderId="47" xfId="1" applyNumberFormat="1" applyFont="1" applyFill="1" applyBorder="1" applyAlignment="1" applyProtection="1">
      <alignment horizontal="center" vertical="center"/>
      <protection locked="0"/>
    </xf>
    <xf numFmtId="10" fontId="1" fillId="2" borderId="44" xfId="1" applyNumberFormat="1" applyFont="1" applyFill="1" applyBorder="1" applyAlignment="1" applyProtection="1">
      <alignment horizontal="center" vertical="center"/>
      <protection locked="0"/>
    </xf>
    <xf numFmtId="9" fontId="18" fillId="2" borderId="15" xfId="1" applyNumberFormat="1" applyFont="1" applyFill="1" applyBorder="1" applyAlignment="1">
      <alignment horizontal="center"/>
    </xf>
    <xf numFmtId="0" fontId="18" fillId="2" borderId="15" xfId="1" applyFont="1" applyFill="1" applyBorder="1" applyAlignment="1">
      <alignment horizontal="center"/>
    </xf>
    <xf numFmtId="0" fontId="18" fillId="2" borderId="16" xfId="1" applyFont="1" applyFill="1" applyBorder="1" applyAlignment="1">
      <alignment horizontal="center"/>
    </xf>
    <xf numFmtId="0" fontId="10" fillId="3" borderId="28" xfId="1" applyFont="1" applyFill="1" applyBorder="1" applyAlignment="1">
      <alignment horizontal="center" vertical="center"/>
    </xf>
    <xf numFmtId="0" fontId="10" fillId="3" borderId="57" xfId="1" applyFont="1" applyFill="1" applyBorder="1" applyAlignment="1">
      <alignment horizontal="center" vertical="center"/>
    </xf>
    <xf numFmtId="0" fontId="10" fillId="3" borderId="63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/>
    </xf>
    <xf numFmtId="0" fontId="19" fillId="2" borderId="32" xfId="1" applyFont="1" applyFill="1" applyBorder="1" applyAlignment="1">
      <alignment horizontal="center" vertical="center" wrapText="1"/>
    </xf>
    <xf numFmtId="0" fontId="19" fillId="2" borderId="33" xfId="1" applyFont="1" applyFill="1" applyBorder="1" applyAlignment="1">
      <alignment horizontal="center" vertical="center" wrapText="1"/>
    </xf>
    <xf numFmtId="0" fontId="19" fillId="2" borderId="34" xfId="1" applyFont="1" applyFill="1" applyBorder="1" applyAlignment="1">
      <alignment horizontal="center" vertical="center" wrapText="1"/>
    </xf>
    <xf numFmtId="9" fontId="1" fillId="2" borderId="36" xfId="1" applyNumberFormat="1" applyFill="1" applyBorder="1" applyAlignment="1">
      <alignment horizontal="center" vertical="center"/>
    </xf>
    <xf numFmtId="0" fontId="1" fillId="2" borderId="56" xfId="1" applyFill="1" applyBorder="1" applyAlignment="1">
      <alignment horizontal="center" vertical="center"/>
    </xf>
    <xf numFmtId="0" fontId="1" fillId="2" borderId="39" xfId="1" applyFill="1" applyBorder="1" applyAlignment="1">
      <alignment horizontal="center" vertical="center"/>
    </xf>
    <xf numFmtId="0" fontId="19" fillId="2" borderId="22" xfId="1" applyFont="1" applyFill="1" applyBorder="1" applyAlignment="1">
      <alignment horizontal="center" vertical="center" wrapText="1"/>
    </xf>
    <xf numFmtId="0" fontId="19" fillId="2" borderId="23" xfId="1" applyFont="1" applyFill="1" applyBorder="1" applyAlignment="1">
      <alignment horizontal="center" vertical="center" wrapText="1"/>
    </xf>
    <xf numFmtId="0" fontId="19" fillId="2" borderId="24" xfId="1" applyFont="1" applyFill="1" applyBorder="1" applyAlignment="1">
      <alignment horizontal="center" vertical="center" wrapText="1"/>
    </xf>
    <xf numFmtId="165" fontId="20" fillId="4" borderId="14" xfId="1" applyNumberFormat="1" applyFont="1" applyFill="1" applyBorder="1" applyAlignment="1" applyProtection="1">
      <alignment horizontal="center" vertical="center" shrinkToFit="1"/>
    </xf>
    <xf numFmtId="165" fontId="20" fillId="4" borderId="15" xfId="1" applyNumberFormat="1" applyFont="1" applyFill="1" applyBorder="1" applyAlignment="1" applyProtection="1">
      <alignment horizontal="center" vertical="center" shrinkToFit="1"/>
    </xf>
    <xf numFmtId="165" fontId="20" fillId="4" borderId="21" xfId="1" applyNumberFormat="1" applyFont="1" applyFill="1" applyBorder="1" applyAlignment="1" applyProtection="1">
      <alignment horizontal="center" vertical="center" shrinkToFit="1"/>
    </xf>
    <xf numFmtId="0" fontId="1" fillId="2" borderId="32" xfId="1" applyFill="1" applyBorder="1" applyAlignment="1" applyProtection="1">
      <alignment horizontal="center" vertical="center"/>
      <protection locked="0"/>
    </xf>
    <xf numFmtId="0" fontId="1" fillId="2" borderId="33" xfId="1" applyFill="1" applyBorder="1" applyAlignment="1" applyProtection="1">
      <alignment horizontal="center" vertical="center"/>
      <protection locked="0"/>
    </xf>
    <xf numFmtId="0" fontId="1" fillId="2" borderId="61" xfId="1" applyFill="1" applyBorder="1" applyAlignment="1" applyProtection="1">
      <alignment horizontal="center" vertical="center"/>
      <protection locked="0"/>
    </xf>
    <xf numFmtId="0" fontId="1" fillId="2" borderId="20" xfId="1" applyFill="1" applyBorder="1" applyAlignment="1" applyProtection="1">
      <alignment horizontal="center" vertical="center"/>
      <protection locked="0"/>
    </xf>
    <xf numFmtId="0" fontId="1" fillId="2" borderId="50" xfId="1" applyFill="1" applyBorder="1" applyAlignment="1" applyProtection="1">
      <alignment horizontal="center" vertical="center"/>
      <protection locked="0"/>
    </xf>
    <xf numFmtId="0" fontId="1" fillId="2" borderId="9" xfId="1" applyFill="1" applyBorder="1" applyAlignment="1" applyProtection="1">
      <alignment horizontal="center" vertical="center"/>
      <protection locked="0"/>
    </xf>
    <xf numFmtId="0" fontId="1" fillId="2" borderId="62" xfId="1" applyFill="1" applyBorder="1" applyAlignment="1" applyProtection="1">
      <alignment horizontal="center" vertical="center"/>
      <protection locked="0"/>
    </xf>
    <xf numFmtId="0" fontId="1" fillId="2" borderId="34" xfId="1" applyFill="1" applyBorder="1" applyAlignment="1" applyProtection="1">
      <alignment horizontal="center" vertical="center"/>
      <protection locked="0"/>
    </xf>
    <xf numFmtId="0" fontId="1" fillId="2" borderId="52" xfId="1" applyFill="1" applyBorder="1" applyAlignment="1" applyProtection="1">
      <alignment horizontal="center" vertical="center"/>
      <protection locked="0"/>
    </xf>
    <xf numFmtId="0" fontId="1" fillId="2" borderId="51" xfId="1" applyFill="1" applyBorder="1" applyAlignment="1" applyProtection="1">
      <alignment horizontal="center" vertical="center"/>
      <protection locked="0"/>
    </xf>
    <xf numFmtId="9" fontId="2" fillId="2" borderId="14" xfId="2" applyFont="1" applyFill="1" applyBorder="1" applyAlignment="1" applyProtection="1">
      <alignment horizontal="center"/>
      <protection locked="0"/>
    </xf>
    <xf numFmtId="9" fontId="2" fillId="2" borderId="15" xfId="2" applyFont="1" applyFill="1" applyBorder="1" applyAlignment="1" applyProtection="1">
      <alignment horizontal="center"/>
      <protection locked="0"/>
    </xf>
    <xf numFmtId="9" fontId="2" fillId="2" borderId="16" xfId="2" applyFont="1" applyFill="1" applyBorder="1" applyAlignment="1" applyProtection="1">
      <alignment horizontal="center"/>
      <protection locked="0"/>
    </xf>
    <xf numFmtId="0" fontId="1" fillId="2" borderId="29" xfId="1" applyFont="1" applyFill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2" fillId="2" borderId="32" xfId="1" applyFont="1" applyFill="1" applyBorder="1" applyAlignment="1" applyProtection="1">
      <alignment horizontal="center" vertical="center"/>
      <protection locked="0"/>
    </xf>
    <xf numFmtId="0" fontId="2" fillId="2" borderId="33" xfId="1" applyFont="1" applyFill="1" applyBorder="1" applyAlignment="1" applyProtection="1">
      <alignment horizontal="center" vertical="center"/>
      <protection locked="0"/>
    </xf>
    <xf numFmtId="0" fontId="2" fillId="2" borderId="34" xfId="1" applyFont="1" applyFill="1" applyBorder="1" applyAlignment="1" applyProtection="1">
      <alignment horizontal="center" vertical="center"/>
      <protection locked="0"/>
    </xf>
    <xf numFmtId="0" fontId="2" fillId="2" borderId="14" xfId="2" applyNumberFormat="1" applyFont="1" applyFill="1" applyBorder="1" applyAlignment="1" applyProtection="1">
      <alignment horizontal="center"/>
      <protection locked="0"/>
    </xf>
    <xf numFmtId="0" fontId="2" fillId="2" borderId="15" xfId="2" applyNumberFormat="1" applyFont="1" applyFill="1" applyBorder="1" applyAlignment="1" applyProtection="1">
      <alignment horizontal="center"/>
      <protection locked="0"/>
    </xf>
    <xf numFmtId="0" fontId="2" fillId="2" borderId="16" xfId="2" applyNumberFormat="1" applyFont="1" applyFill="1" applyBorder="1" applyAlignment="1" applyProtection="1">
      <alignment horizontal="center"/>
      <protection locked="0"/>
    </xf>
    <xf numFmtId="165" fontId="2" fillId="2" borderId="54" xfId="2" applyNumberFormat="1" applyFont="1" applyFill="1" applyBorder="1" applyAlignment="1" applyProtection="1">
      <alignment horizontal="center" vertical="center"/>
      <protection locked="0"/>
    </xf>
    <xf numFmtId="165" fontId="2" fillId="2" borderId="55" xfId="2" applyNumberFormat="1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>
      <alignment horizontal="center" vertical="center"/>
    </xf>
    <xf numFmtId="0" fontId="23" fillId="5" borderId="2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39" xfId="0" applyBorder="1" applyAlignment="1">
      <alignment horizontal="center"/>
    </xf>
    <xf numFmtId="0" fontId="21" fillId="3" borderId="36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72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/>
    </xf>
    <xf numFmtId="0" fontId="21" fillId="3" borderId="41" xfId="0" applyFont="1" applyFill="1" applyBorder="1" applyAlignment="1">
      <alignment horizontal="center" vertical="center"/>
    </xf>
    <xf numFmtId="0" fontId="14" fillId="2" borderId="54" xfId="0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/>
    </xf>
    <xf numFmtId="0" fontId="14" fillId="2" borderId="54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5">
    <cellStyle name="Hipervínculo" xfId="4" builtinId="8"/>
    <cellStyle name="Millares" xfId="3" builtinId="3"/>
    <cellStyle name="Normal" xfId="0" builtinId="0"/>
    <cellStyle name="Normal 2" xfId="1" xr:uid="{00000000-0005-0000-0000-000003000000}"/>
    <cellStyle name="Porcentaje" xfId="2" builtinId="5"/>
  </cellStyles>
  <dxfs count="26"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Grafico del Indicador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4D9-41C9-8F7C-BDF5836D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15264"/>
        <c:axId val="171517056"/>
      </c:barChart>
      <c:catAx>
        <c:axId val="1715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51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51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51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711" r="0.75000000000000711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  <c:spPr>
        <a:blipFill dpi="0" rotWithShape="1">
          <a:blip xmlns:r="http://schemas.openxmlformats.org/officeDocument/2006/relationships" r:embed="rId1">
            <a:alphaModFix amt="36000"/>
          </a:blip>
          <a:srcRect/>
          <a:stretch>
            <a:fillRect/>
          </a:stretch>
        </a:blipFill>
      </c:spPr>
    </c:sideWall>
    <c:backWall>
      <c:thickness val="0"/>
      <c:spPr>
        <a:blipFill dpi="0" rotWithShape="1">
          <a:blip xmlns:r="http://schemas.openxmlformats.org/officeDocument/2006/relationships" r:embed="rId1">
            <a:alphaModFix amt="36000"/>
          </a:blip>
          <a:srcRect/>
          <a:stretch>
            <a:fillRect/>
          </a:stretch>
        </a:blipFill>
      </c:spPr>
    </c:backWall>
    <c:plotArea>
      <c:layout>
        <c:manualLayout>
          <c:layoutTarget val="inner"/>
          <c:xMode val="edge"/>
          <c:yMode val="edge"/>
          <c:x val="9.9002322384264582E-2"/>
          <c:y val="4.2908288637833317E-2"/>
          <c:w val="0.87011987512180056"/>
          <c:h val="0.744331697668226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'Satisf. '!$E$4:$G$4</c:f>
              <c:strCache>
                <c:ptCount val="1"/>
                <c:pt idx="0">
                  <c:v>Indicador </c:v>
                </c:pt>
              </c:strCache>
            </c:strRef>
          </c:tx>
          <c:spPr>
            <a:solidFill>
              <a:schemeClr val="tx2"/>
            </a:solidFill>
            <a:ln w="28575"/>
          </c:spPr>
          <c:invertIfNegative val="0"/>
          <c:dLbls>
            <c:dLbl>
              <c:idx val="0"/>
              <c:layout>
                <c:manualLayout>
                  <c:x val="1.9571624802015516E-4"/>
                  <c:y val="0.12096435771615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BD-4892-B15A-272E758AB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'Satisf. '!$A$5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'Satisf. '!$P$9:$P$10</c:f>
              <c:numCache>
                <c:formatCode>0.0%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DBD-4892-B15A-272E758ABFA5}"/>
            </c:ext>
          </c:extLst>
        </c:ser>
        <c:ser>
          <c:idx val="1"/>
          <c:order val="1"/>
          <c:tx>
            <c:strRef>
              <c:f>'Satisf. '!$O$4:$P$4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5.4869676597262048E-3"/>
                  <c:y val="0.104347826086956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BD-4892-B15A-272E758AB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'Satisf. '!$A$5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'Satisf. '!$P$5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D-4892-B15A-272E758A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419136"/>
        <c:axId val="171420672"/>
        <c:axId val="0"/>
      </c:bar3DChart>
      <c:catAx>
        <c:axId val="1714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O"/>
          </a:p>
        </c:txPr>
        <c:crossAx val="171420672"/>
        <c:crosses val="autoZero"/>
        <c:auto val="1"/>
        <c:lblAlgn val="ctr"/>
        <c:lblOffset val="100"/>
        <c:noMultiLvlLbl val="0"/>
      </c:catAx>
      <c:valAx>
        <c:axId val="171420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7141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767519104359745"/>
          <c:y val="0.89388230818973713"/>
          <c:w val="0.27545441741220777"/>
          <c:h val="0.10611769181026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Grafico del Indicador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873-4971-A519-A9BBD83A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24864"/>
        <c:axId val="171526400"/>
      </c:barChart>
      <c:catAx>
        <c:axId val="1715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5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52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52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711" r="0.750000000000007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Tiempo de respuesta a Q&amp;R </a:t>
            </a:r>
          </a:p>
        </c:rich>
      </c:tx>
      <c:layout>
        <c:manualLayout>
          <c:xMode val="edge"/>
          <c:yMode val="edge"/>
          <c:x val="0.31909207244616811"/>
          <c:y val="2.9850757962454642E-2"/>
        </c:manualLayout>
      </c:layout>
      <c:overlay val="1"/>
    </c:title>
    <c:autoTitleDeleted val="0"/>
    <c:view3D>
      <c:rotX val="10"/>
      <c:rotY val="10"/>
      <c:depthPercent val="130"/>
      <c:rAngAx val="0"/>
      <c:perspective val="50"/>
    </c:view3D>
    <c:floor>
      <c:thickness val="0"/>
    </c:floor>
    <c:sideWall>
      <c:thickness val="0"/>
      <c:spPr>
        <a:blipFill dpi="0" rotWithShape="1">
          <a:blip xmlns:r="http://schemas.openxmlformats.org/officeDocument/2006/relationships" r:embed="rId1">
            <a:alphaModFix amt="36000"/>
          </a:blip>
          <a:srcRect/>
          <a:stretch>
            <a:fillRect/>
          </a:stretch>
        </a:blipFill>
      </c:spPr>
    </c:sideWall>
    <c:backWall>
      <c:thickness val="0"/>
      <c:spPr>
        <a:blipFill dpi="0" rotWithShape="1">
          <a:blip xmlns:r="http://schemas.openxmlformats.org/officeDocument/2006/relationships" r:embed="rId1">
            <a:alphaModFix amt="36000"/>
          </a:blip>
          <a:srcRect/>
          <a:stretch>
            <a:fillRect/>
          </a:stretch>
        </a:blipFill>
      </c:spPr>
    </c:backWall>
    <c:plotArea>
      <c:layout>
        <c:manualLayout>
          <c:layoutTarget val="inner"/>
          <c:xMode val="edge"/>
          <c:yMode val="edge"/>
          <c:x val="4.0618038416839683E-2"/>
          <c:y val="8.2709320605367093E-2"/>
          <c:w val="0.94001736723208107"/>
          <c:h val="0.804033299656559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'T.Rta+Cant. Q&amp;R'!$E$4:$G$4</c:f>
              <c:strCache>
                <c:ptCount val="3"/>
                <c:pt idx="0">
                  <c:v>Indicador </c:v>
                </c:pt>
              </c:strCache>
            </c:strRef>
          </c:tx>
          <c:spPr>
            <a:solidFill>
              <a:srgbClr val="00B050"/>
            </a:solidFill>
            <a:ln w="28575"/>
          </c:spPr>
          <c:invertIfNegative val="0"/>
          <c:dLbls>
            <c:dLbl>
              <c:idx val="0"/>
              <c:layout>
                <c:manualLayout>
                  <c:x val="7.5117370892018778E-3"/>
                  <c:y val="2.048130750086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C-4673-82EF-6A4B676C3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'T.Rta+Cant. Q&amp;R'!$D$9:$O$9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'T.Rta+Cant. Q&amp;R'!$D$13:$O$13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C-4673-82EF-6A4B676C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563648"/>
        <c:axId val="171569536"/>
        <c:axId val="0"/>
      </c:bar3DChart>
      <c:catAx>
        <c:axId val="1715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O"/>
          </a:p>
        </c:txPr>
        <c:crossAx val="171569536"/>
        <c:crosses val="autoZero"/>
        <c:auto val="1"/>
        <c:lblAlgn val="ctr"/>
        <c:lblOffset val="100"/>
        <c:noMultiLvlLbl val="0"/>
      </c:catAx>
      <c:valAx>
        <c:axId val="17156953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7156364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T/>
        </a:sp3d>
      </c:spPr>
    </c:plotArea>
    <c:legend>
      <c:legendPos val="r"/>
      <c:layout>
        <c:manualLayout>
          <c:xMode val="edge"/>
          <c:yMode val="edge"/>
          <c:x val="0.89624893903187475"/>
          <c:y val="0.43119537399434871"/>
          <c:w val="0.10237330408325825"/>
          <c:h val="8.18002967020426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Cantidad de</a:t>
            </a:r>
            <a:r>
              <a:rPr lang="es-CO" baseline="0"/>
              <a:t> Q&amp;R recibidas</a:t>
            </a:r>
            <a:endParaRPr lang="es-C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4678016512081217E-2"/>
          <c:y val="0.1280277500287165"/>
          <c:w val="0.83323528883960252"/>
          <c:h val="0.76542612455698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'T.Rta+Cant. Q&amp;R'!$A$10:$C$10</c:f>
              <c:strCache>
                <c:ptCount val="3"/>
                <c:pt idx="0">
                  <c:v>Cantidad de quejas recibidas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'T.Rta+Cant. Q&amp;R'!$D$9:$O$9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'T.Rta+Cant. Q&amp;R'!$D$10:$O$10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F-4ADC-9702-C9CC6E31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96032"/>
        <c:axId val="171610112"/>
      </c:barChart>
      <c:lineChart>
        <c:grouping val="standard"/>
        <c:varyColors val="0"/>
        <c:ser>
          <c:idx val="1"/>
          <c:order val="1"/>
          <c:tx>
            <c:strRef>
              <c:f>'T.Rta+Cant. Q&amp;R'!$A$11:$C$11</c:f>
              <c:strCache>
                <c:ptCount val="3"/>
                <c:pt idx="0">
                  <c:v>Acumulado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diamond"/>
            <c:size val="6"/>
            <c:spPr>
              <a:ln w="28575">
                <a:solidFill>
                  <a:srgbClr val="00B050"/>
                </a:solidFill>
              </a:ln>
            </c:spPr>
          </c:marker>
          <c:cat>
            <c:strRef>
              <c:f>'T.Rta+Cant. Q&amp;R'!$D$9:$O$9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'T.Rta+Cant. Q&amp;R'!$D$11:$O$11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ADC-9702-C9CC6E316FA7}"/>
            </c:ext>
          </c:extLst>
        </c:ser>
        <c:ser>
          <c:idx val="2"/>
          <c:order val="2"/>
          <c:tx>
            <c:strRef>
              <c:f>'T.Rta+Cant. Q&amp;R'!$O$4:$P$4</c:f>
              <c:strCache>
                <c:ptCount val="2"/>
                <c:pt idx="0">
                  <c:v>Meta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'T.Rta+Cant. Q&amp;R'!$D$9:$O$9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'T.Rta+Cant. Q&amp;R'!$D$15:$O$15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F-4ADC-9702-C9CC6E31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96032"/>
        <c:axId val="171610112"/>
      </c:lineChart>
      <c:catAx>
        <c:axId val="17159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610112"/>
        <c:crosses val="autoZero"/>
        <c:auto val="1"/>
        <c:lblAlgn val="ctr"/>
        <c:lblOffset val="100"/>
        <c:noMultiLvlLbl val="0"/>
      </c:catAx>
      <c:valAx>
        <c:axId val="1716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96032"/>
        <c:crosses val="autoZero"/>
        <c:crossBetween val="between"/>
      </c:valAx>
      <c:spPr>
        <a:blipFill dpi="0" rotWithShape="1">
          <a:blip xmlns:r="http://schemas.openxmlformats.org/officeDocument/2006/relationships" r:embed="rId1">
            <a:alphaModFix amt="24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85294138065771419"/>
          <c:y val="0.30383039743986023"/>
          <c:w val="0.13707733621297283"/>
          <c:h val="0.439122838684874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Grafico del Indicador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5F5-427C-9CC9-4552D322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36160"/>
        <c:axId val="171837696"/>
      </c:barChart>
      <c:catAx>
        <c:axId val="1718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83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83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83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711" r="0.75000000000000711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Grafico del Indicador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84-4DF5-88AD-DAEB8898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65984"/>
        <c:axId val="171867520"/>
      </c:barChart>
      <c:catAx>
        <c:axId val="1718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86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86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86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711" r="0.75000000000000711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40"/>
      <c:rAngAx val="0"/>
    </c:view3D>
    <c:floor>
      <c:thickness val="0"/>
      <c:spPr>
        <a:blipFill dpi="0" rotWithShape="1">
          <a:blip xmlns:r="http://schemas.openxmlformats.org/officeDocument/2006/relationships" r:embed="rId1">
            <a:alphaModFix amt="32000"/>
          </a:blip>
          <a:srcRect/>
          <a:stretch>
            <a:fillRect/>
          </a:stretch>
        </a:blipFill>
      </c:spPr>
      <c:pictureOptions>
        <c:pictureFormat val="stretch"/>
      </c:pictureOptions>
    </c:floor>
    <c:sideWall>
      <c:thickness val="0"/>
      <c:spPr>
        <a:blipFill dpi="0" rotWithShape="1">
          <a:blip xmlns:r="http://schemas.openxmlformats.org/officeDocument/2006/relationships" r:embed="rId2">
            <a:alphaModFix amt="40000"/>
          </a:blip>
          <a:srcRect/>
          <a:stretch>
            <a:fillRect/>
          </a:stretch>
        </a:blipFill>
      </c:spPr>
    </c:sideWall>
    <c:backWall>
      <c:thickness val="0"/>
      <c:spPr>
        <a:blipFill dpi="0" rotWithShape="1">
          <a:blip xmlns:r="http://schemas.openxmlformats.org/officeDocument/2006/relationships" r:embed="rId2">
            <a:alphaModFix amt="40000"/>
          </a:blip>
          <a:srcRect/>
          <a:stretch>
            <a:fillRect/>
          </a:stretch>
        </a:blipFill>
      </c:spPr>
    </c:backWall>
    <c:plotArea>
      <c:layout>
        <c:manualLayout>
          <c:layoutTarget val="inner"/>
          <c:xMode val="edge"/>
          <c:yMode val="edge"/>
          <c:x val="5.6450416076087404E-2"/>
          <c:y val="4.5830834613165616E-2"/>
          <c:w val="0.88287576434758108"/>
          <c:h val="0.8713966017405718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'Cierre Q&amp;R'!$F$16</c:f>
              <c:strCache>
                <c:ptCount val="1"/>
                <c:pt idx="0">
                  <c:v>Semestre 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780196972075907E-2"/>
                  <c:y val="5.0878834175578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3-447C-8EDB-A10CD582F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Q&amp;R'!$A$5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'Cierre Q&amp;R'!$H$16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3-447C-8EDB-A10CD582F758}"/>
            </c:ext>
          </c:extLst>
        </c:ser>
        <c:ser>
          <c:idx val="1"/>
          <c:order val="1"/>
          <c:tx>
            <c:strRef>
              <c:f>'Cierre Q&amp;R'!$F$17</c:f>
              <c:strCache>
                <c:ptCount val="1"/>
                <c:pt idx="0">
                  <c:v>Semestre II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3.2437050881943652E-2"/>
                  <c:y val="3.9369451952834256E-2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bg1"/>
                      </a:solidFill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93-447C-8EDB-A10CD582F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Q&amp;R'!$A$5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'Cierre Q&amp;R'!$H$17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3-447C-8EDB-A10CD582F758}"/>
            </c:ext>
          </c:extLst>
        </c:ser>
        <c:ser>
          <c:idx val="2"/>
          <c:order val="2"/>
          <c:tx>
            <c:strRef>
              <c:f>'Cierre Q&amp;R'!$F$18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2.3900984860379535E-2"/>
                  <c:y val="0.14328358208955225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93-447C-8EDB-A10CD582F7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'Cierre Q&amp;R'!$A$5</c:f>
              <c:numCache>
                <c:formatCode>General</c:formatCode>
                <c:ptCount val="1"/>
                <c:pt idx="0">
                  <c:v>2020</c:v>
                </c:pt>
              </c:numCache>
            </c:numRef>
          </c:cat>
          <c:val>
            <c:numRef>
              <c:f>'Cierre Q&amp;R'!$H$18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3-447C-8EDB-A10CD582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899904"/>
        <c:axId val="172040960"/>
        <c:axId val="172032896"/>
      </c:bar3DChart>
      <c:catAx>
        <c:axId val="1718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040960"/>
        <c:crosses val="autoZero"/>
        <c:auto val="1"/>
        <c:lblAlgn val="ctr"/>
        <c:lblOffset val="100"/>
        <c:noMultiLvlLbl val="0"/>
      </c:catAx>
      <c:valAx>
        <c:axId val="172040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1899904"/>
        <c:crosses val="autoZero"/>
        <c:crossBetween val="between"/>
      </c:valAx>
      <c:serAx>
        <c:axId val="1720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4096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Grafico del Indicador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A7E-4179-B03C-5E324462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96864"/>
        <c:axId val="170998400"/>
      </c:barChart>
      <c:catAx>
        <c:axId val="170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099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99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099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711" r="0.75000000000000711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Grafico del Indicador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3A5-4806-8558-1A603C36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4400"/>
        <c:axId val="171036672"/>
      </c:barChart>
      <c:catAx>
        <c:axId val="1710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03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03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01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711" r="0.750000000000007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sumen Indicadores'!&#193;rea_de_impresi&#243;n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microsoft.com/office/2007/relationships/hdphoto" Target="../media/hdphoto1.wdp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hyperlink" Target="#'Resumen Indicadores'!&#193;rea_de_impresi&#243;n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microsoft.com/office/2007/relationships/hdphoto" Target="../media/hdphoto1.wdp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hyperlink" Target="#'Resumen Indicadores'!&#193;rea_de_impresi&#243;n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9525</xdr:colOff>
      <xdr:row>2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14</xdr:col>
      <xdr:colOff>9525</xdr:colOff>
      <xdr:row>2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57152</xdr:colOff>
      <xdr:row>0</xdr:row>
      <xdr:rowOff>95250</xdr:rowOff>
    </xdr:from>
    <xdr:to>
      <xdr:col>2</xdr:col>
      <xdr:colOff>353067</xdr:colOff>
      <xdr:row>1</xdr:row>
      <xdr:rowOff>400050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003" b="6204"/>
        <a:stretch/>
      </xdr:blipFill>
      <xdr:spPr>
        <a:xfrm>
          <a:off x="57152" y="95250"/>
          <a:ext cx="1191265" cy="714375"/>
        </a:xfrm>
        <a:prstGeom prst="rect">
          <a:avLst/>
        </a:prstGeom>
      </xdr:spPr>
    </xdr:pic>
    <xdr:clientData/>
  </xdr:twoCellAnchor>
  <xdr:twoCellAnchor>
    <xdr:from>
      <xdr:col>1</xdr:col>
      <xdr:colOff>200024</xdr:colOff>
      <xdr:row>33</xdr:row>
      <xdr:rowOff>114299</xdr:rowOff>
    </xdr:from>
    <xdr:to>
      <xdr:col>15</xdr:col>
      <xdr:colOff>400049</xdr:colOff>
      <xdr:row>51</xdr:row>
      <xdr:rowOff>76198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15</xdr:row>
      <xdr:rowOff>19050</xdr:rowOff>
    </xdr:from>
    <xdr:to>
      <xdr:col>15</xdr:col>
      <xdr:colOff>390525</xdr:colOff>
      <xdr:row>33</xdr:row>
      <xdr:rowOff>90487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76200</xdr:colOff>
      <xdr:row>16</xdr:row>
      <xdr:rowOff>9525</xdr:rowOff>
    </xdr:from>
    <xdr:to>
      <xdr:col>1</xdr:col>
      <xdr:colOff>145408</xdr:colOff>
      <xdr:row>18</xdr:row>
      <xdr:rowOff>66459</xdr:rowOff>
    </xdr:to>
    <xdr:pic>
      <xdr:nvPicPr>
        <xdr:cNvPr id="8" name="7 Image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105" b="100000" l="0" r="99533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200" y="4629150"/>
          <a:ext cx="450208" cy="380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9525</xdr:colOff>
      <xdr:row>2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14</xdr:col>
      <xdr:colOff>9525</xdr:colOff>
      <xdr:row>2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57152</xdr:colOff>
      <xdr:row>0</xdr:row>
      <xdr:rowOff>95250</xdr:rowOff>
    </xdr:from>
    <xdr:to>
      <xdr:col>2</xdr:col>
      <xdr:colOff>314967</xdr:colOff>
      <xdr:row>1</xdr:row>
      <xdr:rowOff>400050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003" b="6204"/>
        <a:stretch/>
      </xdr:blipFill>
      <xdr:spPr>
        <a:xfrm>
          <a:off x="57152" y="95250"/>
          <a:ext cx="1191265" cy="714375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13</xdr:row>
      <xdr:rowOff>9525</xdr:rowOff>
    </xdr:from>
    <xdr:to>
      <xdr:col>15</xdr:col>
      <xdr:colOff>371474</xdr:colOff>
      <xdr:row>32</xdr:row>
      <xdr:rowOff>123825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47625</xdr:colOff>
      <xdr:row>13</xdr:row>
      <xdr:rowOff>0</xdr:rowOff>
    </xdr:from>
    <xdr:to>
      <xdr:col>1</xdr:col>
      <xdr:colOff>116833</xdr:colOff>
      <xdr:row>15</xdr:row>
      <xdr:rowOff>56934</xdr:rowOff>
    </xdr:to>
    <xdr:pic>
      <xdr:nvPicPr>
        <xdr:cNvPr id="6" name="5 Image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105" b="100000" l="0" r="99533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625" y="3714750"/>
          <a:ext cx="450208" cy="3807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9525</xdr:colOff>
      <xdr:row>2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14</xdr:col>
      <xdr:colOff>9525</xdr:colOff>
      <xdr:row>2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57152</xdr:colOff>
      <xdr:row>0</xdr:row>
      <xdr:rowOff>95250</xdr:rowOff>
    </xdr:from>
    <xdr:to>
      <xdr:col>2</xdr:col>
      <xdr:colOff>353067</xdr:colOff>
      <xdr:row>1</xdr:row>
      <xdr:rowOff>400050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003" b="6204"/>
        <a:stretch/>
      </xdr:blipFill>
      <xdr:spPr>
        <a:xfrm>
          <a:off x="57152" y="95250"/>
          <a:ext cx="1191265" cy="714375"/>
        </a:xfrm>
        <a:prstGeom prst="rect">
          <a:avLst/>
        </a:prstGeom>
      </xdr:spPr>
    </xdr:pic>
    <xdr:clientData/>
  </xdr:twoCellAnchor>
  <xdr:twoCellAnchor>
    <xdr:from>
      <xdr:col>1</xdr:col>
      <xdr:colOff>390524</xdr:colOff>
      <xdr:row>10</xdr:row>
      <xdr:rowOff>57149</xdr:rowOff>
    </xdr:from>
    <xdr:to>
      <xdr:col>15</xdr:col>
      <xdr:colOff>133350</xdr:colOff>
      <xdr:row>31</xdr:row>
      <xdr:rowOff>28574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142875</xdr:colOff>
      <xdr:row>11</xdr:row>
      <xdr:rowOff>95250</xdr:rowOff>
    </xdr:from>
    <xdr:to>
      <xdr:col>1</xdr:col>
      <xdr:colOff>212083</xdr:colOff>
      <xdr:row>13</xdr:row>
      <xdr:rowOff>152184</xdr:rowOff>
    </xdr:to>
    <xdr:pic>
      <xdr:nvPicPr>
        <xdr:cNvPr id="6" name="5 Image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105" b="100000" l="0" r="99533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2875" y="3276600"/>
          <a:ext cx="450208" cy="3807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17320</xdr:colOff>
      <xdr:row>0</xdr:row>
      <xdr:rowOff>137171</xdr:rowOff>
    </xdr:from>
    <xdr:to>
      <xdr:col>1</xdr:col>
      <xdr:colOff>1208585</xdr:colOff>
      <xdr:row>2</xdr:row>
      <xdr:rowOff>204152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03" b="6204"/>
        <a:stretch/>
      </xdr:blipFill>
      <xdr:spPr>
        <a:xfrm>
          <a:off x="196614" y="137171"/>
          <a:ext cx="1191265" cy="716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0"/>
  <sheetViews>
    <sheetView tabSelected="1" view="pageBreakPreview" zoomScaleNormal="100" zoomScaleSheetLayoutView="100" workbookViewId="0">
      <pane ySplit="2" topLeftCell="A3" activePane="bottomLeft" state="frozen"/>
      <selection pane="bottomLeft" activeCell="F13" sqref="F13"/>
    </sheetView>
  </sheetViews>
  <sheetFormatPr baseColWidth="10" defaultColWidth="0" defaultRowHeight="12.75" x14ac:dyDescent="0.2"/>
  <cols>
    <col min="1" max="1" width="5.7109375" style="3" customWidth="1"/>
    <col min="2" max="14" width="7.7109375" style="2" customWidth="1"/>
    <col min="15" max="15" width="7.7109375" style="8" customWidth="1"/>
    <col min="16" max="16" width="11.5703125" style="3" customWidth="1"/>
    <col min="17" max="18" width="11.42578125" style="4" hidden="1" customWidth="1"/>
    <col min="19" max="19" width="11.42578125" style="5" hidden="1" customWidth="1"/>
    <col min="20" max="20" width="8.28515625" style="5" hidden="1" customWidth="1"/>
    <col min="21" max="24" width="7.7109375" style="5" hidden="1" customWidth="1"/>
    <col min="25" max="30" width="7.42578125" style="5" hidden="1" customWidth="1"/>
    <col min="31" max="31" width="11.42578125" style="5" hidden="1" customWidth="1"/>
    <col min="32" max="32" width="11.42578125" style="4" hidden="1" customWidth="1"/>
    <col min="33" max="44" width="0" style="3" hidden="1" customWidth="1"/>
    <col min="45" max="16384" width="0" style="1" hidden="1"/>
  </cols>
  <sheetData>
    <row r="1" spans="1:33" s="3" customFormat="1" ht="32.25" customHeight="1" thickBot="1" x14ac:dyDescent="0.25">
      <c r="A1" s="167"/>
      <c r="B1" s="168"/>
      <c r="C1" s="169"/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5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</row>
    <row r="2" spans="1:33" s="3" customFormat="1" ht="38.25" customHeight="1" thickBot="1" x14ac:dyDescent="0.25">
      <c r="A2" s="170"/>
      <c r="B2" s="171"/>
      <c r="C2" s="172"/>
      <c r="D2" s="176" t="s">
        <v>31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8"/>
      <c r="R2" s="4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/>
    </row>
    <row r="3" spans="1:33" s="3" customFormat="1" ht="13.5" thickBot="1" x14ac:dyDescent="0.25">
      <c r="B3" s="50"/>
      <c r="C3" s="179"/>
      <c r="D3" s="179"/>
      <c r="E3" s="179"/>
      <c r="F3" s="179"/>
      <c r="G3" s="179"/>
      <c r="H3" s="179"/>
      <c r="I3" s="50"/>
      <c r="J3" s="179"/>
      <c r="K3" s="179"/>
      <c r="L3" s="179"/>
      <c r="M3" s="179"/>
      <c r="R3" s="4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4"/>
      <c r="AG3" s="4"/>
    </row>
    <row r="4" spans="1:33" ht="19.5" customHeight="1" thickBot="1" x14ac:dyDescent="0.25">
      <c r="A4" s="49" t="s">
        <v>5</v>
      </c>
      <c r="B4" s="191" t="s">
        <v>1</v>
      </c>
      <c r="C4" s="191"/>
      <c r="D4" s="192"/>
      <c r="E4" s="193" t="s">
        <v>2</v>
      </c>
      <c r="F4" s="194"/>
      <c r="G4" s="195"/>
      <c r="H4" s="193" t="s">
        <v>19</v>
      </c>
      <c r="I4" s="194"/>
      <c r="J4" s="194"/>
      <c r="K4" s="194"/>
      <c r="L4" s="195"/>
      <c r="M4" s="196" t="s">
        <v>3</v>
      </c>
      <c r="N4" s="192"/>
      <c r="O4" s="197" t="s">
        <v>4</v>
      </c>
      <c r="P4" s="198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G4" s="4"/>
    </row>
    <row r="5" spans="1:33" s="3" customFormat="1" ht="56.25" customHeight="1" thickBot="1" x14ac:dyDescent="0.25">
      <c r="A5" s="37">
        <v>2021</v>
      </c>
      <c r="B5" s="199" t="str">
        <f>+VLOOKUP(E5,'Resumen Indicadores'!C6:U29,19,)</f>
        <v xml:space="preserve">Gestión Comercial </v>
      </c>
      <c r="C5" s="200"/>
      <c r="D5" s="200"/>
      <c r="E5" s="201" t="s">
        <v>92</v>
      </c>
      <c r="F5" s="202"/>
      <c r="G5" s="203"/>
      <c r="H5" s="204" t="str">
        <f>+VLOOKUP($E$5,'Resumen Indicadores'!$C$6:$G$29,2,)</f>
        <v>Tiempo promedio (días) de respuesta a QyR recibidas en el período</v>
      </c>
      <c r="I5" s="205"/>
      <c r="J5" s="205"/>
      <c r="K5" s="205"/>
      <c r="L5" s="206"/>
      <c r="M5" s="207" t="str">
        <f>+VLOOKUP($E$5,'Resumen Indicadores'!$C$6:$G$29,3,)</f>
        <v xml:space="preserve">Mensual </v>
      </c>
      <c r="N5" s="208"/>
      <c r="O5" s="45" t="str">
        <f>+VLOOKUP($E$5,'Resumen Indicadores'!$C$6:$G$29,4,)</f>
        <v>Bin</v>
      </c>
      <c r="P5" s="55">
        <f>+VLOOKUP($E$5,'Resumen Indicadores'!$C$6:$G$29,5,)</f>
        <v>1</v>
      </c>
      <c r="Q5" s="4"/>
      <c r="R5" s="4"/>
      <c r="S5" s="5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/>
      <c r="AF5" s="4"/>
      <c r="AG5" s="4"/>
    </row>
    <row r="6" spans="1:33" s="3" customFormat="1" ht="56.25" customHeight="1" thickBot="1" x14ac:dyDescent="0.25">
      <c r="A6" s="37">
        <v>2021</v>
      </c>
      <c r="B6" s="199" t="str">
        <f>+VLOOKUP(E5,'Resumen Indicadores'!C6:U29,19,)</f>
        <v xml:space="preserve">Gestión Comercial </v>
      </c>
      <c r="C6" s="200"/>
      <c r="D6" s="200"/>
      <c r="E6" s="201" t="s">
        <v>95</v>
      </c>
      <c r="F6" s="202"/>
      <c r="G6" s="203"/>
      <c r="H6" s="204" t="str">
        <f>+VLOOKUP(E6,'Resumen Indicadores'!$C$6:$G$29,2,)</f>
        <v>Cantidad de quejas recibidas</v>
      </c>
      <c r="I6" s="205"/>
      <c r="J6" s="205"/>
      <c r="K6" s="205"/>
      <c r="L6" s="206"/>
      <c r="M6" s="207" t="str">
        <f>+VLOOKUP($E$6,'Resumen Indicadores'!$C$6:$G$29,3,)</f>
        <v xml:space="preserve">Anual </v>
      </c>
      <c r="N6" s="208"/>
      <c r="O6" s="45" t="str">
        <f>+VLOOKUP($E$6,'Resumen Indicadores'!$C$6:$G$29,4,)</f>
        <v xml:space="preserve">≤ </v>
      </c>
      <c r="P6" s="55">
        <v>13</v>
      </c>
      <c r="Q6" s="4"/>
      <c r="R6" s="4"/>
      <c r="S6" s="5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5"/>
      <c r="AF6" s="4"/>
      <c r="AG6" s="4"/>
    </row>
    <row r="7" spans="1:33" s="3" customFormat="1" ht="13.5" thickBot="1" x14ac:dyDescent="0.25">
      <c r="A7" s="1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6"/>
      <c r="P7" s="9"/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  <c r="AG7" s="4"/>
    </row>
    <row r="8" spans="1:33" s="3" customFormat="1" ht="15" customHeight="1" thickBot="1" x14ac:dyDescent="0.25">
      <c r="A8" s="213" t="s">
        <v>6</v>
      </c>
      <c r="B8" s="214"/>
      <c r="C8" s="215"/>
      <c r="D8" s="219" t="s">
        <v>102</v>
      </c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20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  <c r="AG8" s="4"/>
    </row>
    <row r="9" spans="1:33" s="3" customFormat="1" ht="12" customHeight="1" thickBot="1" x14ac:dyDescent="0.25">
      <c r="A9" s="216"/>
      <c r="B9" s="217"/>
      <c r="C9" s="218"/>
      <c r="D9" s="59" t="s">
        <v>7</v>
      </c>
      <c r="E9" s="57" t="s">
        <v>8</v>
      </c>
      <c r="F9" s="57" t="s">
        <v>9</v>
      </c>
      <c r="G9" s="57" t="s">
        <v>10</v>
      </c>
      <c r="H9" s="57" t="s">
        <v>11</v>
      </c>
      <c r="I9" s="57" t="s">
        <v>12</v>
      </c>
      <c r="J9" s="57" t="s">
        <v>13</v>
      </c>
      <c r="K9" s="57" t="s">
        <v>14</v>
      </c>
      <c r="L9" s="57" t="s">
        <v>15</v>
      </c>
      <c r="M9" s="57" t="s">
        <v>16</v>
      </c>
      <c r="N9" s="57" t="s">
        <v>17</v>
      </c>
      <c r="O9" s="58" t="s">
        <v>18</v>
      </c>
      <c r="P9" s="43" t="s">
        <v>86</v>
      </c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  <c r="AG9" s="4"/>
    </row>
    <row r="10" spans="1:33" s="3" customFormat="1" ht="33" customHeight="1" thickBot="1" x14ac:dyDescent="0.25">
      <c r="A10" s="186" t="str">
        <f>+E6</f>
        <v>Cantidad de quejas recibidas</v>
      </c>
      <c r="B10" s="187"/>
      <c r="C10" s="188"/>
      <c r="D10" s="60">
        <v>1</v>
      </c>
      <c r="E10" s="61">
        <v>1</v>
      </c>
      <c r="F10" s="61">
        <v>0</v>
      </c>
      <c r="G10" s="61">
        <v>0</v>
      </c>
      <c r="H10" s="61"/>
      <c r="I10" s="61"/>
      <c r="J10" s="61"/>
      <c r="K10" s="61"/>
      <c r="L10" s="61"/>
      <c r="M10" s="61"/>
      <c r="N10" s="61"/>
      <c r="O10" s="61"/>
      <c r="P10" s="65">
        <f>+SUM(D10:O10)</f>
        <v>2</v>
      </c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  <c r="AG10" s="4"/>
    </row>
    <row r="11" spans="1:33" s="3" customFormat="1" ht="12" customHeight="1" thickBot="1" x14ac:dyDescent="0.25">
      <c r="A11" s="210" t="s">
        <v>99</v>
      </c>
      <c r="B11" s="211"/>
      <c r="C11" s="212"/>
      <c r="D11" s="62">
        <f>+D10</f>
        <v>1</v>
      </c>
      <c r="E11" s="63">
        <f>+D11+E10</f>
        <v>2</v>
      </c>
      <c r="F11" s="63">
        <f>+E11+F10</f>
        <v>2</v>
      </c>
      <c r="G11" s="63">
        <f t="shared" ref="G11:O11" si="0">+F11+G10</f>
        <v>2</v>
      </c>
      <c r="H11" s="63">
        <f t="shared" si="0"/>
        <v>2</v>
      </c>
      <c r="I11" s="63">
        <f t="shared" si="0"/>
        <v>2</v>
      </c>
      <c r="J11" s="63">
        <f t="shared" si="0"/>
        <v>2</v>
      </c>
      <c r="K11" s="63">
        <f t="shared" si="0"/>
        <v>2</v>
      </c>
      <c r="L11" s="63">
        <f t="shared" si="0"/>
        <v>2</v>
      </c>
      <c r="M11" s="63">
        <f t="shared" si="0"/>
        <v>2</v>
      </c>
      <c r="N11" s="63">
        <f t="shared" si="0"/>
        <v>2</v>
      </c>
      <c r="O11" s="63">
        <f t="shared" si="0"/>
        <v>2</v>
      </c>
      <c r="P11" s="43" t="s">
        <v>82</v>
      </c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  <c r="AG11" s="4"/>
    </row>
    <row r="12" spans="1:33" s="3" customFormat="1" ht="28.5" customHeight="1" thickBot="1" x14ac:dyDescent="0.25">
      <c r="A12" s="180" t="s">
        <v>98</v>
      </c>
      <c r="B12" s="181"/>
      <c r="C12" s="182"/>
      <c r="D12" s="64">
        <v>5</v>
      </c>
      <c r="E12" s="56">
        <v>1</v>
      </c>
      <c r="F12" s="56" t="s">
        <v>108</v>
      </c>
      <c r="G12" s="56" t="s">
        <v>108</v>
      </c>
      <c r="H12" s="56"/>
      <c r="I12" s="56"/>
      <c r="J12" s="56"/>
      <c r="K12" s="56"/>
      <c r="L12" s="56"/>
      <c r="M12" s="56"/>
      <c r="N12" s="56"/>
      <c r="O12" s="56"/>
      <c r="P12" s="189">
        <f>+SUM(D12:O12)/P10</f>
        <v>3</v>
      </c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  <c r="AG12" s="4"/>
    </row>
    <row r="13" spans="1:33" s="3" customFormat="1" ht="15.75" customHeight="1" thickBot="1" x14ac:dyDescent="0.25">
      <c r="A13" s="183" t="s">
        <v>29</v>
      </c>
      <c r="B13" s="184"/>
      <c r="C13" s="185"/>
      <c r="D13" s="36">
        <f t="shared" ref="D13:O13" si="1">+IF(AND(D12&gt;0,D12&lt;=3),1,IF(D12=0,"N/A",0))</f>
        <v>0</v>
      </c>
      <c r="E13" s="36">
        <f t="shared" si="1"/>
        <v>1</v>
      </c>
      <c r="F13" s="36">
        <f t="shared" si="1"/>
        <v>0</v>
      </c>
      <c r="G13" s="36">
        <f t="shared" si="1"/>
        <v>0</v>
      </c>
      <c r="H13" s="36" t="str">
        <f t="shared" si="1"/>
        <v>N/A</v>
      </c>
      <c r="I13" s="36" t="str">
        <f t="shared" si="1"/>
        <v>N/A</v>
      </c>
      <c r="J13" s="36" t="str">
        <f t="shared" si="1"/>
        <v>N/A</v>
      </c>
      <c r="K13" s="36" t="str">
        <f t="shared" si="1"/>
        <v>N/A</v>
      </c>
      <c r="L13" s="36" t="str">
        <f t="shared" si="1"/>
        <v>N/A</v>
      </c>
      <c r="M13" s="36" t="str">
        <f t="shared" si="1"/>
        <v>N/A</v>
      </c>
      <c r="N13" s="36" t="str">
        <f t="shared" si="1"/>
        <v>N/A</v>
      </c>
      <c r="O13" s="36" t="str">
        <f t="shared" si="1"/>
        <v>N/A</v>
      </c>
      <c r="P13" s="190"/>
      <c r="Q13" s="4"/>
      <c r="R13" s="11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</row>
    <row r="14" spans="1:33" s="3" customFormat="1" ht="3.75" customHeight="1" x14ac:dyDescent="0.2">
      <c r="A14" s="209" t="s">
        <v>4</v>
      </c>
      <c r="B14" s="209"/>
      <c r="C14" s="209"/>
      <c r="D14" s="21">
        <f t="shared" ref="D14:O14" si="2">+$P$5</f>
        <v>1</v>
      </c>
      <c r="E14" s="21">
        <f t="shared" si="2"/>
        <v>1</v>
      </c>
      <c r="F14" s="21">
        <f t="shared" si="2"/>
        <v>1</v>
      </c>
      <c r="G14" s="21">
        <f t="shared" si="2"/>
        <v>1</v>
      </c>
      <c r="H14" s="21">
        <f t="shared" si="2"/>
        <v>1</v>
      </c>
      <c r="I14" s="21">
        <f t="shared" si="2"/>
        <v>1</v>
      </c>
      <c r="J14" s="21">
        <f t="shared" si="2"/>
        <v>1</v>
      </c>
      <c r="K14" s="21">
        <f t="shared" si="2"/>
        <v>1</v>
      </c>
      <c r="L14" s="21">
        <f t="shared" si="2"/>
        <v>1</v>
      </c>
      <c r="M14" s="21">
        <f t="shared" si="2"/>
        <v>1</v>
      </c>
      <c r="N14" s="21">
        <f t="shared" si="2"/>
        <v>1</v>
      </c>
      <c r="O14" s="21">
        <f t="shared" si="2"/>
        <v>1</v>
      </c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</row>
    <row r="15" spans="1:33" s="3" customFormat="1" ht="1.5" customHeight="1" x14ac:dyDescent="0.2">
      <c r="A15" s="209" t="s">
        <v>4</v>
      </c>
      <c r="B15" s="209"/>
      <c r="C15" s="209"/>
      <c r="D15" s="21">
        <f>+$P$6</f>
        <v>13</v>
      </c>
      <c r="E15" s="21">
        <f t="shared" ref="E15:O15" si="3">+$P$6</f>
        <v>13</v>
      </c>
      <c r="F15" s="21">
        <f t="shared" si="3"/>
        <v>13</v>
      </c>
      <c r="G15" s="21">
        <f t="shared" si="3"/>
        <v>13</v>
      </c>
      <c r="H15" s="21">
        <f t="shared" si="3"/>
        <v>13</v>
      </c>
      <c r="I15" s="21">
        <f t="shared" si="3"/>
        <v>13</v>
      </c>
      <c r="J15" s="21">
        <f t="shared" si="3"/>
        <v>13</v>
      </c>
      <c r="K15" s="21">
        <f t="shared" si="3"/>
        <v>13</v>
      </c>
      <c r="L15" s="21">
        <f t="shared" si="3"/>
        <v>13</v>
      </c>
      <c r="M15" s="21">
        <f t="shared" si="3"/>
        <v>13</v>
      </c>
      <c r="N15" s="21">
        <f t="shared" si="3"/>
        <v>13</v>
      </c>
      <c r="O15" s="21">
        <f t="shared" si="3"/>
        <v>13</v>
      </c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</row>
    <row r="16" spans="1:33" s="3" customFormat="1" x14ac:dyDescent="0.2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</row>
    <row r="17" spans="1:32" s="3" customFormat="1" x14ac:dyDescent="0.2">
      <c r="A17" s="1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</row>
    <row r="18" spans="1:32" s="3" customFormat="1" x14ac:dyDescent="0.2">
      <c r="A18" s="1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</row>
    <row r="19" spans="1:32" s="3" customFormat="1" x14ac:dyDescent="0.2">
      <c r="A19" s="1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Q19" s="4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/>
    </row>
    <row r="20" spans="1:32" s="3" customFormat="1" x14ac:dyDescent="0.2">
      <c r="A20" s="1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Q20" s="4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4"/>
    </row>
    <row r="21" spans="1:32" s="3" customFormat="1" x14ac:dyDescent="0.2">
      <c r="A21" s="1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</row>
    <row r="22" spans="1:32" s="3" customFormat="1" x14ac:dyDescent="0.2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</row>
    <row r="23" spans="1:32" s="3" customFormat="1" x14ac:dyDescent="0.2">
      <c r="A23" s="1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</row>
    <row r="24" spans="1:32" s="3" customFormat="1" x14ac:dyDescent="0.2">
      <c r="A24" s="1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</row>
    <row r="25" spans="1:32" s="3" customFormat="1" x14ac:dyDescent="0.2">
      <c r="A25" s="1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</row>
    <row r="26" spans="1:32" s="3" customFormat="1" x14ac:dyDescent="0.2">
      <c r="A26" s="1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</row>
    <row r="27" spans="1:32" s="3" customFormat="1" x14ac:dyDescent="0.2">
      <c r="A27" s="16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</row>
    <row r="28" spans="1:32" s="3" customFormat="1" x14ac:dyDescent="0.2">
      <c r="A28" s="16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</row>
    <row r="29" spans="1:32" s="3" customFormat="1" x14ac:dyDescent="0.2">
      <c r="A29" s="16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</row>
    <row r="30" spans="1:32" s="3" customFormat="1" x14ac:dyDescent="0.2">
      <c r="A30" s="16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</row>
    <row r="31" spans="1:32" s="3" customFormat="1" x14ac:dyDescent="0.2">
      <c r="A31" s="16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</row>
    <row r="32" spans="1:32" s="3" customFormat="1" x14ac:dyDescent="0.2">
      <c r="A32" s="16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</row>
    <row r="33" spans="1:16" s="3" customFormat="1" x14ac:dyDescent="0.2">
      <c r="A33" s="16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</row>
    <row r="34" spans="1:16" s="3" customFormat="1" x14ac:dyDescent="0.2">
      <c r="A34" s="16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</row>
    <row r="35" spans="1:16" s="3" customFormat="1" x14ac:dyDescent="0.2">
      <c r="A35" s="16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</row>
    <row r="36" spans="1:16" s="3" customFormat="1" x14ac:dyDescent="0.2">
      <c r="A36" s="16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/>
    </row>
    <row r="37" spans="1:16" s="3" customFormat="1" x14ac:dyDescent="0.2">
      <c r="A37" s="16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</row>
    <row r="38" spans="1:16" s="3" customFormat="1" x14ac:dyDescent="0.2">
      <c r="A38" s="16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</row>
    <row r="39" spans="1:16" s="3" customFormat="1" x14ac:dyDescent="0.2">
      <c r="A39" s="16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</row>
    <row r="40" spans="1:16" s="3" customFormat="1" x14ac:dyDescent="0.2">
      <c r="A40" s="16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</row>
    <row r="41" spans="1:16" s="3" customFormat="1" x14ac:dyDescent="0.2">
      <c r="A41" s="16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</row>
    <row r="42" spans="1:16" s="3" customFormat="1" x14ac:dyDescent="0.2">
      <c r="A42" s="16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16"/>
    </row>
    <row r="43" spans="1:16" s="3" customFormat="1" x14ac:dyDescent="0.2">
      <c r="A43" s="16"/>
      <c r="B43" s="17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6"/>
      <c r="P43" s="16"/>
    </row>
    <row r="44" spans="1:16" s="3" customFormat="1" x14ac:dyDescent="0.2">
      <c r="A44" s="16"/>
      <c r="B44" s="17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6"/>
      <c r="P44" s="16"/>
    </row>
    <row r="45" spans="1:16" s="3" customFormat="1" x14ac:dyDescent="0.2">
      <c r="A45" s="16"/>
      <c r="B45" s="17"/>
      <c r="C45" s="17"/>
      <c r="D45" s="17"/>
      <c r="E45" s="17"/>
      <c r="F45" s="17"/>
      <c r="G45" s="18"/>
      <c r="H45" s="18"/>
      <c r="I45" s="18"/>
      <c r="J45" s="18"/>
      <c r="K45" s="18"/>
      <c r="L45" s="18"/>
      <c r="M45" s="18"/>
      <c r="N45" s="18"/>
      <c r="O45" s="6"/>
      <c r="P45" s="16"/>
    </row>
    <row r="46" spans="1:16" s="3" customFormat="1" x14ac:dyDescent="0.2">
      <c r="A46" s="16"/>
      <c r="B46" s="17"/>
      <c r="C46" s="17"/>
      <c r="D46" s="17"/>
      <c r="E46" s="17"/>
      <c r="F46" s="17"/>
      <c r="G46" s="18"/>
      <c r="H46" s="18"/>
      <c r="I46" s="18"/>
      <c r="J46" s="18"/>
      <c r="K46" s="18"/>
      <c r="L46" s="18"/>
      <c r="M46" s="18"/>
      <c r="N46" s="18"/>
      <c r="O46" s="6"/>
      <c r="P46" s="16"/>
    </row>
    <row r="47" spans="1:16" s="3" customFormat="1" x14ac:dyDescent="0.2">
      <c r="A47" s="16"/>
      <c r="B47" s="17"/>
      <c r="C47" s="17"/>
      <c r="D47" s="17"/>
      <c r="E47" s="17"/>
      <c r="F47" s="17"/>
      <c r="G47" s="18"/>
      <c r="H47" s="18"/>
      <c r="I47" s="18"/>
      <c r="J47" s="18"/>
      <c r="K47" s="18"/>
      <c r="L47" s="18"/>
      <c r="M47" s="18"/>
      <c r="N47" s="18"/>
      <c r="O47" s="6"/>
      <c r="P47" s="16"/>
    </row>
    <row r="48" spans="1:16" s="3" customFormat="1" x14ac:dyDescent="0.2">
      <c r="A48" s="16"/>
      <c r="B48" s="17"/>
      <c r="C48" s="17"/>
      <c r="D48" s="17"/>
      <c r="E48" s="17"/>
      <c r="F48" s="17"/>
      <c r="G48" s="18"/>
      <c r="H48" s="18"/>
      <c r="I48" s="18"/>
      <c r="J48" s="18"/>
      <c r="K48" s="18"/>
      <c r="L48" s="18"/>
      <c r="M48" s="18"/>
      <c r="N48" s="18"/>
      <c r="O48" s="6"/>
      <c r="P48" s="16"/>
    </row>
    <row r="49" spans="1:16" s="3" customFormat="1" x14ac:dyDescent="0.2">
      <c r="A49" s="16"/>
      <c r="B49" s="17"/>
      <c r="C49" s="17"/>
      <c r="D49" s="17"/>
      <c r="E49" s="17"/>
      <c r="F49" s="17"/>
      <c r="G49" s="18"/>
      <c r="H49" s="18"/>
      <c r="I49" s="18"/>
      <c r="J49" s="18"/>
      <c r="K49" s="18"/>
      <c r="L49" s="18"/>
      <c r="M49" s="18"/>
      <c r="N49" s="18"/>
      <c r="O49" s="6"/>
      <c r="P49" s="16"/>
    </row>
    <row r="50" spans="1:16" s="3" customFormat="1" x14ac:dyDescent="0.2">
      <c r="A50" s="16"/>
      <c r="B50" s="17"/>
      <c r="C50" s="17"/>
      <c r="D50" s="17"/>
      <c r="E50" s="17"/>
      <c r="F50" s="17"/>
      <c r="G50" s="18"/>
      <c r="H50" s="18"/>
      <c r="I50" s="18"/>
      <c r="J50" s="18"/>
      <c r="K50" s="18"/>
      <c r="L50" s="18"/>
      <c r="M50" s="18"/>
      <c r="N50" s="18"/>
      <c r="O50" s="6"/>
      <c r="P50" s="16"/>
    </row>
    <row r="51" spans="1:16" s="3" customFormat="1" x14ac:dyDescent="0.2">
      <c r="A51" s="16"/>
      <c r="B51" s="17"/>
      <c r="C51" s="17"/>
      <c r="D51" s="17"/>
      <c r="E51" s="17"/>
      <c r="F51" s="17"/>
      <c r="G51" s="18"/>
      <c r="H51" s="18"/>
      <c r="I51" s="18"/>
      <c r="J51" s="18"/>
      <c r="K51" s="18"/>
      <c r="L51" s="18"/>
      <c r="M51" s="18"/>
      <c r="N51" s="18"/>
      <c r="O51" s="6"/>
      <c r="P51" s="16"/>
    </row>
    <row r="52" spans="1:16" s="3" customFormat="1" ht="13.5" thickBot="1" x14ac:dyDescent="0.25">
      <c r="A52" s="16"/>
      <c r="B52" s="17"/>
      <c r="C52" s="17"/>
      <c r="D52" s="17"/>
      <c r="E52" s="17"/>
      <c r="F52" s="17"/>
      <c r="G52" s="18"/>
      <c r="H52" s="18"/>
      <c r="I52" s="18"/>
      <c r="P52" s="16"/>
    </row>
    <row r="53" spans="1:16" s="3" customFormat="1" ht="16.5" customHeight="1" thickBot="1" x14ac:dyDescent="0.25">
      <c r="A53" s="160" t="s">
        <v>30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2"/>
    </row>
    <row r="54" spans="1:16" s="3" customFormat="1" ht="16.5" customHeight="1" thickBot="1" x14ac:dyDescent="0.25">
      <c r="A54" s="160" t="s">
        <v>74</v>
      </c>
      <c r="B54" s="162"/>
      <c r="C54" s="163" t="str">
        <f>+E5</f>
        <v>Tiempo de respuesta a QyR</v>
      </c>
      <c r="D54" s="163"/>
      <c r="E54" s="163"/>
      <c r="F54" s="163"/>
      <c r="G54" s="163"/>
      <c r="H54" s="163"/>
      <c r="I54" s="163"/>
      <c r="J54" s="164"/>
      <c r="K54" s="160" t="s">
        <v>4</v>
      </c>
      <c r="L54" s="162"/>
      <c r="M54" s="165">
        <f>+P5</f>
        <v>1</v>
      </c>
      <c r="N54" s="165"/>
      <c r="O54" s="165"/>
      <c r="P54" s="166"/>
    </row>
    <row r="55" spans="1:16" s="3" customFormat="1" ht="25.5" customHeight="1" x14ac:dyDescent="0.2">
      <c r="A55" s="149" t="s">
        <v>7</v>
      </c>
      <c r="B55" s="150">
        <v>1</v>
      </c>
      <c r="C55" s="224" t="s">
        <v>110</v>
      </c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6"/>
    </row>
    <row r="56" spans="1:16" s="3" customFormat="1" ht="45" customHeight="1" x14ac:dyDescent="0.2">
      <c r="A56" s="24" t="s">
        <v>8</v>
      </c>
      <c r="B56" s="47">
        <v>1</v>
      </c>
      <c r="C56" s="227" t="s">
        <v>109</v>
      </c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9"/>
    </row>
    <row r="57" spans="1:16" s="3" customFormat="1" ht="66.75" customHeight="1" x14ac:dyDescent="0.2">
      <c r="A57" s="24" t="s">
        <v>9</v>
      </c>
      <c r="B57" s="66">
        <v>1</v>
      </c>
      <c r="C57" s="224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6"/>
    </row>
    <row r="58" spans="1:16" s="3" customFormat="1" ht="24.75" customHeight="1" x14ac:dyDescent="0.2">
      <c r="A58" s="24" t="s">
        <v>10</v>
      </c>
      <c r="B58" s="66">
        <f>+G13</f>
        <v>0</v>
      </c>
      <c r="C58" s="224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6"/>
    </row>
    <row r="59" spans="1:16" s="3" customFormat="1" ht="17.25" customHeight="1" x14ac:dyDescent="0.2">
      <c r="A59" s="24" t="s">
        <v>11</v>
      </c>
      <c r="B59" s="66" t="str">
        <f>+H13</f>
        <v>N/A</v>
      </c>
      <c r="C59" s="224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6"/>
    </row>
    <row r="60" spans="1:16" s="3" customFormat="1" ht="15" x14ac:dyDescent="0.2">
      <c r="A60" s="24" t="s">
        <v>12</v>
      </c>
      <c r="B60" s="66" t="str">
        <f>+I13</f>
        <v>N/A</v>
      </c>
      <c r="C60" s="224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6"/>
    </row>
    <row r="61" spans="1:16" s="3" customFormat="1" ht="15.75" customHeight="1" x14ac:dyDescent="0.2">
      <c r="A61" s="24" t="s">
        <v>13</v>
      </c>
      <c r="B61" s="66" t="str">
        <f>+J13</f>
        <v>N/A</v>
      </c>
      <c r="C61" s="224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6"/>
    </row>
    <row r="62" spans="1:16" s="3" customFormat="1" ht="18" customHeight="1" x14ac:dyDescent="0.2">
      <c r="A62" s="24" t="s">
        <v>14</v>
      </c>
      <c r="B62" s="66" t="str">
        <f>+K13</f>
        <v>N/A</v>
      </c>
      <c r="C62" s="224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6"/>
    </row>
    <row r="63" spans="1:16" s="3" customFormat="1" ht="15" x14ac:dyDescent="0.2">
      <c r="A63" s="24" t="s">
        <v>15</v>
      </c>
      <c r="B63" s="66" t="str">
        <f>+L13</f>
        <v>N/A</v>
      </c>
      <c r="C63" s="224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6"/>
    </row>
    <row r="64" spans="1:16" s="3" customFormat="1" ht="15" x14ac:dyDescent="0.2">
      <c r="A64" s="24" t="s">
        <v>16</v>
      </c>
      <c r="B64" s="66" t="str">
        <f>+M13</f>
        <v>N/A</v>
      </c>
      <c r="C64" s="224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6"/>
    </row>
    <row r="65" spans="1:32" s="3" customFormat="1" ht="15" x14ac:dyDescent="0.2">
      <c r="A65" s="24" t="s">
        <v>17</v>
      </c>
      <c r="B65" s="66" t="str">
        <f>+N13</f>
        <v>N/A</v>
      </c>
      <c r="C65" s="224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6"/>
    </row>
    <row r="66" spans="1:32" s="3" customFormat="1" ht="15.75" thickBot="1" x14ac:dyDescent="0.25">
      <c r="A66" s="20" t="s">
        <v>18</v>
      </c>
      <c r="B66" s="67" t="str">
        <f>+O13</f>
        <v>N/A</v>
      </c>
      <c r="C66" s="221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3"/>
    </row>
    <row r="67" spans="1:32" s="3" customFormat="1" ht="13.5" thickBot="1" x14ac:dyDescent="0.25">
      <c r="A67" s="16"/>
      <c r="B67" s="17"/>
      <c r="C67" s="17"/>
      <c r="D67" s="17"/>
      <c r="E67" s="17"/>
      <c r="F67" s="17"/>
      <c r="G67" s="18"/>
      <c r="H67" s="18"/>
      <c r="I67" s="18"/>
      <c r="J67" s="18"/>
      <c r="K67" s="18"/>
      <c r="L67" s="18"/>
      <c r="M67" s="18"/>
      <c r="N67" s="18"/>
      <c r="O67" s="6"/>
      <c r="P67" s="16"/>
    </row>
    <row r="68" spans="1:32" s="3" customFormat="1" ht="15.75" thickBot="1" x14ac:dyDescent="0.25">
      <c r="A68" s="160" t="s">
        <v>30</v>
      </c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2"/>
    </row>
    <row r="69" spans="1:32" s="3" customFormat="1" ht="15.75" thickBot="1" x14ac:dyDescent="0.25">
      <c r="A69" s="160" t="s">
        <v>74</v>
      </c>
      <c r="B69" s="162"/>
      <c r="C69" s="163" t="str">
        <f>+E6</f>
        <v>Cantidad de quejas recibidas</v>
      </c>
      <c r="D69" s="163"/>
      <c r="E69" s="163"/>
      <c r="F69" s="163"/>
      <c r="G69" s="163"/>
      <c r="H69" s="163"/>
      <c r="I69" s="163"/>
      <c r="J69" s="164"/>
      <c r="K69" s="160" t="s">
        <v>4</v>
      </c>
      <c r="L69" s="162"/>
      <c r="M69" s="165">
        <f>+P6</f>
        <v>13</v>
      </c>
      <c r="N69" s="165"/>
      <c r="O69" s="165"/>
      <c r="P69" s="166"/>
    </row>
    <row r="70" spans="1:32" s="3" customFormat="1" ht="15" x14ac:dyDescent="0.2">
      <c r="A70" s="44" t="s">
        <v>7</v>
      </c>
      <c r="B70" s="47">
        <f>+D$13</f>
        <v>0</v>
      </c>
      <c r="C70" s="151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3"/>
    </row>
    <row r="71" spans="1:32" s="3" customFormat="1" ht="15" x14ac:dyDescent="0.2">
      <c r="A71" s="24" t="s">
        <v>8</v>
      </c>
      <c r="B71" s="47">
        <f>+E28</f>
        <v>0</v>
      </c>
      <c r="C71" s="154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6"/>
      <c r="Q71" s="4"/>
      <c r="R71" s="4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4"/>
    </row>
    <row r="72" spans="1:32" s="3" customFormat="1" ht="15" x14ac:dyDescent="0.2">
      <c r="A72" s="24" t="s">
        <v>9</v>
      </c>
      <c r="B72" s="47">
        <f>+F28</f>
        <v>0</v>
      </c>
      <c r="C72" s="154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6"/>
      <c r="Q72" s="4"/>
      <c r="R72" s="4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/>
    </row>
    <row r="73" spans="1:32" s="3" customFormat="1" ht="15" x14ac:dyDescent="0.2">
      <c r="A73" s="24" t="s">
        <v>10</v>
      </c>
      <c r="B73" s="47">
        <f>+G28</f>
        <v>0</v>
      </c>
      <c r="C73" s="154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6"/>
      <c r="Q73" s="4"/>
      <c r="R73" s="4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4"/>
    </row>
    <row r="74" spans="1:32" s="3" customFormat="1" ht="15" x14ac:dyDescent="0.2">
      <c r="A74" s="24" t="s">
        <v>11</v>
      </c>
      <c r="B74" s="47">
        <f>+H28</f>
        <v>0</v>
      </c>
      <c r="C74" s="15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6"/>
      <c r="Q74" s="4"/>
      <c r="R74" s="4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4"/>
    </row>
    <row r="75" spans="1:32" s="3" customFormat="1" ht="15" x14ac:dyDescent="0.2">
      <c r="A75" s="24" t="s">
        <v>12</v>
      </c>
      <c r="B75" s="47">
        <f>+I28</f>
        <v>0</v>
      </c>
      <c r="C75" s="154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6"/>
      <c r="Q75" s="4"/>
      <c r="R75" s="4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4"/>
    </row>
    <row r="76" spans="1:32" s="3" customFormat="1" ht="15" x14ac:dyDescent="0.2">
      <c r="A76" s="24" t="s">
        <v>13</v>
      </c>
      <c r="B76" s="47">
        <f>+J28</f>
        <v>0</v>
      </c>
      <c r="C76" s="154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6"/>
    </row>
    <row r="77" spans="1:32" s="3" customFormat="1" ht="15" x14ac:dyDescent="0.2">
      <c r="A77" s="24" t="s">
        <v>14</v>
      </c>
      <c r="B77" s="47">
        <f>+K28</f>
        <v>0</v>
      </c>
      <c r="C77" s="154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6"/>
    </row>
    <row r="78" spans="1:32" s="3" customFormat="1" ht="15" x14ac:dyDescent="0.2">
      <c r="A78" s="24" t="s">
        <v>15</v>
      </c>
      <c r="B78" s="47">
        <f>+L28</f>
        <v>0</v>
      </c>
      <c r="C78" s="154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6"/>
    </row>
    <row r="79" spans="1:32" s="3" customFormat="1" ht="15" x14ac:dyDescent="0.2">
      <c r="A79" s="24" t="s">
        <v>16</v>
      </c>
      <c r="B79" s="47">
        <f>+M28</f>
        <v>0</v>
      </c>
      <c r="C79" s="154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6"/>
    </row>
    <row r="80" spans="1:32" s="3" customFormat="1" ht="15" x14ac:dyDescent="0.2">
      <c r="A80" s="24" t="s">
        <v>17</v>
      </c>
      <c r="B80" s="47">
        <f>+N28</f>
        <v>0</v>
      </c>
      <c r="C80" s="154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6"/>
    </row>
    <row r="81" spans="1:16" s="3" customFormat="1" ht="15.75" thickBot="1" x14ac:dyDescent="0.25">
      <c r="A81" s="20" t="s">
        <v>18</v>
      </c>
      <c r="B81" s="48">
        <f>+O28</f>
        <v>0</v>
      </c>
      <c r="C81" s="157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9"/>
    </row>
    <row r="82" spans="1:16" s="3" customFormat="1" x14ac:dyDescent="0.2">
      <c r="B82" s="14"/>
      <c r="C82" s="8"/>
      <c r="D82" s="8"/>
      <c r="E82" s="8"/>
      <c r="F82" s="8"/>
      <c r="G82" s="8"/>
    </row>
    <row r="83" spans="1:16" s="3" customFormat="1" x14ac:dyDescent="0.2">
      <c r="B83" s="14"/>
      <c r="C83" s="8"/>
      <c r="D83" s="8"/>
      <c r="E83" s="8"/>
      <c r="F83" s="8"/>
      <c r="G83" s="8"/>
    </row>
    <row r="84" spans="1:16" s="3" customFormat="1" x14ac:dyDescent="0.2">
      <c r="B84" s="14"/>
      <c r="C84" s="8"/>
      <c r="D84" s="8"/>
      <c r="E84" s="8"/>
      <c r="F84" s="8"/>
      <c r="G84" s="8"/>
    </row>
    <row r="85" spans="1:16" s="3" customFormat="1" x14ac:dyDescent="0.2">
      <c r="B85" s="14"/>
      <c r="C85" s="8"/>
      <c r="D85" s="8"/>
      <c r="E85" s="8"/>
      <c r="F85" s="8"/>
      <c r="G85" s="8"/>
    </row>
    <row r="86" spans="1:16" s="3" customFormat="1" x14ac:dyDescent="0.2">
      <c r="B86" s="14"/>
      <c r="C86" s="8"/>
      <c r="D86" s="8"/>
      <c r="E86" s="8"/>
      <c r="F86" s="8"/>
      <c r="G86" s="8"/>
    </row>
    <row r="87" spans="1:16" s="3" customFormat="1" x14ac:dyDescent="0.2">
      <c r="B87" s="14"/>
    </row>
    <row r="88" spans="1:16" s="3" customFormat="1" x14ac:dyDescent="0.2">
      <c r="B88" s="14"/>
    </row>
    <row r="89" spans="1:16" s="3" customFormat="1" x14ac:dyDescent="0.2">
      <c r="B89" s="14"/>
    </row>
    <row r="90" spans="1:16" s="3" customFormat="1" x14ac:dyDescent="0.2">
      <c r="B90" s="14"/>
    </row>
    <row r="91" spans="1:16" s="3" customFormat="1" x14ac:dyDescent="0.2">
      <c r="B91" s="14"/>
    </row>
    <row r="92" spans="1:16" s="3" customFormat="1" x14ac:dyDescent="0.2">
      <c r="B92" s="14"/>
    </row>
    <row r="93" spans="1:16" s="3" customFormat="1" x14ac:dyDescent="0.2">
      <c r="B93" s="14"/>
    </row>
    <row r="94" spans="1:16" s="3" customFormat="1" x14ac:dyDescent="0.2">
      <c r="B94" s="14"/>
    </row>
    <row r="95" spans="1:16" s="3" customFormat="1" x14ac:dyDescent="0.2">
      <c r="B95" s="14"/>
    </row>
    <row r="96" spans="1:16" s="3" customFormat="1" x14ac:dyDescent="0.2">
      <c r="B96" s="14"/>
    </row>
    <row r="97" spans="2:32" s="3" customFormat="1" x14ac:dyDescent="0.2">
      <c r="B97" s="14"/>
    </row>
    <row r="98" spans="2:32" s="3" customFormat="1" x14ac:dyDescent="0.2">
      <c r="B98" s="14"/>
    </row>
    <row r="99" spans="2:32" s="3" customFormat="1" x14ac:dyDescent="0.2">
      <c r="B99" s="14"/>
    </row>
    <row r="100" spans="2:32" s="3" customFormat="1" x14ac:dyDescent="0.2">
      <c r="B100" s="14"/>
    </row>
    <row r="101" spans="2:32" s="3" customFormat="1" x14ac:dyDescent="0.2">
      <c r="B101" s="14"/>
    </row>
    <row r="102" spans="2:32" s="3" customFormat="1" x14ac:dyDescent="0.2">
      <c r="B102" s="14"/>
    </row>
    <row r="103" spans="2:32" s="3" customFormat="1" x14ac:dyDescent="0.2">
      <c r="B103" s="14"/>
    </row>
    <row r="104" spans="2:32" s="3" customFormat="1" x14ac:dyDescent="0.2">
      <c r="B104" s="14"/>
    </row>
    <row r="105" spans="2:32" s="3" customFormat="1" x14ac:dyDescent="0.2">
      <c r="B105" s="14"/>
    </row>
    <row r="106" spans="2:32" s="3" customFormat="1" x14ac:dyDescent="0.2">
      <c r="B106" s="14"/>
    </row>
    <row r="107" spans="2:32" s="3" customFormat="1" x14ac:dyDescent="0.2">
      <c r="B107" s="14"/>
    </row>
    <row r="108" spans="2:32" s="3" customFormat="1" x14ac:dyDescent="0.2">
      <c r="B108" s="14"/>
    </row>
    <row r="109" spans="2:32" s="3" customFormat="1" x14ac:dyDescent="0.2">
      <c r="B109" s="14"/>
    </row>
    <row r="110" spans="2:32" s="3" customFormat="1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4"/>
      <c r="R110" s="4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4"/>
    </row>
  </sheetData>
  <mergeCells count="52">
    <mergeCell ref="M6:N6"/>
    <mergeCell ref="A11:C11"/>
    <mergeCell ref="A8:C9"/>
    <mergeCell ref="D8:P8"/>
    <mergeCell ref="C66:P66"/>
    <mergeCell ref="C55:P55"/>
    <mergeCell ref="C56:P56"/>
    <mergeCell ref="C57:P57"/>
    <mergeCell ref="C58:P58"/>
    <mergeCell ref="C59:P59"/>
    <mergeCell ref="C60:P60"/>
    <mergeCell ref="C61:P61"/>
    <mergeCell ref="C62:P62"/>
    <mergeCell ref="C63:P63"/>
    <mergeCell ref="C64:P64"/>
    <mergeCell ref="C65:P65"/>
    <mergeCell ref="A14:C14"/>
    <mergeCell ref="A53:P53"/>
    <mergeCell ref="A54:B54"/>
    <mergeCell ref="C54:J54"/>
    <mergeCell ref="K54:L54"/>
    <mergeCell ref="M54:P54"/>
    <mergeCell ref="A15:C15"/>
    <mergeCell ref="A12:C12"/>
    <mergeCell ref="A13:C13"/>
    <mergeCell ref="A10:C10"/>
    <mergeCell ref="P12:P13"/>
    <mergeCell ref="B4:D4"/>
    <mergeCell ref="E4:G4"/>
    <mergeCell ref="H4:L4"/>
    <mergeCell ref="M4:N4"/>
    <mergeCell ref="O4:P4"/>
    <mergeCell ref="B5:D5"/>
    <mergeCell ref="E5:G5"/>
    <mergeCell ref="H5:L5"/>
    <mergeCell ref="M5:N5"/>
    <mergeCell ref="B6:D6"/>
    <mergeCell ref="E6:G6"/>
    <mergeCell ref="H6:L6"/>
    <mergeCell ref="A1:C2"/>
    <mergeCell ref="D1:P1"/>
    <mergeCell ref="D2:P2"/>
    <mergeCell ref="C3:E3"/>
    <mergeCell ref="F3:H3"/>
    <mergeCell ref="J3:K3"/>
    <mergeCell ref="L3:M3"/>
    <mergeCell ref="C70:P81"/>
    <mergeCell ref="A68:P68"/>
    <mergeCell ref="A69:B69"/>
    <mergeCell ref="C69:J69"/>
    <mergeCell ref="K69:L69"/>
    <mergeCell ref="M69:P69"/>
  </mergeCells>
  <conditionalFormatting sqref="D9:O9">
    <cfRule type="cellIs" dxfId="25" priority="9" operator="lessThan">
      <formula>#REF!</formula>
    </cfRule>
    <cfRule type="cellIs" dxfId="24" priority="10" operator="greaterThanOrEqual">
      <formula>#REF!</formula>
    </cfRule>
  </conditionalFormatting>
  <conditionalFormatting sqref="A55:A66">
    <cfRule type="cellIs" dxfId="23" priority="7" operator="lessThan">
      <formula>#REF!</formula>
    </cfRule>
    <cfRule type="cellIs" dxfId="22" priority="8" operator="greaterThanOrEqual">
      <formula>#REF!</formula>
    </cfRule>
  </conditionalFormatting>
  <conditionalFormatting sqref="P9:P10">
    <cfRule type="cellIs" dxfId="21" priority="5" operator="lessThan">
      <formula>#REF!</formula>
    </cfRule>
    <cfRule type="cellIs" dxfId="20" priority="6" operator="greaterThanOrEqual">
      <formula>#REF!</formula>
    </cfRule>
  </conditionalFormatting>
  <conditionalFormatting sqref="P11">
    <cfRule type="cellIs" dxfId="19" priority="3" operator="lessThan">
      <formula>#REF!</formula>
    </cfRule>
    <cfRule type="cellIs" dxfId="18" priority="4" operator="greaterThanOrEqual">
      <formula>#REF!</formula>
    </cfRule>
  </conditionalFormatting>
  <conditionalFormatting sqref="A70:A81">
    <cfRule type="cellIs" dxfId="17" priority="1" operator="lessThan">
      <formula>#REF!</formula>
    </cfRule>
    <cfRule type="cellIs" dxfId="16" priority="2" operator="greaterThanOrEqual">
      <formula>#REF!</formula>
    </cfRule>
  </conditionalFormatting>
  <dataValidations count="1">
    <dataValidation allowBlank="1" showInputMessage="1" showErrorMessage="1" errorTitle="Error" error="Seleccione una de las opciones listadas " promptTitle="Proceso a medir" prompt="Por favor seleccione de la lista desplegable, el proceso correspondiente_x000a_" sqref="B5:D6" xr:uid="{00000000-0002-0000-0100-000000000000}"/>
  </dataValidations>
  <pageMargins left="0.7" right="0.7" top="0.75" bottom="0.75" header="0.3" footer="0.3"/>
  <pageSetup scale="64" orientation="landscape" horizontalDpi="4294967293" r:id="rId1"/>
  <rowBreaks count="2" manualBreakCount="2">
    <brk id="51" max="15" man="1"/>
    <brk id="82" max="15" man="1"/>
  </rowBreaks>
  <colBreaks count="1" manualBreakCount="1">
    <brk id="16060" max="52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'Resumen Indicadores'!$C$6:$C$29</xm:f>
          </x14:formula1>
          <xm:sqref>E5:G6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2"/>
  <sheetViews>
    <sheetView view="pageBreakPreview" zoomScaleNormal="100" zoomScaleSheetLayoutView="100" workbookViewId="0">
      <pane ySplit="2" topLeftCell="A3" activePane="bottomLeft" state="frozen"/>
      <selection pane="bottomLeft" activeCell="D10" sqref="D10:I10"/>
    </sheetView>
  </sheetViews>
  <sheetFormatPr baseColWidth="10" defaultColWidth="0" defaultRowHeight="12.75" x14ac:dyDescent="0.2"/>
  <cols>
    <col min="1" max="1" width="5.7109375" style="3" customWidth="1"/>
    <col min="2" max="2" width="8.28515625" style="2" bestFit="1" customWidth="1"/>
    <col min="3" max="14" width="7.7109375" style="2" customWidth="1"/>
    <col min="15" max="15" width="7.7109375" style="8" customWidth="1"/>
    <col min="16" max="16" width="11.5703125" style="3" customWidth="1"/>
    <col min="17" max="18" width="11.42578125" style="4" hidden="1" customWidth="1"/>
    <col min="19" max="19" width="11.42578125" style="5" hidden="1" customWidth="1"/>
    <col min="20" max="20" width="8.28515625" style="5" hidden="1" customWidth="1"/>
    <col min="21" max="24" width="7.7109375" style="5" hidden="1" customWidth="1"/>
    <col min="25" max="30" width="7.42578125" style="5" hidden="1" customWidth="1"/>
    <col min="31" max="31" width="11.42578125" style="5" hidden="1" customWidth="1"/>
    <col min="32" max="32" width="11.42578125" style="4" hidden="1" customWidth="1"/>
    <col min="33" max="44" width="0" style="3" hidden="1" customWidth="1"/>
    <col min="45" max="16384" width="0" style="1" hidden="1"/>
  </cols>
  <sheetData>
    <row r="1" spans="1:33" s="3" customFormat="1" ht="32.25" customHeight="1" thickBot="1" x14ac:dyDescent="0.25">
      <c r="A1" s="167"/>
      <c r="B1" s="168"/>
      <c r="C1" s="169"/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5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</row>
    <row r="2" spans="1:33" s="3" customFormat="1" ht="38.25" customHeight="1" thickBot="1" x14ac:dyDescent="0.25">
      <c r="A2" s="170"/>
      <c r="B2" s="171"/>
      <c r="C2" s="172"/>
      <c r="D2" s="176" t="s">
        <v>31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8"/>
      <c r="R2" s="4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/>
    </row>
    <row r="3" spans="1:33" s="3" customFormat="1" ht="13.5" thickBot="1" x14ac:dyDescent="0.25">
      <c r="B3" s="52"/>
      <c r="C3" s="179"/>
      <c r="D3" s="179"/>
      <c r="E3" s="179"/>
      <c r="F3" s="179"/>
      <c r="G3" s="179"/>
      <c r="H3" s="179"/>
      <c r="I3" s="52"/>
      <c r="J3" s="179"/>
      <c r="K3" s="179"/>
      <c r="L3" s="179"/>
      <c r="M3" s="179"/>
      <c r="R3" s="4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4"/>
      <c r="AG3" s="4"/>
    </row>
    <row r="4" spans="1:33" ht="19.5" customHeight="1" thickBot="1" x14ac:dyDescent="0.25">
      <c r="A4" s="54" t="s">
        <v>5</v>
      </c>
      <c r="B4" s="191" t="s">
        <v>1</v>
      </c>
      <c r="C4" s="191"/>
      <c r="D4" s="192"/>
      <c r="E4" s="193" t="s">
        <v>2</v>
      </c>
      <c r="F4" s="194"/>
      <c r="G4" s="195"/>
      <c r="H4" s="193" t="s">
        <v>19</v>
      </c>
      <c r="I4" s="194"/>
      <c r="J4" s="194"/>
      <c r="K4" s="194"/>
      <c r="L4" s="195"/>
      <c r="M4" s="196" t="s">
        <v>3</v>
      </c>
      <c r="N4" s="192"/>
      <c r="O4" s="197" t="s">
        <v>4</v>
      </c>
      <c r="P4" s="198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G4" s="4"/>
    </row>
    <row r="5" spans="1:33" ht="56.25" customHeight="1" thickBot="1" x14ac:dyDescent="0.25">
      <c r="A5" s="37">
        <v>2020</v>
      </c>
      <c r="B5" s="199" t="str">
        <f>+VLOOKUP(E5,'Resumen Indicadores'!C6:U29,19,)</f>
        <v xml:space="preserve">Gestión Comercial </v>
      </c>
      <c r="C5" s="200"/>
      <c r="D5" s="200"/>
      <c r="E5" s="201" t="s">
        <v>94</v>
      </c>
      <c r="F5" s="202"/>
      <c r="G5" s="203"/>
      <c r="H5" s="204" t="str">
        <f>+VLOOKUP($E$5,'Resumen Indicadores'!$C$6:$G$29,2,)</f>
        <v>(No. quejas cerradas eficazmente / No. quejas recibidas) x 100</v>
      </c>
      <c r="I5" s="205"/>
      <c r="J5" s="205"/>
      <c r="K5" s="205"/>
      <c r="L5" s="206"/>
      <c r="M5" s="207" t="str">
        <f>+VLOOKUP($E$5,'Resumen Indicadores'!$C$6:$G$29,3,)</f>
        <v xml:space="preserve">Semestral </v>
      </c>
      <c r="N5" s="208"/>
      <c r="O5" s="45" t="str">
        <f>+VLOOKUP($E$5,'Resumen Indicadores'!$C$6:$G$29,4,)</f>
        <v>≥</v>
      </c>
      <c r="P5" s="46">
        <f>+VLOOKUP($E$5,'Resumen Indicadores'!$C$6:$G$29,5,)</f>
        <v>0.9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G5" s="4"/>
    </row>
    <row r="6" spans="1:33" ht="13.5" thickBot="1" x14ac:dyDescent="0.25">
      <c r="A6" s="1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6"/>
      <c r="P6" s="9"/>
      <c r="AG6" s="4"/>
    </row>
    <row r="7" spans="1:33" s="3" customFormat="1" ht="15" customHeight="1" thickBot="1" x14ac:dyDescent="0.25">
      <c r="A7" s="213" t="s">
        <v>6</v>
      </c>
      <c r="B7" s="214"/>
      <c r="C7" s="215"/>
      <c r="D7" s="249" t="s">
        <v>102</v>
      </c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  <c r="AG7" s="4"/>
    </row>
    <row r="8" spans="1:33" s="3" customFormat="1" ht="15" customHeight="1" thickBot="1" x14ac:dyDescent="0.25">
      <c r="A8" s="243"/>
      <c r="B8" s="244"/>
      <c r="C8" s="245"/>
      <c r="D8" s="259" t="s">
        <v>103</v>
      </c>
      <c r="E8" s="260"/>
      <c r="F8" s="260"/>
      <c r="G8" s="260"/>
      <c r="H8" s="260"/>
      <c r="I8" s="261"/>
      <c r="J8" s="259" t="s">
        <v>104</v>
      </c>
      <c r="K8" s="260"/>
      <c r="L8" s="260"/>
      <c r="M8" s="260"/>
      <c r="N8" s="260"/>
      <c r="O8" s="261"/>
      <c r="P8" s="53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  <c r="AG8" s="4"/>
    </row>
    <row r="9" spans="1:33" s="3" customFormat="1" ht="12" customHeight="1" thickBot="1" x14ac:dyDescent="0.25">
      <c r="A9" s="246"/>
      <c r="B9" s="247"/>
      <c r="C9" s="248"/>
      <c r="D9" s="38" t="s">
        <v>7</v>
      </c>
      <c r="E9" s="39" t="s">
        <v>8</v>
      </c>
      <c r="F9" s="39" t="s">
        <v>9</v>
      </c>
      <c r="G9" s="39" t="s">
        <v>10</v>
      </c>
      <c r="H9" s="39" t="s">
        <v>11</v>
      </c>
      <c r="I9" s="39" t="s">
        <v>12</v>
      </c>
      <c r="J9" s="39" t="s">
        <v>13</v>
      </c>
      <c r="K9" s="39" t="s">
        <v>14</v>
      </c>
      <c r="L9" s="39" t="s">
        <v>15</v>
      </c>
      <c r="M9" s="39" t="s">
        <v>16</v>
      </c>
      <c r="N9" s="39" t="s">
        <v>17</v>
      </c>
      <c r="O9" s="40" t="s">
        <v>18</v>
      </c>
      <c r="P9" s="43" t="s">
        <v>82</v>
      </c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  <c r="AG9" s="4"/>
    </row>
    <row r="10" spans="1:33" s="3" customFormat="1" ht="28.5" customHeight="1" x14ac:dyDescent="0.2">
      <c r="A10" s="250" t="s">
        <v>100</v>
      </c>
      <c r="B10" s="251"/>
      <c r="C10" s="252"/>
      <c r="D10" s="262"/>
      <c r="E10" s="263"/>
      <c r="F10" s="263"/>
      <c r="G10" s="263"/>
      <c r="H10" s="263"/>
      <c r="I10" s="264"/>
      <c r="J10" s="268"/>
      <c r="K10" s="263"/>
      <c r="L10" s="263"/>
      <c r="M10" s="263"/>
      <c r="N10" s="263"/>
      <c r="O10" s="269"/>
      <c r="P10" s="253" t="e">
        <f>+AVERAGE(D12:O12)</f>
        <v>#DIV/0!</v>
      </c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  <c r="AG10" s="4"/>
    </row>
    <row r="11" spans="1:33" s="3" customFormat="1" ht="27" customHeight="1" thickBot="1" x14ac:dyDescent="0.25">
      <c r="A11" s="256" t="s">
        <v>101</v>
      </c>
      <c r="B11" s="257"/>
      <c r="C11" s="258"/>
      <c r="D11" s="265"/>
      <c r="E11" s="266"/>
      <c r="F11" s="266"/>
      <c r="G11" s="266"/>
      <c r="H11" s="266"/>
      <c r="I11" s="267"/>
      <c r="J11" s="270"/>
      <c r="K11" s="266"/>
      <c r="L11" s="266"/>
      <c r="M11" s="266"/>
      <c r="N11" s="266"/>
      <c r="O11" s="271"/>
      <c r="P11" s="25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  <c r="AG11" s="4"/>
    </row>
    <row r="12" spans="1:33" s="3" customFormat="1" ht="15.75" customHeight="1" thickBot="1" x14ac:dyDescent="0.25">
      <c r="A12" s="210" t="s">
        <v>29</v>
      </c>
      <c r="B12" s="211"/>
      <c r="C12" s="212"/>
      <c r="D12" s="272" t="e">
        <f>+(D10/D11)</f>
        <v>#DIV/0!</v>
      </c>
      <c r="E12" s="273"/>
      <c r="F12" s="273"/>
      <c r="G12" s="273"/>
      <c r="H12" s="273"/>
      <c r="I12" s="274"/>
      <c r="J12" s="272" t="e">
        <f t="shared" ref="J12" si="0">+(J10/J11)</f>
        <v>#DIV/0!</v>
      </c>
      <c r="K12" s="273"/>
      <c r="L12" s="273"/>
      <c r="M12" s="273"/>
      <c r="N12" s="273"/>
      <c r="O12" s="274"/>
      <c r="P12" s="255"/>
      <c r="Q12" s="4"/>
      <c r="R12" s="11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</row>
    <row r="13" spans="1:33" s="3" customFormat="1" ht="6" customHeight="1" x14ac:dyDescent="0.2">
      <c r="A13" s="209" t="s">
        <v>4</v>
      </c>
      <c r="B13" s="209"/>
      <c r="C13" s="209"/>
      <c r="D13" s="21">
        <f t="shared" ref="D13:O13" si="1">+$P$5</f>
        <v>0.9</v>
      </c>
      <c r="E13" s="21">
        <f t="shared" si="1"/>
        <v>0.9</v>
      </c>
      <c r="F13" s="21">
        <f t="shared" si="1"/>
        <v>0.9</v>
      </c>
      <c r="G13" s="21">
        <f t="shared" si="1"/>
        <v>0.9</v>
      </c>
      <c r="H13" s="21">
        <f t="shared" si="1"/>
        <v>0.9</v>
      </c>
      <c r="I13" s="21">
        <f t="shared" si="1"/>
        <v>0.9</v>
      </c>
      <c r="J13" s="21">
        <f t="shared" si="1"/>
        <v>0.9</v>
      </c>
      <c r="K13" s="21">
        <f t="shared" si="1"/>
        <v>0.9</v>
      </c>
      <c r="L13" s="21">
        <f t="shared" si="1"/>
        <v>0.9</v>
      </c>
      <c r="M13" s="21">
        <f t="shared" si="1"/>
        <v>0.9</v>
      </c>
      <c r="N13" s="21">
        <f t="shared" si="1"/>
        <v>0.9</v>
      </c>
      <c r="O13" s="21">
        <f t="shared" si="1"/>
        <v>0.9</v>
      </c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</row>
    <row r="14" spans="1:33" s="3" customFormat="1" x14ac:dyDescent="0.2">
      <c r="A14" s="1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/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</row>
    <row r="15" spans="1:33" s="3" customFormat="1" x14ac:dyDescent="0.2">
      <c r="A15" s="1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</row>
    <row r="16" spans="1:33" s="3" customFormat="1" x14ac:dyDescent="0.2">
      <c r="A16" s="16"/>
      <c r="B16" s="10"/>
      <c r="C16" s="10"/>
      <c r="D16" s="10"/>
      <c r="E16" s="10"/>
      <c r="F16" s="68" t="str">
        <f>+D8</f>
        <v>Semestre I</v>
      </c>
      <c r="G16" s="10"/>
      <c r="H16" s="69" t="e">
        <f>+D12</f>
        <v>#DIV/0!</v>
      </c>
      <c r="I16" s="10"/>
      <c r="J16" s="10"/>
      <c r="K16" s="10"/>
      <c r="L16" s="10"/>
      <c r="M16" s="10"/>
      <c r="N16" s="10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</row>
    <row r="17" spans="1:32" s="3" customFormat="1" x14ac:dyDescent="0.2">
      <c r="A17" s="16"/>
      <c r="B17" s="10"/>
      <c r="C17" s="10"/>
      <c r="D17" s="10"/>
      <c r="E17" s="10"/>
      <c r="F17" s="68" t="str">
        <f>+J8</f>
        <v>Semestre II</v>
      </c>
      <c r="G17" s="10"/>
      <c r="H17" s="69" t="e">
        <f>+J12</f>
        <v>#DIV/0!</v>
      </c>
      <c r="I17" s="10"/>
      <c r="J17" s="10"/>
      <c r="K17" s="10"/>
      <c r="L17" s="10"/>
      <c r="M17" s="10"/>
      <c r="N17" s="10"/>
      <c r="O17" s="6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</row>
    <row r="18" spans="1:32" s="3" customFormat="1" x14ac:dyDescent="0.2">
      <c r="A18" s="16"/>
      <c r="B18" s="10"/>
      <c r="C18" s="10"/>
      <c r="D18" s="10"/>
      <c r="E18" s="10"/>
      <c r="F18" s="10" t="s">
        <v>4</v>
      </c>
      <c r="G18" s="10"/>
      <c r="H18" s="69">
        <f>+P5</f>
        <v>0.9</v>
      </c>
      <c r="I18" s="10"/>
      <c r="J18" s="10"/>
      <c r="K18" s="10"/>
      <c r="L18" s="10"/>
      <c r="M18" s="10"/>
      <c r="N18" s="10"/>
      <c r="O18" s="6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</row>
    <row r="19" spans="1:32" s="3" customFormat="1" x14ac:dyDescent="0.2">
      <c r="A19" s="1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Q19" s="4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/>
    </row>
    <row r="20" spans="1:32" s="3" customFormat="1" x14ac:dyDescent="0.2">
      <c r="A20" s="1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</row>
    <row r="21" spans="1:32" s="3" customFormat="1" x14ac:dyDescent="0.2">
      <c r="A21" s="1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</row>
    <row r="22" spans="1:32" s="3" customFormat="1" x14ac:dyDescent="0.2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</row>
    <row r="23" spans="1:32" s="3" customFormat="1" x14ac:dyDescent="0.2">
      <c r="A23" s="1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</row>
    <row r="24" spans="1:32" s="3" customFormat="1" x14ac:dyDescent="0.2">
      <c r="A24" s="1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</row>
    <row r="25" spans="1:32" s="3" customFormat="1" x14ac:dyDescent="0.2">
      <c r="A25" s="1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</row>
    <row r="26" spans="1:32" s="3" customFormat="1" x14ac:dyDescent="0.2">
      <c r="A26" s="1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16"/>
    </row>
    <row r="27" spans="1:32" s="3" customFormat="1" x14ac:dyDescent="0.2">
      <c r="A27" s="16"/>
      <c r="B27" s="17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6"/>
      <c r="P27" s="16"/>
    </row>
    <row r="28" spans="1:32" s="3" customFormat="1" x14ac:dyDescent="0.2">
      <c r="A28" s="16"/>
      <c r="B28" s="17"/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6"/>
      <c r="P28" s="16"/>
    </row>
    <row r="29" spans="1:32" s="3" customFormat="1" x14ac:dyDescent="0.2">
      <c r="A29" s="16"/>
      <c r="B29" s="17"/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6"/>
      <c r="P29" s="16"/>
    </row>
    <row r="30" spans="1:32" s="3" customFormat="1" x14ac:dyDescent="0.2">
      <c r="A30" s="16"/>
      <c r="B30" s="17"/>
      <c r="C30" s="17"/>
      <c r="D30" s="17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6"/>
      <c r="P30" s="16"/>
    </row>
    <row r="31" spans="1:32" s="3" customFormat="1" x14ac:dyDescent="0.2">
      <c r="A31" s="16"/>
      <c r="B31" s="17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6"/>
      <c r="P31" s="16"/>
    </row>
    <row r="32" spans="1:32" s="3" customFormat="1" x14ac:dyDescent="0.2">
      <c r="A32" s="16"/>
      <c r="B32" s="17"/>
      <c r="C32" s="17"/>
      <c r="D32" s="17"/>
      <c r="E32" s="17"/>
      <c r="F32" s="17"/>
      <c r="G32" s="18"/>
      <c r="H32" s="18"/>
      <c r="I32" s="18"/>
      <c r="J32" s="18"/>
      <c r="K32" s="18"/>
      <c r="L32" s="18"/>
      <c r="M32" s="18"/>
      <c r="N32" s="18"/>
      <c r="O32" s="6"/>
      <c r="P32" s="16"/>
    </row>
    <row r="33" spans="1:16" s="3" customFormat="1" x14ac:dyDescent="0.2">
      <c r="A33" s="16"/>
      <c r="B33" s="17"/>
      <c r="C33" s="17"/>
      <c r="D33" s="17"/>
      <c r="E33" s="17"/>
      <c r="F33" s="17"/>
      <c r="G33" s="18"/>
      <c r="H33" s="18"/>
      <c r="I33" s="18"/>
      <c r="J33" s="18"/>
      <c r="K33" s="18"/>
      <c r="L33" s="18"/>
      <c r="M33" s="18"/>
      <c r="N33" s="18"/>
      <c r="O33" s="6"/>
      <c r="P33" s="16"/>
    </row>
    <row r="34" spans="1:16" s="3" customFormat="1" ht="13.5" thickBot="1" x14ac:dyDescent="0.25">
      <c r="A34" s="16"/>
      <c r="B34" s="17"/>
      <c r="C34" s="17"/>
      <c r="D34" s="17"/>
      <c r="E34" s="17"/>
      <c r="F34" s="17"/>
      <c r="G34" s="18"/>
      <c r="H34" s="18"/>
      <c r="I34" s="18"/>
      <c r="P34" s="16"/>
    </row>
    <row r="35" spans="1:16" s="3" customFormat="1" ht="16.5" customHeight="1" thickBot="1" x14ac:dyDescent="0.25">
      <c r="A35" s="160" t="s">
        <v>30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2"/>
    </row>
    <row r="36" spans="1:16" s="3" customFormat="1" ht="16.5" customHeight="1" thickBot="1" x14ac:dyDescent="0.25">
      <c r="A36" s="160" t="s">
        <v>74</v>
      </c>
      <c r="B36" s="162"/>
      <c r="C36" s="163" t="str">
        <f>+E5</f>
        <v>Eficacia de cierre de QyR</v>
      </c>
      <c r="D36" s="163"/>
      <c r="E36" s="163"/>
      <c r="F36" s="163"/>
      <c r="G36" s="163"/>
      <c r="H36" s="163"/>
      <c r="I36" s="163"/>
      <c r="J36" s="164"/>
      <c r="K36" s="160" t="s">
        <v>4</v>
      </c>
      <c r="L36" s="162"/>
      <c r="M36" s="240">
        <f>+P5</f>
        <v>0.9</v>
      </c>
      <c r="N36" s="241"/>
      <c r="O36" s="241"/>
      <c r="P36" s="242"/>
    </row>
    <row r="37" spans="1:16" s="3" customFormat="1" ht="15" customHeight="1" x14ac:dyDescent="0.2">
      <c r="A37" s="44" t="s">
        <v>7</v>
      </c>
      <c r="B37" s="230" t="e">
        <f>+D$12</f>
        <v>#DIV/0!</v>
      </c>
      <c r="C37" s="151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3"/>
    </row>
    <row r="38" spans="1:16" s="3" customFormat="1" ht="15" x14ac:dyDescent="0.2">
      <c r="A38" s="24" t="s">
        <v>8</v>
      </c>
      <c r="B38" s="231"/>
      <c r="C38" s="154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6"/>
    </row>
    <row r="39" spans="1:16" s="3" customFormat="1" ht="15" x14ac:dyDescent="0.2">
      <c r="A39" s="24" t="s">
        <v>9</v>
      </c>
      <c r="B39" s="231"/>
      <c r="C39" s="154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6"/>
    </row>
    <row r="40" spans="1:16" s="3" customFormat="1" ht="15" x14ac:dyDescent="0.2">
      <c r="A40" s="24" t="s">
        <v>10</v>
      </c>
      <c r="B40" s="231"/>
      <c r="C40" s="154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6"/>
    </row>
    <row r="41" spans="1:16" s="3" customFormat="1" ht="15" x14ac:dyDescent="0.2">
      <c r="A41" s="24" t="s">
        <v>11</v>
      </c>
      <c r="B41" s="231"/>
      <c r="C41" s="154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6"/>
    </row>
    <row r="42" spans="1:16" s="3" customFormat="1" ht="15.75" thickBot="1" x14ac:dyDescent="0.25">
      <c r="A42" s="24" t="s">
        <v>12</v>
      </c>
      <c r="B42" s="232"/>
      <c r="C42" s="233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5"/>
    </row>
    <row r="43" spans="1:16" s="3" customFormat="1" ht="14.25" customHeight="1" x14ac:dyDescent="0.2">
      <c r="A43" s="24" t="s">
        <v>13</v>
      </c>
      <c r="B43" s="238" t="e">
        <f>+J12</f>
        <v>#DIV/0!</v>
      </c>
      <c r="C43" s="151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3"/>
    </row>
    <row r="44" spans="1:16" s="3" customFormat="1" ht="15" x14ac:dyDescent="0.2">
      <c r="A44" s="24" t="s">
        <v>14</v>
      </c>
      <c r="B44" s="231"/>
      <c r="C44" s="154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6"/>
    </row>
    <row r="45" spans="1:16" s="3" customFormat="1" ht="15" x14ac:dyDescent="0.2">
      <c r="A45" s="24" t="s">
        <v>15</v>
      </c>
      <c r="B45" s="231"/>
      <c r="C45" s="154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6"/>
    </row>
    <row r="46" spans="1:16" s="3" customFormat="1" ht="15" x14ac:dyDescent="0.2">
      <c r="A46" s="24" t="s">
        <v>16</v>
      </c>
      <c r="B46" s="231"/>
      <c r="C46" s="154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6"/>
    </row>
    <row r="47" spans="1:16" s="3" customFormat="1" ht="15" x14ac:dyDescent="0.2">
      <c r="A47" s="24" t="s">
        <v>17</v>
      </c>
      <c r="B47" s="231"/>
      <c r="C47" s="154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6"/>
    </row>
    <row r="48" spans="1:16" s="3" customFormat="1" ht="15.75" thickBot="1" x14ac:dyDescent="0.25">
      <c r="A48" s="20" t="s">
        <v>18</v>
      </c>
      <c r="B48" s="239"/>
      <c r="C48" s="233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5"/>
    </row>
    <row r="49" spans="1:32" s="3" customFormat="1" x14ac:dyDescent="0.2">
      <c r="A49" s="16"/>
      <c r="B49" s="17"/>
      <c r="C49" s="17"/>
      <c r="D49" s="17"/>
      <c r="E49" s="17"/>
      <c r="F49" s="17"/>
      <c r="G49" s="18"/>
      <c r="H49" s="18"/>
      <c r="I49" s="18"/>
      <c r="J49" s="18"/>
      <c r="K49" s="18"/>
      <c r="L49" s="18"/>
      <c r="M49" s="18"/>
      <c r="N49" s="18"/>
      <c r="O49" s="6"/>
      <c r="P49" s="16"/>
    </row>
    <row r="50" spans="1:32" s="3" customFormat="1" x14ac:dyDescent="0.2">
      <c r="A50" s="16"/>
      <c r="B50" s="236"/>
      <c r="C50" s="236"/>
      <c r="D50" s="236"/>
      <c r="E50" s="236"/>
      <c r="F50" s="236"/>
      <c r="G50" s="237"/>
      <c r="H50" s="237"/>
      <c r="I50" s="237"/>
      <c r="J50" s="237"/>
      <c r="K50" s="237"/>
      <c r="L50" s="237"/>
      <c r="M50" s="237"/>
      <c r="N50" s="237"/>
      <c r="O50" s="6"/>
      <c r="P50" s="16"/>
    </row>
    <row r="51" spans="1:32" s="3" customFormat="1" ht="0.6" customHeight="1" x14ac:dyDescent="0.2">
      <c r="A51" s="19" t="s">
        <v>20</v>
      </c>
      <c r="B51" s="236"/>
      <c r="C51" s="236"/>
      <c r="D51" s="236"/>
      <c r="E51" s="236"/>
      <c r="F51" s="236"/>
      <c r="G51" s="237"/>
      <c r="H51" s="237"/>
      <c r="I51" s="237"/>
      <c r="J51" s="237"/>
      <c r="K51" s="237"/>
      <c r="L51" s="237"/>
      <c r="M51" s="237"/>
      <c r="N51" s="237"/>
      <c r="O51" s="6"/>
      <c r="P51" s="16"/>
    </row>
    <row r="52" spans="1:32" s="3" customFormat="1" ht="0.6" customHeight="1" x14ac:dyDescent="0.2">
      <c r="A52" s="19" t="s">
        <v>21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6"/>
    </row>
    <row r="53" spans="1:32" s="3" customFormat="1" ht="0.6" customHeight="1" x14ac:dyDescent="0.2">
      <c r="A53" s="19" t="s">
        <v>22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Q53" s="4"/>
      <c r="R53" s="4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4"/>
    </row>
    <row r="54" spans="1:32" s="3" customFormat="1" ht="0.6" customHeight="1" x14ac:dyDescent="0.2">
      <c r="A54" s="19" t="s">
        <v>23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Q54" s="4"/>
      <c r="R54" s="4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4"/>
    </row>
    <row r="55" spans="1:32" s="3" customFormat="1" ht="0.6" customHeight="1" x14ac:dyDescent="0.2">
      <c r="A55" s="19" t="s">
        <v>24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Q55" s="4"/>
      <c r="R55" s="4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4"/>
    </row>
    <row r="56" spans="1:32" s="3" customFormat="1" ht="0.6" customHeight="1" x14ac:dyDescent="0.2">
      <c r="A56" s="19" t="s">
        <v>25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Q56" s="4"/>
      <c r="R56" s="4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/>
    </row>
    <row r="57" spans="1:32" s="3" customFormat="1" ht="0.6" customHeight="1" x14ac:dyDescent="0.2">
      <c r="A57" s="19" t="s">
        <v>26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Q57" s="4"/>
      <c r="R57" s="4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4"/>
    </row>
    <row r="58" spans="1:32" s="3" customFormat="1" ht="0.6" customHeight="1" x14ac:dyDescent="0.25">
      <c r="A58" s="19" t="s">
        <v>27</v>
      </c>
      <c r="B58" s="12"/>
      <c r="C58" s="12"/>
      <c r="D58" s="12"/>
      <c r="E58" s="12"/>
      <c r="F58" s="12"/>
      <c r="G58" s="8"/>
    </row>
    <row r="59" spans="1:32" s="3" customFormat="1" ht="0.6" customHeight="1" x14ac:dyDescent="0.2">
      <c r="A59" s="19" t="s">
        <v>28</v>
      </c>
      <c r="B59" s="14"/>
      <c r="C59" s="14"/>
      <c r="D59" s="14"/>
      <c r="E59" s="14"/>
      <c r="F59" s="8"/>
      <c r="G59" s="8"/>
    </row>
    <row r="60" spans="1:32" s="3" customFormat="1" x14ac:dyDescent="0.2">
      <c r="B60" s="8"/>
      <c r="C60" s="8"/>
      <c r="D60" s="8"/>
      <c r="E60" s="8"/>
      <c r="F60" s="8"/>
      <c r="G60" s="8"/>
    </row>
    <row r="61" spans="1:32" s="3" customFormat="1" x14ac:dyDescent="0.2">
      <c r="B61" s="13"/>
      <c r="C61" s="13"/>
      <c r="D61" s="13"/>
      <c r="E61" s="13"/>
      <c r="F61" s="13"/>
      <c r="G61" s="8"/>
    </row>
    <row r="62" spans="1:32" s="3" customFormat="1" x14ac:dyDescent="0.2">
      <c r="B62" s="8"/>
      <c r="C62" s="8"/>
      <c r="D62" s="8"/>
      <c r="E62" s="8"/>
      <c r="F62" s="8"/>
      <c r="G62" s="8"/>
    </row>
    <row r="63" spans="1:32" s="3" customFormat="1" x14ac:dyDescent="0.2">
      <c r="B63" s="14"/>
      <c r="C63" s="8"/>
      <c r="D63" s="8"/>
      <c r="E63" s="8"/>
      <c r="F63" s="8"/>
      <c r="G63" s="8"/>
    </row>
    <row r="64" spans="1:32" s="3" customFormat="1" x14ac:dyDescent="0.2">
      <c r="B64" s="14"/>
      <c r="C64" s="8"/>
      <c r="D64" s="8"/>
      <c r="E64" s="8"/>
      <c r="F64" s="8"/>
      <c r="G64" s="8"/>
    </row>
    <row r="65" spans="2:7" s="3" customFormat="1" x14ac:dyDescent="0.2">
      <c r="B65" s="14"/>
      <c r="C65" s="8"/>
      <c r="D65" s="8"/>
      <c r="E65" s="8"/>
      <c r="F65" s="8"/>
      <c r="G65" s="8"/>
    </row>
    <row r="66" spans="2:7" s="3" customFormat="1" x14ac:dyDescent="0.2">
      <c r="B66" s="14"/>
      <c r="C66" s="8"/>
      <c r="D66" s="8"/>
      <c r="E66" s="8"/>
      <c r="F66" s="8"/>
      <c r="G66" s="8"/>
    </row>
    <row r="67" spans="2:7" s="3" customFormat="1" x14ac:dyDescent="0.2">
      <c r="B67" s="14"/>
      <c r="C67" s="8"/>
      <c r="D67" s="8"/>
      <c r="E67" s="8"/>
      <c r="F67" s="8"/>
      <c r="G67" s="8"/>
    </row>
    <row r="68" spans="2:7" s="3" customFormat="1" x14ac:dyDescent="0.2">
      <c r="B68" s="14"/>
      <c r="C68" s="8"/>
      <c r="D68" s="8"/>
      <c r="E68" s="8"/>
      <c r="F68" s="8"/>
      <c r="G68" s="8"/>
    </row>
    <row r="69" spans="2:7" s="3" customFormat="1" x14ac:dyDescent="0.2">
      <c r="B69" s="14"/>
    </row>
    <row r="70" spans="2:7" s="3" customFormat="1" x14ac:dyDescent="0.2">
      <c r="B70" s="14"/>
    </row>
    <row r="71" spans="2:7" s="3" customFormat="1" x14ac:dyDescent="0.2">
      <c r="B71" s="14"/>
    </row>
    <row r="72" spans="2:7" s="3" customFormat="1" x14ac:dyDescent="0.2">
      <c r="B72" s="14"/>
    </row>
    <row r="73" spans="2:7" s="3" customFormat="1" x14ac:dyDescent="0.2">
      <c r="B73" s="14"/>
    </row>
    <row r="74" spans="2:7" s="3" customFormat="1" x14ac:dyDescent="0.2">
      <c r="B74" s="14"/>
    </row>
    <row r="75" spans="2:7" s="3" customFormat="1" x14ac:dyDescent="0.2">
      <c r="B75" s="14"/>
    </row>
    <row r="76" spans="2:7" s="3" customFormat="1" x14ac:dyDescent="0.2">
      <c r="B76" s="14"/>
    </row>
    <row r="77" spans="2:7" s="3" customFormat="1" x14ac:dyDescent="0.2">
      <c r="B77" s="14"/>
    </row>
    <row r="78" spans="2:7" s="3" customFormat="1" x14ac:dyDescent="0.2">
      <c r="B78" s="14"/>
    </row>
    <row r="79" spans="2:7" s="3" customFormat="1" x14ac:dyDescent="0.2">
      <c r="B79" s="14"/>
    </row>
    <row r="80" spans="2:7" s="3" customFormat="1" x14ac:dyDescent="0.2">
      <c r="B80" s="14"/>
    </row>
    <row r="81" spans="2:32" s="3" customFormat="1" x14ac:dyDescent="0.2">
      <c r="B81" s="14"/>
    </row>
    <row r="82" spans="2:32" s="3" customFormat="1" x14ac:dyDescent="0.2">
      <c r="B82" s="14"/>
    </row>
    <row r="83" spans="2:32" s="3" customFormat="1" x14ac:dyDescent="0.2">
      <c r="B83" s="14"/>
    </row>
    <row r="84" spans="2:32" s="3" customFormat="1" x14ac:dyDescent="0.2">
      <c r="B84" s="14"/>
    </row>
    <row r="85" spans="2:32" s="3" customFormat="1" x14ac:dyDescent="0.2">
      <c r="B85" s="14"/>
    </row>
    <row r="86" spans="2:32" s="3" customFormat="1" x14ac:dyDescent="0.2">
      <c r="B86" s="14"/>
    </row>
    <row r="87" spans="2:32" s="3" customFormat="1" x14ac:dyDescent="0.2">
      <c r="B87" s="14"/>
    </row>
    <row r="88" spans="2:32" s="3" customFormat="1" x14ac:dyDescent="0.2">
      <c r="B88" s="14"/>
    </row>
    <row r="89" spans="2:32" s="3" customFormat="1" x14ac:dyDescent="0.2">
      <c r="B89" s="14"/>
    </row>
    <row r="90" spans="2:32" s="3" customFormat="1" x14ac:dyDescent="0.2">
      <c r="B90" s="14"/>
    </row>
    <row r="91" spans="2:32" s="3" customFormat="1" x14ac:dyDescent="0.2">
      <c r="B91" s="14"/>
    </row>
    <row r="92" spans="2:32" s="3" customFormat="1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Q92" s="4"/>
      <c r="R92" s="4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4"/>
    </row>
  </sheetData>
  <mergeCells count="43">
    <mergeCell ref="B5:D5"/>
    <mergeCell ref="E5:G5"/>
    <mergeCell ref="H5:L5"/>
    <mergeCell ref="M5:N5"/>
    <mergeCell ref="A1:C2"/>
    <mergeCell ref="D1:P1"/>
    <mergeCell ref="D2:P2"/>
    <mergeCell ref="C3:E3"/>
    <mergeCell ref="F3:H3"/>
    <mergeCell ref="J3:K3"/>
    <mergeCell ref="L3:M3"/>
    <mergeCell ref="B4:D4"/>
    <mergeCell ref="E4:G4"/>
    <mergeCell ref="H4:L4"/>
    <mergeCell ref="M4:N4"/>
    <mergeCell ref="O4:P4"/>
    <mergeCell ref="A7:C9"/>
    <mergeCell ref="D7:P7"/>
    <mergeCell ref="A10:C10"/>
    <mergeCell ref="P10:P12"/>
    <mergeCell ref="A11:C11"/>
    <mergeCell ref="A12:C12"/>
    <mergeCell ref="D8:I8"/>
    <mergeCell ref="J8:O8"/>
    <mergeCell ref="D10:I10"/>
    <mergeCell ref="D11:I11"/>
    <mergeCell ref="J10:O10"/>
    <mergeCell ref="J11:O11"/>
    <mergeCell ref="D12:I12"/>
    <mergeCell ref="J12:O12"/>
    <mergeCell ref="A13:C13"/>
    <mergeCell ref="A35:P35"/>
    <mergeCell ref="A36:B36"/>
    <mergeCell ref="C36:J36"/>
    <mergeCell ref="K36:L36"/>
    <mergeCell ref="M36:P36"/>
    <mergeCell ref="B37:B42"/>
    <mergeCell ref="C43:P48"/>
    <mergeCell ref="B50:F51"/>
    <mergeCell ref="G50:G51"/>
    <mergeCell ref="H50:N51"/>
    <mergeCell ref="C37:P42"/>
    <mergeCell ref="B43:B48"/>
  </mergeCells>
  <conditionalFormatting sqref="D9:O9">
    <cfRule type="cellIs" dxfId="15" priority="11" operator="lessThan">
      <formula>#REF!</formula>
    </cfRule>
    <cfRule type="cellIs" dxfId="14" priority="12" operator="greaterThanOrEqual">
      <formula>#REF!</formula>
    </cfRule>
  </conditionalFormatting>
  <conditionalFormatting sqref="A37:A48">
    <cfRule type="cellIs" dxfId="13" priority="9" operator="lessThan">
      <formula>#REF!</formula>
    </cfRule>
    <cfRule type="cellIs" dxfId="12" priority="10" operator="greaterThanOrEqual">
      <formula>#REF!</formula>
    </cfRule>
  </conditionalFormatting>
  <conditionalFormatting sqref="P9">
    <cfRule type="cellIs" dxfId="11" priority="7" operator="lessThan">
      <formula>#REF!</formula>
    </cfRule>
    <cfRule type="cellIs" dxfId="10" priority="8" operator="greaterThanOrEqual">
      <formula>#REF!</formula>
    </cfRule>
  </conditionalFormatting>
  <conditionalFormatting sqref="D8">
    <cfRule type="cellIs" dxfId="9" priority="5" operator="lessThan">
      <formula>#REF!</formula>
    </cfRule>
    <cfRule type="cellIs" dxfId="8" priority="6" operator="greaterThanOrEqual">
      <formula>#REF!</formula>
    </cfRule>
  </conditionalFormatting>
  <conditionalFormatting sqref="J8">
    <cfRule type="cellIs" dxfId="7" priority="1" operator="lessThan">
      <formula>#REF!</formula>
    </cfRule>
    <cfRule type="cellIs" dxfId="6" priority="2" operator="greaterThanOrEqual">
      <formula>#REF!</formula>
    </cfRule>
  </conditionalFormatting>
  <dataValidations count="1">
    <dataValidation allowBlank="1" showInputMessage="1" showErrorMessage="1" errorTitle="Error" error="Seleccione una de las opciones listadas " promptTitle="Proceso a medir" prompt="Por favor seleccione de la lista desplegable, el proceso correspondiente_x000a_" sqref="B5:D5" xr:uid="{00000000-0002-0000-0200-000000000000}"/>
  </dataValidations>
  <pageMargins left="0.7" right="0.7" top="0.75" bottom="0.75" header="0.3" footer="0.3"/>
  <pageSetup scale="67" orientation="landscape" horizontalDpi="4294967293" r:id="rId1"/>
  <rowBreaks count="1" manualBreakCount="1">
    <brk id="51" max="16" man="1"/>
  </rowBreaks>
  <colBreaks count="1" manualBreakCount="1">
    <brk id="16060" max="52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'Resumen Indicadores'!$C$6:$C$29</xm:f>
          </x14:formula1>
          <xm:sqref>E5:G5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0"/>
  <sheetViews>
    <sheetView view="pageBreakPreview" zoomScaleNormal="100" zoomScaleSheetLayoutView="100" workbookViewId="0">
      <pane ySplit="2" topLeftCell="A24" activePane="bottomLeft" state="frozen"/>
      <selection pane="bottomLeft" activeCell="D9" sqref="D9:O9"/>
    </sheetView>
  </sheetViews>
  <sheetFormatPr baseColWidth="10" defaultColWidth="0" defaultRowHeight="12.75" x14ac:dyDescent="0.2"/>
  <cols>
    <col min="1" max="1" width="5.7109375" style="3" customWidth="1"/>
    <col min="2" max="14" width="7.7109375" style="2" customWidth="1"/>
    <col min="15" max="15" width="7.7109375" style="8" customWidth="1"/>
    <col min="16" max="16" width="11.5703125" style="3" customWidth="1"/>
    <col min="17" max="18" width="11.42578125" style="4" hidden="1" customWidth="1"/>
    <col min="19" max="19" width="11.42578125" style="5" hidden="1" customWidth="1"/>
    <col min="20" max="20" width="8.28515625" style="5" hidden="1" customWidth="1"/>
    <col min="21" max="24" width="7.7109375" style="5" hidden="1" customWidth="1"/>
    <col min="25" max="30" width="7.42578125" style="5" hidden="1" customWidth="1"/>
    <col min="31" max="31" width="11.42578125" style="5" hidden="1" customWidth="1"/>
    <col min="32" max="32" width="11.42578125" style="4" hidden="1" customWidth="1"/>
    <col min="33" max="44" width="0" style="3" hidden="1" customWidth="1"/>
    <col min="45" max="16384" width="0" style="1" hidden="1"/>
  </cols>
  <sheetData>
    <row r="1" spans="1:33" s="3" customFormat="1" ht="32.25" customHeight="1" thickBot="1" x14ac:dyDescent="0.25">
      <c r="A1" s="167"/>
      <c r="B1" s="168"/>
      <c r="C1" s="169"/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5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</row>
    <row r="2" spans="1:33" s="3" customFormat="1" ht="38.25" customHeight="1" thickBot="1" x14ac:dyDescent="0.25">
      <c r="A2" s="170"/>
      <c r="B2" s="171"/>
      <c r="C2" s="172"/>
      <c r="D2" s="176" t="s">
        <v>31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8"/>
      <c r="R2" s="4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/>
    </row>
    <row r="3" spans="1:33" s="3" customFormat="1" ht="13.5" thickBot="1" x14ac:dyDescent="0.25">
      <c r="B3" s="23"/>
      <c r="C3" s="179"/>
      <c r="D3" s="179"/>
      <c r="E3" s="179"/>
      <c r="F3" s="179"/>
      <c r="G3" s="179"/>
      <c r="H3" s="179"/>
      <c r="I3" s="23"/>
      <c r="J3" s="179"/>
      <c r="K3" s="179"/>
      <c r="L3" s="179"/>
      <c r="M3" s="179"/>
      <c r="R3" s="4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4"/>
      <c r="AG3" s="4"/>
    </row>
    <row r="4" spans="1:33" ht="19.5" customHeight="1" thickBot="1" x14ac:dyDescent="0.25">
      <c r="A4" s="22" t="s">
        <v>5</v>
      </c>
      <c r="B4" s="191" t="s">
        <v>1</v>
      </c>
      <c r="C4" s="191"/>
      <c r="D4" s="192"/>
      <c r="E4" s="193" t="s">
        <v>2</v>
      </c>
      <c r="F4" s="194"/>
      <c r="G4" s="195"/>
      <c r="H4" s="193" t="s">
        <v>19</v>
      </c>
      <c r="I4" s="194"/>
      <c r="J4" s="194"/>
      <c r="K4" s="194"/>
      <c r="L4" s="195"/>
      <c r="M4" s="196" t="s">
        <v>3</v>
      </c>
      <c r="N4" s="192"/>
      <c r="O4" s="197" t="s">
        <v>4</v>
      </c>
      <c r="P4" s="198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G4" s="4"/>
    </row>
    <row r="5" spans="1:33" ht="56.25" customHeight="1" thickBot="1" x14ac:dyDescent="0.25">
      <c r="A5" s="37">
        <v>2019</v>
      </c>
      <c r="B5" s="199" t="str">
        <f>+VLOOKUP(E5,'Resumen Indicadores'!C6:U29,19,)</f>
        <v xml:space="preserve">Gestión Comercial </v>
      </c>
      <c r="C5" s="200"/>
      <c r="D5" s="200"/>
      <c r="E5" s="201" t="s">
        <v>42</v>
      </c>
      <c r="F5" s="202"/>
      <c r="G5" s="203"/>
      <c r="H5" s="204" t="str">
        <f>+VLOOKUP($E$5,'Resumen Indicadores'!$C$6:$G$29,2,)</f>
        <v>(Promedio de satisfacción de los clientes/ Promedio obtenido encuestas de satisfacción) x 100</v>
      </c>
      <c r="I5" s="205"/>
      <c r="J5" s="205"/>
      <c r="K5" s="205"/>
      <c r="L5" s="206"/>
      <c r="M5" s="207" t="str">
        <f>+VLOOKUP($E$5,'Resumen Indicadores'!$C$6:$G$29,3,)</f>
        <v xml:space="preserve">Anual </v>
      </c>
      <c r="N5" s="208"/>
      <c r="O5" s="45" t="str">
        <f>+VLOOKUP($E$5,'Resumen Indicadores'!$C$6:$G$29,4,)</f>
        <v>≥</v>
      </c>
      <c r="P5" s="46">
        <f>+VLOOKUP($E$5,'Resumen Indicadores'!$C$6:$G$29,5,)</f>
        <v>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G5" s="4"/>
    </row>
    <row r="6" spans="1:33" ht="13.5" thickBot="1" x14ac:dyDescent="0.25">
      <c r="A6" s="1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6"/>
      <c r="P6" s="9"/>
      <c r="AG6" s="4"/>
    </row>
    <row r="7" spans="1:33" ht="15" customHeight="1" thickBot="1" x14ac:dyDescent="0.25">
      <c r="A7" s="213" t="s">
        <v>6</v>
      </c>
      <c r="B7" s="214"/>
      <c r="C7" s="215"/>
      <c r="D7" s="249" t="s">
        <v>102</v>
      </c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  <c r="AG7" s="4"/>
    </row>
    <row r="8" spans="1:33" ht="12" customHeight="1" thickBot="1" x14ac:dyDescent="0.25">
      <c r="A8" s="246"/>
      <c r="B8" s="247"/>
      <c r="C8" s="248"/>
      <c r="D8" s="38" t="s">
        <v>7</v>
      </c>
      <c r="E8" s="39" t="s">
        <v>8</v>
      </c>
      <c r="F8" s="39" t="s">
        <v>9</v>
      </c>
      <c r="G8" s="39" t="s">
        <v>10</v>
      </c>
      <c r="H8" s="39" t="s">
        <v>11</v>
      </c>
      <c r="I8" s="39" t="s">
        <v>12</v>
      </c>
      <c r="J8" s="39" t="s">
        <v>13</v>
      </c>
      <c r="K8" s="39" t="s">
        <v>14</v>
      </c>
      <c r="L8" s="39" t="s">
        <v>15</v>
      </c>
      <c r="M8" s="39" t="s">
        <v>16</v>
      </c>
      <c r="N8" s="39" t="s">
        <v>17</v>
      </c>
      <c r="O8" s="40" t="s">
        <v>18</v>
      </c>
      <c r="P8" s="43" t="s">
        <v>29</v>
      </c>
      <c r="AG8" s="4"/>
    </row>
    <row r="9" spans="1:33" s="3" customFormat="1" ht="28.5" customHeight="1" thickBot="1" x14ac:dyDescent="0.25">
      <c r="A9" s="250" t="s">
        <v>90</v>
      </c>
      <c r="B9" s="251"/>
      <c r="C9" s="252"/>
      <c r="D9" s="278" t="s">
        <v>87</v>
      </c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80"/>
      <c r="P9" s="28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  <c r="AG9" s="4"/>
    </row>
    <row r="10" spans="1:33" s="3" customFormat="1" ht="15.75" customHeight="1" thickBot="1" x14ac:dyDescent="0.25">
      <c r="A10" s="210" t="s">
        <v>29</v>
      </c>
      <c r="B10" s="211"/>
      <c r="C10" s="212"/>
      <c r="D10" s="281" t="s">
        <v>87</v>
      </c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3"/>
      <c r="P10" s="285"/>
      <c r="Q10" s="4"/>
      <c r="R10" s="1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</row>
    <row r="11" spans="1:33" s="3" customFormat="1" ht="6" customHeight="1" x14ac:dyDescent="0.2">
      <c r="A11" s="209" t="s">
        <v>4</v>
      </c>
      <c r="B11" s="209"/>
      <c r="C11" s="209"/>
      <c r="D11" s="21">
        <f t="shared" ref="D11:O11" si="0">+$P$5</f>
        <v>1</v>
      </c>
      <c r="E11" s="21">
        <f t="shared" si="0"/>
        <v>1</v>
      </c>
      <c r="F11" s="21">
        <f t="shared" si="0"/>
        <v>1</v>
      </c>
      <c r="G11" s="21">
        <f t="shared" si="0"/>
        <v>1</v>
      </c>
      <c r="H11" s="21">
        <f t="shared" si="0"/>
        <v>1</v>
      </c>
      <c r="I11" s="21">
        <f t="shared" si="0"/>
        <v>1</v>
      </c>
      <c r="J11" s="21">
        <f t="shared" si="0"/>
        <v>1</v>
      </c>
      <c r="K11" s="21">
        <f t="shared" si="0"/>
        <v>1</v>
      </c>
      <c r="L11" s="21">
        <f t="shared" si="0"/>
        <v>1</v>
      </c>
      <c r="M11" s="21">
        <f t="shared" si="0"/>
        <v>1</v>
      </c>
      <c r="N11" s="21">
        <f t="shared" si="0"/>
        <v>1</v>
      </c>
      <c r="O11" s="21">
        <f t="shared" si="0"/>
        <v>1</v>
      </c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</row>
    <row r="12" spans="1:33" s="3" customFormat="1" x14ac:dyDescent="0.2">
      <c r="A12" s="1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/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</row>
    <row r="13" spans="1:33" s="3" customFormat="1" x14ac:dyDescent="0.2">
      <c r="A13" s="1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</row>
    <row r="14" spans="1:33" s="3" customFormat="1" x14ac:dyDescent="0.2">
      <c r="A14" s="1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</row>
    <row r="15" spans="1:33" s="3" customFormat="1" x14ac:dyDescent="0.2">
      <c r="A15" s="1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</row>
    <row r="16" spans="1:33" s="3" customFormat="1" x14ac:dyDescent="0.2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</row>
    <row r="17" spans="1:32" s="3" customFormat="1" x14ac:dyDescent="0.2">
      <c r="A17" s="1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</row>
    <row r="18" spans="1:32" s="3" customFormat="1" x14ac:dyDescent="0.2">
      <c r="A18" s="1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</row>
    <row r="19" spans="1:32" s="3" customFormat="1" x14ac:dyDescent="0.2">
      <c r="A19" s="1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</row>
    <row r="20" spans="1:32" s="3" customFormat="1" x14ac:dyDescent="0.2">
      <c r="A20" s="1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</row>
    <row r="21" spans="1:32" s="3" customFormat="1" x14ac:dyDescent="0.2">
      <c r="A21" s="1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</row>
    <row r="22" spans="1:32" s="3" customFormat="1" x14ac:dyDescent="0.2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</row>
    <row r="23" spans="1:32" s="3" customFormat="1" x14ac:dyDescent="0.2">
      <c r="A23" s="1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</row>
    <row r="24" spans="1:32" s="3" customFormat="1" x14ac:dyDescent="0.2">
      <c r="A24" s="1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16"/>
    </row>
    <row r="25" spans="1:32" s="3" customFormat="1" x14ac:dyDescent="0.2">
      <c r="A25" s="16"/>
      <c r="B25" s="17"/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6"/>
      <c r="P25" s="16"/>
    </row>
    <row r="26" spans="1:32" s="3" customFormat="1" x14ac:dyDescent="0.2">
      <c r="A26" s="16"/>
      <c r="B26" s="17"/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6"/>
      <c r="P26" s="16"/>
    </row>
    <row r="27" spans="1:32" s="3" customFormat="1" x14ac:dyDescent="0.2">
      <c r="A27" s="16"/>
      <c r="B27" s="17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6"/>
      <c r="P27" s="16"/>
    </row>
    <row r="28" spans="1:32" s="3" customFormat="1" x14ac:dyDescent="0.2">
      <c r="A28" s="16"/>
      <c r="B28" s="17"/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6"/>
      <c r="P28" s="16"/>
    </row>
    <row r="29" spans="1:32" s="3" customFormat="1" x14ac:dyDescent="0.2">
      <c r="A29" s="16"/>
      <c r="B29" s="17"/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6"/>
      <c r="P29" s="16"/>
    </row>
    <row r="30" spans="1:32" s="3" customFormat="1" x14ac:dyDescent="0.2">
      <c r="A30" s="16"/>
      <c r="B30" s="17"/>
      <c r="C30" s="17"/>
      <c r="D30" s="17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6"/>
      <c r="P30" s="16"/>
    </row>
    <row r="31" spans="1:32" s="3" customFormat="1" x14ac:dyDescent="0.2">
      <c r="A31" s="16"/>
      <c r="B31" s="17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6"/>
      <c r="P31" s="16"/>
    </row>
    <row r="32" spans="1:32" s="3" customFormat="1" ht="13.5" thickBot="1" x14ac:dyDescent="0.25">
      <c r="A32" s="16"/>
      <c r="B32" s="17"/>
      <c r="C32" s="17"/>
      <c r="D32" s="17"/>
      <c r="E32" s="17"/>
      <c r="F32" s="17"/>
      <c r="G32" s="18"/>
      <c r="H32" s="18"/>
      <c r="I32" s="18"/>
      <c r="P32" s="16"/>
    </row>
    <row r="33" spans="1:16" s="3" customFormat="1" ht="16.5" customHeight="1" thickBot="1" x14ac:dyDescent="0.25">
      <c r="A33" s="160" t="s">
        <v>30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2"/>
    </row>
    <row r="34" spans="1:16" s="3" customFormat="1" ht="16.5" customHeight="1" thickBot="1" x14ac:dyDescent="0.25">
      <c r="A34" s="160" t="s">
        <v>74</v>
      </c>
      <c r="B34" s="162"/>
      <c r="C34" s="163" t="str">
        <f>+E5</f>
        <v>Encuestas de Satisfacción</v>
      </c>
      <c r="D34" s="163"/>
      <c r="E34" s="163"/>
      <c r="F34" s="163"/>
      <c r="G34" s="163"/>
      <c r="H34" s="163"/>
      <c r="I34" s="163"/>
      <c r="J34" s="164"/>
      <c r="K34" s="160" t="s">
        <v>4</v>
      </c>
      <c r="L34" s="162"/>
      <c r="M34" s="240">
        <f>+P5</f>
        <v>1</v>
      </c>
      <c r="N34" s="241"/>
      <c r="O34" s="241"/>
      <c r="P34" s="242"/>
    </row>
    <row r="35" spans="1:16" s="3" customFormat="1" ht="15" x14ac:dyDescent="0.2">
      <c r="A35" s="44" t="s">
        <v>7</v>
      </c>
      <c r="B35" s="34" t="str">
        <f>+D$10</f>
        <v>N/A</v>
      </c>
      <c r="C35" s="275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7"/>
    </row>
    <row r="36" spans="1:16" s="3" customFormat="1" ht="15" x14ac:dyDescent="0.2">
      <c r="A36" s="24" t="s">
        <v>8</v>
      </c>
      <c r="B36" s="34" t="s">
        <v>87</v>
      </c>
      <c r="C36" s="224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6"/>
    </row>
    <row r="37" spans="1:16" s="3" customFormat="1" ht="15" x14ac:dyDescent="0.2">
      <c r="A37" s="24" t="s">
        <v>9</v>
      </c>
      <c r="B37" s="34" t="s">
        <v>87</v>
      </c>
      <c r="C37" s="224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6"/>
    </row>
    <row r="38" spans="1:16" s="3" customFormat="1" ht="15" x14ac:dyDescent="0.2">
      <c r="A38" s="24" t="s">
        <v>10</v>
      </c>
      <c r="B38" s="34" t="s">
        <v>87</v>
      </c>
      <c r="C38" s="224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6"/>
    </row>
    <row r="39" spans="1:16" s="3" customFormat="1" ht="15" x14ac:dyDescent="0.2">
      <c r="A39" s="24" t="s">
        <v>11</v>
      </c>
      <c r="B39" s="34" t="s">
        <v>87</v>
      </c>
      <c r="C39" s="224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6"/>
    </row>
    <row r="40" spans="1:16" s="3" customFormat="1" ht="15" x14ac:dyDescent="0.2">
      <c r="A40" s="24" t="s">
        <v>12</v>
      </c>
      <c r="B40" s="34" t="s">
        <v>87</v>
      </c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6"/>
    </row>
    <row r="41" spans="1:16" s="3" customFormat="1" ht="15" x14ac:dyDescent="0.2">
      <c r="A41" s="24" t="s">
        <v>13</v>
      </c>
      <c r="B41" s="34" t="s">
        <v>87</v>
      </c>
      <c r="C41" s="224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6"/>
    </row>
    <row r="42" spans="1:16" s="3" customFormat="1" ht="15" x14ac:dyDescent="0.2">
      <c r="A42" s="24" t="s">
        <v>14</v>
      </c>
      <c r="B42" s="34" t="s">
        <v>87</v>
      </c>
      <c r="C42" s="224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6"/>
    </row>
    <row r="43" spans="1:16" s="3" customFormat="1" ht="15" x14ac:dyDescent="0.2">
      <c r="A43" s="24" t="s">
        <v>15</v>
      </c>
      <c r="B43" s="34" t="s">
        <v>87</v>
      </c>
      <c r="C43" s="224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6"/>
    </row>
    <row r="44" spans="1:16" s="3" customFormat="1" ht="15" x14ac:dyDescent="0.2">
      <c r="A44" s="24" t="s">
        <v>16</v>
      </c>
      <c r="B44" s="34" t="s">
        <v>87</v>
      </c>
      <c r="C44" s="224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6"/>
    </row>
    <row r="45" spans="1:16" s="3" customFormat="1" ht="15" x14ac:dyDescent="0.2">
      <c r="A45" s="24" t="s">
        <v>17</v>
      </c>
      <c r="B45" s="34" t="s">
        <v>87</v>
      </c>
      <c r="C45" s="224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6"/>
    </row>
    <row r="46" spans="1:16" s="3" customFormat="1" ht="15.75" thickBot="1" x14ac:dyDescent="0.25">
      <c r="A46" s="20" t="s">
        <v>18</v>
      </c>
      <c r="B46" s="35"/>
      <c r="C46" s="221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3"/>
    </row>
    <row r="47" spans="1:16" s="3" customFormat="1" x14ac:dyDescent="0.2">
      <c r="A47" s="16"/>
      <c r="B47" s="17"/>
      <c r="C47" s="17"/>
      <c r="D47" s="17"/>
      <c r="E47" s="17"/>
      <c r="F47" s="17"/>
      <c r="G47" s="18"/>
      <c r="H47" s="18"/>
      <c r="I47" s="18"/>
      <c r="J47" s="18"/>
      <c r="K47" s="18"/>
      <c r="L47" s="18"/>
      <c r="M47" s="18"/>
      <c r="N47" s="18"/>
      <c r="O47" s="6"/>
      <c r="P47" s="16"/>
    </row>
    <row r="48" spans="1:16" s="3" customFormat="1" x14ac:dyDescent="0.2">
      <c r="A48" s="16"/>
      <c r="B48" s="236"/>
      <c r="C48" s="236"/>
      <c r="D48" s="236"/>
      <c r="E48" s="236"/>
      <c r="F48" s="236"/>
      <c r="G48" s="237"/>
      <c r="H48" s="237"/>
      <c r="I48" s="237"/>
      <c r="J48" s="237"/>
      <c r="K48" s="237"/>
      <c r="L48" s="237"/>
      <c r="M48" s="237"/>
      <c r="N48" s="237"/>
      <c r="O48" s="6"/>
      <c r="P48" s="16"/>
    </row>
    <row r="49" spans="1:32" s="3" customFormat="1" ht="0.6" customHeight="1" x14ac:dyDescent="0.2">
      <c r="A49" s="19" t="s">
        <v>20</v>
      </c>
      <c r="B49" s="236"/>
      <c r="C49" s="236"/>
      <c r="D49" s="236"/>
      <c r="E49" s="236"/>
      <c r="F49" s="236"/>
      <c r="G49" s="237"/>
      <c r="H49" s="237"/>
      <c r="I49" s="237"/>
      <c r="J49" s="237"/>
      <c r="K49" s="237"/>
      <c r="L49" s="237"/>
      <c r="M49" s="237"/>
      <c r="N49" s="237"/>
      <c r="O49" s="6"/>
      <c r="P49" s="16"/>
    </row>
    <row r="50" spans="1:32" s="3" customFormat="1" ht="0.6" customHeight="1" x14ac:dyDescent="0.2">
      <c r="A50" s="19" t="s">
        <v>21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6"/>
    </row>
    <row r="51" spans="1:32" s="3" customFormat="1" ht="0.6" customHeight="1" x14ac:dyDescent="0.2">
      <c r="A51" s="19" t="s">
        <v>22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Q51" s="4"/>
      <c r="R51" s="4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4"/>
    </row>
    <row r="52" spans="1:32" s="3" customFormat="1" ht="0.6" customHeight="1" x14ac:dyDescent="0.2">
      <c r="A52" s="19" t="s">
        <v>23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Q52" s="4"/>
      <c r="R52" s="4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4"/>
    </row>
    <row r="53" spans="1:32" s="3" customFormat="1" ht="0.6" customHeight="1" x14ac:dyDescent="0.2">
      <c r="A53" s="19" t="s">
        <v>24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Q53" s="4"/>
      <c r="R53" s="4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4"/>
    </row>
    <row r="54" spans="1:32" s="3" customFormat="1" ht="0.6" customHeight="1" x14ac:dyDescent="0.2">
      <c r="A54" s="19" t="s">
        <v>25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Q54" s="4"/>
      <c r="R54" s="4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4"/>
    </row>
    <row r="55" spans="1:32" s="3" customFormat="1" ht="0.6" customHeight="1" x14ac:dyDescent="0.2">
      <c r="A55" s="19" t="s">
        <v>26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Q55" s="4"/>
      <c r="R55" s="4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4"/>
    </row>
    <row r="56" spans="1:32" s="3" customFormat="1" ht="0.6" customHeight="1" x14ac:dyDescent="0.25">
      <c r="A56" s="19" t="s">
        <v>27</v>
      </c>
      <c r="B56" s="12"/>
      <c r="C56" s="12"/>
      <c r="D56" s="12"/>
      <c r="E56" s="12"/>
      <c r="F56" s="12"/>
      <c r="G56" s="8"/>
    </row>
    <row r="57" spans="1:32" s="3" customFormat="1" ht="0.6" customHeight="1" x14ac:dyDescent="0.2">
      <c r="A57" s="19" t="s">
        <v>28</v>
      </c>
      <c r="B57" s="14"/>
      <c r="C57" s="14"/>
      <c r="D57" s="14"/>
      <c r="E57" s="14"/>
      <c r="F57" s="8"/>
      <c r="G57" s="8"/>
    </row>
    <row r="58" spans="1:32" s="3" customFormat="1" x14ac:dyDescent="0.2">
      <c r="B58" s="8"/>
      <c r="C58" s="8"/>
      <c r="D58" s="8"/>
      <c r="E58" s="8"/>
      <c r="F58" s="8"/>
      <c r="G58" s="8"/>
    </row>
    <row r="59" spans="1:32" s="3" customFormat="1" x14ac:dyDescent="0.2">
      <c r="B59" s="13"/>
      <c r="C59" s="13"/>
      <c r="D59" s="13"/>
      <c r="E59" s="13"/>
      <c r="F59" s="13"/>
      <c r="G59" s="8"/>
    </row>
    <row r="60" spans="1:32" s="3" customFormat="1" x14ac:dyDescent="0.2">
      <c r="B60" s="8"/>
      <c r="C60" s="8"/>
      <c r="D60" s="8"/>
      <c r="E60" s="8"/>
      <c r="F60" s="8"/>
      <c r="G60" s="8"/>
    </row>
    <row r="61" spans="1:32" s="3" customFormat="1" x14ac:dyDescent="0.2">
      <c r="B61" s="14"/>
      <c r="C61" s="8"/>
      <c r="D61" s="8"/>
      <c r="E61" s="8"/>
      <c r="F61" s="8"/>
      <c r="G61" s="8"/>
    </row>
    <row r="62" spans="1:32" s="3" customFormat="1" x14ac:dyDescent="0.2">
      <c r="B62" s="14"/>
      <c r="C62" s="8"/>
      <c r="D62" s="8"/>
      <c r="E62" s="8"/>
      <c r="F62" s="8"/>
      <c r="G62" s="8"/>
    </row>
    <row r="63" spans="1:32" s="3" customFormat="1" x14ac:dyDescent="0.2">
      <c r="B63" s="14"/>
      <c r="C63" s="8"/>
      <c r="D63" s="8"/>
      <c r="E63" s="8"/>
      <c r="F63" s="8"/>
      <c r="G63" s="8"/>
    </row>
    <row r="64" spans="1:32" s="3" customFormat="1" x14ac:dyDescent="0.2">
      <c r="B64" s="14"/>
      <c r="C64" s="8"/>
      <c r="D64" s="8"/>
      <c r="E64" s="8"/>
      <c r="F64" s="8"/>
      <c r="G64" s="8"/>
    </row>
    <row r="65" spans="2:7" s="3" customFormat="1" x14ac:dyDescent="0.2">
      <c r="B65" s="14"/>
      <c r="C65" s="8"/>
      <c r="D65" s="8"/>
      <c r="E65" s="8"/>
      <c r="F65" s="8"/>
      <c r="G65" s="8"/>
    </row>
    <row r="66" spans="2:7" s="3" customFormat="1" x14ac:dyDescent="0.2">
      <c r="B66" s="14"/>
      <c r="C66" s="8"/>
      <c r="D66" s="8"/>
      <c r="E66" s="8"/>
      <c r="F66" s="8"/>
      <c r="G66" s="8"/>
    </row>
    <row r="67" spans="2:7" s="3" customFormat="1" x14ac:dyDescent="0.2">
      <c r="B67" s="14"/>
    </row>
    <row r="68" spans="2:7" s="3" customFormat="1" x14ac:dyDescent="0.2">
      <c r="B68" s="14"/>
    </row>
    <row r="69" spans="2:7" s="3" customFormat="1" x14ac:dyDescent="0.2">
      <c r="B69" s="14"/>
    </row>
    <row r="70" spans="2:7" s="3" customFormat="1" x14ac:dyDescent="0.2">
      <c r="B70" s="14"/>
    </row>
    <row r="71" spans="2:7" s="3" customFormat="1" x14ac:dyDescent="0.2">
      <c r="B71" s="14"/>
    </row>
    <row r="72" spans="2:7" s="3" customFormat="1" x14ac:dyDescent="0.2">
      <c r="B72" s="14"/>
    </row>
    <row r="73" spans="2:7" s="3" customFormat="1" x14ac:dyDescent="0.2">
      <c r="B73" s="14"/>
    </row>
    <row r="74" spans="2:7" s="3" customFormat="1" x14ac:dyDescent="0.2">
      <c r="B74" s="14"/>
    </row>
    <row r="75" spans="2:7" s="3" customFormat="1" x14ac:dyDescent="0.2">
      <c r="B75" s="14"/>
    </row>
    <row r="76" spans="2:7" s="3" customFormat="1" x14ac:dyDescent="0.2">
      <c r="B76" s="14"/>
    </row>
    <row r="77" spans="2:7" s="3" customFormat="1" x14ac:dyDescent="0.2">
      <c r="B77" s="14"/>
    </row>
    <row r="78" spans="2:7" s="3" customFormat="1" x14ac:dyDescent="0.2">
      <c r="B78" s="14"/>
    </row>
    <row r="79" spans="2:7" s="3" customFormat="1" x14ac:dyDescent="0.2">
      <c r="B79" s="14"/>
    </row>
    <row r="80" spans="2:7" s="3" customFormat="1" x14ac:dyDescent="0.2">
      <c r="B80" s="14"/>
    </row>
    <row r="81" spans="2:32" s="3" customFormat="1" x14ac:dyDescent="0.2">
      <c r="B81" s="14"/>
    </row>
    <row r="82" spans="2:32" s="3" customFormat="1" x14ac:dyDescent="0.2">
      <c r="B82" s="14"/>
    </row>
    <row r="83" spans="2:32" s="3" customFormat="1" x14ac:dyDescent="0.2">
      <c r="B83" s="14"/>
    </row>
    <row r="84" spans="2:32" s="3" customFormat="1" x14ac:dyDescent="0.2">
      <c r="B84" s="14"/>
    </row>
    <row r="85" spans="2:32" s="3" customFormat="1" x14ac:dyDescent="0.2">
      <c r="B85" s="14"/>
    </row>
    <row r="86" spans="2:32" s="3" customFormat="1" x14ac:dyDescent="0.2">
      <c r="B86" s="14"/>
    </row>
    <row r="87" spans="2:32" s="3" customFormat="1" x14ac:dyDescent="0.2">
      <c r="B87" s="14"/>
    </row>
    <row r="88" spans="2:32" s="3" customFormat="1" x14ac:dyDescent="0.2">
      <c r="B88" s="14"/>
    </row>
    <row r="89" spans="2:32" s="3" customFormat="1" x14ac:dyDescent="0.2">
      <c r="B89" s="14"/>
    </row>
    <row r="90" spans="2:32" s="3" customFormat="1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Q90" s="4"/>
      <c r="R90" s="4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4"/>
    </row>
  </sheetData>
  <mergeCells count="44">
    <mergeCell ref="B48:F49"/>
    <mergeCell ref="G48:G49"/>
    <mergeCell ref="H48:N49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C45:P45"/>
    <mergeCell ref="C46:P46"/>
    <mergeCell ref="C35:P35"/>
    <mergeCell ref="A7:C8"/>
    <mergeCell ref="D7:P7"/>
    <mergeCell ref="A9:C9"/>
    <mergeCell ref="A10:C10"/>
    <mergeCell ref="A11:C11"/>
    <mergeCell ref="D9:O9"/>
    <mergeCell ref="D10:O10"/>
    <mergeCell ref="P9:P10"/>
    <mergeCell ref="A33:P33"/>
    <mergeCell ref="A34:B34"/>
    <mergeCell ref="C34:J34"/>
    <mergeCell ref="K34:L34"/>
    <mergeCell ref="M34:P34"/>
    <mergeCell ref="B5:D5"/>
    <mergeCell ref="E5:G5"/>
    <mergeCell ref="H5:L5"/>
    <mergeCell ref="M5:N5"/>
    <mergeCell ref="A1:C2"/>
    <mergeCell ref="D1:P1"/>
    <mergeCell ref="D2:P2"/>
    <mergeCell ref="C3:E3"/>
    <mergeCell ref="F3:H3"/>
    <mergeCell ref="J3:K3"/>
    <mergeCell ref="L3:M3"/>
    <mergeCell ref="B4:D4"/>
    <mergeCell ref="E4:G4"/>
    <mergeCell ref="H4:L4"/>
    <mergeCell ref="M4:N4"/>
    <mergeCell ref="O4:P4"/>
  </mergeCells>
  <conditionalFormatting sqref="D8:O8">
    <cfRule type="cellIs" dxfId="5" priority="5" operator="lessThan">
      <formula>#REF!</formula>
    </cfRule>
    <cfRule type="cellIs" dxfId="4" priority="6" operator="greaterThanOrEqual">
      <formula>#REF!</formula>
    </cfRule>
  </conditionalFormatting>
  <conditionalFormatting sqref="A35:A46">
    <cfRule type="cellIs" dxfId="3" priority="3" operator="lessThan">
      <formula>#REF!</formula>
    </cfRule>
    <cfRule type="cellIs" dxfId="2" priority="4" operator="greaterThanOrEqual">
      <formula>#REF!</formula>
    </cfRule>
  </conditionalFormatting>
  <conditionalFormatting sqref="P8">
    <cfRule type="cellIs" dxfId="1" priority="1" operator="lessThan">
      <formula>#REF!</formula>
    </cfRule>
    <cfRule type="cellIs" dxfId="0" priority="2" operator="greaterThanOrEqual">
      <formula>#REF!</formula>
    </cfRule>
  </conditionalFormatting>
  <dataValidations count="1">
    <dataValidation allowBlank="1" showInputMessage="1" showErrorMessage="1" errorTitle="Error" error="Seleccione una de las opciones listadas " promptTitle="Proceso a medir" prompt="Por favor seleccione de la lista desplegable, el proceso correspondiente_x000a_" sqref="B5:D5" xr:uid="{00000000-0002-0000-0000-000000000000}"/>
  </dataValidations>
  <pageMargins left="0.7" right="0.7" top="0.75" bottom="0.75" header="0.3" footer="0.3"/>
  <pageSetup scale="67" orientation="landscape" horizontalDpi="4294967293" r:id="rId1"/>
  <rowBreaks count="1" manualBreakCount="1">
    <brk id="49" max="16" man="1"/>
  </rowBreaks>
  <colBreaks count="1" manualBreakCount="1">
    <brk id="16060" max="52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'Resumen Indicadores'!$C$6:$C$29</xm:f>
          </x14:formula1>
          <xm:sqref>E5:G5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9"/>
  <sheetViews>
    <sheetView showGridLines="0" view="pageBreakPreview" topLeftCell="D1" zoomScale="85" zoomScaleNormal="100" zoomScaleSheetLayoutView="85" workbookViewId="0">
      <selection activeCell="H6" sqref="H6"/>
    </sheetView>
  </sheetViews>
  <sheetFormatPr baseColWidth="10" defaultRowHeight="15" x14ac:dyDescent="0.25"/>
  <cols>
    <col min="1" max="1" width="2.7109375" customWidth="1"/>
    <col min="2" max="2" width="18.28515625" customWidth="1"/>
    <col min="3" max="3" width="39.85546875" bestFit="1" customWidth="1"/>
    <col min="4" max="4" width="31.42578125" customWidth="1"/>
    <col min="6" max="6" width="2" bestFit="1" customWidth="1"/>
    <col min="7" max="7" width="5.85546875" bestFit="1" customWidth="1"/>
    <col min="8" max="19" width="9.140625" customWidth="1"/>
    <col min="21" max="21" width="11" customWidth="1"/>
  </cols>
  <sheetData>
    <row r="1" spans="2:21" ht="25.5" customHeight="1" x14ac:dyDescent="0.25">
      <c r="B1" s="288"/>
      <c r="C1" s="291" t="s">
        <v>0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3"/>
    </row>
    <row r="2" spans="2:21" ht="25.5" customHeight="1" x14ac:dyDescent="0.25">
      <c r="B2" s="289"/>
      <c r="C2" s="294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6"/>
    </row>
    <row r="3" spans="2:21" ht="25.5" customHeight="1" thickBot="1" x14ac:dyDescent="0.3">
      <c r="B3" s="290"/>
      <c r="C3" s="297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</row>
    <row r="4" spans="2:21" ht="30.75" customHeight="1" thickBot="1" x14ac:dyDescent="0.3"/>
    <row r="5" spans="2:21" ht="16.5" customHeight="1" thickBot="1" x14ac:dyDescent="0.3">
      <c r="B5" s="95" t="s">
        <v>106</v>
      </c>
      <c r="C5" s="72" t="s">
        <v>74</v>
      </c>
      <c r="D5" s="73" t="s">
        <v>19</v>
      </c>
      <c r="E5" s="73" t="s">
        <v>3</v>
      </c>
      <c r="F5" s="286" t="s">
        <v>4</v>
      </c>
      <c r="G5" s="287"/>
      <c r="H5" s="97" t="s">
        <v>7</v>
      </c>
      <c r="I5" s="98" t="s">
        <v>8</v>
      </c>
      <c r="J5" s="98" t="s">
        <v>9</v>
      </c>
      <c r="K5" s="98" t="s">
        <v>10</v>
      </c>
      <c r="L5" s="98" t="s">
        <v>11</v>
      </c>
      <c r="M5" s="98" t="s">
        <v>12</v>
      </c>
      <c r="N5" s="98" t="s">
        <v>13</v>
      </c>
      <c r="O5" s="98" t="s">
        <v>14</v>
      </c>
      <c r="P5" s="98" t="s">
        <v>15</v>
      </c>
      <c r="Q5" s="98" t="s">
        <v>16</v>
      </c>
      <c r="R5" s="98" t="s">
        <v>17</v>
      </c>
      <c r="S5" s="99" t="s">
        <v>18</v>
      </c>
      <c r="T5" s="100" t="s">
        <v>107</v>
      </c>
    </row>
    <row r="6" spans="2:21" ht="45.75" thickBot="1" x14ac:dyDescent="0.3">
      <c r="B6" s="101" t="s">
        <v>32</v>
      </c>
      <c r="C6" s="140" t="s">
        <v>33</v>
      </c>
      <c r="D6" s="51" t="s">
        <v>79</v>
      </c>
      <c r="E6" s="51" t="s">
        <v>58</v>
      </c>
      <c r="F6" s="51" t="s">
        <v>59</v>
      </c>
      <c r="G6" s="102">
        <v>0.8</v>
      </c>
      <c r="H6" s="108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7"/>
      <c r="T6" s="107" t="e">
        <f>+#REF!</f>
        <v>#REF!</v>
      </c>
      <c r="U6" s="106" t="s">
        <v>32</v>
      </c>
    </row>
    <row r="7" spans="2:21" ht="45" x14ac:dyDescent="0.25">
      <c r="B7" s="300" t="s">
        <v>34</v>
      </c>
      <c r="C7" s="143" t="s">
        <v>35</v>
      </c>
      <c r="D7" s="25" t="s">
        <v>77</v>
      </c>
      <c r="E7" s="25" t="s">
        <v>64</v>
      </c>
      <c r="F7" s="25" t="s">
        <v>59</v>
      </c>
      <c r="G7" s="84">
        <v>0.8</v>
      </c>
      <c r="H7" s="111"/>
      <c r="I7" s="112"/>
      <c r="J7" s="141"/>
      <c r="K7" s="112"/>
      <c r="L7" s="112"/>
      <c r="M7" s="141"/>
      <c r="N7" s="112"/>
      <c r="O7" s="112"/>
      <c r="P7" s="141"/>
      <c r="Q7" s="112"/>
      <c r="R7" s="112"/>
      <c r="S7" s="142"/>
      <c r="T7" s="144" t="e">
        <f>+#REF!</f>
        <v>#REF!</v>
      </c>
      <c r="U7" s="106" t="s">
        <v>34</v>
      </c>
    </row>
    <row r="8" spans="2:21" ht="30" x14ac:dyDescent="0.25">
      <c r="B8" s="302"/>
      <c r="C8" s="76" t="s">
        <v>36</v>
      </c>
      <c r="D8" s="27" t="s">
        <v>85</v>
      </c>
      <c r="E8" s="27" t="s">
        <v>58</v>
      </c>
      <c r="F8" s="27" t="s">
        <v>60</v>
      </c>
      <c r="G8" s="85">
        <v>1</v>
      </c>
      <c r="H8" s="115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7"/>
      <c r="T8" s="118" t="e">
        <f>+#REF!</f>
        <v>#REF!</v>
      </c>
      <c r="U8" s="106" t="s">
        <v>34</v>
      </c>
    </row>
    <row r="9" spans="2:21" x14ac:dyDescent="0.25">
      <c r="B9" s="302"/>
      <c r="C9" s="76" t="s">
        <v>37</v>
      </c>
      <c r="D9" s="27" t="s">
        <v>65</v>
      </c>
      <c r="E9" s="27" t="s">
        <v>61</v>
      </c>
      <c r="F9" s="27" t="s">
        <v>59</v>
      </c>
      <c r="G9" s="86">
        <v>0.7</v>
      </c>
      <c r="H9" s="145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7"/>
      <c r="T9" s="118"/>
      <c r="U9" s="106" t="s">
        <v>34</v>
      </c>
    </row>
    <row r="10" spans="2:21" x14ac:dyDescent="0.25">
      <c r="B10" s="302"/>
      <c r="C10" s="77" t="s">
        <v>38</v>
      </c>
      <c r="D10" s="26" t="s">
        <v>83</v>
      </c>
      <c r="E10" s="30" t="s">
        <v>58</v>
      </c>
      <c r="F10" s="26" t="s">
        <v>62</v>
      </c>
      <c r="G10" s="87">
        <v>1.85</v>
      </c>
      <c r="H10" s="145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46"/>
      <c r="T10" s="118"/>
      <c r="U10" s="106" t="s">
        <v>34</v>
      </c>
    </row>
    <row r="11" spans="2:21" x14ac:dyDescent="0.25">
      <c r="B11" s="302"/>
      <c r="C11" s="77" t="s">
        <v>39</v>
      </c>
      <c r="D11" s="26" t="s">
        <v>84</v>
      </c>
      <c r="E11" s="30" t="s">
        <v>58</v>
      </c>
      <c r="F11" s="26" t="s">
        <v>62</v>
      </c>
      <c r="G11" s="88">
        <v>67</v>
      </c>
      <c r="H11" s="1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46"/>
      <c r="T11" s="118"/>
      <c r="U11" s="106" t="s">
        <v>34</v>
      </c>
    </row>
    <row r="12" spans="2:21" ht="30" x14ac:dyDescent="0.25">
      <c r="B12" s="302"/>
      <c r="C12" s="77" t="s">
        <v>40</v>
      </c>
      <c r="D12" s="26" t="s">
        <v>40</v>
      </c>
      <c r="E12" s="30" t="s">
        <v>58</v>
      </c>
      <c r="F12" s="26" t="s">
        <v>59</v>
      </c>
      <c r="G12" s="88">
        <v>117</v>
      </c>
      <c r="H12" s="145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46"/>
      <c r="T12" s="118"/>
      <c r="U12" s="106" t="s">
        <v>34</v>
      </c>
    </row>
    <row r="13" spans="2:21" ht="15.75" thickBot="1" x14ac:dyDescent="0.3">
      <c r="B13" s="301"/>
      <c r="C13" s="78" t="s">
        <v>88</v>
      </c>
      <c r="D13" s="28" t="s">
        <v>89</v>
      </c>
      <c r="E13" s="33" t="s">
        <v>58</v>
      </c>
      <c r="F13" s="33" t="s">
        <v>59</v>
      </c>
      <c r="G13" s="89">
        <v>0.1</v>
      </c>
      <c r="H13" s="119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1"/>
      <c r="T13" s="122"/>
      <c r="U13" s="106" t="s">
        <v>34</v>
      </c>
    </row>
    <row r="14" spans="2:21" ht="45" x14ac:dyDescent="0.25">
      <c r="B14" s="303" t="s">
        <v>41</v>
      </c>
      <c r="C14" s="80" t="s">
        <v>42</v>
      </c>
      <c r="D14" s="29" t="s">
        <v>76</v>
      </c>
      <c r="E14" s="29" t="s">
        <v>58</v>
      </c>
      <c r="F14" s="29" t="s">
        <v>59</v>
      </c>
      <c r="G14" s="94">
        <v>1</v>
      </c>
      <c r="H14" s="123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5"/>
      <c r="T14" s="126"/>
      <c r="U14" s="106" t="s">
        <v>41</v>
      </c>
    </row>
    <row r="15" spans="2:21" ht="45" x14ac:dyDescent="0.25">
      <c r="B15" s="303"/>
      <c r="C15" s="76" t="s">
        <v>92</v>
      </c>
      <c r="D15" s="27" t="s">
        <v>93</v>
      </c>
      <c r="E15" s="27" t="s">
        <v>61</v>
      </c>
      <c r="F15" s="26" t="s">
        <v>97</v>
      </c>
      <c r="G15" s="90">
        <v>1</v>
      </c>
      <c r="H15" s="115">
        <f>+'T.Rta+Cant. Q&amp;R'!D13</f>
        <v>0</v>
      </c>
      <c r="I15" s="116">
        <f>+'T.Rta+Cant. Q&amp;R'!E13</f>
        <v>1</v>
      </c>
      <c r="J15" s="116">
        <f>+'T.Rta+Cant. Q&amp;R'!F13</f>
        <v>0</v>
      </c>
      <c r="K15" s="116">
        <f>+'T.Rta+Cant. Q&amp;R'!G13</f>
        <v>0</v>
      </c>
      <c r="L15" s="116" t="str">
        <f>+'T.Rta+Cant. Q&amp;R'!H13</f>
        <v>N/A</v>
      </c>
      <c r="M15" s="116" t="str">
        <f>+'T.Rta+Cant. Q&amp;R'!I13</f>
        <v>N/A</v>
      </c>
      <c r="N15" s="116" t="str">
        <f>+'T.Rta+Cant. Q&amp;R'!J13</f>
        <v>N/A</v>
      </c>
      <c r="O15" s="116" t="str">
        <f>+'T.Rta+Cant. Q&amp;R'!K13</f>
        <v>N/A</v>
      </c>
      <c r="P15" s="116" t="str">
        <f>+'T.Rta+Cant. Q&amp;R'!L13</f>
        <v>N/A</v>
      </c>
      <c r="Q15" s="116" t="str">
        <f>+'T.Rta+Cant. Q&amp;R'!M13</f>
        <v>N/A</v>
      </c>
      <c r="R15" s="116" t="str">
        <f>+'T.Rta+Cant. Q&amp;R'!N13</f>
        <v>N/A</v>
      </c>
      <c r="S15" s="116" t="str">
        <f>+'T.Rta+Cant. Q&amp;R'!O13</f>
        <v>N/A</v>
      </c>
      <c r="T15" s="118"/>
      <c r="U15" s="106" t="s">
        <v>41</v>
      </c>
    </row>
    <row r="16" spans="2:21" ht="30" x14ac:dyDescent="0.25">
      <c r="B16" s="303"/>
      <c r="C16" s="76" t="s">
        <v>94</v>
      </c>
      <c r="D16" s="26" t="s">
        <v>67</v>
      </c>
      <c r="E16" s="26" t="s">
        <v>63</v>
      </c>
      <c r="F16" s="26" t="s">
        <v>59</v>
      </c>
      <c r="G16" s="91">
        <v>0.9</v>
      </c>
      <c r="H16" s="306" t="s">
        <v>108</v>
      </c>
      <c r="I16" s="307"/>
      <c r="J16" s="307"/>
      <c r="K16" s="307"/>
      <c r="L16" s="308"/>
      <c r="M16" s="147" t="e">
        <f>+'Cierre Q&amp;R'!D12:I12</f>
        <v>#VALUE!</v>
      </c>
      <c r="N16" s="309" t="s">
        <v>108</v>
      </c>
      <c r="O16" s="307"/>
      <c r="P16" s="307"/>
      <c r="Q16" s="307"/>
      <c r="R16" s="308"/>
      <c r="S16" s="148" t="e">
        <f>+'Cierre Q&amp;R'!J12:O12</f>
        <v>#VALUE!</v>
      </c>
      <c r="T16" s="118"/>
      <c r="U16" s="106" t="s">
        <v>41</v>
      </c>
    </row>
    <row r="17" spans="2:21" x14ac:dyDescent="0.25">
      <c r="B17" s="303"/>
      <c r="C17" s="76" t="s">
        <v>95</v>
      </c>
      <c r="D17" s="51" t="s">
        <v>95</v>
      </c>
      <c r="E17" s="51" t="s">
        <v>58</v>
      </c>
      <c r="F17" s="26" t="s">
        <v>62</v>
      </c>
      <c r="G17" s="92">
        <v>13</v>
      </c>
      <c r="H17" s="115">
        <v>1</v>
      </c>
      <c r="I17" s="116">
        <v>1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7"/>
      <c r="T17" s="118"/>
      <c r="U17" s="106" t="s">
        <v>41</v>
      </c>
    </row>
    <row r="18" spans="2:21" ht="45.75" thickBot="1" x14ac:dyDescent="0.3">
      <c r="B18" s="303"/>
      <c r="C18" s="76" t="s">
        <v>43</v>
      </c>
      <c r="D18" s="27" t="s">
        <v>91</v>
      </c>
      <c r="E18" s="27" t="s">
        <v>61</v>
      </c>
      <c r="F18" s="27" t="s">
        <v>59</v>
      </c>
      <c r="G18" s="103">
        <v>0.9</v>
      </c>
      <c r="H18" s="127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9"/>
      <c r="T18" s="130"/>
      <c r="U18" s="106" t="s">
        <v>41</v>
      </c>
    </row>
    <row r="19" spans="2:21" ht="45.75" thickBot="1" x14ac:dyDescent="0.3">
      <c r="B19" s="71" t="s">
        <v>44</v>
      </c>
      <c r="C19" s="82" t="s">
        <v>45</v>
      </c>
      <c r="D19" s="70" t="s">
        <v>75</v>
      </c>
      <c r="E19" s="70" t="s">
        <v>61</v>
      </c>
      <c r="F19" s="70" t="s">
        <v>60</v>
      </c>
      <c r="G19" s="93">
        <v>1</v>
      </c>
      <c r="H19" s="131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3"/>
      <c r="T19" s="134"/>
      <c r="U19" s="106" t="s">
        <v>44</v>
      </c>
    </row>
    <row r="20" spans="2:21" ht="45.75" thickBot="1" x14ac:dyDescent="0.3">
      <c r="B20" s="104" t="s">
        <v>24</v>
      </c>
      <c r="C20" s="74" t="s">
        <v>46</v>
      </c>
      <c r="D20" s="51" t="s">
        <v>80</v>
      </c>
      <c r="E20" s="51" t="s">
        <v>61</v>
      </c>
      <c r="F20" s="51" t="s">
        <v>60</v>
      </c>
      <c r="G20" s="102">
        <v>1</v>
      </c>
      <c r="H20" s="108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35"/>
      <c r="T20" s="110"/>
      <c r="U20" s="106" t="s">
        <v>24</v>
      </c>
    </row>
    <row r="21" spans="2:21" ht="45" x14ac:dyDescent="0.25">
      <c r="B21" s="304" t="s">
        <v>47</v>
      </c>
      <c r="C21" s="75" t="s">
        <v>96</v>
      </c>
      <c r="D21" s="25" t="s">
        <v>68</v>
      </c>
      <c r="E21" s="31" t="s">
        <v>58</v>
      </c>
      <c r="F21" s="31" t="s">
        <v>59</v>
      </c>
      <c r="G21" s="84">
        <v>0.8</v>
      </c>
      <c r="H21" s="111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  <c r="T21" s="114"/>
      <c r="U21" s="106" t="s">
        <v>47</v>
      </c>
    </row>
    <row r="22" spans="2:21" ht="30" x14ac:dyDescent="0.25">
      <c r="B22" s="303"/>
      <c r="C22" s="80" t="s">
        <v>48</v>
      </c>
      <c r="D22" s="29" t="s">
        <v>70</v>
      </c>
      <c r="E22" s="32" t="s">
        <v>64</v>
      </c>
      <c r="F22" s="32" t="s">
        <v>59</v>
      </c>
      <c r="G22" s="94">
        <v>0.9</v>
      </c>
      <c r="H22" s="115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7"/>
      <c r="T22" s="118"/>
      <c r="U22" s="106" t="s">
        <v>47</v>
      </c>
    </row>
    <row r="23" spans="2:21" ht="30" x14ac:dyDescent="0.25">
      <c r="B23" s="303"/>
      <c r="C23" s="80" t="s">
        <v>49</v>
      </c>
      <c r="D23" s="29" t="s">
        <v>69</v>
      </c>
      <c r="E23" s="32" t="s">
        <v>64</v>
      </c>
      <c r="F23" s="32" t="s">
        <v>60</v>
      </c>
      <c r="G23" s="94">
        <v>1</v>
      </c>
      <c r="H23" s="115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7"/>
      <c r="T23" s="118"/>
      <c r="U23" s="106" t="s">
        <v>47</v>
      </c>
    </row>
    <row r="24" spans="2:21" ht="30.75" thickBot="1" x14ac:dyDescent="0.3">
      <c r="B24" s="305"/>
      <c r="C24" s="81" t="s">
        <v>50</v>
      </c>
      <c r="D24" s="28" t="s">
        <v>81</v>
      </c>
      <c r="E24" s="33" t="s">
        <v>58</v>
      </c>
      <c r="F24" s="33" t="s">
        <v>59</v>
      </c>
      <c r="G24" s="89">
        <v>0.9</v>
      </c>
      <c r="H24" s="119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1"/>
      <c r="T24" s="122"/>
      <c r="U24" s="106" t="s">
        <v>47</v>
      </c>
    </row>
    <row r="25" spans="2:21" ht="30" x14ac:dyDescent="0.25">
      <c r="B25" s="302" t="s">
        <v>51</v>
      </c>
      <c r="C25" s="80" t="s">
        <v>52</v>
      </c>
      <c r="D25" s="29" t="s">
        <v>71</v>
      </c>
      <c r="E25" s="32" t="s">
        <v>58</v>
      </c>
      <c r="F25" s="32" t="s">
        <v>59</v>
      </c>
      <c r="G25" s="94">
        <v>0.8</v>
      </c>
      <c r="H25" s="123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5"/>
      <c r="T25" s="126"/>
      <c r="U25" s="106" t="s">
        <v>51</v>
      </c>
    </row>
    <row r="26" spans="2:21" ht="45.75" thickBot="1" x14ac:dyDescent="0.3">
      <c r="B26" s="302"/>
      <c r="C26" s="76" t="s">
        <v>53</v>
      </c>
      <c r="D26" s="27" t="s">
        <v>72</v>
      </c>
      <c r="E26" s="83" t="s">
        <v>64</v>
      </c>
      <c r="F26" s="27" t="s">
        <v>62</v>
      </c>
      <c r="G26" s="85">
        <v>1.4999999999999999E-2</v>
      </c>
      <c r="H26" s="127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9"/>
      <c r="T26" s="130"/>
      <c r="U26" s="106" t="s">
        <v>51</v>
      </c>
    </row>
    <row r="27" spans="2:21" ht="60" x14ac:dyDescent="0.25">
      <c r="B27" s="300" t="s">
        <v>25</v>
      </c>
      <c r="C27" s="75" t="s">
        <v>54</v>
      </c>
      <c r="D27" s="25" t="s">
        <v>78</v>
      </c>
      <c r="E27" s="31" t="s">
        <v>61</v>
      </c>
      <c r="F27" s="31" t="s">
        <v>59</v>
      </c>
      <c r="G27" s="84">
        <v>0.95</v>
      </c>
      <c r="H27" s="111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3"/>
      <c r="T27" s="114"/>
      <c r="U27" s="106" t="s">
        <v>25</v>
      </c>
    </row>
    <row r="28" spans="2:21" ht="45.75" thickBot="1" x14ac:dyDescent="0.3">
      <c r="B28" s="301"/>
      <c r="C28" s="81" t="s">
        <v>55</v>
      </c>
      <c r="D28" s="28" t="s">
        <v>73</v>
      </c>
      <c r="E28" s="33" t="s">
        <v>61</v>
      </c>
      <c r="F28" s="33" t="s">
        <v>59</v>
      </c>
      <c r="G28" s="89">
        <v>0.96</v>
      </c>
      <c r="H28" s="119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1"/>
      <c r="T28" s="122"/>
      <c r="U28" s="106" t="s">
        <v>25</v>
      </c>
    </row>
    <row r="29" spans="2:21" ht="30.75" thickBot="1" x14ac:dyDescent="0.3">
      <c r="B29" s="105" t="s">
        <v>56</v>
      </c>
      <c r="C29" s="79" t="s">
        <v>57</v>
      </c>
      <c r="D29" s="41" t="s">
        <v>66</v>
      </c>
      <c r="E29" s="42" t="s">
        <v>64</v>
      </c>
      <c r="F29" s="42" t="s">
        <v>59</v>
      </c>
      <c r="G29" s="96" t="s">
        <v>105</v>
      </c>
      <c r="H29" s="136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8"/>
      <c r="T29" s="139"/>
      <c r="U29" s="106" t="s">
        <v>56</v>
      </c>
    </row>
  </sheetData>
  <mergeCells count="10">
    <mergeCell ref="F5:G5"/>
    <mergeCell ref="B1:B3"/>
    <mergeCell ref="C1:Q3"/>
    <mergeCell ref="B27:B28"/>
    <mergeCell ref="B7:B13"/>
    <mergeCell ref="B14:B18"/>
    <mergeCell ref="B21:B24"/>
    <mergeCell ref="B25:B26"/>
    <mergeCell ref="H16:L16"/>
    <mergeCell ref="N16:R16"/>
  </mergeCells>
  <hyperlinks>
    <hyperlink ref="C6" location="'% Cup.Act. Gerenciales'!Área_de_impresión" display="% cumplimiento de actividades pactadas en la revisión Gerencial " xr:uid="{00000000-0004-0000-0300-000000000000}"/>
    <hyperlink ref="C7" location="'Ef. cierre Acciones'!A1" display="Eficacia de cierre de las Acciones implementadas " xr:uid="{00000000-0004-0000-0300-000001000000}"/>
  </hyperlinks>
  <pageMargins left="0.7" right="0.7" top="0.75" bottom="0.75" header="0.3" footer="0.3"/>
  <pageSetup paperSize="9"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T.Rta+Cant. Q&amp;R</vt:lpstr>
      <vt:lpstr>Cierre Q&amp;R</vt:lpstr>
      <vt:lpstr>Satisf. </vt:lpstr>
      <vt:lpstr>Resumen Indicadores</vt:lpstr>
      <vt:lpstr>'Cierre Q&amp;R'!Área_de_impresión</vt:lpstr>
      <vt:lpstr>'Resumen Indicadores'!Área_de_impresión</vt:lpstr>
      <vt:lpstr>'Satisf. '!Área_de_impresión</vt:lpstr>
      <vt:lpstr>'T.Rta+Cant. Q&amp;R'!Área_de_impresión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Castillo</dc:creator>
  <cp:lastModifiedBy>DORY MARIN</cp:lastModifiedBy>
  <cp:lastPrinted>2017-02-03T16:30:53Z</cp:lastPrinted>
  <dcterms:created xsi:type="dcterms:W3CDTF">2015-01-17T13:10:42Z</dcterms:created>
  <dcterms:modified xsi:type="dcterms:W3CDTF">2021-04-12T13:01:45Z</dcterms:modified>
</cp:coreProperties>
</file>