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180\"/>
    </mc:Choice>
  </mc:AlternateContent>
  <bookViews>
    <workbookView xWindow="5865" yWindow="150" windowWidth="24345" windowHeight="14325" tabRatio="835" firstSheet="13" activeTab="17"/>
  </bookViews>
  <sheets>
    <sheet name="1 - HNKU6296143" sheetId="52" r:id="rId1"/>
    <sheet name="2 - HNKU6096818" sheetId="113" r:id="rId2"/>
    <sheet name="3 - HNKU6131565" sheetId="114" r:id="rId3"/>
    <sheet name="4 - HNKU6361444" sheetId="115" r:id="rId4"/>
    <sheet name="5 - HNKU6369091" sheetId="71" r:id="rId5"/>
    <sheet name="6 - HNKU6359236" sheetId="116" r:id="rId6"/>
    <sheet name="7 - HNKU6226207" sheetId="117" r:id="rId7"/>
    <sheet name="8 - WIKU5203053" sheetId="118" r:id="rId8"/>
    <sheet name="9 - HNKU6226260" sheetId="119" r:id="rId9"/>
    <sheet name="10 - HNKU6355713" sheetId="120" r:id="rId10"/>
    <sheet name="11 - HNKU6368670" sheetId="121" r:id="rId11"/>
    <sheet name="12 - HNKU6237412" sheetId="122" r:id="rId12"/>
    <sheet name="13-HNKU6338906" sheetId="124" r:id="rId13"/>
    <sheet name="14-HNKU6320548" sheetId="125" r:id="rId14"/>
    <sheet name="15-HNKU6357552" sheetId="126" r:id="rId15"/>
    <sheet name="16-HNKU6354234" sheetId="127" r:id="rId16"/>
    <sheet name="17-HNKU6354213" sheetId="128" r:id="rId17"/>
    <sheet name="18-WIKU5208435" sheetId="129" r:id="rId18"/>
    <sheet name="19-HNKU6267464" sheetId="130" r:id="rId19"/>
    <sheet name="20-WIKU5270447" sheetId="131" r:id="rId20"/>
    <sheet name="21-HNKU6313615" sheetId="132" r:id="rId21"/>
    <sheet name="22-HNKU6236648" sheetId="133" r:id="rId22"/>
    <sheet name="23-WIKU5279594" sheetId="134" r:id="rId23"/>
    <sheet name="24-HNKU6242960" sheetId="107" r:id="rId24"/>
    <sheet name="24a-HNKU6242960" sheetId="108" r:id="rId25"/>
    <sheet name="25-HNKU6213489" sheetId="109" r:id="rId26"/>
    <sheet name="25a-HNKU6213489" sheetId="135" r:id="rId27"/>
  </sheets>
  <definedNames>
    <definedName name="_xlnm.Print_Area" localSheetId="23">'24-HNKU6242960'!$A$1:$M$167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33" l="1"/>
  <c r="K49" i="131" l="1"/>
  <c r="K200" i="109" l="1"/>
  <c r="F200" i="109"/>
  <c r="K131" i="109"/>
  <c r="K132" i="109"/>
  <c r="K133" i="109"/>
  <c r="K134" i="109"/>
  <c r="K135" i="109"/>
  <c r="K136" i="109"/>
  <c r="K137" i="109"/>
  <c r="K138" i="109"/>
  <c r="K139" i="109"/>
  <c r="K140" i="109"/>
  <c r="K141" i="109"/>
  <c r="K142" i="109"/>
  <c r="K143" i="109"/>
  <c r="K144" i="109"/>
  <c r="K145" i="109"/>
  <c r="K146" i="109"/>
  <c r="K147" i="109"/>
  <c r="K148" i="109"/>
  <c r="K149" i="109"/>
  <c r="K150" i="109"/>
  <c r="K151" i="109"/>
  <c r="K152" i="109"/>
  <c r="K65" i="116"/>
  <c r="G65" i="113"/>
  <c r="I18" i="135" l="1"/>
  <c r="H18" i="135"/>
  <c r="G18" i="135"/>
  <c r="F18" i="135"/>
  <c r="K17" i="135"/>
  <c r="K18" i="135" s="1"/>
  <c r="I198" i="109"/>
  <c r="H198" i="109"/>
  <c r="G198" i="109"/>
  <c r="F198" i="109"/>
  <c r="K197" i="109"/>
  <c r="K196" i="109"/>
  <c r="K195" i="109"/>
  <c r="K194" i="109"/>
  <c r="K193" i="109"/>
  <c r="K192" i="109"/>
  <c r="K191" i="109"/>
  <c r="K190" i="109"/>
  <c r="K189" i="109"/>
  <c r="K188" i="109"/>
  <c r="K187" i="109"/>
  <c r="K186" i="109"/>
  <c r="K185" i="109"/>
  <c r="K184" i="109"/>
  <c r="K183" i="109"/>
  <c r="K182" i="109"/>
  <c r="K181" i="109"/>
  <c r="K180" i="109"/>
  <c r="I178" i="109"/>
  <c r="H178" i="109"/>
  <c r="G178" i="109"/>
  <c r="F178" i="109"/>
  <c r="K177" i="109"/>
  <c r="K176" i="109"/>
  <c r="K175" i="109"/>
  <c r="K174" i="109"/>
  <c r="K173" i="109"/>
  <c r="K172" i="109"/>
  <c r="K171" i="109"/>
  <c r="K170" i="109"/>
  <c r="K169" i="109"/>
  <c r="K168" i="109"/>
  <c r="K167" i="109"/>
  <c r="K166" i="109"/>
  <c r="K165" i="109"/>
  <c r="K164" i="109"/>
  <c r="K163" i="109"/>
  <c r="K162" i="109"/>
  <c r="K161" i="109"/>
  <c r="K160" i="109"/>
  <c r="K159" i="109"/>
  <c r="K158" i="109"/>
  <c r="K157" i="109"/>
  <c r="K156" i="109"/>
  <c r="I154" i="109"/>
  <c r="H154" i="109"/>
  <c r="G154" i="109"/>
  <c r="F154" i="109"/>
  <c r="K153" i="109"/>
  <c r="F129" i="109"/>
  <c r="K107" i="109"/>
  <c r="K108" i="109"/>
  <c r="K109" i="109"/>
  <c r="K110" i="109"/>
  <c r="K111" i="109"/>
  <c r="K112" i="109"/>
  <c r="K113" i="109"/>
  <c r="K114" i="109"/>
  <c r="K115" i="109"/>
  <c r="K116" i="109"/>
  <c r="K117" i="109"/>
  <c r="K118" i="109"/>
  <c r="K119" i="109"/>
  <c r="K120" i="109"/>
  <c r="K121" i="109"/>
  <c r="K122" i="109"/>
  <c r="K123" i="109"/>
  <c r="K124" i="109"/>
  <c r="K125" i="109"/>
  <c r="K126" i="109"/>
  <c r="K127" i="109"/>
  <c r="K128" i="109"/>
  <c r="I129" i="109"/>
  <c r="H129" i="109"/>
  <c r="G129" i="109"/>
  <c r="K106" i="109"/>
  <c r="I104" i="109"/>
  <c r="H104" i="109"/>
  <c r="G104" i="109"/>
  <c r="F104" i="109"/>
  <c r="K103" i="109"/>
  <c r="K102" i="109"/>
  <c r="K101" i="109"/>
  <c r="K100" i="109"/>
  <c r="K99" i="109"/>
  <c r="K98" i="109"/>
  <c r="K97" i="109"/>
  <c r="K96" i="109"/>
  <c r="K95" i="109"/>
  <c r="K94" i="109"/>
  <c r="K93" i="109"/>
  <c r="K92" i="109"/>
  <c r="K91" i="109"/>
  <c r="K90" i="109"/>
  <c r="K89" i="109"/>
  <c r="K88" i="109"/>
  <c r="K87" i="109"/>
  <c r="K86" i="109"/>
  <c r="K85" i="109"/>
  <c r="K84" i="109"/>
  <c r="K198" i="109" l="1"/>
  <c r="K154" i="109"/>
  <c r="K178" i="109"/>
  <c r="K129" i="109"/>
  <c r="K104" i="109"/>
  <c r="I156" i="107"/>
  <c r="I20" i="108"/>
  <c r="H20" i="108"/>
  <c r="G20" i="108"/>
  <c r="F20" i="108"/>
  <c r="G156" i="107" l="1"/>
  <c r="I154" i="107"/>
  <c r="H154" i="107"/>
  <c r="F154" i="107"/>
  <c r="K132" i="107"/>
  <c r="K133" i="107"/>
  <c r="K134" i="107"/>
  <c r="K135" i="107"/>
  <c r="K136" i="107"/>
  <c r="K137" i="107"/>
  <c r="K138" i="107"/>
  <c r="K139" i="107"/>
  <c r="K140" i="107"/>
  <c r="K141" i="107"/>
  <c r="K142" i="107"/>
  <c r="K143" i="107"/>
  <c r="K144" i="107"/>
  <c r="K145" i="107"/>
  <c r="K146" i="107"/>
  <c r="K147" i="107"/>
  <c r="K148" i="107"/>
  <c r="K149" i="107"/>
  <c r="K150" i="107"/>
  <c r="K151" i="107"/>
  <c r="K152" i="107"/>
  <c r="K153" i="107"/>
  <c r="K131" i="107"/>
  <c r="K108" i="107"/>
  <c r="K109" i="107"/>
  <c r="K110" i="107"/>
  <c r="K111" i="107"/>
  <c r="K112" i="107"/>
  <c r="K113" i="107"/>
  <c r="K114" i="107"/>
  <c r="K115" i="107"/>
  <c r="K116" i="107"/>
  <c r="K117" i="107"/>
  <c r="K118" i="107"/>
  <c r="K119" i="107"/>
  <c r="K120" i="107"/>
  <c r="K121" i="107"/>
  <c r="K122" i="107"/>
  <c r="K123" i="107"/>
  <c r="K124" i="107"/>
  <c r="K125" i="107"/>
  <c r="K126" i="107"/>
  <c r="K127" i="107"/>
  <c r="K128" i="107"/>
  <c r="K154" i="107" l="1"/>
  <c r="K18" i="107"/>
  <c r="K19" i="107"/>
  <c r="K20" i="107"/>
  <c r="K21" i="107"/>
  <c r="K22" i="107"/>
  <c r="K23" i="107"/>
  <c r="K24" i="107"/>
  <c r="K25" i="107"/>
  <c r="K26" i="107"/>
  <c r="K27" i="107"/>
  <c r="K28" i="107"/>
  <c r="K29" i="107"/>
  <c r="K30" i="107"/>
  <c r="K31" i="107"/>
  <c r="K32" i="107"/>
  <c r="K33" i="107"/>
  <c r="K34" i="107"/>
  <c r="K35" i="107"/>
  <c r="G96" i="134" l="1"/>
  <c r="F47" i="134" l="1"/>
  <c r="I94" i="134"/>
  <c r="H94" i="134"/>
  <c r="F94" i="134"/>
  <c r="K93" i="134"/>
  <c r="K92" i="134"/>
  <c r="K91" i="134"/>
  <c r="K90" i="134"/>
  <c r="K89" i="134"/>
  <c r="K88" i="134"/>
  <c r="K87" i="134"/>
  <c r="K86" i="134"/>
  <c r="K85" i="134"/>
  <c r="K84" i="134"/>
  <c r="K83" i="134"/>
  <c r="K82" i="134"/>
  <c r="K81" i="134"/>
  <c r="K80" i="134"/>
  <c r="I78" i="134"/>
  <c r="H78" i="134"/>
  <c r="G78" i="134"/>
  <c r="F78" i="134"/>
  <c r="F96" i="134" s="1"/>
  <c r="K77" i="134"/>
  <c r="K76" i="134"/>
  <c r="K75" i="134"/>
  <c r="K74" i="134"/>
  <c r="K73" i="134"/>
  <c r="K72" i="134"/>
  <c r="K71" i="134"/>
  <c r="K70" i="134"/>
  <c r="K69" i="134"/>
  <c r="K68" i="134"/>
  <c r="K67" i="134"/>
  <c r="K66" i="134"/>
  <c r="K65" i="134"/>
  <c r="I63" i="134"/>
  <c r="H63" i="134"/>
  <c r="G63" i="134"/>
  <c r="F63" i="134"/>
  <c r="K62" i="134"/>
  <c r="K61" i="134"/>
  <c r="K60" i="134"/>
  <c r="K59" i="134"/>
  <c r="K58" i="134"/>
  <c r="K57" i="134"/>
  <c r="K56" i="134"/>
  <c r="K55" i="134"/>
  <c r="K54" i="134"/>
  <c r="K53" i="134"/>
  <c r="K52" i="134"/>
  <c r="K51" i="134"/>
  <c r="K50" i="134"/>
  <c r="K49" i="134"/>
  <c r="I47" i="134"/>
  <c r="H47" i="134"/>
  <c r="G47" i="134"/>
  <c r="K46" i="134"/>
  <c r="K45" i="134"/>
  <c r="K44" i="134"/>
  <c r="K43" i="134"/>
  <c r="K42" i="134"/>
  <c r="K41" i="134"/>
  <c r="K40" i="134"/>
  <c r="K39" i="134"/>
  <c r="K38" i="134"/>
  <c r="K37" i="134"/>
  <c r="K36" i="134"/>
  <c r="K35" i="134"/>
  <c r="K34" i="134"/>
  <c r="K33" i="134"/>
  <c r="I31" i="134"/>
  <c r="H31" i="134"/>
  <c r="G31" i="134"/>
  <c r="F31" i="134"/>
  <c r="K30" i="134"/>
  <c r="K29" i="134"/>
  <c r="K28" i="134"/>
  <c r="K27" i="134"/>
  <c r="K26" i="134"/>
  <c r="K25" i="134"/>
  <c r="K24" i="134"/>
  <c r="K23" i="134"/>
  <c r="K22" i="134"/>
  <c r="K21" i="134"/>
  <c r="K20" i="134"/>
  <c r="K19" i="134"/>
  <c r="K18" i="134"/>
  <c r="K17" i="134"/>
  <c r="K33" i="133"/>
  <c r="F33" i="133"/>
  <c r="I31" i="133"/>
  <c r="I33" i="133" s="1"/>
  <c r="H31" i="133"/>
  <c r="H33" i="133" s="1"/>
  <c r="G31" i="133"/>
  <c r="G33" i="133" s="1"/>
  <c r="F31" i="133"/>
  <c r="K30" i="133"/>
  <c r="K29" i="133"/>
  <c r="K28" i="133"/>
  <c r="K27" i="133"/>
  <c r="K26" i="133"/>
  <c r="K25" i="133"/>
  <c r="K24" i="133"/>
  <c r="K23" i="133"/>
  <c r="K22" i="133"/>
  <c r="K21" i="133"/>
  <c r="K20" i="133"/>
  <c r="K19" i="133"/>
  <c r="K18" i="133"/>
  <c r="K17" i="133"/>
  <c r="I47" i="132"/>
  <c r="H47" i="132"/>
  <c r="G47" i="132"/>
  <c r="F47" i="132"/>
  <c r="K46" i="132"/>
  <c r="K45" i="132"/>
  <c r="K44" i="132"/>
  <c r="K43" i="132"/>
  <c r="K42" i="132"/>
  <c r="K41" i="132"/>
  <c r="K40" i="132"/>
  <c r="K39" i="132"/>
  <c r="K38" i="132"/>
  <c r="K37" i="132"/>
  <c r="K36" i="132"/>
  <c r="K35" i="132"/>
  <c r="K34" i="132"/>
  <c r="K33" i="132"/>
  <c r="K47" i="132" s="1"/>
  <c r="I31" i="132"/>
  <c r="I49" i="132" s="1"/>
  <c r="H31" i="132"/>
  <c r="G31" i="132"/>
  <c r="F31" i="132"/>
  <c r="F49" i="132" s="1"/>
  <c r="K30" i="132"/>
  <c r="K29" i="132"/>
  <c r="K28" i="132"/>
  <c r="K27" i="132"/>
  <c r="K26" i="132"/>
  <c r="K25" i="132"/>
  <c r="K24" i="132"/>
  <c r="K23" i="132"/>
  <c r="K22" i="132"/>
  <c r="K21" i="132"/>
  <c r="K20" i="132"/>
  <c r="K19" i="132"/>
  <c r="K18" i="132"/>
  <c r="K17" i="132"/>
  <c r="K31" i="132" s="1"/>
  <c r="K49" i="132" s="1"/>
  <c r="F49" i="131"/>
  <c r="I47" i="131"/>
  <c r="I49" i="131" s="1"/>
  <c r="H47" i="131"/>
  <c r="H49" i="131" s="1"/>
  <c r="G47" i="131"/>
  <c r="G49" i="131" s="1"/>
  <c r="F47" i="131"/>
  <c r="K46" i="131"/>
  <c r="K45" i="131"/>
  <c r="K44" i="131"/>
  <c r="K43" i="131"/>
  <c r="K42" i="131"/>
  <c r="K41" i="131"/>
  <c r="K40" i="131"/>
  <c r="K39" i="131"/>
  <c r="K38" i="131"/>
  <c r="K37" i="131"/>
  <c r="K36" i="131"/>
  <c r="K35" i="131"/>
  <c r="K34" i="131"/>
  <c r="K33" i="131"/>
  <c r="I31" i="131"/>
  <c r="H31" i="131"/>
  <c r="G31" i="131"/>
  <c r="F31" i="131"/>
  <c r="K30" i="131"/>
  <c r="K29" i="131"/>
  <c r="K28" i="131"/>
  <c r="K27" i="131"/>
  <c r="K26" i="131"/>
  <c r="K25" i="131"/>
  <c r="K24" i="131"/>
  <c r="K23" i="131"/>
  <c r="K22" i="131"/>
  <c r="K21" i="131"/>
  <c r="K20" i="131"/>
  <c r="K19" i="131"/>
  <c r="K18" i="131"/>
  <c r="K17" i="131"/>
  <c r="K59" i="130"/>
  <c r="F59" i="130"/>
  <c r="I57" i="130"/>
  <c r="H57" i="130"/>
  <c r="G57" i="130"/>
  <c r="F57" i="130"/>
  <c r="K56" i="130"/>
  <c r="K55" i="130"/>
  <c r="K54" i="130"/>
  <c r="K53" i="130"/>
  <c r="K52" i="130"/>
  <c r="K51" i="130"/>
  <c r="K50" i="130"/>
  <c r="K49" i="130"/>
  <c r="K48" i="130"/>
  <c r="K47" i="130"/>
  <c r="K46" i="130"/>
  <c r="I44" i="130"/>
  <c r="H44" i="130"/>
  <c r="G44" i="130"/>
  <c r="F44" i="130"/>
  <c r="K43" i="130"/>
  <c r="K42" i="130"/>
  <c r="K41" i="130"/>
  <c r="K40" i="130"/>
  <c r="K39" i="130"/>
  <c r="K38" i="130"/>
  <c r="K37" i="130"/>
  <c r="K36" i="130"/>
  <c r="K35" i="130"/>
  <c r="K34" i="130"/>
  <c r="K33" i="130"/>
  <c r="I31" i="130"/>
  <c r="H31" i="130"/>
  <c r="H59" i="130" s="1"/>
  <c r="G31" i="130"/>
  <c r="F31" i="130"/>
  <c r="K30" i="130"/>
  <c r="K29" i="130"/>
  <c r="K28" i="130"/>
  <c r="K27" i="130"/>
  <c r="K26" i="130"/>
  <c r="K25" i="130"/>
  <c r="K24" i="130"/>
  <c r="K23" i="130"/>
  <c r="K22" i="130"/>
  <c r="K21" i="130"/>
  <c r="K20" i="130"/>
  <c r="K19" i="130"/>
  <c r="K18" i="130"/>
  <c r="K17" i="130"/>
  <c r="I46" i="129"/>
  <c r="I44" i="129"/>
  <c r="H44" i="129"/>
  <c r="G44" i="129"/>
  <c r="F44" i="129"/>
  <c r="K43" i="129"/>
  <c r="K42" i="129"/>
  <c r="K41" i="129"/>
  <c r="K40" i="129"/>
  <c r="K39" i="129"/>
  <c r="K38" i="129"/>
  <c r="K37" i="129"/>
  <c r="K36" i="129"/>
  <c r="K44" i="129" s="1"/>
  <c r="K35" i="129"/>
  <c r="K34" i="129"/>
  <c r="K33" i="129"/>
  <c r="I31" i="129"/>
  <c r="H31" i="129"/>
  <c r="H46" i="129" s="1"/>
  <c r="G31" i="129"/>
  <c r="F31" i="129"/>
  <c r="F46" i="129" s="1"/>
  <c r="K30" i="129"/>
  <c r="K29" i="129"/>
  <c r="K28" i="129"/>
  <c r="K27" i="129"/>
  <c r="K26" i="129"/>
  <c r="K25" i="129"/>
  <c r="K24" i="129"/>
  <c r="K23" i="129"/>
  <c r="K22" i="129"/>
  <c r="K21" i="129"/>
  <c r="K20" i="129"/>
  <c r="K19" i="129"/>
  <c r="K31" i="129" s="1"/>
  <c r="K46" i="129" s="1"/>
  <c r="K18" i="129"/>
  <c r="K17" i="129"/>
  <c r="I44" i="128"/>
  <c r="H44" i="128"/>
  <c r="G44" i="128"/>
  <c r="F44" i="128"/>
  <c r="K43" i="128"/>
  <c r="K42" i="128"/>
  <c r="K41" i="128"/>
  <c r="K40" i="128"/>
  <c r="K39" i="128"/>
  <c r="K38" i="128"/>
  <c r="K37" i="128"/>
  <c r="K36" i="128"/>
  <c r="K35" i="128"/>
  <c r="K34" i="128"/>
  <c r="K33" i="128"/>
  <c r="K44" i="128" s="1"/>
  <c r="I31" i="128"/>
  <c r="I46" i="128" s="1"/>
  <c r="H31" i="128"/>
  <c r="H46" i="128" s="1"/>
  <c r="G31" i="128"/>
  <c r="G46" i="128" s="1"/>
  <c r="F31" i="128"/>
  <c r="F46" i="128" s="1"/>
  <c r="K30" i="128"/>
  <c r="K29" i="128"/>
  <c r="K28" i="128"/>
  <c r="K27" i="128"/>
  <c r="K26" i="128"/>
  <c r="K25" i="128"/>
  <c r="K24" i="128"/>
  <c r="K23" i="128"/>
  <c r="K22" i="128"/>
  <c r="K21" i="128"/>
  <c r="K20" i="128"/>
  <c r="K19" i="128"/>
  <c r="K18" i="128"/>
  <c r="K17" i="128"/>
  <c r="K31" i="128" s="1"/>
  <c r="I44" i="127"/>
  <c r="H44" i="127"/>
  <c r="G44" i="127"/>
  <c r="F44" i="127"/>
  <c r="K43" i="127"/>
  <c r="K42" i="127"/>
  <c r="K41" i="127"/>
  <c r="K40" i="127"/>
  <c r="K39" i="127"/>
  <c r="K38" i="127"/>
  <c r="K37" i="127"/>
  <c r="K36" i="127"/>
  <c r="K35" i="127"/>
  <c r="K34" i="127"/>
  <c r="K33" i="127"/>
  <c r="K44" i="127" s="1"/>
  <c r="I31" i="127"/>
  <c r="I46" i="127" s="1"/>
  <c r="H31" i="127"/>
  <c r="H46" i="127" s="1"/>
  <c r="G31" i="127"/>
  <c r="F31" i="127"/>
  <c r="F46" i="127" s="1"/>
  <c r="K30" i="127"/>
  <c r="K29" i="127"/>
  <c r="K28" i="127"/>
  <c r="K27" i="127"/>
  <c r="K26" i="127"/>
  <c r="K25" i="127"/>
  <c r="K24" i="127"/>
  <c r="K23" i="127"/>
  <c r="K22" i="127"/>
  <c r="K21" i="127"/>
  <c r="K20" i="127"/>
  <c r="K19" i="127"/>
  <c r="K18" i="127"/>
  <c r="K17" i="127"/>
  <c r="K31" i="127" s="1"/>
  <c r="G46" i="126"/>
  <c r="I44" i="126"/>
  <c r="H44" i="126"/>
  <c r="G44" i="126"/>
  <c r="F44" i="126"/>
  <c r="K43" i="126"/>
  <c r="K42" i="126"/>
  <c r="K41" i="126"/>
  <c r="K40" i="126"/>
  <c r="K39" i="126"/>
  <c r="K38" i="126"/>
  <c r="K37" i="126"/>
  <c r="K36" i="126"/>
  <c r="K35" i="126"/>
  <c r="K34" i="126"/>
  <c r="K33" i="126"/>
  <c r="K44" i="126" s="1"/>
  <c r="I31" i="126"/>
  <c r="I46" i="126" s="1"/>
  <c r="H31" i="126"/>
  <c r="H46" i="126" s="1"/>
  <c r="G31" i="126"/>
  <c r="F31" i="126"/>
  <c r="F46" i="126" s="1"/>
  <c r="K30" i="126"/>
  <c r="K29" i="126"/>
  <c r="K28" i="126"/>
  <c r="K27" i="126"/>
  <c r="K26" i="126"/>
  <c r="K25" i="126"/>
  <c r="K24" i="126"/>
  <c r="K23" i="126"/>
  <c r="K22" i="126"/>
  <c r="K21" i="126"/>
  <c r="K20" i="126"/>
  <c r="K19" i="126"/>
  <c r="K18" i="126"/>
  <c r="K17" i="126"/>
  <c r="K31" i="125"/>
  <c r="K18" i="125"/>
  <c r="K19" i="125"/>
  <c r="K20" i="125"/>
  <c r="K21" i="125"/>
  <c r="K22" i="125"/>
  <c r="K23" i="125"/>
  <c r="K24" i="125"/>
  <c r="K25" i="125"/>
  <c r="K26" i="125"/>
  <c r="K27" i="125"/>
  <c r="K28" i="125"/>
  <c r="K29" i="125"/>
  <c r="K30" i="125"/>
  <c r="I44" i="125"/>
  <c r="H44" i="125"/>
  <c r="G44" i="125"/>
  <c r="F44" i="125"/>
  <c r="K43" i="125"/>
  <c r="K42" i="125"/>
  <c r="K41" i="125"/>
  <c r="K40" i="125"/>
  <c r="K39" i="125"/>
  <c r="K38" i="125"/>
  <c r="K37" i="125"/>
  <c r="K36" i="125"/>
  <c r="K35" i="125"/>
  <c r="K34" i="125"/>
  <c r="K33" i="125"/>
  <c r="I31" i="125"/>
  <c r="H31" i="125"/>
  <c r="G31" i="125"/>
  <c r="F31" i="125"/>
  <c r="K17" i="125"/>
  <c r="K45" i="124"/>
  <c r="I45" i="124"/>
  <c r="G45" i="124"/>
  <c r="F45" i="124"/>
  <c r="I43" i="124"/>
  <c r="H43" i="124"/>
  <c r="G43" i="124"/>
  <c r="F43" i="124"/>
  <c r="K42" i="124"/>
  <c r="K41" i="124"/>
  <c r="K40" i="124"/>
  <c r="K39" i="124"/>
  <c r="K38" i="124"/>
  <c r="K37" i="124"/>
  <c r="K36" i="124"/>
  <c r="K35" i="124"/>
  <c r="K34" i="124"/>
  <c r="K33" i="124"/>
  <c r="K32" i="124"/>
  <c r="I30" i="124"/>
  <c r="H30" i="124"/>
  <c r="G30" i="124"/>
  <c r="F30" i="124"/>
  <c r="K29" i="124"/>
  <c r="K28" i="124"/>
  <c r="K27" i="124"/>
  <c r="K26" i="124"/>
  <c r="K25" i="124"/>
  <c r="K24" i="124"/>
  <c r="K23" i="124"/>
  <c r="K22" i="124"/>
  <c r="K21" i="124"/>
  <c r="K20" i="124"/>
  <c r="K19" i="124"/>
  <c r="K18" i="124"/>
  <c r="K17" i="124"/>
  <c r="I59" i="122"/>
  <c r="H59" i="122"/>
  <c r="K74" i="122"/>
  <c r="G74" i="122"/>
  <c r="G59" i="122"/>
  <c r="K62" i="122"/>
  <c r="K63" i="122"/>
  <c r="K64" i="122"/>
  <c r="K65" i="122"/>
  <c r="K66" i="122"/>
  <c r="K67" i="122"/>
  <c r="K68" i="122"/>
  <c r="K69" i="122"/>
  <c r="K70" i="122"/>
  <c r="K71" i="122"/>
  <c r="K72" i="122"/>
  <c r="K73" i="122"/>
  <c r="K61" i="122"/>
  <c r="F74" i="122"/>
  <c r="I74" i="122"/>
  <c r="H74" i="122"/>
  <c r="F59" i="122"/>
  <c r="K58" i="122"/>
  <c r="K57" i="122"/>
  <c r="K56" i="122"/>
  <c r="K55" i="122"/>
  <c r="K54" i="122"/>
  <c r="K53" i="122"/>
  <c r="K52" i="122"/>
  <c r="K51" i="122"/>
  <c r="K50" i="122"/>
  <c r="K49" i="122"/>
  <c r="K48" i="122"/>
  <c r="H49" i="132" l="1"/>
  <c r="G49" i="132"/>
  <c r="I59" i="130"/>
  <c r="G59" i="130"/>
  <c r="G46" i="129"/>
  <c r="G46" i="127"/>
  <c r="G46" i="125"/>
  <c r="I96" i="134"/>
  <c r="H96" i="134"/>
  <c r="K78" i="134"/>
  <c r="K94" i="134"/>
  <c r="K63" i="134"/>
  <c r="K31" i="134"/>
  <c r="K47" i="134"/>
  <c r="K31" i="133"/>
  <c r="K47" i="131"/>
  <c r="K31" i="131"/>
  <c r="K57" i="130"/>
  <c r="K44" i="130"/>
  <c r="K31" i="130"/>
  <c r="K46" i="128"/>
  <c r="K46" i="127"/>
  <c r="K31" i="126"/>
  <c r="K46" i="126" s="1"/>
  <c r="I46" i="125"/>
  <c r="H46" i="125"/>
  <c r="F46" i="125"/>
  <c r="K44" i="125"/>
  <c r="K46" i="125" s="1"/>
  <c r="H45" i="124"/>
  <c r="K30" i="124"/>
  <c r="K43" i="124"/>
  <c r="K59" i="122"/>
  <c r="F65" i="116"/>
  <c r="G65" i="116"/>
  <c r="I60" i="115"/>
  <c r="H60" i="115"/>
  <c r="G60" i="115"/>
  <c r="F60" i="115"/>
  <c r="K59" i="115"/>
  <c r="K58" i="115"/>
  <c r="K57" i="115"/>
  <c r="K56" i="115"/>
  <c r="K55" i="115"/>
  <c r="K54" i="115"/>
  <c r="K53" i="115"/>
  <c r="K52" i="115"/>
  <c r="K51" i="115"/>
  <c r="K50" i="115"/>
  <c r="K49" i="115"/>
  <c r="K48" i="115"/>
  <c r="K47" i="115"/>
  <c r="K46" i="115"/>
  <c r="K60" i="115" s="1"/>
  <c r="I44" i="115"/>
  <c r="H44" i="115"/>
  <c r="G44" i="115"/>
  <c r="F44" i="115"/>
  <c r="K43" i="115"/>
  <c r="K42" i="115"/>
  <c r="K41" i="115"/>
  <c r="K40" i="115"/>
  <c r="K39" i="115"/>
  <c r="K38" i="115"/>
  <c r="K37" i="115"/>
  <c r="K36" i="115"/>
  <c r="K35" i="115"/>
  <c r="K34" i="115"/>
  <c r="K33" i="115"/>
  <c r="I31" i="115"/>
  <c r="I62" i="115" s="1"/>
  <c r="H31" i="115"/>
  <c r="H62" i="115" s="1"/>
  <c r="G31" i="115"/>
  <c r="G62" i="115" s="1"/>
  <c r="F31" i="115"/>
  <c r="F62" i="115" s="1"/>
  <c r="K30" i="115"/>
  <c r="K29" i="115"/>
  <c r="K28" i="115"/>
  <c r="K27" i="115"/>
  <c r="K26" i="115"/>
  <c r="K25" i="115"/>
  <c r="K24" i="115"/>
  <c r="K23" i="115"/>
  <c r="K22" i="115"/>
  <c r="K21" i="115"/>
  <c r="K20" i="115"/>
  <c r="K19" i="115"/>
  <c r="K18" i="115"/>
  <c r="K17" i="115"/>
  <c r="K31" i="115" s="1"/>
  <c r="K62" i="113"/>
  <c r="G62" i="113"/>
  <c r="F62" i="113"/>
  <c r="K44" i="115" l="1"/>
  <c r="K62" i="115" s="1"/>
  <c r="K96" i="134"/>
  <c r="I30" i="122"/>
  <c r="H30" i="122"/>
  <c r="G30" i="122"/>
  <c r="F30" i="122"/>
  <c r="K29" i="122"/>
  <c r="K28" i="122"/>
  <c r="K27" i="122"/>
  <c r="K26" i="122"/>
  <c r="K25" i="122"/>
  <c r="K24" i="122"/>
  <c r="K23" i="122"/>
  <c r="K22" i="122"/>
  <c r="K21" i="122"/>
  <c r="K20" i="122"/>
  <c r="K19" i="122"/>
  <c r="K18" i="122"/>
  <c r="K17" i="122"/>
  <c r="I46" i="122"/>
  <c r="H46" i="122"/>
  <c r="G46" i="122"/>
  <c r="G76" i="122" s="1"/>
  <c r="F46" i="122"/>
  <c r="K45" i="122"/>
  <c r="K44" i="122"/>
  <c r="K43" i="122"/>
  <c r="K42" i="122"/>
  <c r="K41" i="122"/>
  <c r="K40" i="122"/>
  <c r="K39" i="122"/>
  <c r="K38" i="122"/>
  <c r="K37" i="122"/>
  <c r="K36" i="122"/>
  <c r="K35" i="122"/>
  <c r="K34" i="122"/>
  <c r="K33" i="122"/>
  <c r="K32" i="122"/>
  <c r="I44" i="121"/>
  <c r="H44" i="121"/>
  <c r="G44" i="121"/>
  <c r="F44" i="121"/>
  <c r="K43" i="121"/>
  <c r="K42" i="121"/>
  <c r="K41" i="121"/>
  <c r="K40" i="121"/>
  <c r="K39" i="121"/>
  <c r="K38" i="121"/>
  <c r="K37" i="121"/>
  <c r="K36" i="121"/>
  <c r="K35" i="121"/>
  <c r="K34" i="121"/>
  <c r="K33" i="121"/>
  <c r="K32" i="121"/>
  <c r="K31" i="121"/>
  <c r="K30" i="121"/>
  <c r="I28" i="121"/>
  <c r="H28" i="121"/>
  <c r="H46" i="121" s="1"/>
  <c r="G28" i="121"/>
  <c r="G46" i="121" s="1"/>
  <c r="F28" i="121"/>
  <c r="K27" i="121"/>
  <c r="K26" i="121"/>
  <c r="K25" i="121"/>
  <c r="K24" i="121"/>
  <c r="K23" i="121"/>
  <c r="K22" i="121"/>
  <c r="K21" i="121"/>
  <c r="K20" i="121"/>
  <c r="K19" i="121"/>
  <c r="K18" i="121"/>
  <c r="K17" i="121"/>
  <c r="I47" i="120"/>
  <c r="H47" i="120"/>
  <c r="G47" i="120"/>
  <c r="F47" i="120"/>
  <c r="K46" i="120"/>
  <c r="K45" i="120"/>
  <c r="K44" i="120"/>
  <c r="K43" i="120"/>
  <c r="K42" i="120"/>
  <c r="K41" i="120"/>
  <c r="K40" i="120"/>
  <c r="K39" i="120"/>
  <c r="K38" i="120"/>
  <c r="K37" i="120"/>
  <c r="K36" i="120"/>
  <c r="K35" i="120"/>
  <c r="K34" i="120"/>
  <c r="K33" i="120"/>
  <c r="K47" i="120" s="1"/>
  <c r="I31" i="120"/>
  <c r="I49" i="120" s="1"/>
  <c r="H31" i="120"/>
  <c r="H49" i="120" s="1"/>
  <c r="G31" i="120"/>
  <c r="G49" i="120" s="1"/>
  <c r="F31" i="120"/>
  <c r="F49" i="120" s="1"/>
  <c r="K30" i="120"/>
  <c r="K29" i="120"/>
  <c r="K28" i="120"/>
  <c r="K27" i="120"/>
  <c r="K26" i="120"/>
  <c r="K25" i="120"/>
  <c r="K24" i="120"/>
  <c r="K23" i="120"/>
  <c r="K22" i="120"/>
  <c r="K21" i="120"/>
  <c r="K20" i="120"/>
  <c r="K19" i="120"/>
  <c r="K18" i="120"/>
  <c r="K17" i="120"/>
  <c r="K31" i="120" s="1"/>
  <c r="K49" i="120" s="1"/>
  <c r="F49" i="119"/>
  <c r="G49" i="119"/>
  <c r="K49" i="119"/>
  <c r="I47" i="119"/>
  <c r="I49" i="119" s="1"/>
  <c r="H47" i="119"/>
  <c r="H49" i="119" s="1"/>
  <c r="G47" i="119"/>
  <c r="F47" i="119"/>
  <c r="K46" i="119"/>
  <c r="K45" i="119"/>
  <c r="K44" i="119"/>
  <c r="K43" i="119"/>
  <c r="K42" i="119"/>
  <c r="K41" i="119"/>
  <c r="K40" i="119"/>
  <c r="K39" i="119"/>
  <c r="K38" i="119"/>
  <c r="K37" i="119"/>
  <c r="K36" i="119"/>
  <c r="K35" i="119"/>
  <c r="K34" i="119"/>
  <c r="K33" i="119"/>
  <c r="I31" i="119"/>
  <c r="H31" i="119"/>
  <c r="G31" i="119"/>
  <c r="F31" i="119"/>
  <c r="K30" i="119"/>
  <c r="K29" i="119"/>
  <c r="K28" i="119"/>
  <c r="K27" i="119"/>
  <c r="K26" i="119"/>
  <c r="K25" i="119"/>
  <c r="K24" i="119"/>
  <c r="K23" i="119"/>
  <c r="K22" i="119"/>
  <c r="K21" i="119"/>
  <c r="K20" i="119"/>
  <c r="K19" i="119"/>
  <c r="K18" i="119"/>
  <c r="K17" i="119"/>
  <c r="I78" i="118"/>
  <c r="H78" i="118"/>
  <c r="G78" i="118"/>
  <c r="F78" i="118"/>
  <c r="K77" i="118"/>
  <c r="K76" i="118"/>
  <c r="K75" i="118"/>
  <c r="K74" i="118"/>
  <c r="K73" i="118"/>
  <c r="K72" i="118"/>
  <c r="K71" i="118"/>
  <c r="K70" i="118"/>
  <c r="K69" i="118"/>
  <c r="K68" i="118"/>
  <c r="K67" i="118"/>
  <c r="K66" i="118"/>
  <c r="K65" i="118"/>
  <c r="K64" i="118"/>
  <c r="I62" i="118"/>
  <c r="H62" i="118"/>
  <c r="G62" i="118"/>
  <c r="F62" i="118"/>
  <c r="K61" i="118"/>
  <c r="K60" i="118"/>
  <c r="K59" i="118"/>
  <c r="K58" i="118"/>
  <c r="K57" i="118"/>
  <c r="K56" i="118"/>
  <c r="K55" i="118"/>
  <c r="K54" i="118"/>
  <c r="K53" i="118"/>
  <c r="K52" i="118"/>
  <c r="K51" i="118"/>
  <c r="K50" i="118"/>
  <c r="K49" i="118"/>
  <c r="I47" i="118"/>
  <c r="H47" i="118"/>
  <c r="G47" i="118"/>
  <c r="F47" i="118"/>
  <c r="K46" i="118"/>
  <c r="K45" i="118"/>
  <c r="K44" i="118"/>
  <c r="K43" i="118"/>
  <c r="K42" i="118"/>
  <c r="K41" i="118"/>
  <c r="K40" i="118"/>
  <c r="K39" i="118"/>
  <c r="K38" i="118"/>
  <c r="K37" i="118"/>
  <c r="K36" i="118"/>
  <c r="K35" i="118"/>
  <c r="K34" i="118"/>
  <c r="K33" i="118"/>
  <c r="I31" i="118"/>
  <c r="H31" i="118"/>
  <c r="G31" i="118"/>
  <c r="G80" i="118" s="1"/>
  <c r="F31" i="118"/>
  <c r="K30" i="118"/>
  <c r="K29" i="118"/>
  <c r="K28" i="118"/>
  <c r="K27" i="118"/>
  <c r="K26" i="118"/>
  <c r="K25" i="118"/>
  <c r="K24" i="118"/>
  <c r="K23" i="118"/>
  <c r="K22" i="118"/>
  <c r="K21" i="118"/>
  <c r="K20" i="118"/>
  <c r="K19" i="118"/>
  <c r="K18" i="118"/>
  <c r="K17" i="118"/>
  <c r="F64" i="117"/>
  <c r="G64" i="117"/>
  <c r="H64" i="117"/>
  <c r="K64" i="117"/>
  <c r="I47" i="117"/>
  <c r="H47" i="117"/>
  <c r="G47" i="117"/>
  <c r="F47" i="117"/>
  <c r="K46" i="117"/>
  <c r="K45" i="117"/>
  <c r="K44" i="117"/>
  <c r="K43" i="117"/>
  <c r="K42" i="117"/>
  <c r="K41" i="117"/>
  <c r="K40" i="117"/>
  <c r="K39" i="117"/>
  <c r="K38" i="117"/>
  <c r="K37" i="117"/>
  <c r="K36" i="117"/>
  <c r="K35" i="117"/>
  <c r="K34" i="117"/>
  <c r="K33" i="117"/>
  <c r="I62" i="117"/>
  <c r="H62" i="117"/>
  <c r="G62" i="117"/>
  <c r="F62" i="117"/>
  <c r="K61" i="117"/>
  <c r="K60" i="117"/>
  <c r="K59" i="117"/>
  <c r="K58" i="117"/>
  <c r="K57" i="117"/>
  <c r="K56" i="117"/>
  <c r="K55" i="117"/>
  <c r="K54" i="117"/>
  <c r="K53" i="117"/>
  <c r="K52" i="117"/>
  <c r="K51" i="117"/>
  <c r="K50" i="117"/>
  <c r="K49" i="117"/>
  <c r="I31" i="117"/>
  <c r="H31" i="117"/>
  <c r="G31" i="117"/>
  <c r="F31" i="117"/>
  <c r="K30" i="117"/>
  <c r="K29" i="117"/>
  <c r="K28" i="117"/>
  <c r="K27" i="117"/>
  <c r="K26" i="117"/>
  <c r="K25" i="117"/>
  <c r="K24" i="117"/>
  <c r="K23" i="117"/>
  <c r="K22" i="117"/>
  <c r="K21" i="117"/>
  <c r="K20" i="117"/>
  <c r="K19" i="117"/>
  <c r="K18" i="117"/>
  <c r="K17" i="117"/>
  <c r="I63" i="116"/>
  <c r="H63" i="116"/>
  <c r="G63" i="116"/>
  <c r="F63" i="116"/>
  <c r="K62" i="116"/>
  <c r="K61" i="116"/>
  <c r="K60" i="116"/>
  <c r="K59" i="116"/>
  <c r="K58" i="116"/>
  <c r="K57" i="116"/>
  <c r="K56" i="116"/>
  <c r="K55" i="116"/>
  <c r="K54" i="116"/>
  <c r="K53" i="116"/>
  <c r="K52" i="116"/>
  <c r="K51" i="116"/>
  <c r="K50" i="116"/>
  <c r="K49" i="116"/>
  <c r="I47" i="116"/>
  <c r="H47" i="116"/>
  <c r="G47" i="116"/>
  <c r="F47" i="116"/>
  <c r="K46" i="116"/>
  <c r="K45" i="116"/>
  <c r="K44" i="116"/>
  <c r="K43" i="116"/>
  <c r="K42" i="116"/>
  <c r="K41" i="116"/>
  <c r="K40" i="116"/>
  <c r="K39" i="116"/>
  <c r="K38" i="116"/>
  <c r="K37" i="116"/>
  <c r="K36" i="116"/>
  <c r="K35" i="116"/>
  <c r="K34" i="116"/>
  <c r="K33" i="116"/>
  <c r="I31" i="116"/>
  <c r="H31" i="116"/>
  <c r="H65" i="116" s="1"/>
  <c r="G31" i="116"/>
  <c r="F31" i="116"/>
  <c r="K30" i="116"/>
  <c r="K29" i="116"/>
  <c r="K28" i="116"/>
  <c r="K27" i="116"/>
  <c r="K26" i="116"/>
  <c r="K25" i="116"/>
  <c r="K24" i="116"/>
  <c r="K23" i="116"/>
  <c r="K22" i="116"/>
  <c r="K21" i="116"/>
  <c r="K20" i="116"/>
  <c r="K19" i="116"/>
  <c r="K18" i="116"/>
  <c r="K17" i="116"/>
  <c r="K42" i="71"/>
  <c r="K26" i="71"/>
  <c r="I60" i="114"/>
  <c r="H60" i="114"/>
  <c r="G60" i="114"/>
  <c r="F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60" i="114" s="1"/>
  <c r="I44" i="114"/>
  <c r="H44" i="114"/>
  <c r="G44" i="114"/>
  <c r="F44" i="114"/>
  <c r="K43" i="114"/>
  <c r="K42" i="114"/>
  <c r="K41" i="114"/>
  <c r="K40" i="114"/>
  <c r="K39" i="114"/>
  <c r="K38" i="114"/>
  <c r="K37" i="114"/>
  <c r="K36" i="114"/>
  <c r="K35" i="114"/>
  <c r="K34" i="114"/>
  <c r="K33" i="114"/>
  <c r="I31" i="114"/>
  <c r="I62" i="114" s="1"/>
  <c r="H31" i="114"/>
  <c r="G31" i="114"/>
  <c r="G62" i="114" s="1"/>
  <c r="F31" i="114"/>
  <c r="F62" i="114" s="1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31" i="114" s="1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I60" i="113"/>
  <c r="H60" i="113"/>
  <c r="G60" i="113"/>
  <c r="F60" i="113"/>
  <c r="K46" i="113"/>
  <c r="I44" i="113"/>
  <c r="H44" i="113"/>
  <c r="G44" i="113"/>
  <c r="F44" i="113"/>
  <c r="K43" i="113"/>
  <c r="K42" i="113"/>
  <c r="K41" i="113"/>
  <c r="K40" i="113"/>
  <c r="K39" i="113"/>
  <c r="K38" i="113"/>
  <c r="K37" i="113"/>
  <c r="K36" i="113"/>
  <c r="K35" i="113"/>
  <c r="K34" i="113"/>
  <c r="K33" i="113"/>
  <c r="I31" i="113"/>
  <c r="H31" i="113"/>
  <c r="G31" i="113"/>
  <c r="F31" i="113"/>
  <c r="K30" i="113"/>
  <c r="K29" i="113"/>
  <c r="K28" i="113"/>
  <c r="K27" i="113"/>
  <c r="K26" i="113"/>
  <c r="K25" i="113"/>
  <c r="K24" i="113"/>
  <c r="K23" i="113"/>
  <c r="K22" i="113"/>
  <c r="K21" i="113"/>
  <c r="K20" i="113"/>
  <c r="K19" i="113"/>
  <c r="K18" i="113"/>
  <c r="K17" i="113"/>
  <c r="H31" i="52"/>
  <c r="F50" i="52"/>
  <c r="G50" i="52"/>
  <c r="K50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K46" i="52"/>
  <c r="K47" i="52"/>
  <c r="K26" i="52"/>
  <c r="K44" i="114" l="1"/>
  <c r="K62" i="114" s="1"/>
  <c r="F76" i="122"/>
  <c r="H76" i="122"/>
  <c r="I76" i="122"/>
  <c r="F80" i="118"/>
  <c r="I46" i="121"/>
  <c r="H80" i="118"/>
  <c r="I80" i="118"/>
  <c r="I64" i="117"/>
  <c r="I65" i="116"/>
  <c r="I62" i="113"/>
  <c r="H62" i="113"/>
  <c r="H62" i="114"/>
  <c r="K30" i="122"/>
  <c r="K46" i="122"/>
  <c r="K28" i="121"/>
  <c r="F46" i="121"/>
  <c r="K44" i="121"/>
  <c r="K47" i="119"/>
  <c r="K31" i="119"/>
  <c r="K62" i="118"/>
  <c r="K47" i="118"/>
  <c r="K31" i="118"/>
  <c r="K78" i="118"/>
  <c r="K62" i="117"/>
  <c r="K47" i="117"/>
  <c r="K31" i="117"/>
  <c r="K31" i="116"/>
  <c r="K63" i="116"/>
  <c r="K47" i="116"/>
  <c r="K60" i="113"/>
  <c r="K44" i="113"/>
  <c r="K31" i="113"/>
  <c r="K76" i="122" l="1"/>
  <c r="K80" i="118"/>
  <c r="K46" i="121"/>
  <c r="I35" i="109"/>
  <c r="I200" i="109" s="1"/>
  <c r="I59" i="109"/>
  <c r="I82" i="109"/>
  <c r="K81" i="109"/>
  <c r="K80" i="109"/>
  <c r="K79" i="109"/>
  <c r="K78" i="109"/>
  <c r="K77" i="109"/>
  <c r="K76" i="109"/>
  <c r="K75" i="109"/>
  <c r="K74" i="109"/>
  <c r="H82" i="109"/>
  <c r="G82" i="109"/>
  <c r="F82" i="109"/>
  <c r="K73" i="109"/>
  <c r="K72" i="109"/>
  <c r="K71" i="109"/>
  <c r="K70" i="109"/>
  <c r="K69" i="109"/>
  <c r="K68" i="109"/>
  <c r="K67" i="109"/>
  <c r="K66" i="109"/>
  <c r="K65" i="109"/>
  <c r="K64" i="109"/>
  <c r="K63" i="109"/>
  <c r="K62" i="109"/>
  <c r="K61" i="109"/>
  <c r="K52" i="109"/>
  <c r="K51" i="109"/>
  <c r="K50" i="109"/>
  <c r="K49" i="109"/>
  <c r="K48" i="109"/>
  <c r="K47" i="109"/>
  <c r="K46" i="109"/>
  <c r="G59" i="109"/>
  <c r="F59" i="109"/>
  <c r="K58" i="109"/>
  <c r="K57" i="109"/>
  <c r="K56" i="109"/>
  <c r="K55" i="109"/>
  <c r="K54" i="109"/>
  <c r="K53" i="109"/>
  <c r="K45" i="109"/>
  <c r="K44" i="109"/>
  <c r="K43" i="109"/>
  <c r="K42" i="109"/>
  <c r="K41" i="109"/>
  <c r="K40" i="109"/>
  <c r="K39" i="109"/>
  <c r="K38" i="109"/>
  <c r="K37" i="109"/>
  <c r="G35" i="109"/>
  <c r="G200" i="109" s="1"/>
  <c r="F35" i="109"/>
  <c r="K34" i="109"/>
  <c r="K33" i="109"/>
  <c r="K32" i="109"/>
  <c r="K31" i="109"/>
  <c r="K30" i="109"/>
  <c r="K29" i="109"/>
  <c r="K28" i="109"/>
  <c r="K27" i="109"/>
  <c r="K26" i="109"/>
  <c r="K25" i="109"/>
  <c r="K24" i="109"/>
  <c r="K23" i="109"/>
  <c r="K22" i="109"/>
  <c r="K21" i="109"/>
  <c r="K20" i="109"/>
  <c r="K19" i="109"/>
  <c r="K18" i="109"/>
  <c r="K17" i="109"/>
  <c r="I129" i="107"/>
  <c r="I105" i="107"/>
  <c r="I36" i="107"/>
  <c r="H129" i="107"/>
  <c r="H105" i="107"/>
  <c r="H82" i="107"/>
  <c r="H36" i="107"/>
  <c r="K19" i="108"/>
  <c r="K17" i="108"/>
  <c r="G129" i="107"/>
  <c r="F129" i="107"/>
  <c r="K107" i="107"/>
  <c r="G105" i="107"/>
  <c r="F105" i="107"/>
  <c r="K104" i="107"/>
  <c r="K103" i="107"/>
  <c r="K102" i="107"/>
  <c r="K101" i="107"/>
  <c r="K100" i="107"/>
  <c r="K99" i="107"/>
  <c r="K98" i="107"/>
  <c r="K97" i="107"/>
  <c r="K96" i="107"/>
  <c r="K95" i="107"/>
  <c r="K94" i="107"/>
  <c r="K93" i="107"/>
  <c r="K92" i="107"/>
  <c r="K91" i="107"/>
  <c r="K90" i="107"/>
  <c r="K89" i="107"/>
  <c r="K88" i="107"/>
  <c r="K87" i="107"/>
  <c r="K86" i="107"/>
  <c r="K85" i="107"/>
  <c r="K84" i="107"/>
  <c r="I82" i="107"/>
  <c r="G82" i="107"/>
  <c r="F82" i="107"/>
  <c r="K81" i="107"/>
  <c r="K80" i="107"/>
  <c r="K79" i="107"/>
  <c r="K78" i="107"/>
  <c r="K77" i="107"/>
  <c r="K76" i="107"/>
  <c r="K75" i="107"/>
  <c r="K74" i="107"/>
  <c r="K73" i="107"/>
  <c r="K72" i="107"/>
  <c r="K71" i="107"/>
  <c r="K70" i="107"/>
  <c r="K69" i="107"/>
  <c r="K68" i="107"/>
  <c r="K67" i="107"/>
  <c r="K66" i="107"/>
  <c r="K65" i="107"/>
  <c r="K64" i="107"/>
  <c r="K63" i="107"/>
  <c r="K62" i="107"/>
  <c r="K61" i="107"/>
  <c r="K58" i="107"/>
  <c r="K57" i="107"/>
  <c r="K56" i="107"/>
  <c r="K55" i="107"/>
  <c r="I59" i="107"/>
  <c r="H59" i="107"/>
  <c r="G59" i="107"/>
  <c r="F59" i="107"/>
  <c r="F156" i="107" s="1"/>
  <c r="K54" i="107"/>
  <c r="K53" i="107"/>
  <c r="K52" i="107"/>
  <c r="K51" i="107"/>
  <c r="K50" i="107"/>
  <c r="K49" i="107"/>
  <c r="K48" i="107"/>
  <c r="K47" i="107"/>
  <c r="K46" i="107"/>
  <c r="K45" i="107"/>
  <c r="K44" i="107"/>
  <c r="K43" i="107"/>
  <c r="K42" i="107"/>
  <c r="K41" i="107"/>
  <c r="K40" i="107"/>
  <c r="K39" i="107"/>
  <c r="K38" i="107"/>
  <c r="G36" i="107"/>
  <c r="F36" i="107"/>
  <c r="K17" i="107"/>
  <c r="K36" i="107" s="1"/>
  <c r="K20" i="108" l="1"/>
  <c r="H156" i="107"/>
  <c r="H35" i="109"/>
  <c r="H200" i="109" s="1"/>
  <c r="H59" i="109"/>
  <c r="K82" i="109"/>
  <c r="K59" i="109"/>
  <c r="K35" i="109"/>
  <c r="K129" i="107"/>
  <c r="K105" i="107"/>
  <c r="K82" i="107"/>
  <c r="K59" i="107"/>
  <c r="K156" i="107" s="1"/>
  <c r="I47" i="71" l="1"/>
  <c r="I31" i="71"/>
  <c r="H47" i="71"/>
  <c r="G47" i="71"/>
  <c r="F47" i="71"/>
  <c r="K46" i="71"/>
  <c r="K45" i="71"/>
  <c r="K44" i="71"/>
  <c r="K43" i="71"/>
  <c r="K41" i="71"/>
  <c r="K40" i="71"/>
  <c r="K39" i="71"/>
  <c r="K38" i="71"/>
  <c r="K37" i="71"/>
  <c r="K36" i="71"/>
  <c r="K35" i="71"/>
  <c r="K34" i="71"/>
  <c r="K33" i="71"/>
  <c r="G31" i="71"/>
  <c r="G49" i="71" s="1"/>
  <c r="F31" i="71"/>
  <c r="K30" i="71"/>
  <c r="K29" i="71"/>
  <c r="K28" i="71"/>
  <c r="K27" i="71"/>
  <c r="K25" i="71"/>
  <c r="K24" i="71"/>
  <c r="K23" i="71"/>
  <c r="K22" i="71"/>
  <c r="K21" i="71"/>
  <c r="K20" i="71"/>
  <c r="K19" i="71"/>
  <c r="K18" i="71"/>
  <c r="K17" i="71"/>
  <c r="I49" i="71" l="1"/>
  <c r="F49" i="71"/>
  <c r="H31" i="71"/>
  <c r="H49" i="71" s="1"/>
  <c r="K47" i="71"/>
  <c r="K31" i="71"/>
  <c r="K49" i="71" s="1"/>
  <c r="I48" i="52"/>
  <c r="G48" i="52"/>
  <c r="F48" i="52"/>
  <c r="K33" i="52"/>
  <c r="H48" i="52" l="1"/>
  <c r="H50" i="52" s="1"/>
  <c r="K48" i="52"/>
  <c r="I31" i="52" l="1"/>
  <c r="I50" i="52" s="1"/>
  <c r="G31" i="52"/>
  <c r="F31" i="52"/>
  <c r="K30" i="52"/>
  <c r="K29" i="52"/>
  <c r="K28" i="52"/>
  <c r="K27" i="52"/>
  <c r="K25" i="52"/>
  <c r="K24" i="52"/>
  <c r="K23" i="52"/>
  <c r="K22" i="52"/>
  <c r="K21" i="52"/>
  <c r="K20" i="52"/>
  <c r="K19" i="52"/>
  <c r="K18" i="52"/>
  <c r="K17" i="52"/>
  <c r="K31" i="52" l="1"/>
</calcChain>
</file>

<file path=xl/sharedStrings.xml><?xml version="1.0" encoding="utf-8"?>
<sst xmlns="http://schemas.openxmlformats.org/spreadsheetml/2006/main" count="4480" uniqueCount="314">
  <si>
    <t>INVOICE- SPECIFICATION / Счет-СПЕЦИФИКАЦИЯ</t>
  </si>
  <si>
    <t>Договор №:</t>
  </si>
  <si>
    <t>№:</t>
  </si>
  <si>
    <t>Date / Дата:</t>
  </si>
  <si>
    <t>Получатель:</t>
  </si>
  <si>
    <t>Shipper/Отправитель</t>
  </si>
  <si>
    <t>Seller / Продавец</t>
  </si>
  <si>
    <t>Покупатель</t>
  </si>
  <si>
    <t>Buyer</t>
  </si>
  <si>
    <t>Terms of delivery / Условия поставки:</t>
  </si>
  <si>
    <t>DAP Vitebsk (Incoterms 2020)</t>
  </si>
  <si>
    <t>Страна назначения:</t>
  </si>
  <si>
    <t>РБ</t>
  </si>
  <si>
    <t>Станция назначения:</t>
  </si>
  <si>
    <t>No.</t>
  </si>
  <si>
    <t>HS Code / 
Код ТН ВЭД ТС</t>
  </si>
  <si>
    <t>Страна происхождения товара</t>
  </si>
  <si>
    <t>Description of goods</t>
  </si>
  <si>
    <t>Описание товаров</t>
  </si>
  <si>
    <t>Qty pcs / Кол-во шт</t>
  </si>
  <si>
    <t>Qty of packages/Кол-во мест, коробов</t>
  </si>
  <si>
    <t>Net weight kg / Вес нетто кг</t>
  </si>
  <si>
    <t>Gross weight kg / Вес брутто кг</t>
  </si>
  <si>
    <t>Китай</t>
  </si>
  <si>
    <t>Световод</t>
  </si>
  <si>
    <t>Freight cost / Стоимость доставки</t>
  </si>
  <si>
    <t>Total</t>
  </si>
  <si>
    <t>CEO/Генеральный Директор</t>
  </si>
  <si>
    <t>ПЕЧАТЬ/stamp</t>
  </si>
  <si>
    <t>R-Carton Box</t>
  </si>
  <si>
    <t>Коробка упаковочная</t>
  </si>
  <si>
    <t>R-Electric speaker</t>
  </si>
  <si>
    <t>Динамики</t>
  </si>
  <si>
    <t>R-Cable Electric speaker</t>
  </si>
  <si>
    <t>Жгут динамиков</t>
  </si>
  <si>
    <t>R-Remote control PCB assembly</t>
  </si>
  <si>
    <t>Плата управления и клавиатуры</t>
  </si>
  <si>
    <t>R-Cable Remote control PCB assembly</t>
  </si>
  <si>
    <t>Жгут платы управления и клавиатуры</t>
  </si>
  <si>
    <t>R-Light Guide pillar</t>
  </si>
  <si>
    <t>R-Base assembly</t>
  </si>
  <si>
    <t>Стойка</t>
  </si>
  <si>
    <t>R-AV plate</t>
  </si>
  <si>
    <t>R-Back cover-left</t>
  </si>
  <si>
    <t>Крышка динамиков левая</t>
  </si>
  <si>
    <t>R-Back cover-right</t>
  </si>
  <si>
    <t>Крышка динамиков правая</t>
  </si>
  <si>
    <t>R-Plastic packing bag</t>
  </si>
  <si>
    <t>Мешок-вкладыш для телевизора</t>
  </si>
  <si>
    <t>R-Passive speakers</t>
  </si>
  <si>
    <t>R-LVDS wire</t>
  </si>
  <si>
    <t>Жгут LVDS</t>
  </si>
  <si>
    <t>备注“所有产品都不包含加密功能"все товары не содержат функции криптографии (шифрования)</t>
  </si>
  <si>
    <t>-使毛重大于净重，或备注“相同重量的产品在主包装中交付”"товары с одинаковым весом поставляются в первичной упаковке"</t>
  </si>
  <si>
    <t>該貨物用於生產家用彩色電視機。Товары применяются для производства телевизоров цветного изображения бытового назначения</t>
  </si>
  <si>
    <t>Полистирольный вкладыш</t>
  </si>
  <si>
    <t>R-Back cover</t>
  </si>
  <si>
    <t>Крышка динамиков</t>
  </si>
  <si>
    <t>Этикетка на панель терминалов боковую</t>
  </si>
  <si>
    <t>Sub Total /Промежуточны итог</t>
  </si>
  <si>
    <t>R-EPS foam pad</t>
  </si>
  <si>
    <r>
      <t xml:space="preserve">JSC Vityas </t>
    </r>
    <r>
      <rPr>
        <sz val="10"/>
        <color indexed="8"/>
        <rFont val="Times New Roman"/>
        <family val="1"/>
        <charset val="204"/>
      </rPr>
      <t>210605 Republic of Belarus, Vitebsk city, P.Brovki st,13a .UNP 300031652.Tell:+8 0212 26 50 43</t>
    </r>
    <r>
      <rPr>
        <b/>
        <sz val="10"/>
        <color indexed="8"/>
        <rFont val="Times New Roman"/>
        <family val="1"/>
        <charset val="204"/>
      </rPr>
      <t>./ ОАО Витязь</t>
    </r>
    <r>
      <rPr>
        <sz val="10"/>
        <color indexed="8"/>
        <rFont val="Times New Roman"/>
        <family val="1"/>
        <charset val="204"/>
      </rPr>
      <t xml:space="preserve">  210605, Республика Беларусь, г. Витебск, ул. Петруся Бровки,13а.УНП 300031652 Тел:+8 0212 26 50 43.</t>
    </r>
  </si>
  <si>
    <r>
      <rPr>
        <b/>
        <sz val="10"/>
        <rFont val="Times New Roman"/>
        <family val="1"/>
        <charset val="204"/>
      </rPr>
      <t>Changhong (Hongkong) Trading Limited</t>
    </r>
    <r>
      <rPr>
        <sz val="10"/>
        <rFont val="Times New Roman"/>
        <family val="1"/>
        <charset val="204"/>
      </rPr>
      <t xml:space="preserve">
Address: Unit 1412 14/F West Tower Shun Tak Centre 168-200 Connaught Road Central, HK, China / Чанхун (Гонконг) Трейдинг Лимитед, комната 1412, этаж 14 Вест Товер Шун Так Сентре 168-200 Коннаюгыт улица, Гонконг, Китай</t>
    </r>
  </si>
  <si>
    <r>
      <t xml:space="preserve">Changhong (Hongkong) Trading Limited
</t>
    </r>
    <r>
      <rPr>
        <sz val="10"/>
        <color indexed="8"/>
        <rFont val="Times New Roman"/>
        <family val="1"/>
        <charset val="204"/>
      </rPr>
      <t>Address: Unit 1412 14/F West Tower Shun Tak Centre 168-200 Connaught Road Central, HK, China / Чанхун (Гонконг) Трейдинг Лимитед, комната 1412, этаж 14 Вест Товер Шун Так Сентре 168-200 Коннаюгыт улица, Гонконг, Китай</t>
    </r>
  </si>
  <si>
    <r>
      <rPr>
        <b/>
        <sz val="10"/>
        <rFont val="Times New Roman"/>
        <family val="1"/>
        <charset val="204"/>
      </rPr>
      <t>JSC Vityas</t>
    </r>
    <r>
      <rPr>
        <sz val="10"/>
        <rFont val="Times New Roman"/>
        <family val="1"/>
        <charset val="204"/>
      </rPr>
      <t xml:space="preserve"> 210605 Republic of Belarus, Vitebsk city, P.Brovki st,13a,UNP 300031652 Tell:+8 0212 26 50 43./ </t>
    </r>
    <r>
      <rPr>
        <b/>
        <sz val="10"/>
        <rFont val="Times New Roman"/>
        <family val="1"/>
        <charset val="204"/>
      </rPr>
      <t>ОАО Витязь</t>
    </r>
    <r>
      <rPr>
        <sz val="10"/>
        <rFont val="Times New Roman"/>
        <family val="1"/>
        <charset val="204"/>
      </rPr>
      <t xml:space="preserve">  210605, Республика Беларусь,г. Витебск, ул. Петруся Бровки,13а, УНП 300031652.Тел:+8 0212 26 50 43.</t>
    </r>
  </si>
  <si>
    <t>*free of charge; prices are indicated for customs’ clearance / бесплатно, цены указаны для таможенного оформления</t>
  </si>
  <si>
    <t>R-Power board assembly</t>
  </si>
  <si>
    <t>Плата питания</t>
  </si>
  <si>
    <t>R-Remote control GTR.EU-CH.15.A-BBT-TUVIO</t>
  </si>
  <si>
    <t>Пульт дистанционного управления GTR.EU-CH.15.A-BBT-TUVIO</t>
  </si>
  <si>
    <t>R-Power cord</t>
  </si>
  <si>
    <t>Кабель питания</t>
  </si>
  <si>
    <t>R-Terminal board</t>
  </si>
  <si>
    <t>Панель терминалов</t>
  </si>
  <si>
    <t>R-Wireless module</t>
  </si>
  <si>
    <t>Модуль беспроводного интерфейса</t>
  </si>
  <si>
    <t>R-Wireless Interface Harness</t>
  </si>
  <si>
    <t>Жгут беспроводного интерфейса</t>
  </si>
  <si>
    <t>R-Super data cable</t>
  </si>
  <si>
    <t>Кабель соединения модуля беспроводного интерфейса</t>
  </si>
  <si>
    <t>Винт 3×8G.VWBHHZN</t>
  </si>
  <si>
    <t>R-Customer label</t>
  </si>
  <si>
    <t>Пломбировочная этикетка</t>
  </si>
  <si>
    <t>R-Energy efficiency label</t>
  </si>
  <si>
    <t>Этикетка энергоэффективности</t>
  </si>
  <si>
    <t>R-Installation specification</t>
  </si>
  <si>
    <t>Инструкция по сборке</t>
  </si>
  <si>
    <t>R-Warranty card</t>
  </si>
  <si>
    <t>Гарантийный талон</t>
  </si>
  <si>
    <t>R-User manual</t>
  </si>
  <si>
    <t>Руководство по эксплуатации</t>
  </si>
  <si>
    <t>Мешок-вкладыш для аксессуаров</t>
  </si>
  <si>
    <t>R-Carbon   battery</t>
  </si>
  <si>
    <t>Элементы питания</t>
  </si>
  <si>
    <t>Subtotal / Промежуточный итог</t>
  </si>
  <si>
    <t>Винт M3×6 GB/T9074.4</t>
  </si>
  <si>
    <t>Винт 3×8G.BBHHZN</t>
  </si>
  <si>
    <t xml:space="preserve"> </t>
  </si>
  <si>
    <t>R-Cable snake</t>
  </si>
  <si>
    <t>Стяжка кабеля</t>
  </si>
  <si>
    <t>Винт 4×20BBHHZN</t>
  </si>
  <si>
    <t>train</t>
  </si>
  <si>
    <t>Container / Контейнер</t>
  </si>
  <si>
    <t>Колядичи</t>
  </si>
  <si>
    <t>Amount (CNY) /
Стоимость, китайские юани</t>
  </si>
  <si>
    <t>Unit Price (CNY) / 
Цена за шт., китайские юани</t>
  </si>
  <si>
    <t>parts for /комплектующие для тв TD50UFBCV51</t>
  </si>
  <si>
    <t>R-Base</t>
  </si>
  <si>
    <t xml:space="preserve"> parts for /комплектующие для тв TD75UFBCV51</t>
  </si>
  <si>
    <t>R-Back cover left</t>
  </si>
  <si>
    <t>R-Back cover right</t>
  </si>
  <si>
    <t>Наклейка на панель терминалов</t>
  </si>
  <si>
    <t>R-Control buttons PCB assembly</t>
  </si>
  <si>
    <r>
      <t xml:space="preserve">Guangdong Changhong Electronics Co.,Ltd 
</t>
    </r>
    <r>
      <rPr>
        <sz val="10"/>
        <color indexed="8"/>
        <rFont val="Times New Roman"/>
        <family val="1"/>
        <charset val="204"/>
      </rPr>
      <t>Address: No.1, North Xingye Road, Nantou Town, Zhongshan City, Guangdong Province, China / Гуандун Чанхун Электроникс Ко., ЛТД, № 1 Норт Синье Роуд, Нантоу Таун, Жонгшан, провинция Гуандун, Китай</t>
    </r>
  </si>
  <si>
    <r>
      <rPr>
        <b/>
        <sz val="10"/>
        <color indexed="8"/>
        <rFont val="Times New Roman"/>
        <family val="1"/>
        <charset val="204"/>
      </rPr>
      <t>JSC Vityas / ОАО Витязь</t>
    </r>
    <r>
      <rPr>
        <sz val="10"/>
        <color indexed="8"/>
        <rFont val="Times New Roman"/>
        <family val="1"/>
        <charset val="204"/>
      </rPr>
      <t xml:space="preserve">
UNP 300031652  210605 Republic of Belarus, Vitebsk city, P.Brovki st,13a /  УНП 300031652 210605, Республика Беларусь,г. Витебск, ул. Петруся Бровки,13а</t>
    </r>
  </si>
  <si>
    <t>R-Screw M3×6PWMBR (black zinc)</t>
  </si>
  <si>
    <t>Винт M3×6PWMBR (black zinc)</t>
  </si>
  <si>
    <t>R-Tapping screw 3×8G.VWBHHZN</t>
  </si>
  <si>
    <t>R-Screw M3×7PWMBR (black zinc)</t>
  </si>
  <si>
    <t>Винт M3×7PWMBR (black zinc)</t>
  </si>
  <si>
    <t>R-Tapping screw 4×20BBHHZN</t>
  </si>
  <si>
    <t>R-Main PCB assembly MBA-GTM9612-UTS-D0019-15</t>
  </si>
  <si>
    <t>Основная плата MBA-GTM9612-UTS-D0019-15</t>
  </si>
  <si>
    <t>R-Screw M3×5 GB/T819.1(black zinc)</t>
  </si>
  <si>
    <t>Винт M3×5 GB/T819.1(black zinc)</t>
  </si>
  <si>
    <t>R-Tapping screw 3×8G.BBHHZN</t>
  </si>
  <si>
    <t>R-Screw M3×6 GB/T819.1(black zinc)</t>
  </si>
  <si>
    <t>Винт M3×6 GB/T819.1(black zinc)</t>
  </si>
  <si>
    <t>R-Screw M3×6PWMBR(black zinc)</t>
  </si>
  <si>
    <t>Винт M3×6PWMBR(black zinc)</t>
  </si>
  <si>
    <t>R-Screw assembly M4×20 GB/T9074.4(black zinc)</t>
  </si>
  <si>
    <t>Винт M4×20 GB/T9074.4(black zinc)</t>
  </si>
  <si>
    <t>R-Remote control AN1603</t>
  </si>
  <si>
    <t>Пульт дистанционного управления AN1603</t>
  </si>
  <si>
    <t>parts for /комплектующие для тв TD55UFBCV51</t>
  </si>
  <si>
    <t>parts for /комплектующие для тв TD65UFBCV51</t>
  </si>
  <si>
    <t>R-Main PCB assembly TP.MB-M9256-PW-BL-357-YD</t>
  </si>
  <si>
    <t>Основная плата TP.MB-M9256-PW-BL-357-YD</t>
  </si>
  <si>
    <t>SKD DLED TV w/o panel for / Комплект без панели для ТВ 50” для тв TD50UFBCV51</t>
  </si>
  <si>
    <t>R-Tapping screw 4×18G.BBHHZn</t>
  </si>
  <si>
    <t>Винт 4×18G.BBHHZn</t>
  </si>
  <si>
    <t>R-Screw assembly M4×8 GB/T9074.4(black zinc)</t>
  </si>
  <si>
    <t>Винт M4×8 GB/T9074.4(black zinc)</t>
  </si>
  <si>
    <t>R-Screw assembly M3×6 GB/T9074.4</t>
  </si>
  <si>
    <t>R-Screw M3×6 GB/T819.1 (black zinc)</t>
  </si>
  <si>
    <t>Винт M3×6 GB/T819.1 (black zinc)</t>
  </si>
  <si>
    <t>SKD DLED TV w/o panel for / Комплект без панели для ТВ 55” для тв TD55UFBCV51</t>
  </si>
  <si>
    <t>R-Tapping screw 4×16BBHHZN</t>
  </si>
  <si>
    <t>Винт 4×16BBHHZN</t>
  </si>
  <si>
    <t>R-Screw assembly M4×8 GB/T9074.4(black zinc)-72h</t>
  </si>
  <si>
    <t>Винт M4×8 GB/T9074.4(black zinc)-72h</t>
  </si>
  <si>
    <t>parts for /комплектующие для тв TD43UFBCV51</t>
  </si>
  <si>
    <t>HNKU6296143</t>
  </si>
  <si>
    <t>1/27</t>
  </si>
  <si>
    <t>Panel C430Y23-M9(UCM9DHS31)</t>
  </si>
  <si>
    <t>Панель C430Y23-M9(UCM9DHS31)</t>
  </si>
  <si>
    <t xml:space="preserve">R-Base </t>
  </si>
  <si>
    <t>Ножка</t>
  </si>
  <si>
    <t>R-Bracket</t>
  </si>
  <si>
    <t>Настенный держатель</t>
  </si>
  <si>
    <t xml:space="preserve"> parts for /комплектующие для тв TD85UFBCV51</t>
  </si>
  <si>
    <t>Panel C850Y23-M9(UKM9XWSS01)</t>
  </si>
  <si>
    <t>Панель C850Y23-M9(UKM9XWSS01)</t>
  </si>
  <si>
    <t>R-EPE foam pad</t>
  </si>
  <si>
    <t>HNKU6226207</t>
  </si>
  <si>
    <t>2/27</t>
  </si>
  <si>
    <t xml:space="preserve"> parts for /комплектующие для тв TD32FFBCV1</t>
  </si>
  <si>
    <t xml:space="preserve"> parts for /комплектующие для тв TM75UFBCV51</t>
  </si>
  <si>
    <t>Panel C320Y23-M9(FKM9DSS01)</t>
  </si>
  <si>
    <t>Панель C320Y23-M9(FKM9DSS01)</t>
  </si>
  <si>
    <t>Panel C750Y23-MF8(QHMF8ASSFM)</t>
  </si>
  <si>
    <t>Панель C750Y23-MF8(QHMF8ASSFM)</t>
  </si>
  <si>
    <t>WIKU5203053</t>
  </si>
  <si>
    <t>3/27</t>
  </si>
  <si>
    <t>4/27</t>
  </si>
  <si>
    <t>5/27</t>
  </si>
  <si>
    <t>Panel C500Y23-M9(UKM9DHS01)</t>
  </si>
  <si>
    <t>Панель C500Y23-M9(UKM9DHS01)</t>
  </si>
  <si>
    <t>Panel C750Y24-N9(UHN9JSS01)</t>
  </si>
  <si>
    <t>Панель C750Y24-N9(UHN9JSS01)</t>
  </si>
  <si>
    <t>6/27</t>
  </si>
  <si>
    <t>7/27</t>
  </si>
  <si>
    <t>Panel C650Y23-MF8(QHMF8ASSFL)</t>
  </si>
  <si>
    <t>Панель C650Y23-MF8(QHMF8ASSFL)</t>
  </si>
  <si>
    <t xml:space="preserve"> parts for /комплектующие для тв TM65UFBCV51</t>
  </si>
  <si>
    <t>8/27</t>
  </si>
  <si>
    <t>Panel C650Y24-N9(UXN9DHS01)</t>
  </si>
  <si>
    <t>Панель C650Y24-N9(UXN9DHS01)</t>
  </si>
  <si>
    <t>9/27</t>
  </si>
  <si>
    <t>10/27</t>
  </si>
  <si>
    <t>Panel C320Y23-M9(XHM9DSS01)</t>
  </si>
  <si>
    <t>Панель C320Y23-M9(XHM9DSS01)</t>
  </si>
  <si>
    <t>parts for /комплектующие для тв TD32HFBCV1</t>
  </si>
  <si>
    <t>11/27</t>
  </si>
  <si>
    <t>HNKU6354213</t>
  </si>
  <si>
    <t>12/27</t>
  </si>
  <si>
    <t xml:space="preserve"> parts for /комплектующие для тв TM55UFBCV51</t>
  </si>
  <si>
    <t>Panel C550Y24-MF8(QHMF8ASSFM)</t>
  </si>
  <si>
    <t>Панель C550Y24-MF8(QHMF8ASSFM)</t>
  </si>
  <si>
    <t>R-Back cover bottom</t>
  </si>
  <si>
    <t>Крышка динамиков нижняя</t>
  </si>
  <si>
    <t>HNKU6096818</t>
  </si>
  <si>
    <t>HNKU6131565</t>
  </si>
  <si>
    <t>HNKU6361444</t>
  </si>
  <si>
    <t>HNKU6369091</t>
  </si>
  <si>
    <t>HNKU6359236</t>
  </si>
  <si>
    <t>HNKU6226260</t>
  </si>
  <si>
    <t>HNKU6355713</t>
  </si>
  <si>
    <t>HNKU6368670</t>
  </si>
  <si>
    <t>Panel C650Y23-A9K(ULA9KSSN1)</t>
  </si>
  <si>
    <t>Панель C650Y23-A9K(ULA9KSSN1)</t>
  </si>
  <si>
    <t>parts for /комплектующие для тв TO65UFGCV51</t>
  </si>
  <si>
    <t>13/27</t>
  </si>
  <si>
    <t>HNKU6338906</t>
  </si>
  <si>
    <t>HNKU6320548</t>
  </si>
  <si>
    <t>14/27</t>
  </si>
  <si>
    <t>parts for /комплектующие для тв TQ55UFGCV11</t>
  </si>
  <si>
    <t>Panel C550Y24-N9(QHN9DLSE1)</t>
  </si>
  <si>
    <t>Панель C550Y24-N9(QHN9DLSE1)</t>
  </si>
  <si>
    <t>parts for /комплектующие для тв TD32FFBCV1</t>
  </si>
  <si>
    <t>15/27</t>
  </si>
  <si>
    <t>HNKU6357552</t>
  </si>
  <si>
    <t>Panel C550Y24-N9(UHN9DHS31)</t>
  </si>
  <si>
    <t>Панель C550Y24-N9(UHN9DHS31)</t>
  </si>
  <si>
    <t>parts for /комплектующие для тв TD55UFBCV11</t>
  </si>
  <si>
    <t>16/27</t>
  </si>
  <si>
    <t>HNKU6354234</t>
  </si>
  <si>
    <t>17/27</t>
  </si>
  <si>
    <t>WIKU5208435</t>
  </si>
  <si>
    <t>18/27</t>
  </si>
  <si>
    <t>HNKU6267464</t>
  </si>
  <si>
    <t>19/27</t>
  </si>
  <si>
    <t>Panel C550Y24-N9(UHN9DMS32)</t>
  </si>
  <si>
    <t>Панель C550Y24-N9(UHN9DMS32)</t>
  </si>
  <si>
    <t>WIKU5270447</t>
  </si>
  <si>
    <t>20/27</t>
  </si>
  <si>
    <t>21/27</t>
  </si>
  <si>
    <t>HNKU6313615</t>
  </si>
  <si>
    <t>22/27</t>
  </si>
  <si>
    <t>HNKU6236648</t>
  </si>
  <si>
    <t>23/27</t>
  </si>
  <si>
    <t>WIKU5279594</t>
  </si>
  <si>
    <t>HNKU6237412</t>
  </si>
  <si>
    <t>HNKU6242960</t>
  </si>
  <si>
    <t>24/27</t>
  </si>
  <si>
    <t xml:space="preserve">SKD DLED TV w/o panel for / Комплект без панели для ТВ 32” для тв TD32FFBCV1 </t>
  </si>
  <si>
    <t xml:space="preserve">SKD DLED TV w/o panel for / Комплект без панели для ТВ 55” для тв TD55UFBCV11 </t>
  </si>
  <si>
    <t>R-Main PCB assembly MB-A962D4-W-DL-725</t>
  </si>
  <si>
    <t>Основная плата MB-A962D4-W-DL-725</t>
  </si>
  <si>
    <t>R-Screw 3×8G.BBHHZN</t>
  </si>
  <si>
    <t>R-Tapping screw M3×6 GB/T9074.4</t>
  </si>
  <si>
    <t>R-Screw assembly M3×6PWMBR(black zinc)</t>
  </si>
  <si>
    <t xml:space="preserve"> Винт M3×6PWMBR(black zinc)</t>
  </si>
  <si>
    <t>SKD DLED TV w/o panel for / Комплект без панели для ТВ 55” для тв TQ55UFGCV11</t>
  </si>
  <si>
    <t xml:space="preserve"> Винт M3×6 GB/T9074.4</t>
  </si>
  <si>
    <t>SKD DLED TV w/o panel for / Комплект без панели для ТВ 43” для тв TD43UFBCV51</t>
  </si>
  <si>
    <t>R-Main PCB assembly MBA-GTM9612-UTS-C0020-03</t>
  </si>
  <si>
    <t>Основная плата MBA-GTM9612-UTS-C0020-03</t>
  </si>
  <si>
    <t>24a/27</t>
  </si>
  <si>
    <t>CH10042025/27 dd 10/04/2025</t>
  </si>
  <si>
    <t>HNKU6213489</t>
  </si>
  <si>
    <t>25/27</t>
  </si>
  <si>
    <t xml:space="preserve">SKD DLED TV w/o panel for / Комплект без панели для ТВ 32” для тв TD32HFBCV1 </t>
  </si>
  <si>
    <t>SKD DLED TV w/o panel for / Комплект без панели для ТВ 65” для тв TD65UFBCV51</t>
  </si>
  <si>
    <t>R-Screw M3×7PWMBR(black zinc)</t>
  </si>
  <si>
    <t>Винт M3×7PWMBR(black zinc)</t>
  </si>
  <si>
    <t>R-Screw M6×20 GB/T9074.4(black zinc)</t>
  </si>
  <si>
    <t>Винт M6×20 GB/T9074.4(black zinc)</t>
  </si>
  <si>
    <t>SKD DLED TV w/o panel for / Комплект без панели для ТВ 75” для тв TD75UFBCV51</t>
  </si>
  <si>
    <t>SKD DLED TV w/o panel for / Комплект без панели для ТВ 85” для тв TD85UFBCV51</t>
  </si>
  <si>
    <t>R-Main PCB assembly MBA-GTM9612-UTS-D0005-13</t>
  </si>
  <si>
    <t>Основная плата MBA-GTM9612-UTS-D0005-13</t>
  </si>
  <si>
    <t>R-Screw M5×20 GB/T9074.4(black zinc)</t>
  </si>
  <si>
    <t>Винт M5×20 GB/T9074.4(black zinc)</t>
  </si>
  <si>
    <t>R-Tapping screw M3×5.2-5.1/1.0-A-HZN-72h</t>
  </si>
  <si>
    <t>Винт M3×5.2-5.1/1.0-A-HZN-72h</t>
  </si>
  <si>
    <t>R-Main PCB assembly MBA-GTM9617-UTS-D0001-50</t>
  </si>
  <si>
    <t>Основная плата MBA-GTM9617-UTS-D0001-50</t>
  </si>
  <si>
    <t>R-Screw M4×8 GB/T819(black zinc)-72h</t>
  </si>
  <si>
    <t>Винт M4×8 GB/T819(black zinc)-72h</t>
  </si>
  <si>
    <t>R-Screw assembly M4×18 GB/T9074.4(black zinc)-72h</t>
  </si>
  <si>
    <t>Винт M4×18 GB/T9074.4(black zinc)-72h</t>
  </si>
  <si>
    <t>R-Cross recessed pan head screws M6×10 GB/T818(black zinc)</t>
  </si>
  <si>
    <t>Винт M6×10 GB/T818(black zinc)</t>
  </si>
  <si>
    <t>R-Screw M3×6 GB/T9074.4</t>
  </si>
  <si>
    <t>SKD DLED TV w/o panel for / Комплект без панели для ТВ 55” для тв TM55UFBCV51</t>
  </si>
  <si>
    <t>SKD DLED TV w/o panel for / Комплект без панели для ТВ 65” для тв TM65UFBCV51</t>
  </si>
  <si>
    <t>R-Main PCB assembly MBA-GTM9617-UTS-D0001-18</t>
  </si>
  <si>
    <t>Основная плата MBA-GTM9617-UTS-D0001-18</t>
  </si>
  <si>
    <t>R-Screw assembly M6×20 GB/T9074.4(black zinc)</t>
  </si>
  <si>
    <t>SKD DLED TV w/o panel for / Комплект без панели для ТВ 75” для тв TM75UFBCV51</t>
  </si>
  <si>
    <t>R-Screw assembly M4×16 GB/T9074.4(Black Zinc)</t>
  </si>
  <si>
    <t>Винт M4×16 GB/T9074.4(Black Zinc)</t>
  </si>
  <si>
    <t>SKD DLED TV w/o panel for / Комплект без панели для ТВ 65” для тв TO65UFGCV51</t>
  </si>
  <si>
    <t>R-Main PCB assemblyMBA-GTM9617-UTS-D0009-09</t>
  </si>
  <si>
    <t>Основная плата MBA-GTM9617-UTS-D0009-09</t>
  </si>
  <si>
    <t>R-Remote control GTR.EU-CH.15.A-BCBT-TUVIO</t>
  </si>
  <si>
    <t>Пульт дистанционного управления GTR.EU-CH.15.A-BCBT-TUVIO</t>
  </si>
  <si>
    <t>R-Screw M3×5 GB/T819.1</t>
  </si>
  <si>
    <t>Винт M3×5 GB/T819.1</t>
  </si>
  <si>
    <t>R-Screw assembly M4×25 GB/T9074.4(black zinc)</t>
  </si>
  <si>
    <t>Винт M4×25 GB/T9074.4(black zinc)</t>
  </si>
  <si>
    <t>25a/27</t>
  </si>
  <si>
    <t>254-9/942 dd 22/06/2023 Annex 6 dd 15/01/2025</t>
  </si>
  <si>
    <t>254-9/943 dd 22/06/2023 Annex 6 dd 15/01/2025</t>
  </si>
  <si>
    <t>R-Tapping screw M3×6 GB/T819.1(black zinc)</t>
  </si>
  <si>
    <t>Винт  M3×6 GB/T819.1(black zinc)</t>
  </si>
  <si>
    <t>M4×8 GB/T9074.4(black zinc)-72h</t>
  </si>
  <si>
    <t>M3×6 GB/T9074.4</t>
  </si>
  <si>
    <t>R-Screw assembly 4×16BBHHZN</t>
  </si>
  <si>
    <t>Винт M3×6  GB/T9074.4</t>
  </si>
  <si>
    <t>Винт M3×6  GB/T819.1(black zinc)</t>
  </si>
  <si>
    <t>R-Screw M4×8 GB/T9074.4(black zinc)-72h</t>
  </si>
  <si>
    <t>R-Screw assembly M3×6  GB/T9074.4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</si>
</sst>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_-* #,##0.00_-;\-* #,##0.00_-;_-* &quot;-&quot;??_-;_-@_-"/>
    <numFmt numFmtId="165" formatCode="_-* #,##0.00\ [$€-1]_-;\-* #,##0.00\ [$€-1]_-;_-* &quot;-&quot;??\ [$€-1]_-"/>
    <numFmt numFmtId="166" formatCode="#,##0.00\ _₽"/>
    <numFmt numFmtId="167" formatCode="#,##0_ ;\-#,##0\ "/>
    <numFmt numFmtId="168" formatCode="#,##0.00_ ;\-#,##0.00\ "/>
    <numFmt numFmtId="169" formatCode="#,##0\ _₽"/>
    <numFmt numFmtId="170" formatCode="0.00_);[Red]\(0.00\)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Arial Tur"/>
      <charset val="162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2"/>
      <name val="宋体"/>
      <charset val="13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</font>
    <font>
      <sz val="15"/>
      <color indexed="8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"/>
      <family val="1"/>
      <charset val="204"/>
    </font>
    <font>
      <b/>
      <sz val="10"/>
      <color theme="1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D4F2"/>
        <bgColor indexed="64"/>
      </patternFill>
    </fill>
    <fill>
      <patternFill patternType="solid">
        <fgColor rgb="FFB0E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7D9C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6">
    <xf numFmtId="0" fontId="0" fillId="0" borderId="0">
      <alignment vertical="center"/>
    </xf>
    <xf numFmtId="165" fontId="13" fillId="0" borderId="0">
      <alignment vertical="center"/>
    </xf>
    <xf numFmtId="165" fontId="14" fillId="0" borderId="0">
      <alignment vertical="center"/>
    </xf>
    <xf numFmtId="165" fontId="15" fillId="0" borderId="0"/>
    <xf numFmtId="165" fontId="16" fillId="0" borderId="0">
      <alignment vertical="center"/>
    </xf>
    <xf numFmtId="165" fontId="17" fillId="0" borderId="0">
      <alignment vertical="center"/>
    </xf>
    <xf numFmtId="0" fontId="18" fillId="0" borderId="0"/>
    <xf numFmtId="0" fontId="20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2" fillId="0" borderId="0"/>
    <xf numFmtId="164" fontId="25" fillId="0" borderId="0" applyFont="0" applyFill="0" applyBorder="0" applyAlignment="0" applyProtection="0"/>
    <xf numFmtId="0" fontId="4" fillId="0" borderId="0">
      <alignment vertical="center"/>
    </xf>
    <xf numFmtId="43" fontId="4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/>
  </cellStyleXfs>
  <cellXfs count="313">
    <xf numFmtId="0" fontId="0" fillId="0" borderId="0" xfId="0">
      <alignment vertical="center"/>
    </xf>
    <xf numFmtId="0" fontId="0" fillId="0" borderId="0" xfId="0" applyAlignment="1"/>
    <xf numFmtId="0" fontId="5" fillId="0" borderId="0" xfId="0" applyFont="1" applyAlignment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9" fillId="0" borderId="0" xfId="0" applyNumberFormat="1" applyFo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11" fillId="0" borderId="0" xfId="1" applyFont="1" applyAlignment="1">
      <alignment horizontal="right"/>
    </xf>
    <xf numFmtId="0" fontId="7" fillId="0" borderId="6" xfId="0" applyFont="1" applyBorder="1" applyAlignment="1"/>
    <xf numFmtId="0" fontId="7" fillId="0" borderId="0" xfId="0" applyFont="1" applyAlignment="1">
      <alignment vertical="top" wrapText="1"/>
    </xf>
    <xf numFmtId="0" fontId="10" fillId="0" borderId="6" xfId="0" applyFont="1" applyBorder="1" applyAlignment="1"/>
    <xf numFmtId="0" fontId="10" fillId="0" borderId="0" xfId="0" applyFont="1" applyAlignment="1">
      <alignment horizontal="center"/>
    </xf>
    <xf numFmtId="0" fontId="7" fillId="0" borderId="6" xfId="0" applyFont="1" applyBorder="1">
      <alignment vertical="center"/>
    </xf>
    <xf numFmtId="0" fontId="7" fillId="0" borderId="0" xfId="0" applyFont="1" applyAlignment="1">
      <alignment vertical="center" wrapText="1"/>
    </xf>
    <xf numFmtId="0" fontId="10" fillId="0" borderId="0" xfId="0" applyFont="1" applyAlignment="1"/>
    <xf numFmtId="0" fontId="7" fillId="3" borderId="6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8" fillId="3" borderId="6" xfId="2" applyFont="1" applyFill="1" applyBorder="1">
      <alignment vertical="center"/>
    </xf>
    <xf numFmtId="0" fontId="10" fillId="3" borderId="0" xfId="0" applyFont="1" applyFill="1" applyAlignment="1">
      <alignment horizontal="center" vertical="center" wrapText="1"/>
    </xf>
    <xf numFmtId="0" fontId="8" fillId="0" borderId="0" xfId="0" applyFont="1" applyAlignment="1"/>
    <xf numFmtId="165" fontId="9" fillId="0" borderId="0" xfId="3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9" xfId="0" applyFont="1" applyBorder="1" applyAlignment="1"/>
    <xf numFmtId="0" fontId="7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left" vertical="center"/>
    </xf>
    <xf numFmtId="2" fontId="7" fillId="3" borderId="4" xfId="0" applyNumberFormat="1" applyFont="1" applyFill="1" applyBorder="1" applyAlignment="1">
      <alignment horizontal="center" vertical="center" wrapText="1"/>
    </xf>
    <xf numFmtId="2" fontId="7" fillId="3" borderId="8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Alignment="1"/>
    <xf numFmtId="165" fontId="8" fillId="0" borderId="5" xfId="1" applyFont="1" applyBorder="1" applyAlignment="1">
      <alignment horizontal="right" vertical="center"/>
    </xf>
    <xf numFmtId="14" fontId="8" fillId="0" borderId="5" xfId="1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166" fontId="0" fillId="0" borderId="0" xfId="0" applyNumberFormat="1" applyAlignment="1"/>
    <xf numFmtId="0" fontId="23" fillId="0" borderId="4" xfId="0" applyFont="1" applyBorder="1" applyAlignment="1">
      <alignment horizontal="center" vertical="center"/>
    </xf>
    <xf numFmtId="0" fontId="23" fillId="0" borderId="4" xfId="10" applyFont="1" applyBorder="1" applyAlignment="1" applyProtection="1">
      <alignment horizontal="center" vertical="center"/>
      <protection locked="0"/>
    </xf>
    <xf numFmtId="3" fontId="23" fillId="0" borderId="4" xfId="10" applyNumberFormat="1" applyFont="1" applyBorder="1" applyAlignment="1" applyProtection="1">
      <alignment horizontal="center" vertical="center"/>
      <protection locked="0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4" fontId="9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6" applyFont="1" applyBorder="1" applyAlignment="1">
      <alignment horizontal="center" vertical="center"/>
    </xf>
    <xf numFmtId="0" fontId="23" fillId="0" borderId="4" xfId="6" applyFont="1" applyBorder="1" applyAlignment="1">
      <alignment horizontal="center" vertical="center"/>
    </xf>
    <xf numFmtId="1" fontId="23" fillId="3" borderId="4" xfId="9" applyNumberFormat="1" applyFont="1" applyFill="1" applyBorder="1" applyAlignment="1">
      <alignment horizontal="center" vertical="center" wrapText="1"/>
    </xf>
    <xf numFmtId="0" fontId="23" fillId="3" borderId="4" xfId="9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>
      <alignment horizontal="center" vertical="center" wrapText="1"/>
    </xf>
    <xf numFmtId="166" fontId="10" fillId="3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168" fontId="7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7" xfId="0" applyFont="1" applyBorder="1" applyAlignment="1"/>
    <xf numFmtId="3" fontId="8" fillId="0" borderId="4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/>
    <xf numFmtId="0" fontId="7" fillId="0" borderId="4" xfId="0" applyFont="1" applyBorder="1">
      <alignment vertical="center"/>
    </xf>
    <xf numFmtId="4" fontId="23" fillId="0" borderId="4" xfId="0" applyNumberFormat="1" applyFont="1" applyBorder="1" applyAlignment="1">
      <alignment horizontal="center" vertical="center"/>
    </xf>
    <xf numFmtId="4" fontId="9" fillId="0" borderId="4" xfId="4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4" fontId="7" fillId="0" borderId="4" xfId="0" applyNumberFormat="1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 wrapText="1"/>
    </xf>
    <xf numFmtId="2" fontId="9" fillId="3" borderId="4" xfId="11" applyNumberFormat="1" applyFont="1" applyFill="1" applyBorder="1" applyAlignment="1">
      <alignment horizontal="center" vertical="center"/>
    </xf>
    <xf numFmtId="0" fontId="26" fillId="0" borderId="0" xfId="0" applyFont="1" applyAlignment="1"/>
    <xf numFmtId="0" fontId="10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2" fontId="23" fillId="0" borderId="4" xfId="0" applyNumberFormat="1" applyFont="1" applyBorder="1" applyAlignment="1">
      <alignment horizontal="center" vertical="center"/>
    </xf>
    <xf numFmtId="0" fontId="31" fillId="0" borderId="0" xfId="0" applyFont="1" applyAlignment="1"/>
    <xf numFmtId="0" fontId="32" fillId="0" borderId="0" xfId="0" applyFont="1" applyAlignment="1">
      <alignment wrapText="1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0" borderId="0" xfId="0" applyFont="1">
      <alignment vertical="center"/>
    </xf>
    <xf numFmtId="0" fontId="3" fillId="0" borderId="0" xfId="14" applyAlignment="1"/>
    <xf numFmtId="0" fontId="5" fillId="0" borderId="0" xfId="14" applyFont="1" applyAlignment="1"/>
    <xf numFmtId="0" fontId="7" fillId="0" borderId="6" xfId="14" applyFont="1" applyBorder="1" applyAlignment="1">
      <alignment horizontal="left" vertical="center"/>
    </xf>
    <xf numFmtId="0" fontId="8" fillId="0" borderId="0" xfId="14" applyFont="1" applyAlignment="1">
      <alignment horizontal="left" vertical="center"/>
    </xf>
    <xf numFmtId="165" fontId="9" fillId="0" borderId="0" xfId="14" applyNumberFormat="1" applyFont="1">
      <alignment vertical="center"/>
    </xf>
    <xf numFmtId="0" fontId="10" fillId="0" borderId="0" xfId="14" applyFont="1" applyAlignment="1">
      <alignment horizontal="center" vertical="center" wrapText="1"/>
    </xf>
    <xf numFmtId="0" fontId="10" fillId="0" borderId="0" xfId="14" applyFont="1" applyAlignment="1">
      <alignment horizontal="center" vertical="center"/>
    </xf>
    <xf numFmtId="0" fontId="10" fillId="0" borderId="0" xfId="14" applyFont="1" applyAlignment="1">
      <alignment horizontal="left" vertical="center"/>
    </xf>
    <xf numFmtId="0" fontId="10" fillId="0" borderId="0" xfId="14" applyFont="1" applyAlignment="1"/>
    <xf numFmtId="0" fontId="8" fillId="0" borderId="0" xfId="14" applyFont="1" applyAlignment="1">
      <alignment vertical="top" wrapText="1"/>
    </xf>
    <xf numFmtId="0" fontId="7" fillId="0" borderId="0" xfId="14" applyFont="1" applyAlignment="1">
      <alignment horizontal="left" vertical="center"/>
    </xf>
    <xf numFmtId="0" fontId="10" fillId="0" borderId="6" xfId="14" applyFont="1" applyBorder="1" applyAlignment="1"/>
    <xf numFmtId="0" fontId="10" fillId="0" borderId="0" xfId="14" applyFont="1" applyAlignment="1">
      <alignment horizontal="center"/>
    </xf>
    <xf numFmtId="0" fontId="7" fillId="0" borderId="4" xfId="14" applyFont="1" applyBorder="1" applyAlignment="1">
      <alignment horizontal="center" vertical="center" wrapText="1"/>
    </xf>
    <xf numFmtId="0" fontId="9" fillId="0" borderId="4" xfId="14" applyFont="1" applyBorder="1" applyAlignment="1">
      <alignment horizontal="center" vertical="center" wrapText="1"/>
    </xf>
    <xf numFmtId="165" fontId="9" fillId="3" borderId="4" xfId="14" applyNumberFormat="1" applyFont="1" applyFill="1" applyBorder="1" applyAlignment="1">
      <alignment horizontal="center" vertical="center" wrapText="1"/>
    </xf>
    <xf numFmtId="2" fontId="23" fillId="0" borderId="4" xfId="14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 wrapText="1"/>
    </xf>
    <xf numFmtId="4" fontId="10" fillId="3" borderId="4" xfId="14" applyNumberFormat="1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1" fontId="23" fillId="0" borderId="4" xfId="9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1" fontId="9" fillId="3" borderId="4" xfId="9" applyNumberFormat="1" applyFont="1" applyFill="1" applyBorder="1" applyAlignment="1">
      <alignment horizontal="center" vertical="center" wrapText="1"/>
    </xf>
    <xf numFmtId="3" fontId="7" fillId="0" borderId="4" xfId="14" applyNumberFormat="1" applyFont="1" applyBorder="1" applyAlignment="1">
      <alignment horizontal="center" vertical="center" wrapText="1"/>
    </xf>
    <xf numFmtId="2" fontId="7" fillId="0" borderId="4" xfId="14" applyNumberFormat="1" applyFont="1" applyBorder="1" applyAlignment="1">
      <alignment horizontal="center" vertical="center" wrapText="1"/>
    </xf>
    <xf numFmtId="4" fontId="26" fillId="0" borderId="0" xfId="14" applyNumberFormat="1" applyFont="1" applyAlignment="1"/>
    <xf numFmtId="4" fontId="7" fillId="0" borderId="4" xfId="14" applyNumberFormat="1" applyFont="1" applyBorder="1" applyAlignment="1">
      <alignment horizontal="center" vertical="center" wrapText="1"/>
    </xf>
    <xf numFmtId="0" fontId="18" fillId="0" borderId="4" xfId="14" applyFont="1" applyBorder="1" applyAlignment="1">
      <alignment horizontal="center" vertical="center" wrapText="1"/>
    </xf>
    <xf numFmtId="0" fontId="30" fillId="0" borderId="2" xfId="14" applyFont="1" applyBorder="1" applyAlignment="1"/>
    <xf numFmtId="0" fontId="29" fillId="0" borderId="4" xfId="14" applyFont="1" applyBorder="1" applyAlignment="1">
      <alignment horizontal="center" vertical="center" wrapText="1"/>
    </xf>
    <xf numFmtId="3" fontId="29" fillId="0" borderId="4" xfId="14" applyNumberFormat="1" applyFont="1" applyBorder="1" applyAlignment="1">
      <alignment horizontal="center" vertical="center" wrapText="1"/>
    </xf>
    <xf numFmtId="4" fontId="29" fillId="0" borderId="4" xfId="14" applyNumberFormat="1" applyFont="1" applyBorder="1" applyAlignment="1">
      <alignment horizontal="center" vertical="center" wrapText="1"/>
    </xf>
    <xf numFmtId="0" fontId="9" fillId="0" borderId="0" xfId="14" applyFont="1" applyAlignment="1"/>
    <xf numFmtId="0" fontId="10" fillId="0" borderId="0" xfId="14" applyFont="1">
      <alignment vertical="center"/>
    </xf>
    <xf numFmtId="4" fontId="35" fillId="0" borderId="0" xfId="14" applyNumberFormat="1" applyFont="1" applyAlignment="1"/>
    <xf numFmtId="0" fontId="36" fillId="0" borderId="0" xfId="14" applyFont="1" applyAlignment="1">
      <alignment horizontal="left" vertical="center"/>
    </xf>
    <xf numFmtId="169" fontId="10" fillId="0" borderId="0" xfId="14" applyNumberFormat="1" applyFont="1" applyAlignment="1"/>
    <xf numFmtId="4" fontId="10" fillId="0" borderId="0" xfId="14" applyNumberFormat="1" applyFont="1" applyAlignment="1"/>
    <xf numFmtId="0" fontId="32" fillId="0" borderId="0" xfId="14" applyFont="1" applyAlignment="1">
      <alignment wrapText="1"/>
    </xf>
    <xf numFmtId="0" fontId="37" fillId="0" borderId="0" xfId="14" applyFont="1" applyAlignment="1"/>
    <xf numFmtId="0" fontId="3" fillId="0" borderId="0" xfId="14" applyAlignment="1">
      <alignment horizontal="left" vertical="center"/>
    </xf>
    <xf numFmtId="170" fontId="38" fillId="0" borderId="0" xfId="14" applyNumberFormat="1" applyFont="1" applyAlignment="1">
      <alignment horizontal="center" vertical="center"/>
    </xf>
    <xf numFmtId="0" fontId="33" fillId="0" borderId="0" xfId="14" applyFont="1">
      <alignment vertical="center"/>
    </xf>
    <xf numFmtId="0" fontId="28" fillId="0" borderId="0" xfId="0" applyFont="1" applyAlignment="1"/>
    <xf numFmtId="0" fontId="7" fillId="2" borderId="12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3" fontId="23" fillId="0" borderId="4" xfId="0" applyNumberFormat="1" applyFont="1" applyBorder="1" applyAlignment="1">
      <alignment horizontal="center" vertical="center"/>
    </xf>
    <xf numFmtId="4" fontId="9" fillId="3" borderId="8" xfId="0" applyNumberFormat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4" fontId="29" fillId="0" borderId="1" xfId="14" applyNumberFormat="1" applyFont="1" applyBorder="1" applyAlignment="1">
      <alignment horizontal="center" vertical="center" wrapText="1"/>
    </xf>
    <xf numFmtId="4" fontId="23" fillId="0" borderId="4" xfId="14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7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8" fillId="3" borderId="4" xfId="8" applyFont="1" applyFill="1" applyBorder="1" applyAlignment="1">
      <alignment horizontal="center" vertical="center"/>
    </xf>
    <xf numFmtId="0" fontId="40" fillId="0" borderId="4" xfId="10" applyFont="1" applyBorder="1" applyAlignment="1" applyProtection="1">
      <alignment horizontal="center" vertical="center" wrapText="1"/>
      <protection locked="0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4" fontId="18" fillId="0" borderId="4" xfId="0" applyNumberFormat="1" applyFont="1" applyBorder="1" applyAlignment="1">
      <alignment horizontal="center" vertical="center"/>
    </xf>
    <xf numFmtId="4" fontId="18" fillId="3" borderId="4" xfId="0" applyNumberFormat="1" applyFont="1" applyFill="1" applyBorder="1" applyAlignment="1">
      <alignment horizontal="center" vertical="center"/>
    </xf>
    <xf numFmtId="0" fontId="40" fillId="0" borderId="4" xfId="10" applyFont="1" applyBorder="1" applyAlignment="1" applyProtection="1">
      <alignment horizontal="center" vertical="center"/>
      <protection locked="0"/>
    </xf>
    <xf numFmtId="0" fontId="39" fillId="3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/>
    </xf>
    <xf numFmtId="3" fontId="40" fillId="0" borderId="4" xfId="10" applyNumberFormat="1" applyFont="1" applyBorder="1" applyAlignment="1" applyProtection="1">
      <alignment horizontal="center" vertical="center" wrapText="1"/>
      <protection locked="0"/>
    </xf>
    <xf numFmtId="0" fontId="18" fillId="3" borderId="8" xfId="0" applyFont="1" applyFill="1" applyBorder="1" applyAlignment="1">
      <alignment horizontal="center" vertical="center"/>
    </xf>
    <xf numFmtId="4" fontId="38" fillId="0" borderId="4" xfId="0" applyNumberFormat="1" applyFont="1" applyBorder="1" applyAlignment="1">
      <alignment horizontal="center" vertical="center"/>
    </xf>
    <xf numFmtId="4" fontId="38" fillId="3" borderId="4" xfId="0" applyNumberFormat="1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 wrapText="1"/>
    </xf>
    <xf numFmtId="0" fontId="15" fillId="0" borderId="4" xfId="1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/>
    </xf>
    <xf numFmtId="0" fontId="38" fillId="3" borderId="4" xfId="8" applyFont="1" applyFill="1" applyBorder="1" applyAlignment="1">
      <alignment horizontal="center" vertical="center"/>
    </xf>
    <xf numFmtId="0" fontId="15" fillId="0" borderId="4" xfId="10" applyFont="1" applyBorder="1" applyAlignment="1" applyProtection="1">
      <alignment horizontal="center" vertical="center" wrapText="1"/>
      <protection locked="0"/>
    </xf>
    <xf numFmtId="0" fontId="38" fillId="3" borderId="4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/>
    </xf>
    <xf numFmtId="0" fontId="42" fillId="0" borderId="4" xfId="10" applyFont="1" applyBorder="1" applyAlignment="1" applyProtection="1">
      <alignment horizontal="center" vertical="center" wrapText="1"/>
      <protection locked="0"/>
    </xf>
    <xf numFmtId="0" fontId="38" fillId="0" borderId="4" xfId="7" applyFont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8" fillId="0" borderId="8" xfId="0" applyFont="1" applyBorder="1" applyAlignment="1">
      <alignment horizontal="center" vertical="center"/>
    </xf>
    <xf numFmtId="4" fontId="38" fillId="3" borderId="8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0" fillId="0" borderId="0" xfId="0" applyNumberFormat="1" applyAlignment="1"/>
    <xf numFmtId="4" fontId="26" fillId="0" borderId="0" xfId="0" applyNumberFormat="1" applyFont="1" applyAlignment="1"/>
    <xf numFmtId="167" fontId="10" fillId="0" borderId="2" xfId="0" applyNumberFormat="1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6" fontId="7" fillId="3" borderId="4" xfId="0" applyNumberFormat="1" applyFont="1" applyFill="1" applyBorder="1" applyAlignment="1">
      <alignment horizontal="center" vertical="center" wrapText="1"/>
    </xf>
    <xf numFmtId="4" fontId="8" fillId="0" borderId="4" xfId="4" applyNumberFormat="1" applyFont="1" applyBorder="1" applyAlignment="1">
      <alignment horizontal="center" vertical="center"/>
    </xf>
    <xf numFmtId="4" fontId="0" fillId="0" borderId="0" xfId="0" applyNumberFormat="1">
      <alignment vertical="center"/>
    </xf>
    <xf numFmtId="0" fontId="38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2" fillId="0" borderId="0" xfId="14" applyFont="1" applyAlignment="1"/>
    <xf numFmtId="4" fontId="7" fillId="3" borderId="4" xfId="14" applyNumberFormat="1" applyFont="1" applyFill="1" applyBorder="1" applyAlignment="1">
      <alignment horizontal="center" vertical="center" wrapText="1"/>
    </xf>
    <xf numFmtId="2" fontId="43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3" fillId="0" borderId="0" xfId="14" applyNumberFormat="1" applyAlignment="1"/>
    <xf numFmtId="0" fontId="2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8" xfId="14" applyNumberFormat="1" applyFont="1" applyBorder="1" applyAlignment="1">
      <alignment horizontal="center" vertical="center" wrapText="1"/>
    </xf>
    <xf numFmtId="0" fontId="7" fillId="0" borderId="8" xfId="14" applyFont="1" applyBorder="1" applyAlignment="1">
      <alignment horizontal="center" vertical="center" wrapText="1"/>
    </xf>
    <xf numFmtId="2" fontId="7" fillId="0" borderId="8" xfId="14" applyNumberFormat="1" applyFont="1" applyBorder="1" applyAlignment="1">
      <alignment horizontal="center" vertical="center" wrapText="1"/>
    </xf>
    <xf numFmtId="4" fontId="7" fillId="0" borderId="8" xfId="14" applyNumberFormat="1" applyFont="1" applyBorder="1" applyAlignment="1">
      <alignment horizontal="center" vertical="center" wrapText="1"/>
    </xf>
    <xf numFmtId="4" fontId="26" fillId="0" borderId="4" xfId="14" applyNumberFormat="1" applyFont="1" applyBorder="1" applyAlignment="1"/>
    <xf numFmtId="4" fontId="3" fillId="0" borderId="0" xfId="14" applyNumberFormat="1" applyAlignment="1"/>
    <xf numFmtId="3" fontId="26" fillId="0" borderId="0" xfId="0" applyNumberFormat="1" applyFont="1" applyAlignment="1">
      <alignment horizontal="left" vertical="center"/>
    </xf>
    <xf numFmtId="3" fontId="10" fillId="0" borderId="0" xfId="0" applyNumberFormat="1" applyFont="1" applyAlignment="1"/>
    <xf numFmtId="2" fontId="1" fillId="0" borderId="0" xfId="14" applyNumberFormat="1" applyFont="1" applyAlignme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4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9" fillId="0" borderId="0" xfId="0" applyNumberFormat="1" applyFont="1" applyAlignment="1">
      <alignment horizontal="left" vertical="center" wrapText="1"/>
    </xf>
    <xf numFmtId="165" fontId="9" fillId="0" borderId="0" xfId="0" applyNumberFormat="1" applyFont="1" applyAlignment="1">
      <alignment horizontal="left" vertical="center"/>
    </xf>
    <xf numFmtId="165" fontId="6" fillId="2" borderId="1" xfId="1" applyFont="1" applyFill="1" applyBorder="1" applyAlignment="1">
      <alignment horizontal="center" vertical="center"/>
    </xf>
    <xf numFmtId="165" fontId="6" fillId="2" borderId="2" xfId="1" applyFont="1" applyFill="1" applyBorder="1" applyAlignment="1">
      <alignment horizontal="center" vertical="center"/>
    </xf>
    <xf numFmtId="165" fontId="6" fillId="2" borderId="7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167" fontId="10" fillId="0" borderId="11" xfId="0" applyNumberFormat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165" fontId="9" fillId="0" borderId="0" xfId="14" applyNumberFormat="1" applyFont="1" applyAlignment="1">
      <alignment horizontal="left" vertical="center" wrapText="1"/>
    </xf>
    <xf numFmtId="165" fontId="9" fillId="0" borderId="0" xfId="14" applyNumberFormat="1" applyFont="1" applyAlignment="1">
      <alignment horizontal="left" vertical="center"/>
    </xf>
    <xf numFmtId="0" fontId="30" fillId="0" borderId="1" xfId="14" applyFont="1" applyBorder="1" applyAlignment="1">
      <alignment horizontal="center"/>
    </xf>
    <xf numFmtId="0" fontId="30" fillId="0" borderId="2" xfId="14" applyFont="1" applyBorder="1" applyAlignment="1">
      <alignment horizontal="center"/>
    </xf>
    <xf numFmtId="0" fontId="29" fillId="0" borderId="1" xfId="14" applyFont="1" applyBorder="1" applyAlignment="1">
      <alignment horizontal="center" vertical="center" wrapText="1"/>
    </xf>
    <xf numFmtId="0" fontId="29" fillId="0" borderId="2" xfId="14" applyFont="1" applyBorder="1" applyAlignment="1">
      <alignment horizontal="center" vertical="center" wrapText="1"/>
    </xf>
    <xf numFmtId="0" fontId="29" fillId="0" borderId="7" xfId="14" applyFont="1" applyBorder="1" applyAlignment="1">
      <alignment horizontal="center" vertical="center" wrapText="1"/>
    </xf>
    <xf numFmtId="0" fontId="32" fillId="0" borderId="0" xfId="14" applyFont="1" applyAlignment="1">
      <alignment horizontal="left" vertical="center" wrapText="1"/>
    </xf>
    <xf numFmtId="4" fontId="34" fillId="0" borderId="0" xfId="14" applyNumberFormat="1" applyFont="1" applyAlignment="1">
      <alignment horizontal="center" vertical="center"/>
    </xf>
    <xf numFmtId="0" fontId="7" fillId="0" borderId="0" xfId="14" applyFont="1" applyAlignment="1">
      <alignment horizontal="left" vertical="top" wrapText="1"/>
    </xf>
    <xf numFmtId="0" fontId="10" fillId="0" borderId="0" xfId="14" applyFont="1" applyAlignment="1">
      <alignment horizontal="left" vertical="top" wrapText="1"/>
    </xf>
    <xf numFmtId="0" fontId="7" fillId="8" borderId="4" xfId="14" applyFont="1" applyFill="1" applyBorder="1" applyAlignment="1">
      <alignment horizontal="center" vertical="center" wrapText="1"/>
    </xf>
    <xf numFmtId="0" fontId="23" fillId="0" borderId="8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8" fillId="3" borderId="2" xfId="9" applyFont="1" applyFill="1" applyBorder="1" applyAlignment="1">
      <alignment horizontal="center" vertical="center" wrapText="1"/>
    </xf>
    <xf numFmtId="0" fontId="8" fillId="3" borderId="7" xfId="9" applyFont="1" applyFill="1" applyBorder="1" applyAlignment="1">
      <alignment horizontal="center" vertical="center" wrapText="1"/>
    </xf>
    <xf numFmtId="0" fontId="7" fillId="17" borderId="4" xfId="14" applyFont="1" applyFill="1" applyBorder="1" applyAlignment="1">
      <alignment horizontal="center" vertical="center" wrapText="1"/>
    </xf>
    <xf numFmtId="0" fontId="7" fillId="7" borderId="4" xfId="14" applyFont="1" applyFill="1" applyBorder="1" applyAlignment="1">
      <alignment horizontal="center" vertical="center" wrapText="1"/>
    </xf>
    <xf numFmtId="0" fontId="7" fillId="2" borderId="4" xfId="14" applyFont="1" applyFill="1" applyBorder="1" applyAlignment="1">
      <alignment horizontal="center" vertical="center" wrapText="1"/>
    </xf>
    <xf numFmtId="0" fontId="7" fillId="6" borderId="4" xfId="14" applyFont="1" applyFill="1" applyBorder="1" applyAlignment="1">
      <alignment horizontal="center" vertical="center" wrapText="1"/>
    </xf>
    <xf numFmtId="0" fontId="7" fillId="18" borderId="4" xfId="14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4" fontId="34" fillId="0" borderId="0" xfId="0" applyNumberFormat="1" applyFont="1" applyAlignment="1">
      <alignment horizontal="center" vertical="center"/>
    </xf>
    <xf numFmtId="0" fontId="23" fillId="0" borderId="10" xfId="14" applyFont="1" applyBorder="1" applyAlignment="1">
      <alignment horizontal="center" vertical="center" wrapText="1"/>
    </xf>
    <xf numFmtId="0" fontId="8" fillId="3" borderId="5" xfId="9" applyFont="1" applyFill="1" applyBorder="1" applyAlignment="1">
      <alignment horizontal="center" vertical="center" wrapText="1"/>
    </xf>
    <xf numFmtId="0" fontId="8" fillId="3" borderId="13" xfId="9" applyFont="1" applyFill="1" applyBorder="1" applyAlignment="1">
      <alignment horizontal="center" vertical="center" wrapText="1"/>
    </xf>
    <xf numFmtId="0" fontId="8" fillId="3" borderId="4" xfId="9" applyFont="1" applyFill="1" applyBorder="1" applyAlignment="1">
      <alignment horizontal="center" vertical="center" wrapText="1"/>
    </xf>
    <xf numFmtId="0" fontId="7" fillId="21" borderId="4" xfId="14" applyFont="1" applyFill="1" applyBorder="1" applyAlignment="1">
      <alignment horizontal="center" vertical="center" wrapText="1"/>
    </xf>
    <xf numFmtId="0" fontId="7" fillId="19" borderId="4" xfId="14" applyFont="1" applyFill="1" applyBorder="1" applyAlignment="1">
      <alignment horizontal="center" vertical="center" wrapText="1"/>
    </xf>
    <xf numFmtId="0" fontId="7" fillId="20" borderId="4" xfId="14" applyFont="1" applyFill="1" applyBorder="1" applyAlignment="1">
      <alignment horizontal="center" vertical="center" wrapText="1"/>
    </xf>
    <xf numFmtId="0" fontId="7" fillId="4" borderId="1" xfId="14" applyFont="1" applyFill="1" applyBorder="1" applyAlignment="1">
      <alignment horizontal="center" vertical="center" wrapText="1"/>
    </xf>
    <xf numFmtId="0" fontId="7" fillId="4" borderId="2" xfId="14" applyFont="1" applyFill="1" applyBorder="1" applyAlignment="1">
      <alignment horizontal="center" vertical="center" wrapText="1"/>
    </xf>
    <xf numFmtId="0" fontId="7" fillId="4" borderId="7" xfId="14" applyFont="1" applyFill="1" applyBorder="1" applyAlignment="1">
      <alignment horizontal="center" vertical="center" wrapText="1"/>
    </xf>
  </cellXfs>
  <cellStyles count="16">
    <cellStyle name="Обычный" xfId="0" builtinId="0"/>
    <cellStyle name="Обычный 2" xfId="2"/>
    <cellStyle name="Обычный 2 2 3" xfId="3"/>
    <cellStyle name="Обычный 2 7 2" xfId="9"/>
    <cellStyle name="Обычный 2_ИНВ_ПАК_СПЕЦ_MARINECHOICE" xfId="1"/>
    <cellStyle name="Обычный 3" xfId="12"/>
    <cellStyle name="Обычный 3 2" xfId="14"/>
    <cellStyle name="Обычный_Лист1" xfId="6"/>
    <cellStyle name="Обычный_упак.лист_2" xfId="4"/>
    <cellStyle name="Стиль 1 2 2" xfId="5"/>
    <cellStyle name="Финансовый" xfId="11" builtinId="3"/>
    <cellStyle name="Финансовый 2" xfId="13"/>
    <cellStyle name="Финансовый 3" xfId="15"/>
    <cellStyle name="常规 2" xfId="10"/>
    <cellStyle name="常规_Sheet1" xfId="7"/>
    <cellStyle name="常规_包装清单" xfId="8"/>
  </cellStyles>
  <dxfs count="171"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  <tableStyle name="PivotStylePreset2_Accent1" table="0" count="10">
      <tableStyleElement type="headerRow" dxfId="163"/>
      <tableStyleElement type="totalRow" dxfId="162"/>
      <tableStyleElement type="firstRowStripe" dxfId="161"/>
      <tableStyleElement type="firstColumnStripe" dxfId="160"/>
      <tableStyleElement type="firstSubtotalRow" dxfId="159"/>
      <tableStyleElement type="secondSubtotalRow" dxfId="158"/>
      <tableStyleElement type="firstRowSubheading" dxfId="157"/>
      <tableStyleElement type="secondRowSubheading" dxfId="156"/>
      <tableStyleElement type="pageFieldLabels" dxfId="155"/>
      <tableStyleElement type="pageFieldValues" dxfId="154"/>
    </tableStyle>
  </tableStyles>
  <colors>
    <mruColors>
      <color rgb="FF00FFCC"/>
      <color rgb="FFD7D9C9"/>
      <color rgb="FFB0D4F2"/>
      <color rgb="FFFFEBFF"/>
      <color rgb="FFB0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1"/>
  <sheetViews>
    <sheetView view="pageBreakPreview" topLeftCell="A16" zoomScale="85" zoomScaleNormal="100" zoomScaleSheetLayoutView="85" workbookViewId="0">
      <selection activeCell="K54" sqref="K54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25.425781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153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152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4" t="s">
        <v>14</v>
      </c>
      <c r="B15" s="4" t="s">
        <v>15</v>
      </c>
      <c r="C15" s="29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132</v>
      </c>
      <c r="G17" s="235">
        <v>132</v>
      </c>
      <c r="H17" s="67">
        <v>1127.9000000000001</v>
      </c>
      <c r="I17" s="67">
        <v>1129.79</v>
      </c>
      <c r="J17" s="147">
        <v>733.8</v>
      </c>
      <c r="K17" s="56">
        <f>F17*J17</f>
        <v>96861.599999999991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132</v>
      </c>
      <c r="G18" s="235"/>
      <c r="H18" s="67">
        <v>105.6</v>
      </c>
      <c r="I18" s="67">
        <v>105.6</v>
      </c>
      <c r="J18" s="148">
        <v>11</v>
      </c>
      <c r="K18" s="56">
        <f t="shared" ref="K18:K30" si="0">F18*J18</f>
        <v>1452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132</v>
      </c>
      <c r="G19" s="235"/>
      <c r="H19" s="67">
        <v>0.4</v>
      </c>
      <c r="I19" s="67">
        <v>0.45</v>
      </c>
      <c r="J19" s="147">
        <v>6</v>
      </c>
      <c r="K19" s="56">
        <f t="shared" si="0"/>
        <v>792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264</v>
      </c>
      <c r="G20" s="235"/>
      <c r="H20" s="67">
        <v>39.5</v>
      </c>
      <c r="I20" s="67">
        <v>42.1</v>
      </c>
      <c r="J20" s="148">
        <v>7</v>
      </c>
      <c r="K20" s="56">
        <f t="shared" si="0"/>
        <v>1848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132</v>
      </c>
      <c r="G21" s="235"/>
      <c r="H21" s="67">
        <v>0.3</v>
      </c>
      <c r="I21" s="67">
        <v>0.4</v>
      </c>
      <c r="J21" s="148">
        <v>2</v>
      </c>
      <c r="K21" s="56">
        <f t="shared" si="0"/>
        <v>264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132</v>
      </c>
      <c r="G22" s="235"/>
      <c r="H22" s="67">
        <v>0.6</v>
      </c>
      <c r="I22" s="67">
        <v>0.7</v>
      </c>
      <c r="J22" s="148">
        <v>8</v>
      </c>
      <c r="K22" s="56">
        <f t="shared" si="0"/>
        <v>1056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132</v>
      </c>
      <c r="G23" s="235"/>
      <c r="H23" s="67">
        <v>0.3</v>
      </c>
      <c r="I23" s="67">
        <v>0.4</v>
      </c>
      <c r="J23" s="148">
        <v>2</v>
      </c>
      <c r="K23" s="56">
        <f t="shared" si="0"/>
        <v>264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132</v>
      </c>
      <c r="G24" s="235"/>
      <c r="H24" s="67">
        <v>0.4</v>
      </c>
      <c r="I24" s="67">
        <v>0.5</v>
      </c>
      <c r="J24" s="148">
        <v>1</v>
      </c>
      <c r="K24" s="56">
        <f t="shared" si="0"/>
        <v>132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264</v>
      </c>
      <c r="G25" s="235"/>
      <c r="H25" s="67">
        <v>21.1</v>
      </c>
      <c r="I25" s="67">
        <v>22.2</v>
      </c>
      <c r="J25" s="148">
        <v>9</v>
      </c>
      <c r="K25" s="56">
        <f t="shared" si="0"/>
        <v>2376</v>
      </c>
      <c r="L25" s="174"/>
    </row>
    <row r="26" spans="1:12" ht="15.75">
      <c r="A26" s="54">
        <v>10</v>
      </c>
      <c r="B26" s="51">
        <v>8529904900</v>
      </c>
      <c r="C26" s="55" t="s">
        <v>23</v>
      </c>
      <c r="D26" s="144" t="s">
        <v>158</v>
      </c>
      <c r="E26" s="142" t="s">
        <v>159</v>
      </c>
      <c r="F26" s="130">
        <v>264</v>
      </c>
      <c r="G26" s="235"/>
      <c r="H26" s="67">
        <v>3.5</v>
      </c>
      <c r="I26" s="67">
        <v>3.6</v>
      </c>
      <c r="J26" s="148">
        <v>8</v>
      </c>
      <c r="K26" s="56">
        <f t="shared" si="0"/>
        <v>2112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132</v>
      </c>
      <c r="G27" s="235"/>
      <c r="H27" s="67">
        <v>17.100000000000001</v>
      </c>
      <c r="I27" s="67">
        <v>17.5</v>
      </c>
      <c r="J27" s="148">
        <v>12</v>
      </c>
      <c r="K27" s="56">
        <f t="shared" si="0"/>
        <v>1584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132</v>
      </c>
      <c r="G28" s="235"/>
      <c r="H28" s="67">
        <v>17.100000000000001</v>
      </c>
      <c r="I28" s="67">
        <v>17.5</v>
      </c>
      <c r="J28" s="148">
        <v>12</v>
      </c>
      <c r="K28" s="56">
        <f t="shared" si="0"/>
        <v>1584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132</v>
      </c>
      <c r="G29" s="235"/>
      <c r="H29" s="67">
        <v>0.2</v>
      </c>
      <c r="I29" s="67">
        <v>0.3</v>
      </c>
      <c r="J29" s="148">
        <v>1</v>
      </c>
      <c r="K29" s="56">
        <f t="shared" si="0"/>
        <v>132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528</v>
      </c>
      <c r="G30" s="235"/>
      <c r="H30" s="67">
        <v>31.6</v>
      </c>
      <c r="I30" s="67">
        <v>32</v>
      </c>
      <c r="J30" s="148">
        <v>3.3</v>
      </c>
      <c r="K30" s="56">
        <f t="shared" si="0"/>
        <v>1742.3999999999999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2640</v>
      </c>
      <c r="G31" s="58">
        <f>SUM(G17:G30)</f>
        <v>132</v>
      </c>
      <c r="H31" s="70">
        <f>SUM(H17:H30)</f>
        <v>1365.5999999999997</v>
      </c>
      <c r="I31" s="70">
        <f>SUM(I17:I30)</f>
        <v>1373.04</v>
      </c>
      <c r="J31" s="57"/>
      <c r="K31" s="59">
        <f>SUM(K17:K30)</f>
        <v>112199.99999999999</v>
      </c>
      <c r="L31" s="174"/>
    </row>
    <row r="32" spans="1:12">
      <c r="A32" s="211" t="s">
        <v>160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3"/>
      <c r="L32" s="174"/>
    </row>
    <row r="33" spans="1:12" ht="15.75">
      <c r="A33" s="41">
        <v>15</v>
      </c>
      <c r="B33" s="47">
        <v>8524110029</v>
      </c>
      <c r="C33" s="55" t="s">
        <v>23</v>
      </c>
      <c r="D33" s="139" t="s">
        <v>161</v>
      </c>
      <c r="E33" s="141" t="s">
        <v>162</v>
      </c>
      <c r="F33" s="149">
        <v>100</v>
      </c>
      <c r="G33" s="214">
        <v>100</v>
      </c>
      <c r="H33" s="66">
        <v>3586.1</v>
      </c>
      <c r="I33" s="66">
        <v>3590</v>
      </c>
      <c r="J33" s="148">
        <v>1644.1</v>
      </c>
      <c r="K33" s="56">
        <f t="shared" ref="K33:K47" si="1">F33*J33</f>
        <v>164410</v>
      </c>
      <c r="L33" s="174"/>
    </row>
    <row r="34" spans="1:12" ht="15.75">
      <c r="A34" s="41">
        <v>16</v>
      </c>
      <c r="B34" s="48">
        <v>4819100000</v>
      </c>
      <c r="C34" s="55" t="s">
        <v>23</v>
      </c>
      <c r="D34" s="149" t="s">
        <v>29</v>
      </c>
      <c r="E34" s="139" t="s">
        <v>30</v>
      </c>
      <c r="F34" s="149">
        <v>100</v>
      </c>
      <c r="G34" s="215"/>
      <c r="H34" s="66">
        <v>200</v>
      </c>
      <c r="I34" s="66">
        <v>200</v>
      </c>
      <c r="J34" s="148">
        <v>43</v>
      </c>
      <c r="K34" s="56">
        <f t="shared" si="1"/>
        <v>4300</v>
      </c>
      <c r="L34" s="174"/>
    </row>
    <row r="35" spans="1:12" ht="15.75">
      <c r="A35" s="41">
        <v>17</v>
      </c>
      <c r="B35" s="49">
        <v>8544429009</v>
      </c>
      <c r="C35" s="55" t="s">
        <v>23</v>
      </c>
      <c r="D35" s="149" t="s">
        <v>50</v>
      </c>
      <c r="E35" s="139" t="s">
        <v>51</v>
      </c>
      <c r="F35" s="149">
        <v>100</v>
      </c>
      <c r="G35" s="215"/>
      <c r="H35" s="66">
        <v>0.8</v>
      </c>
      <c r="I35" s="66">
        <v>0.9</v>
      </c>
      <c r="J35" s="147">
        <v>12</v>
      </c>
      <c r="K35" s="56">
        <f t="shared" si="1"/>
        <v>1200</v>
      </c>
      <c r="L35" s="174"/>
    </row>
    <row r="36" spans="1:12" ht="15.75">
      <c r="A36" s="41">
        <v>18</v>
      </c>
      <c r="B36" s="51">
        <v>4901100000</v>
      </c>
      <c r="C36" s="55" t="s">
        <v>23</v>
      </c>
      <c r="D36" s="149" t="s">
        <v>42</v>
      </c>
      <c r="E36" s="150" t="s">
        <v>58</v>
      </c>
      <c r="F36" s="149">
        <v>200</v>
      </c>
      <c r="G36" s="215"/>
      <c r="H36" s="66">
        <v>0.2</v>
      </c>
      <c r="I36" s="66">
        <v>0.3</v>
      </c>
      <c r="J36" s="147">
        <v>0.5</v>
      </c>
      <c r="K36" s="56">
        <f t="shared" si="1"/>
        <v>100</v>
      </c>
      <c r="L36" s="174"/>
    </row>
    <row r="37" spans="1:12" ht="15.75">
      <c r="A37" s="41">
        <v>19</v>
      </c>
      <c r="B37" s="49">
        <v>8518210000</v>
      </c>
      <c r="C37" s="55" t="s">
        <v>23</v>
      </c>
      <c r="D37" s="149" t="s">
        <v>49</v>
      </c>
      <c r="E37" s="142" t="s">
        <v>32</v>
      </c>
      <c r="F37" s="149">
        <v>200</v>
      </c>
      <c r="G37" s="215"/>
      <c r="H37" s="66">
        <v>35.5</v>
      </c>
      <c r="I37" s="66">
        <v>36.1</v>
      </c>
      <c r="J37" s="148">
        <v>29.45</v>
      </c>
      <c r="K37" s="56">
        <f t="shared" si="1"/>
        <v>5890</v>
      </c>
      <c r="L37" s="174"/>
    </row>
    <row r="38" spans="1:12" ht="15.75">
      <c r="A38" s="41">
        <v>20</v>
      </c>
      <c r="B38" s="50">
        <v>8544429009</v>
      </c>
      <c r="C38" s="55" t="s">
        <v>23</v>
      </c>
      <c r="D38" s="139" t="s">
        <v>33</v>
      </c>
      <c r="E38" s="151" t="s">
        <v>34</v>
      </c>
      <c r="F38" s="149">
        <v>100</v>
      </c>
      <c r="G38" s="215"/>
      <c r="H38" s="66">
        <v>0.3</v>
      </c>
      <c r="I38" s="66">
        <v>0.4</v>
      </c>
      <c r="J38" s="148">
        <v>12</v>
      </c>
      <c r="K38" s="56">
        <f t="shared" si="1"/>
        <v>1200</v>
      </c>
      <c r="L38" s="174"/>
    </row>
    <row r="39" spans="1:12" ht="15.75">
      <c r="A39" s="41">
        <v>21</v>
      </c>
      <c r="B39" s="41">
        <v>8537109800</v>
      </c>
      <c r="C39" s="55" t="s">
        <v>23</v>
      </c>
      <c r="D39" s="149" t="s">
        <v>35</v>
      </c>
      <c r="E39" s="142" t="s">
        <v>36</v>
      </c>
      <c r="F39" s="149">
        <v>100</v>
      </c>
      <c r="G39" s="215"/>
      <c r="H39" s="66">
        <v>0.6</v>
      </c>
      <c r="I39" s="66">
        <v>0.7</v>
      </c>
      <c r="J39" s="148">
        <v>5</v>
      </c>
      <c r="K39" s="56">
        <f t="shared" si="1"/>
        <v>500</v>
      </c>
      <c r="L39" s="174"/>
    </row>
    <row r="40" spans="1:12" ht="15.75">
      <c r="A40" s="41">
        <v>22</v>
      </c>
      <c r="B40" s="50">
        <v>8544429009</v>
      </c>
      <c r="C40" s="55" t="s">
        <v>23</v>
      </c>
      <c r="D40" s="139" t="s">
        <v>37</v>
      </c>
      <c r="E40" s="142" t="s">
        <v>38</v>
      </c>
      <c r="F40" s="149">
        <v>100</v>
      </c>
      <c r="G40" s="215"/>
      <c r="H40" s="66">
        <v>0.2</v>
      </c>
      <c r="I40" s="66">
        <v>0.3</v>
      </c>
      <c r="J40" s="148">
        <v>5</v>
      </c>
      <c r="K40" s="56">
        <f t="shared" si="1"/>
        <v>500</v>
      </c>
      <c r="L40" s="174"/>
    </row>
    <row r="41" spans="1:12" ht="15.75">
      <c r="A41" s="41">
        <v>23</v>
      </c>
      <c r="B41" s="50">
        <v>8544429009</v>
      </c>
      <c r="C41" s="55" t="s">
        <v>23</v>
      </c>
      <c r="D41" s="149" t="s">
        <v>39</v>
      </c>
      <c r="E41" s="142" t="s">
        <v>24</v>
      </c>
      <c r="F41" s="149">
        <v>100</v>
      </c>
      <c r="G41" s="215"/>
      <c r="H41" s="66">
        <v>0.5</v>
      </c>
      <c r="I41" s="66">
        <v>0.6</v>
      </c>
      <c r="J41" s="148">
        <v>2</v>
      </c>
      <c r="K41" s="56">
        <f t="shared" si="1"/>
        <v>200</v>
      </c>
      <c r="L41" s="174"/>
    </row>
    <row r="42" spans="1:12" ht="15.75">
      <c r="A42" s="41">
        <v>24</v>
      </c>
      <c r="B42" s="50">
        <v>7616999008</v>
      </c>
      <c r="C42" s="55" t="s">
        <v>23</v>
      </c>
      <c r="D42" s="149" t="s">
        <v>107</v>
      </c>
      <c r="E42" s="143" t="s">
        <v>157</v>
      </c>
      <c r="F42" s="149">
        <v>200</v>
      </c>
      <c r="G42" s="215"/>
      <c r="H42" s="66">
        <v>36.6</v>
      </c>
      <c r="I42" s="66">
        <v>37.200000000000003</v>
      </c>
      <c r="J42" s="147">
        <v>18</v>
      </c>
      <c r="K42" s="56">
        <f t="shared" si="1"/>
        <v>3600</v>
      </c>
      <c r="L42" s="174"/>
    </row>
    <row r="43" spans="1:12" ht="15.75">
      <c r="A43" s="41">
        <v>25</v>
      </c>
      <c r="B43" s="51">
        <v>8529904900</v>
      </c>
      <c r="C43" s="55" t="s">
        <v>23</v>
      </c>
      <c r="D43" s="144" t="s">
        <v>158</v>
      </c>
      <c r="E43" s="142" t="s">
        <v>159</v>
      </c>
      <c r="F43" s="152">
        <v>400</v>
      </c>
      <c r="G43" s="215"/>
      <c r="H43" s="66">
        <v>4.5</v>
      </c>
      <c r="I43" s="66">
        <v>4.5999999999999996</v>
      </c>
      <c r="J43" s="148">
        <v>20</v>
      </c>
      <c r="K43" s="56">
        <f t="shared" si="1"/>
        <v>8000</v>
      </c>
      <c r="L43" s="174"/>
    </row>
    <row r="44" spans="1:12" ht="15.75">
      <c r="A44" s="41">
        <v>26</v>
      </c>
      <c r="B44" s="51">
        <v>8529904900</v>
      </c>
      <c r="C44" s="55" t="s">
        <v>23</v>
      </c>
      <c r="D44" s="139" t="s">
        <v>43</v>
      </c>
      <c r="E44" s="145" t="s">
        <v>44</v>
      </c>
      <c r="F44" s="149">
        <v>100</v>
      </c>
      <c r="G44" s="215"/>
      <c r="H44" s="66">
        <v>29.2</v>
      </c>
      <c r="I44" s="66">
        <v>29.8</v>
      </c>
      <c r="J44" s="148">
        <v>26</v>
      </c>
      <c r="K44" s="56">
        <f t="shared" si="1"/>
        <v>2600</v>
      </c>
      <c r="L44" s="174"/>
    </row>
    <row r="45" spans="1:12" ht="15.75">
      <c r="A45" s="41">
        <v>27</v>
      </c>
      <c r="B45" s="51">
        <v>8529904900</v>
      </c>
      <c r="C45" s="55" t="s">
        <v>23</v>
      </c>
      <c r="D45" s="139" t="s">
        <v>45</v>
      </c>
      <c r="E45" s="145" t="s">
        <v>46</v>
      </c>
      <c r="F45" s="149">
        <v>100</v>
      </c>
      <c r="G45" s="215"/>
      <c r="H45" s="66">
        <v>29.2</v>
      </c>
      <c r="I45" s="66">
        <v>29.8</v>
      </c>
      <c r="J45" s="148">
        <v>26</v>
      </c>
      <c r="K45" s="56">
        <f t="shared" si="1"/>
        <v>2600</v>
      </c>
      <c r="L45" s="174"/>
    </row>
    <row r="46" spans="1:12" ht="15.75">
      <c r="A46" s="41">
        <v>28</v>
      </c>
      <c r="B46" s="50">
        <v>3923210000</v>
      </c>
      <c r="C46" s="55" t="s">
        <v>23</v>
      </c>
      <c r="D46" s="149" t="s">
        <v>47</v>
      </c>
      <c r="E46" s="153" t="s">
        <v>48</v>
      </c>
      <c r="F46" s="149">
        <v>100</v>
      </c>
      <c r="G46" s="215"/>
      <c r="H46" s="66">
        <v>0.2</v>
      </c>
      <c r="I46" s="66">
        <v>0.3</v>
      </c>
      <c r="J46" s="148">
        <v>4</v>
      </c>
      <c r="K46" s="56">
        <f t="shared" si="1"/>
        <v>400</v>
      </c>
      <c r="L46" s="174"/>
    </row>
    <row r="47" spans="1:12" ht="15.75">
      <c r="A47" s="41">
        <v>29</v>
      </c>
      <c r="B47" s="52">
        <v>3919900000</v>
      </c>
      <c r="C47" s="55" t="s">
        <v>23</v>
      </c>
      <c r="D47" s="149" t="s">
        <v>163</v>
      </c>
      <c r="E47" s="139" t="s">
        <v>55</v>
      </c>
      <c r="F47" s="149">
        <v>500</v>
      </c>
      <c r="G47" s="216"/>
      <c r="H47" s="66">
        <v>75.099999999999994</v>
      </c>
      <c r="I47" s="66">
        <v>76.2</v>
      </c>
      <c r="J47" s="148">
        <v>9</v>
      </c>
      <c r="K47" s="56">
        <f t="shared" si="1"/>
        <v>4500</v>
      </c>
      <c r="L47" s="174"/>
    </row>
    <row r="48" spans="1:12">
      <c r="A48" s="65"/>
      <c r="B48" s="217" t="s">
        <v>59</v>
      </c>
      <c r="C48" s="218"/>
      <c r="D48" s="218"/>
      <c r="E48" s="219"/>
      <c r="F48" s="58">
        <f>SUM(F33:F47)</f>
        <v>2500</v>
      </c>
      <c r="G48" s="58">
        <f>SUM(G33:G47)</f>
        <v>100</v>
      </c>
      <c r="H48" s="70">
        <f>SUM(H33:H47)</f>
        <v>3998.9999999999991</v>
      </c>
      <c r="I48" s="70">
        <f>SUM(I33:I47)</f>
        <v>4007.2000000000003</v>
      </c>
      <c r="J48" s="57"/>
      <c r="K48" s="59">
        <f>SUM(K33:K47)</f>
        <v>200000</v>
      </c>
      <c r="L48" s="174"/>
    </row>
    <row r="49" spans="1:12">
      <c r="A49" s="54"/>
      <c r="B49" s="209" t="s">
        <v>25</v>
      </c>
      <c r="C49" s="210"/>
      <c r="D49" s="210"/>
      <c r="E49" s="210"/>
      <c r="F49" s="64"/>
      <c r="G49" s="60"/>
      <c r="H49" s="60"/>
      <c r="I49" s="60"/>
      <c r="J49" s="61"/>
      <c r="K49" s="56">
        <v>48624.84</v>
      </c>
      <c r="L49" s="174"/>
    </row>
    <row r="50" spans="1:12">
      <c r="A50" s="54"/>
      <c r="B50" s="204" t="s">
        <v>26</v>
      </c>
      <c r="C50" s="205"/>
      <c r="D50" s="206"/>
      <c r="E50" s="29"/>
      <c r="F50" s="62">
        <f>F31+F48</f>
        <v>5140</v>
      </c>
      <c r="G50" s="62">
        <f>G31+G48</f>
        <v>232</v>
      </c>
      <c r="H50" s="63">
        <f>H31+H48</f>
        <v>5364.5999999999985</v>
      </c>
      <c r="I50" s="63">
        <f>I31+I48</f>
        <v>5380.24</v>
      </c>
      <c r="J50" s="63"/>
      <c r="K50" s="63">
        <f>K31+K48+K49</f>
        <v>360824.83999999997</v>
      </c>
      <c r="L50" s="174"/>
    </row>
    <row r="51" spans="1:12">
      <c r="L51" s="174"/>
    </row>
    <row r="52" spans="1:12">
      <c r="B52" s="207" t="s">
        <v>54</v>
      </c>
      <c r="C52" s="207"/>
      <c r="D52" s="207"/>
      <c r="E52" s="207"/>
      <c r="F52" s="207"/>
      <c r="G52" s="207"/>
      <c r="H52" s="73"/>
      <c r="I52" s="73"/>
      <c r="J52" s="20"/>
      <c r="K52" s="20"/>
      <c r="L52" s="174"/>
    </row>
    <row r="53" spans="1:12">
      <c r="B53" s="12" t="s">
        <v>52</v>
      </c>
      <c r="C53" s="17"/>
      <c r="D53" s="17"/>
      <c r="E53" s="73"/>
      <c r="F53" s="17"/>
      <c r="G53" s="20"/>
      <c r="H53" s="20"/>
      <c r="I53" s="36"/>
      <c r="J53" s="20"/>
      <c r="K53" s="36"/>
    </row>
    <row r="54" spans="1:12">
      <c r="B54" s="12" t="s">
        <v>53</v>
      </c>
      <c r="C54" s="73"/>
      <c r="D54" s="73"/>
      <c r="E54" s="73"/>
      <c r="F54" s="73"/>
      <c r="G54" s="175"/>
      <c r="H54" s="74"/>
      <c r="I54" s="74"/>
      <c r="J54" s="20"/>
      <c r="K54" s="36"/>
    </row>
    <row r="55" spans="1:12" ht="15" customHeight="1">
      <c r="B55" s="73"/>
      <c r="C55" s="12"/>
      <c r="D55" s="12"/>
      <c r="E55" s="12"/>
      <c r="F55" s="12"/>
      <c r="G55" s="75"/>
      <c r="H55" s="73"/>
      <c r="I55" s="175"/>
      <c r="J55" s="36"/>
      <c r="K55" s="36"/>
    </row>
    <row r="56" spans="1:12">
      <c r="B56" s="73"/>
      <c r="C56" s="12"/>
      <c r="D56" s="12"/>
      <c r="E56" s="12"/>
      <c r="F56" s="12"/>
      <c r="G56" s="75"/>
      <c r="H56" s="73"/>
      <c r="I56" s="73"/>
      <c r="J56" s="20"/>
      <c r="K56" s="20"/>
    </row>
    <row r="57" spans="1:12">
      <c r="B57" s="20"/>
      <c r="C57" s="17"/>
      <c r="D57" s="17"/>
      <c r="E57" s="76" t="s">
        <v>27</v>
      </c>
      <c r="F57" s="208" t="s">
        <v>28</v>
      </c>
      <c r="G57" s="208"/>
      <c r="H57" s="208"/>
      <c r="I57" s="73"/>
      <c r="J57" s="20"/>
      <c r="K57" s="20"/>
    </row>
    <row r="58" spans="1:12">
      <c r="B58" s="20"/>
      <c r="C58" s="17"/>
      <c r="D58" s="17"/>
      <c r="E58" s="17"/>
      <c r="F58" s="208"/>
      <c r="G58" s="208"/>
      <c r="H58" s="208"/>
      <c r="I58" s="73"/>
      <c r="J58" s="20"/>
      <c r="K58" s="20"/>
    </row>
    <row r="59" spans="1:12"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2">
      <c r="B60" s="73"/>
      <c r="C60" s="73"/>
      <c r="D60" s="73"/>
      <c r="E60" s="73"/>
      <c r="F60" s="208"/>
      <c r="G60" s="208"/>
      <c r="H60" s="208"/>
      <c r="I60" s="73"/>
      <c r="J60" s="73"/>
      <c r="K60" s="73"/>
    </row>
    <row r="61" spans="1:12">
      <c r="B61" s="73"/>
      <c r="C61" s="73"/>
      <c r="D61" s="73"/>
      <c r="E61" s="73"/>
      <c r="F61" s="208"/>
      <c r="G61" s="208"/>
      <c r="H61" s="208"/>
      <c r="I61" s="73"/>
      <c r="J61" s="73"/>
      <c r="K61" s="73"/>
    </row>
  </sheetData>
  <mergeCells count="18">
    <mergeCell ref="C8:E10"/>
    <mergeCell ref="G8:K10"/>
    <mergeCell ref="A16:K16"/>
    <mergeCell ref="G17:G30"/>
    <mergeCell ref="A31:E31"/>
    <mergeCell ref="C7:E7"/>
    <mergeCell ref="A1:K1"/>
    <mergeCell ref="B2:C2"/>
    <mergeCell ref="G2:H2"/>
    <mergeCell ref="J2:K2"/>
    <mergeCell ref="B5:F5"/>
    <mergeCell ref="B50:D50"/>
    <mergeCell ref="B52:G52"/>
    <mergeCell ref="F57:H61"/>
    <mergeCell ref="B49:E49"/>
    <mergeCell ref="A32:K32"/>
    <mergeCell ref="G33:G47"/>
    <mergeCell ref="B48:E48"/>
  </mergeCells>
  <conditionalFormatting sqref="B2 G2">
    <cfRule type="containsBlanks" dxfId="153" priority="3">
      <formula>LEN(TRIM(B2))=0</formula>
    </cfRule>
  </conditionalFormatting>
  <conditionalFormatting sqref="C8:D8">
    <cfRule type="expression" dxfId="152" priority="4" stopIfTrue="1">
      <formula>LEN(TRIM(C8))=0</formula>
    </cfRule>
  </conditionalFormatting>
  <conditionalFormatting sqref="H17:J30 F17:F30">
    <cfRule type="expression" dxfId="151" priority="1" stopIfTrue="1">
      <formula>LEN(TRIM(F17))=0</formula>
    </cfRule>
  </conditionalFormatting>
  <conditionalFormatting sqref="G8">
    <cfRule type="expression" dxfId="150" priority="2" stopIfTrue="1">
      <formula>LEN(TRIM(G8))=0</formula>
    </cfRule>
  </conditionalFormatting>
  <conditionalFormatting sqref="J2:K2">
    <cfRule type="cellIs" dxfId="149" priority="5" operator="greaterThan">
      <formula>TODAY()</formula>
    </cfRule>
    <cfRule type="containsBlanks" dxfId="148" priority="6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60"/>
  <sheetViews>
    <sheetView view="pageBreakPreview" topLeftCell="A4" zoomScaleNormal="100" zoomScaleSheetLayoutView="100" workbookViewId="0">
      <selection activeCell="B3" sqref="B3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189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207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232</v>
      </c>
      <c r="G17" s="235">
        <v>232</v>
      </c>
      <c r="H17" s="67">
        <v>1954.5</v>
      </c>
      <c r="I17" s="67">
        <v>1955.1</v>
      </c>
      <c r="J17" s="154">
        <v>733.8</v>
      </c>
      <c r="K17" s="56">
        <f>F17*J17</f>
        <v>170241.59999999998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232</v>
      </c>
      <c r="G18" s="235"/>
      <c r="H18" s="67">
        <v>182.82</v>
      </c>
      <c r="I18" s="67">
        <v>182.82</v>
      </c>
      <c r="J18" s="155">
        <v>11</v>
      </c>
      <c r="K18" s="56">
        <f t="shared" ref="K18:K30" si="0">F18*J18</f>
        <v>2552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232</v>
      </c>
      <c r="G19" s="235"/>
      <c r="H19" s="67">
        <v>0.69</v>
      </c>
      <c r="I19" s="67">
        <v>0.72</v>
      </c>
      <c r="J19" s="154">
        <v>6</v>
      </c>
      <c r="K19" s="56">
        <f t="shared" si="0"/>
        <v>1392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464</v>
      </c>
      <c r="G20" s="235"/>
      <c r="H20" s="67">
        <v>68.31</v>
      </c>
      <c r="I20" s="67">
        <v>69.3</v>
      </c>
      <c r="J20" s="155">
        <v>7</v>
      </c>
      <c r="K20" s="56">
        <f t="shared" si="0"/>
        <v>3248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232</v>
      </c>
      <c r="G21" s="235"/>
      <c r="H21" s="67">
        <v>0.53</v>
      </c>
      <c r="I21" s="67">
        <v>0.66</v>
      </c>
      <c r="J21" s="155">
        <v>2</v>
      </c>
      <c r="K21" s="56">
        <f t="shared" si="0"/>
        <v>464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232</v>
      </c>
      <c r="G22" s="235"/>
      <c r="H22" s="67">
        <v>1.4</v>
      </c>
      <c r="I22" s="67">
        <v>1.5</v>
      </c>
      <c r="J22" s="155">
        <v>8</v>
      </c>
      <c r="K22" s="56">
        <f t="shared" si="0"/>
        <v>1856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232</v>
      </c>
      <c r="G23" s="235"/>
      <c r="H23" s="67">
        <v>0.53</v>
      </c>
      <c r="I23" s="67">
        <v>0.61</v>
      </c>
      <c r="J23" s="155">
        <v>2</v>
      </c>
      <c r="K23" s="56">
        <f t="shared" si="0"/>
        <v>464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232</v>
      </c>
      <c r="G24" s="235"/>
      <c r="H24" s="67">
        <v>0.69</v>
      </c>
      <c r="I24" s="67">
        <v>0.75</v>
      </c>
      <c r="J24" s="155">
        <v>1</v>
      </c>
      <c r="K24" s="56">
        <f t="shared" si="0"/>
        <v>232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464</v>
      </c>
      <c r="G25" s="235"/>
      <c r="H25" s="67">
        <v>36.4</v>
      </c>
      <c r="I25" s="67">
        <v>36.6</v>
      </c>
      <c r="J25" s="155">
        <v>9</v>
      </c>
      <c r="K25" s="56">
        <f t="shared" si="0"/>
        <v>4176</v>
      </c>
      <c r="L25" s="174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464</v>
      </c>
      <c r="G26" s="235"/>
      <c r="H26" s="67">
        <v>6.2</v>
      </c>
      <c r="I26" s="67">
        <v>6.3</v>
      </c>
      <c r="J26" s="155">
        <v>8</v>
      </c>
      <c r="K26" s="56">
        <f t="shared" si="0"/>
        <v>3712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232</v>
      </c>
      <c r="G27" s="235"/>
      <c r="H27" s="67">
        <v>29.6</v>
      </c>
      <c r="I27" s="67">
        <v>30.2</v>
      </c>
      <c r="J27" s="155">
        <v>12</v>
      </c>
      <c r="K27" s="56">
        <f t="shared" si="0"/>
        <v>2784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232</v>
      </c>
      <c r="G28" s="235"/>
      <c r="H28" s="67">
        <v>29.6</v>
      </c>
      <c r="I28" s="67">
        <v>30.2</v>
      </c>
      <c r="J28" s="155">
        <v>12</v>
      </c>
      <c r="K28" s="56">
        <f t="shared" si="0"/>
        <v>2784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232</v>
      </c>
      <c r="G29" s="235"/>
      <c r="H29" s="67">
        <v>0.36</v>
      </c>
      <c r="I29" s="67">
        <v>0.4</v>
      </c>
      <c r="J29" s="155">
        <v>1</v>
      </c>
      <c r="K29" s="56">
        <f t="shared" si="0"/>
        <v>232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928</v>
      </c>
      <c r="G30" s="235"/>
      <c r="H30" s="67">
        <v>54.6</v>
      </c>
      <c r="I30" s="67">
        <v>55.4</v>
      </c>
      <c r="J30" s="155">
        <v>3.3</v>
      </c>
      <c r="K30" s="56">
        <f t="shared" si="0"/>
        <v>3062.3999999999996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4640</v>
      </c>
      <c r="G31" s="58">
        <f>SUM(G17:G30)</f>
        <v>232</v>
      </c>
      <c r="H31" s="70">
        <f>SUM(H17:H30)</f>
        <v>2366.2300000000005</v>
      </c>
      <c r="I31" s="70">
        <f>SUM(I17:I30)</f>
        <v>2370.56</v>
      </c>
      <c r="J31" s="136"/>
      <c r="K31" s="59">
        <f>SUM(K17:K30)</f>
        <v>197199.99999999997</v>
      </c>
      <c r="L31" s="174"/>
    </row>
    <row r="32" spans="1:12" ht="18" customHeight="1">
      <c r="A32" s="255" t="s">
        <v>135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7"/>
      <c r="L32" s="174"/>
    </row>
    <row r="33" spans="1:12">
      <c r="A33" s="54">
        <v>15</v>
      </c>
      <c r="B33" s="47">
        <v>8524110029</v>
      </c>
      <c r="C33" s="55" t="s">
        <v>23</v>
      </c>
      <c r="D33" s="168" t="s">
        <v>186</v>
      </c>
      <c r="E33" s="169" t="s">
        <v>187</v>
      </c>
      <c r="F33" s="130">
        <v>196</v>
      </c>
      <c r="G33" s="235">
        <v>196</v>
      </c>
      <c r="H33" s="67">
        <v>2280.84</v>
      </c>
      <c r="I33" s="67">
        <v>2280.94</v>
      </c>
      <c r="J33" s="171">
        <v>951.1</v>
      </c>
      <c r="K33" s="56">
        <f>F33*J33</f>
        <v>186415.6</v>
      </c>
      <c r="L33" s="174"/>
    </row>
    <row r="34" spans="1:12">
      <c r="A34" s="54">
        <v>16</v>
      </c>
      <c r="B34" s="48">
        <v>4819100000</v>
      </c>
      <c r="C34" s="55" t="s">
        <v>23</v>
      </c>
      <c r="D34" s="158" t="s">
        <v>29</v>
      </c>
      <c r="E34" s="156" t="s">
        <v>30</v>
      </c>
      <c r="F34" s="130">
        <v>196</v>
      </c>
      <c r="G34" s="235"/>
      <c r="H34" s="67">
        <v>660</v>
      </c>
      <c r="I34" s="67">
        <v>660</v>
      </c>
      <c r="J34" s="155">
        <v>29</v>
      </c>
      <c r="K34" s="56">
        <f t="shared" ref="K34:K46" si="1">F34*J34</f>
        <v>5684</v>
      </c>
      <c r="L34" s="174"/>
    </row>
    <row r="35" spans="1:12">
      <c r="A35" s="54">
        <v>17</v>
      </c>
      <c r="B35" s="49">
        <v>8544429009</v>
      </c>
      <c r="C35" s="55" t="s">
        <v>23</v>
      </c>
      <c r="D35" s="158" t="s">
        <v>50</v>
      </c>
      <c r="E35" s="156" t="s">
        <v>51</v>
      </c>
      <c r="F35" s="130">
        <v>196</v>
      </c>
      <c r="G35" s="235"/>
      <c r="H35" s="67">
        <v>0.7</v>
      </c>
      <c r="I35" s="67">
        <v>0.8</v>
      </c>
      <c r="J35" s="154">
        <v>8</v>
      </c>
      <c r="K35" s="56">
        <f t="shared" si="1"/>
        <v>1568</v>
      </c>
      <c r="L35" s="174"/>
    </row>
    <row r="36" spans="1:12">
      <c r="A36" s="54">
        <v>18</v>
      </c>
      <c r="B36" s="49">
        <v>8518210000</v>
      </c>
      <c r="C36" s="55" t="s">
        <v>23</v>
      </c>
      <c r="D36" s="158" t="s">
        <v>49</v>
      </c>
      <c r="E36" s="159" t="s">
        <v>32</v>
      </c>
      <c r="F36" s="130">
        <v>392</v>
      </c>
      <c r="G36" s="235"/>
      <c r="H36" s="67">
        <v>52.8</v>
      </c>
      <c r="I36" s="67">
        <v>54.2</v>
      </c>
      <c r="J36" s="155">
        <v>25.95</v>
      </c>
      <c r="K36" s="56">
        <f t="shared" si="1"/>
        <v>10172.4</v>
      </c>
      <c r="L36" s="174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30">
        <v>196</v>
      </c>
      <c r="G37" s="235"/>
      <c r="H37" s="67">
        <v>5.2799999999999994</v>
      </c>
      <c r="I37" s="67">
        <v>5.4</v>
      </c>
      <c r="J37" s="155">
        <v>3</v>
      </c>
      <c r="K37" s="56">
        <f t="shared" si="1"/>
        <v>588</v>
      </c>
      <c r="L37" s="174"/>
    </row>
    <row r="38" spans="1:12">
      <c r="A38" s="54">
        <v>20</v>
      </c>
      <c r="B38" s="41">
        <v>8537109800</v>
      </c>
      <c r="C38" s="55" t="s">
        <v>23</v>
      </c>
      <c r="D38" s="158" t="s">
        <v>35</v>
      </c>
      <c r="E38" s="159" t="s">
        <v>36</v>
      </c>
      <c r="F38" s="130">
        <v>196</v>
      </c>
      <c r="G38" s="235"/>
      <c r="H38" s="67">
        <v>0.86</v>
      </c>
      <c r="I38" s="67">
        <v>1</v>
      </c>
      <c r="J38" s="155">
        <v>10</v>
      </c>
      <c r="K38" s="56">
        <f t="shared" si="1"/>
        <v>1960</v>
      </c>
      <c r="L38" s="174"/>
    </row>
    <row r="39" spans="1:12">
      <c r="A39" s="54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130">
        <v>196</v>
      </c>
      <c r="G39" s="235"/>
      <c r="H39" s="67">
        <v>1.6</v>
      </c>
      <c r="I39" s="67">
        <v>1.7</v>
      </c>
      <c r="J39" s="155">
        <v>3</v>
      </c>
      <c r="K39" s="56">
        <f t="shared" si="1"/>
        <v>588</v>
      </c>
      <c r="L39" s="174"/>
    </row>
    <row r="40" spans="1:12">
      <c r="A40" s="54">
        <v>22</v>
      </c>
      <c r="B40" s="50">
        <v>8544429009</v>
      </c>
      <c r="C40" s="55" t="s">
        <v>23</v>
      </c>
      <c r="D40" s="158" t="s">
        <v>39</v>
      </c>
      <c r="E40" s="159" t="s">
        <v>24</v>
      </c>
      <c r="F40" s="130">
        <v>196</v>
      </c>
      <c r="G40" s="235"/>
      <c r="H40" s="67">
        <v>0.53</v>
      </c>
      <c r="I40" s="67">
        <v>0.64</v>
      </c>
      <c r="J40" s="155">
        <v>2</v>
      </c>
      <c r="K40" s="56">
        <f t="shared" si="1"/>
        <v>392</v>
      </c>
      <c r="L40" s="174"/>
    </row>
    <row r="41" spans="1:12">
      <c r="A41" s="54">
        <v>23</v>
      </c>
      <c r="B41" s="50">
        <v>7616999008</v>
      </c>
      <c r="C41" s="55" t="s">
        <v>23</v>
      </c>
      <c r="D41" s="158" t="s">
        <v>107</v>
      </c>
      <c r="E41" s="161" t="s">
        <v>157</v>
      </c>
      <c r="F41" s="130">
        <v>392</v>
      </c>
      <c r="G41" s="235"/>
      <c r="H41" s="67">
        <v>59.8</v>
      </c>
      <c r="I41" s="67">
        <v>60.2</v>
      </c>
      <c r="J41" s="154">
        <v>15</v>
      </c>
      <c r="K41" s="56">
        <f t="shared" si="1"/>
        <v>5880</v>
      </c>
      <c r="L41" s="174"/>
    </row>
    <row r="42" spans="1:12">
      <c r="A42" s="54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130">
        <v>392</v>
      </c>
      <c r="G42" s="235"/>
      <c r="H42" s="67">
        <v>6.6</v>
      </c>
      <c r="I42" s="67">
        <v>6.8</v>
      </c>
      <c r="J42" s="155">
        <v>12</v>
      </c>
      <c r="K42" s="56">
        <f t="shared" si="1"/>
        <v>4704</v>
      </c>
      <c r="L42" s="174"/>
    </row>
    <row r="43" spans="1:12">
      <c r="A43" s="54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130">
        <v>196</v>
      </c>
      <c r="G43" s="235"/>
      <c r="H43" s="67">
        <v>103.83999999999999</v>
      </c>
      <c r="I43" s="67">
        <v>105</v>
      </c>
      <c r="J43" s="155">
        <v>22</v>
      </c>
      <c r="K43" s="56">
        <f t="shared" si="1"/>
        <v>4312</v>
      </c>
      <c r="L43" s="174"/>
    </row>
    <row r="44" spans="1:12">
      <c r="A44" s="54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130">
        <v>196</v>
      </c>
      <c r="G44" s="235"/>
      <c r="H44" s="67">
        <v>103.83999999999999</v>
      </c>
      <c r="I44" s="67">
        <v>105</v>
      </c>
      <c r="J44" s="155">
        <v>22</v>
      </c>
      <c r="K44" s="56">
        <f t="shared" si="1"/>
        <v>4312</v>
      </c>
      <c r="L44" s="174"/>
    </row>
    <row r="45" spans="1:12">
      <c r="A45" s="54">
        <v>27</v>
      </c>
      <c r="B45" s="50">
        <v>3923210000</v>
      </c>
      <c r="C45" s="55" t="s">
        <v>23</v>
      </c>
      <c r="D45" s="162" t="s">
        <v>47</v>
      </c>
      <c r="E45" s="167" t="s">
        <v>48</v>
      </c>
      <c r="F45" s="130">
        <v>196</v>
      </c>
      <c r="G45" s="235"/>
      <c r="H45" s="67">
        <v>26.4</v>
      </c>
      <c r="I45" s="67">
        <v>26.6</v>
      </c>
      <c r="J45" s="155">
        <v>4</v>
      </c>
      <c r="K45" s="56">
        <f t="shared" si="1"/>
        <v>784</v>
      </c>
      <c r="L45" s="174"/>
    </row>
    <row r="46" spans="1:12">
      <c r="A46" s="54">
        <v>28</v>
      </c>
      <c r="B46" s="52">
        <v>3919900000</v>
      </c>
      <c r="C46" s="55" t="s">
        <v>23</v>
      </c>
      <c r="D46" s="158" t="s">
        <v>60</v>
      </c>
      <c r="E46" s="170" t="s">
        <v>55</v>
      </c>
      <c r="F46" s="130">
        <v>1568</v>
      </c>
      <c r="G46" s="235"/>
      <c r="H46" s="67">
        <v>211.2</v>
      </c>
      <c r="I46" s="67">
        <v>212.2</v>
      </c>
      <c r="J46" s="155">
        <v>5</v>
      </c>
      <c r="K46" s="56">
        <f t="shared" si="1"/>
        <v>7840</v>
      </c>
      <c r="L46" s="174"/>
    </row>
    <row r="47" spans="1:12">
      <c r="A47" s="236" t="s">
        <v>59</v>
      </c>
      <c r="B47" s="236"/>
      <c r="C47" s="236"/>
      <c r="D47" s="236"/>
      <c r="E47" s="236"/>
      <c r="F47" s="58">
        <f>SUM(F33:F46)</f>
        <v>4704</v>
      </c>
      <c r="G47" s="58">
        <f>SUM(G33:G46)</f>
        <v>196</v>
      </c>
      <c r="H47" s="70">
        <f>SUM(H33:H46)</f>
        <v>3514.2900000000009</v>
      </c>
      <c r="I47" s="70">
        <f>SUM(I33:I46)</f>
        <v>3520.4799999999996</v>
      </c>
      <c r="J47" s="136"/>
      <c r="K47" s="59">
        <f>SUM(K33:K46)</f>
        <v>235200</v>
      </c>
      <c r="L47" s="174"/>
    </row>
    <row r="48" spans="1:12">
      <c r="A48" s="54"/>
      <c r="B48" s="209" t="s">
        <v>25</v>
      </c>
      <c r="C48" s="210"/>
      <c r="D48" s="210"/>
      <c r="E48" s="210"/>
      <c r="F48" s="64"/>
      <c r="G48" s="60"/>
      <c r="H48" s="60"/>
      <c r="I48" s="60"/>
      <c r="J48" s="61"/>
      <c r="K48" s="56">
        <v>48624.84</v>
      </c>
    </row>
    <row r="49" spans="1:11">
      <c r="A49" s="54"/>
      <c r="B49" s="204" t="s">
        <v>26</v>
      </c>
      <c r="C49" s="205"/>
      <c r="D49" s="206"/>
      <c r="E49" s="29"/>
      <c r="F49" s="62">
        <f>F31+F47</f>
        <v>9344</v>
      </c>
      <c r="G49" s="62">
        <f>G31+G33</f>
        <v>428</v>
      </c>
      <c r="H49" s="63">
        <f>H31+H47</f>
        <v>5880.5200000000013</v>
      </c>
      <c r="I49" s="63">
        <f>I31+I47</f>
        <v>5891.0399999999991</v>
      </c>
      <c r="J49" s="63"/>
      <c r="K49" s="63">
        <f>K31+K48+K47</f>
        <v>481024.83999999997</v>
      </c>
    </row>
    <row r="51" spans="1:11">
      <c r="B51" s="207" t="s">
        <v>54</v>
      </c>
      <c r="C51" s="207"/>
      <c r="D51" s="207"/>
      <c r="E51" s="207"/>
      <c r="F51" s="207"/>
      <c r="G51" s="207"/>
      <c r="H51" s="73"/>
      <c r="I51" s="73"/>
      <c r="J51" s="20"/>
      <c r="K51" s="20"/>
    </row>
    <row r="52" spans="1:11">
      <c r="B52" s="12" t="s">
        <v>52</v>
      </c>
      <c r="C52" s="17"/>
      <c r="D52" s="17"/>
      <c r="E52" s="73"/>
      <c r="F52" s="17"/>
      <c r="G52" s="20"/>
      <c r="H52" s="20"/>
      <c r="I52" s="36"/>
      <c r="J52" s="20"/>
      <c r="K52" s="36"/>
    </row>
    <row r="53" spans="1:11">
      <c r="B53" s="12" t="s">
        <v>53</v>
      </c>
      <c r="C53" s="73"/>
      <c r="D53" s="73"/>
      <c r="E53" s="73"/>
      <c r="F53" s="73"/>
      <c r="G53" s="73"/>
      <c r="H53" s="74"/>
      <c r="I53" s="74"/>
      <c r="J53" s="20"/>
      <c r="K53" s="20"/>
    </row>
    <row r="54" spans="1:11" ht="15" customHeight="1">
      <c r="B54" s="73"/>
      <c r="C54" s="12"/>
      <c r="D54" s="12"/>
      <c r="E54" s="12"/>
      <c r="F54" s="12"/>
      <c r="G54" s="75"/>
      <c r="H54" s="73"/>
      <c r="I54" s="73"/>
      <c r="J54" s="36"/>
      <c r="K54" s="36"/>
    </row>
    <row r="55" spans="1:11">
      <c r="B55" s="73"/>
      <c r="C55" s="12"/>
      <c r="D55" s="12"/>
      <c r="E55" s="12"/>
      <c r="F55" s="12"/>
      <c r="G55" s="75"/>
      <c r="H55" s="73"/>
      <c r="I55" s="73"/>
      <c r="J55" s="20"/>
      <c r="K55" s="20"/>
    </row>
    <row r="56" spans="1:11">
      <c r="B56" s="20"/>
      <c r="C56" s="17"/>
      <c r="D56" s="17"/>
      <c r="E56" s="76" t="s">
        <v>27</v>
      </c>
      <c r="F56" s="208" t="s">
        <v>28</v>
      </c>
      <c r="G56" s="208"/>
      <c r="H56" s="208"/>
      <c r="I56" s="73"/>
      <c r="J56" s="20"/>
      <c r="K56" s="20"/>
    </row>
    <row r="57" spans="1:11">
      <c r="B57" s="20"/>
      <c r="C57" s="17"/>
      <c r="D57" s="17"/>
      <c r="E57" s="17"/>
      <c r="F57" s="208"/>
      <c r="G57" s="208"/>
      <c r="H57" s="208"/>
      <c r="I57" s="73"/>
      <c r="J57" s="20"/>
      <c r="K57" s="20"/>
    </row>
    <row r="58" spans="1:11">
      <c r="B58" s="73"/>
      <c r="C58" s="73"/>
      <c r="D58" s="73"/>
      <c r="E58" s="73"/>
      <c r="F58" s="208"/>
      <c r="G58" s="208"/>
      <c r="H58" s="208"/>
      <c r="I58" s="73"/>
      <c r="J58" s="73"/>
      <c r="K58" s="73"/>
    </row>
    <row r="59" spans="1:11"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1">
      <c r="B60" s="73"/>
      <c r="C60" s="73"/>
      <c r="D60" s="73"/>
      <c r="E60" s="73"/>
      <c r="F60" s="208"/>
      <c r="G60" s="208"/>
      <c r="H60" s="208"/>
      <c r="I60" s="73"/>
      <c r="J60" s="73"/>
      <c r="K60" s="73"/>
    </row>
  </sheetData>
  <mergeCells count="18">
    <mergeCell ref="F56:H60"/>
    <mergeCell ref="C8:E10"/>
    <mergeCell ref="G8:K10"/>
    <mergeCell ref="A16:K16"/>
    <mergeCell ref="G17:G30"/>
    <mergeCell ref="A31:E31"/>
    <mergeCell ref="A32:K32"/>
    <mergeCell ref="G33:G46"/>
    <mergeCell ref="A47:E47"/>
    <mergeCell ref="B48:E48"/>
    <mergeCell ref="B49:D49"/>
    <mergeCell ref="B51:G51"/>
    <mergeCell ref="C7:E7"/>
    <mergeCell ref="A1:K1"/>
    <mergeCell ref="B2:C2"/>
    <mergeCell ref="G2:H2"/>
    <mergeCell ref="J2:K2"/>
    <mergeCell ref="B5:F5"/>
  </mergeCells>
  <conditionalFormatting sqref="B2 G2">
    <cfRule type="containsBlanks" dxfId="96" priority="4">
      <formula>LEN(TRIM(B2))=0</formula>
    </cfRule>
  </conditionalFormatting>
  <conditionalFormatting sqref="C8:D8">
    <cfRule type="expression" dxfId="95" priority="5" stopIfTrue="1">
      <formula>LEN(TRIM(C8))=0</formula>
    </cfRule>
  </conditionalFormatting>
  <conditionalFormatting sqref="H17:J30 F17:F30">
    <cfRule type="expression" dxfId="94" priority="2" stopIfTrue="1">
      <formula>LEN(TRIM(F17))=0</formula>
    </cfRule>
  </conditionalFormatting>
  <conditionalFormatting sqref="G8">
    <cfRule type="expression" dxfId="93" priority="3" stopIfTrue="1">
      <formula>LEN(TRIM(G8))=0</formula>
    </cfRule>
  </conditionalFormatting>
  <conditionalFormatting sqref="J2:K2">
    <cfRule type="cellIs" dxfId="92" priority="6" operator="greaterThan">
      <formula>TODAY()</formula>
    </cfRule>
    <cfRule type="containsBlanks" dxfId="91" priority="7">
      <formula>LEN(TRIM(J2))=0</formula>
    </cfRule>
  </conditionalFormatting>
  <conditionalFormatting sqref="H33:J46 F33:F46">
    <cfRule type="expression" dxfId="90" priority="1" stopIfTrue="1">
      <formula>LEN(TRIM(F33))=0</formula>
    </cfRule>
  </conditionalFormatting>
  <pageMargins left="0.23622047244094491" right="0.23622047244094491" top="0.19685039370078741" bottom="0.19685039370078741" header="0.31496062992125984" footer="0.31496062992125984"/>
  <pageSetup paperSize="9" scale="5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7"/>
  <sheetViews>
    <sheetView view="pageBreakPreview" topLeftCell="A13" zoomScale="85" zoomScaleNormal="100" zoomScaleSheetLayoutView="85" workbookViewId="0">
      <selection activeCell="E21" sqref="E21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193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208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43" t="s">
        <v>192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45"/>
    </row>
    <row r="17" spans="1:12">
      <c r="A17" s="54">
        <v>1</v>
      </c>
      <c r="B17" s="47">
        <v>8524110029</v>
      </c>
      <c r="C17" s="55" t="s">
        <v>23</v>
      </c>
      <c r="D17" s="165" t="s">
        <v>190</v>
      </c>
      <c r="E17" s="166" t="s">
        <v>191</v>
      </c>
      <c r="F17" s="130">
        <v>322</v>
      </c>
      <c r="G17" s="235">
        <v>322</v>
      </c>
      <c r="H17" s="67">
        <v>1272.44</v>
      </c>
      <c r="I17" s="67">
        <v>1275.0999999999999</v>
      </c>
      <c r="J17" s="154">
        <v>334.1</v>
      </c>
      <c r="K17" s="56">
        <f>F17*J17</f>
        <v>107580.20000000001</v>
      </c>
      <c r="L17" s="174"/>
    </row>
    <row r="18" spans="1:12">
      <c r="A18" s="54">
        <v>2</v>
      </c>
      <c r="B18" s="48">
        <v>4819100000</v>
      </c>
      <c r="C18" s="55" t="s">
        <v>23</v>
      </c>
      <c r="D18" s="165" t="s">
        <v>29</v>
      </c>
      <c r="E18" s="156" t="s">
        <v>30</v>
      </c>
      <c r="F18" s="130">
        <v>322</v>
      </c>
      <c r="G18" s="235"/>
      <c r="H18" s="67">
        <v>193.2</v>
      </c>
      <c r="I18" s="67">
        <v>194.2</v>
      </c>
      <c r="J18" s="155">
        <v>7</v>
      </c>
      <c r="K18" s="56">
        <f t="shared" ref="K18:K27" si="0">F18*J18</f>
        <v>2254</v>
      </c>
      <c r="L18" s="174"/>
    </row>
    <row r="19" spans="1:12">
      <c r="A19" s="54">
        <v>3</v>
      </c>
      <c r="B19" s="49">
        <v>8544429009</v>
      </c>
      <c r="C19" s="55" t="s">
        <v>23</v>
      </c>
      <c r="D19" s="165" t="s">
        <v>50</v>
      </c>
      <c r="E19" s="156" t="s">
        <v>51</v>
      </c>
      <c r="F19" s="130">
        <v>322</v>
      </c>
      <c r="G19" s="235"/>
      <c r="H19" s="67">
        <v>0.8</v>
      </c>
      <c r="I19" s="67">
        <v>0.9</v>
      </c>
      <c r="J19" s="154">
        <v>5</v>
      </c>
      <c r="K19" s="56">
        <f t="shared" si="0"/>
        <v>1610</v>
      </c>
      <c r="L19" s="174"/>
    </row>
    <row r="20" spans="1:12">
      <c r="A20" s="54">
        <v>4</v>
      </c>
      <c r="B20" s="49">
        <v>8518210000</v>
      </c>
      <c r="C20" s="55" t="s">
        <v>23</v>
      </c>
      <c r="D20" s="165" t="s">
        <v>31</v>
      </c>
      <c r="E20" s="159" t="s">
        <v>32</v>
      </c>
      <c r="F20" s="130">
        <v>644</v>
      </c>
      <c r="G20" s="235"/>
      <c r="H20" s="67">
        <v>51.52</v>
      </c>
      <c r="I20" s="67">
        <v>52.1</v>
      </c>
      <c r="J20" s="155">
        <v>6.7</v>
      </c>
      <c r="K20" s="56">
        <f t="shared" si="0"/>
        <v>4314.8</v>
      </c>
      <c r="L20" s="174"/>
    </row>
    <row r="21" spans="1:12">
      <c r="A21" s="54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130">
        <v>322</v>
      </c>
      <c r="G21" s="235"/>
      <c r="H21" s="67">
        <v>1.0900000000000001</v>
      </c>
      <c r="I21" s="67">
        <v>1.1000000000000001</v>
      </c>
      <c r="J21" s="155">
        <v>2</v>
      </c>
      <c r="K21" s="56">
        <f t="shared" si="0"/>
        <v>644</v>
      </c>
      <c r="L21" s="174"/>
    </row>
    <row r="22" spans="1:12">
      <c r="A22" s="54">
        <v>6</v>
      </c>
      <c r="B22" s="41">
        <v>8537109800</v>
      </c>
      <c r="C22" s="55" t="s">
        <v>23</v>
      </c>
      <c r="D22" s="165" t="s">
        <v>35</v>
      </c>
      <c r="E22" s="159" t="s">
        <v>36</v>
      </c>
      <c r="F22" s="130">
        <v>322</v>
      </c>
      <c r="G22" s="235"/>
      <c r="H22" s="67">
        <v>1.29</v>
      </c>
      <c r="I22" s="67">
        <v>1.32</v>
      </c>
      <c r="J22" s="155">
        <v>7</v>
      </c>
      <c r="K22" s="56">
        <f t="shared" si="0"/>
        <v>2254</v>
      </c>
      <c r="L22" s="174"/>
    </row>
    <row r="23" spans="1:12">
      <c r="A23" s="54">
        <v>7</v>
      </c>
      <c r="B23" s="50">
        <v>8544429009</v>
      </c>
      <c r="C23" s="55" t="s">
        <v>23</v>
      </c>
      <c r="D23" s="165" t="s">
        <v>39</v>
      </c>
      <c r="E23" s="159" t="s">
        <v>24</v>
      </c>
      <c r="F23" s="130">
        <v>322</v>
      </c>
      <c r="G23" s="235"/>
      <c r="H23" s="67">
        <v>0.45</v>
      </c>
      <c r="I23" s="67">
        <v>0.53</v>
      </c>
      <c r="J23" s="155">
        <v>2</v>
      </c>
      <c r="K23" s="56">
        <f t="shared" si="0"/>
        <v>644</v>
      </c>
      <c r="L23" s="174"/>
    </row>
    <row r="24" spans="1:12">
      <c r="A24" s="54">
        <v>8</v>
      </c>
      <c r="B24" s="51">
        <v>8529904900</v>
      </c>
      <c r="C24" s="55" t="s">
        <v>23</v>
      </c>
      <c r="D24" s="165" t="s">
        <v>109</v>
      </c>
      <c r="E24" s="163" t="s">
        <v>44</v>
      </c>
      <c r="F24" s="130">
        <v>322</v>
      </c>
      <c r="G24" s="235"/>
      <c r="H24" s="67">
        <v>41.8</v>
      </c>
      <c r="I24" s="67">
        <v>42</v>
      </c>
      <c r="J24" s="155">
        <v>11</v>
      </c>
      <c r="K24" s="56">
        <f t="shared" si="0"/>
        <v>3542</v>
      </c>
      <c r="L24" s="174"/>
    </row>
    <row r="25" spans="1:12">
      <c r="A25" s="54">
        <v>9</v>
      </c>
      <c r="B25" s="51">
        <v>8529904900</v>
      </c>
      <c r="C25" s="55" t="s">
        <v>23</v>
      </c>
      <c r="D25" s="165" t="s">
        <v>110</v>
      </c>
      <c r="E25" s="163" t="s">
        <v>46</v>
      </c>
      <c r="F25" s="130">
        <v>322</v>
      </c>
      <c r="G25" s="235"/>
      <c r="H25" s="67">
        <v>41.8</v>
      </c>
      <c r="I25" s="67">
        <v>42</v>
      </c>
      <c r="J25" s="155">
        <v>11</v>
      </c>
      <c r="K25" s="56">
        <f t="shared" si="0"/>
        <v>3542</v>
      </c>
      <c r="L25" s="174"/>
    </row>
    <row r="26" spans="1:12">
      <c r="A26" s="54">
        <v>10</v>
      </c>
      <c r="B26" s="50">
        <v>3923210000</v>
      </c>
      <c r="C26" s="55" t="s">
        <v>23</v>
      </c>
      <c r="D26" s="165" t="s">
        <v>47</v>
      </c>
      <c r="E26" s="167" t="s">
        <v>48</v>
      </c>
      <c r="F26" s="130">
        <v>322</v>
      </c>
      <c r="G26" s="235"/>
      <c r="H26" s="67">
        <v>12.88</v>
      </c>
      <c r="I26" s="67">
        <v>13.1</v>
      </c>
      <c r="J26" s="155">
        <v>1.5</v>
      </c>
      <c r="K26" s="56">
        <f t="shared" si="0"/>
        <v>483</v>
      </c>
      <c r="L26" s="174"/>
    </row>
    <row r="27" spans="1:12">
      <c r="A27" s="54">
        <v>11</v>
      </c>
      <c r="B27" s="52">
        <v>3919900000</v>
      </c>
      <c r="C27" s="55" t="s">
        <v>23</v>
      </c>
      <c r="D27" s="165" t="s">
        <v>60</v>
      </c>
      <c r="E27" s="156" t="s">
        <v>55</v>
      </c>
      <c r="F27" s="130">
        <v>644</v>
      </c>
      <c r="G27" s="235"/>
      <c r="H27" s="67">
        <v>90.160000000000011</v>
      </c>
      <c r="I27" s="67">
        <v>90.5</v>
      </c>
      <c r="J27" s="155">
        <v>3</v>
      </c>
      <c r="K27" s="56">
        <f t="shared" si="0"/>
        <v>1932</v>
      </c>
      <c r="L27" s="174"/>
    </row>
    <row r="28" spans="1:12">
      <c r="A28" s="236" t="s">
        <v>59</v>
      </c>
      <c r="B28" s="236"/>
      <c r="C28" s="236"/>
      <c r="D28" s="236"/>
      <c r="E28" s="236"/>
      <c r="F28" s="58">
        <f>SUM(F17:F27)</f>
        <v>4186</v>
      </c>
      <c r="G28" s="58">
        <f>SUM(G17:G27)</f>
        <v>322</v>
      </c>
      <c r="H28" s="70">
        <f>SUM(H17:H27)</f>
        <v>1707.43</v>
      </c>
      <c r="I28" s="70">
        <f>SUM(I17:I27)</f>
        <v>1712.8499999999997</v>
      </c>
      <c r="J28" s="136"/>
      <c r="K28" s="59">
        <f>SUM(K17:K27)</f>
        <v>128800.00000000001</v>
      </c>
      <c r="L28" s="174"/>
    </row>
    <row r="29" spans="1:12" ht="18" customHeight="1">
      <c r="A29" s="255" t="s">
        <v>135</v>
      </c>
      <c r="B29" s="256"/>
      <c r="C29" s="256"/>
      <c r="D29" s="256"/>
      <c r="E29" s="256"/>
      <c r="F29" s="256"/>
      <c r="G29" s="256"/>
      <c r="H29" s="256"/>
      <c r="I29" s="256"/>
      <c r="J29" s="256"/>
      <c r="K29" s="257"/>
      <c r="L29" s="174"/>
    </row>
    <row r="30" spans="1:12">
      <c r="A30" s="54">
        <v>12</v>
      </c>
      <c r="B30" s="47">
        <v>8524110029</v>
      </c>
      <c r="C30" s="55" t="s">
        <v>23</v>
      </c>
      <c r="D30" s="168" t="s">
        <v>186</v>
      </c>
      <c r="E30" s="169" t="s">
        <v>187</v>
      </c>
      <c r="F30" s="130">
        <v>202</v>
      </c>
      <c r="G30" s="235">
        <v>202</v>
      </c>
      <c r="H30" s="67">
        <v>2682.5</v>
      </c>
      <c r="I30" s="67">
        <v>2683.44</v>
      </c>
      <c r="J30" s="171">
        <v>951.1</v>
      </c>
      <c r="K30" s="56">
        <f>F30*J30</f>
        <v>192122.2</v>
      </c>
      <c r="L30" s="174"/>
    </row>
    <row r="31" spans="1:12">
      <c r="A31" s="54">
        <v>13</v>
      </c>
      <c r="B31" s="48">
        <v>4819100000</v>
      </c>
      <c r="C31" s="55" t="s">
        <v>23</v>
      </c>
      <c r="D31" s="158" t="s">
        <v>29</v>
      </c>
      <c r="E31" s="156" t="s">
        <v>30</v>
      </c>
      <c r="F31" s="130">
        <v>202</v>
      </c>
      <c r="G31" s="235"/>
      <c r="H31" s="67">
        <v>673.2</v>
      </c>
      <c r="I31" s="67">
        <v>673.2</v>
      </c>
      <c r="J31" s="155">
        <v>29</v>
      </c>
      <c r="K31" s="56">
        <f t="shared" ref="K31:K43" si="1">F31*J31</f>
        <v>5858</v>
      </c>
      <c r="L31" s="174"/>
    </row>
    <row r="32" spans="1:12">
      <c r="A32" s="54">
        <v>14</v>
      </c>
      <c r="B32" s="49">
        <v>8544429009</v>
      </c>
      <c r="C32" s="55" t="s">
        <v>23</v>
      </c>
      <c r="D32" s="158" t="s">
        <v>50</v>
      </c>
      <c r="E32" s="156" t="s">
        <v>51</v>
      </c>
      <c r="F32" s="130">
        <v>202</v>
      </c>
      <c r="G32" s="235"/>
      <c r="H32" s="67">
        <v>0.71</v>
      </c>
      <c r="I32" s="67">
        <v>0.8</v>
      </c>
      <c r="J32" s="154">
        <v>8</v>
      </c>
      <c r="K32" s="56">
        <f t="shared" si="1"/>
        <v>1616</v>
      </c>
      <c r="L32" s="174"/>
    </row>
    <row r="33" spans="1:12">
      <c r="A33" s="54">
        <v>15</v>
      </c>
      <c r="B33" s="49">
        <v>8518210000</v>
      </c>
      <c r="C33" s="55" t="s">
        <v>23</v>
      </c>
      <c r="D33" s="158" t="s">
        <v>49</v>
      </c>
      <c r="E33" s="159" t="s">
        <v>32</v>
      </c>
      <c r="F33" s="130">
        <v>404</v>
      </c>
      <c r="G33" s="235"/>
      <c r="H33" s="67">
        <v>53.8</v>
      </c>
      <c r="I33" s="67">
        <v>54.2</v>
      </c>
      <c r="J33" s="155">
        <v>25.95</v>
      </c>
      <c r="K33" s="56">
        <f t="shared" si="1"/>
        <v>10483.799999999999</v>
      </c>
      <c r="L33" s="174"/>
    </row>
    <row r="34" spans="1:12">
      <c r="A34" s="54">
        <v>16</v>
      </c>
      <c r="B34" s="50">
        <v>8544429009</v>
      </c>
      <c r="C34" s="55" t="s">
        <v>23</v>
      </c>
      <c r="D34" s="156" t="s">
        <v>33</v>
      </c>
      <c r="E34" s="156" t="s">
        <v>34</v>
      </c>
      <c r="F34" s="130">
        <v>202</v>
      </c>
      <c r="G34" s="235"/>
      <c r="H34" s="67">
        <v>5.3</v>
      </c>
      <c r="I34" s="67">
        <v>5.4</v>
      </c>
      <c r="J34" s="155">
        <v>3</v>
      </c>
      <c r="K34" s="56">
        <f t="shared" si="1"/>
        <v>606</v>
      </c>
      <c r="L34" s="174"/>
    </row>
    <row r="35" spans="1:12">
      <c r="A35" s="54">
        <v>17</v>
      </c>
      <c r="B35" s="41">
        <v>8537109800</v>
      </c>
      <c r="C35" s="55" t="s">
        <v>23</v>
      </c>
      <c r="D35" s="158" t="s">
        <v>35</v>
      </c>
      <c r="E35" s="159" t="s">
        <v>36</v>
      </c>
      <c r="F35" s="130">
        <v>202</v>
      </c>
      <c r="G35" s="235"/>
      <c r="H35" s="67">
        <v>0.88</v>
      </c>
      <c r="I35" s="67">
        <v>1</v>
      </c>
      <c r="J35" s="155">
        <v>10</v>
      </c>
      <c r="K35" s="56">
        <f t="shared" si="1"/>
        <v>2020</v>
      </c>
      <c r="L35" s="174"/>
    </row>
    <row r="36" spans="1:12">
      <c r="A36" s="54">
        <v>18</v>
      </c>
      <c r="B36" s="50">
        <v>8544429009</v>
      </c>
      <c r="C36" s="55" t="s">
        <v>23</v>
      </c>
      <c r="D36" s="156" t="s">
        <v>37</v>
      </c>
      <c r="E36" s="159" t="s">
        <v>38</v>
      </c>
      <c r="F36" s="130">
        <v>202</v>
      </c>
      <c r="G36" s="235"/>
      <c r="H36" s="67">
        <v>1.6</v>
      </c>
      <c r="I36" s="67">
        <v>1.7</v>
      </c>
      <c r="J36" s="155">
        <v>3</v>
      </c>
      <c r="K36" s="56">
        <f t="shared" si="1"/>
        <v>606</v>
      </c>
      <c r="L36" s="174"/>
    </row>
    <row r="37" spans="1:12">
      <c r="A37" s="54">
        <v>19</v>
      </c>
      <c r="B37" s="50">
        <v>8544429009</v>
      </c>
      <c r="C37" s="55" t="s">
        <v>23</v>
      </c>
      <c r="D37" s="158" t="s">
        <v>39</v>
      </c>
      <c r="E37" s="159" t="s">
        <v>24</v>
      </c>
      <c r="F37" s="130">
        <v>202</v>
      </c>
      <c r="G37" s="235"/>
      <c r="H37" s="67">
        <v>0.54</v>
      </c>
      <c r="I37" s="67">
        <v>0.6</v>
      </c>
      <c r="J37" s="155">
        <v>2</v>
      </c>
      <c r="K37" s="56">
        <f t="shared" si="1"/>
        <v>404</v>
      </c>
      <c r="L37" s="174"/>
    </row>
    <row r="38" spans="1:12">
      <c r="A38" s="54">
        <v>20</v>
      </c>
      <c r="B38" s="50">
        <v>7616999008</v>
      </c>
      <c r="C38" s="55" t="s">
        <v>23</v>
      </c>
      <c r="D38" s="158" t="s">
        <v>107</v>
      </c>
      <c r="E38" s="161" t="s">
        <v>157</v>
      </c>
      <c r="F38" s="130">
        <v>404</v>
      </c>
      <c r="G38" s="235"/>
      <c r="H38" s="67">
        <v>61</v>
      </c>
      <c r="I38" s="67">
        <v>61.5</v>
      </c>
      <c r="J38" s="154">
        <v>15</v>
      </c>
      <c r="K38" s="56">
        <f t="shared" si="1"/>
        <v>6060</v>
      </c>
      <c r="L38" s="174"/>
    </row>
    <row r="39" spans="1:12">
      <c r="A39" s="54">
        <v>21</v>
      </c>
      <c r="B39" s="50">
        <v>8302500000</v>
      </c>
      <c r="C39" s="55" t="s">
        <v>23</v>
      </c>
      <c r="D39" s="162" t="s">
        <v>158</v>
      </c>
      <c r="E39" s="159" t="s">
        <v>159</v>
      </c>
      <c r="F39" s="130">
        <v>404</v>
      </c>
      <c r="G39" s="235"/>
      <c r="H39" s="67">
        <v>6.7</v>
      </c>
      <c r="I39" s="67">
        <v>6.85</v>
      </c>
      <c r="J39" s="155">
        <v>12</v>
      </c>
      <c r="K39" s="56">
        <f t="shared" si="1"/>
        <v>4848</v>
      </c>
      <c r="L39" s="174"/>
    </row>
    <row r="40" spans="1:12">
      <c r="A40" s="54">
        <v>22</v>
      </c>
      <c r="B40" s="51">
        <v>8529904900</v>
      </c>
      <c r="C40" s="55" t="s">
        <v>23</v>
      </c>
      <c r="D40" s="156" t="s">
        <v>43</v>
      </c>
      <c r="E40" s="163" t="s">
        <v>44</v>
      </c>
      <c r="F40" s="130">
        <v>202</v>
      </c>
      <c r="G40" s="235"/>
      <c r="H40" s="67">
        <v>105.9</v>
      </c>
      <c r="I40" s="67">
        <v>106.2</v>
      </c>
      <c r="J40" s="155">
        <v>22</v>
      </c>
      <c r="K40" s="56">
        <f t="shared" si="1"/>
        <v>4444</v>
      </c>
      <c r="L40" s="174"/>
    </row>
    <row r="41" spans="1:12">
      <c r="A41" s="54">
        <v>23</v>
      </c>
      <c r="B41" s="51">
        <v>8529904900</v>
      </c>
      <c r="C41" s="55" t="s">
        <v>23</v>
      </c>
      <c r="D41" s="156" t="s">
        <v>45</v>
      </c>
      <c r="E41" s="163" t="s">
        <v>46</v>
      </c>
      <c r="F41" s="130">
        <v>202</v>
      </c>
      <c r="G41" s="235"/>
      <c r="H41" s="67">
        <v>105.9</v>
      </c>
      <c r="I41" s="67">
        <v>106.2</v>
      </c>
      <c r="J41" s="155">
        <v>22</v>
      </c>
      <c r="K41" s="56">
        <f t="shared" si="1"/>
        <v>4444</v>
      </c>
      <c r="L41" s="174"/>
    </row>
    <row r="42" spans="1:12">
      <c r="A42" s="54">
        <v>24</v>
      </c>
      <c r="B42" s="50">
        <v>3923210000</v>
      </c>
      <c r="C42" s="55" t="s">
        <v>23</v>
      </c>
      <c r="D42" s="162" t="s">
        <v>47</v>
      </c>
      <c r="E42" s="167" t="s">
        <v>48</v>
      </c>
      <c r="F42" s="130">
        <v>202</v>
      </c>
      <c r="G42" s="235"/>
      <c r="H42" s="67">
        <v>26.9</v>
      </c>
      <c r="I42" s="67">
        <v>27</v>
      </c>
      <c r="J42" s="155">
        <v>4</v>
      </c>
      <c r="K42" s="56">
        <f t="shared" si="1"/>
        <v>808</v>
      </c>
      <c r="L42" s="174"/>
    </row>
    <row r="43" spans="1:12">
      <c r="A43" s="54">
        <v>25</v>
      </c>
      <c r="B43" s="52">
        <v>3919900000</v>
      </c>
      <c r="C43" s="55" t="s">
        <v>23</v>
      </c>
      <c r="D43" s="158" t="s">
        <v>60</v>
      </c>
      <c r="E43" s="170" t="s">
        <v>55</v>
      </c>
      <c r="F43" s="130">
        <v>1616</v>
      </c>
      <c r="G43" s="235"/>
      <c r="H43" s="67">
        <v>215.4</v>
      </c>
      <c r="I43" s="67">
        <v>216.1</v>
      </c>
      <c r="J43" s="155">
        <v>5</v>
      </c>
      <c r="K43" s="56">
        <f t="shared" si="1"/>
        <v>8080</v>
      </c>
      <c r="L43" s="174"/>
    </row>
    <row r="44" spans="1:12">
      <c r="A44" s="236" t="s">
        <v>59</v>
      </c>
      <c r="B44" s="236"/>
      <c r="C44" s="236"/>
      <c r="D44" s="236"/>
      <c r="E44" s="236"/>
      <c r="F44" s="58">
        <f>SUM(F30:F43)</f>
        <v>4848</v>
      </c>
      <c r="G44" s="58">
        <f>SUM(G30:G43)</f>
        <v>202</v>
      </c>
      <c r="H44" s="70">
        <f>SUM(H30:H43)</f>
        <v>3940.3300000000004</v>
      </c>
      <c r="I44" s="70">
        <f>SUM(I30:I43)</f>
        <v>3944.1899999999996</v>
      </c>
      <c r="J44" s="136"/>
      <c r="K44" s="59">
        <f>SUM(K30:K43)</f>
        <v>242400</v>
      </c>
      <c r="L44" s="174"/>
    </row>
    <row r="45" spans="1:12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  <c r="L45" s="174"/>
    </row>
    <row r="46" spans="1:12">
      <c r="A46" s="54"/>
      <c r="B46" s="204" t="s">
        <v>26</v>
      </c>
      <c r="C46" s="205"/>
      <c r="D46" s="206"/>
      <c r="E46" s="29"/>
      <c r="F46" s="62">
        <f>F28+F44</f>
        <v>9034</v>
      </c>
      <c r="G46" s="62">
        <f>G28+G30</f>
        <v>524</v>
      </c>
      <c r="H46" s="63">
        <f>H28+H44</f>
        <v>5647.76</v>
      </c>
      <c r="I46" s="63">
        <f>I28+I44</f>
        <v>5657.0399999999991</v>
      </c>
      <c r="J46" s="63"/>
      <c r="K46" s="63">
        <f>K28+K45+K44</f>
        <v>419824.84</v>
      </c>
      <c r="L46" s="174"/>
    </row>
    <row r="48" spans="1:12"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</row>
    <row r="49" spans="2:11"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</row>
    <row r="50" spans="2:11"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</row>
    <row r="51" spans="2:11" ht="15" customHeight="1">
      <c r="B51" s="73"/>
      <c r="C51" s="12"/>
      <c r="D51" s="12"/>
      <c r="E51" s="12"/>
      <c r="F51" s="12"/>
      <c r="G51" s="75"/>
      <c r="H51" s="73"/>
      <c r="I51" s="73"/>
      <c r="J51" s="36"/>
      <c r="K51" s="36"/>
    </row>
    <row r="52" spans="2:11">
      <c r="B52" s="73"/>
      <c r="C52" s="12"/>
      <c r="D52" s="12"/>
      <c r="E52" s="12"/>
      <c r="F52" s="12"/>
      <c r="G52" s="75"/>
      <c r="H52" s="73"/>
      <c r="I52" s="73"/>
      <c r="J52" s="20"/>
      <c r="K52" s="20"/>
    </row>
    <row r="53" spans="2:11"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2:11"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2:11"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2:11"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2:11"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27"/>
    <mergeCell ref="A28:E28"/>
    <mergeCell ref="A29:K29"/>
    <mergeCell ref="G30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B2 G2">
    <cfRule type="containsBlanks" dxfId="89" priority="4">
      <formula>LEN(TRIM(B2))=0</formula>
    </cfRule>
  </conditionalFormatting>
  <conditionalFormatting sqref="C8:D8 H17:J27 F17:F27">
    <cfRule type="expression" dxfId="88" priority="5" stopIfTrue="1">
      <formula>LEN(TRIM(C8))=0</formula>
    </cfRule>
  </conditionalFormatting>
  <conditionalFormatting sqref="G8">
    <cfRule type="expression" dxfId="87" priority="3" stopIfTrue="1">
      <formula>LEN(TRIM(G8))=0</formula>
    </cfRule>
  </conditionalFormatting>
  <conditionalFormatting sqref="J2:K2">
    <cfRule type="cellIs" dxfId="86" priority="6" operator="greaterThan">
      <formula>TODAY()</formula>
    </cfRule>
    <cfRule type="containsBlanks" dxfId="85" priority="7">
      <formula>LEN(TRIM(J2))=0</formula>
    </cfRule>
  </conditionalFormatting>
  <conditionalFormatting sqref="H30:J43 F30:F43">
    <cfRule type="expression" dxfId="84" priority="1" stopIfTrue="1">
      <formula>LEN(TRIM(F30))=0</formula>
    </cfRule>
  </conditionalFormatting>
  <pageMargins left="0.23622047244094491" right="0.23622047244094491" top="0.19685039370078741" bottom="0.19685039370078741" header="0.31496062992125984" footer="0.31496062992125984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87"/>
  <sheetViews>
    <sheetView topLeftCell="A10" zoomScaleNormal="100" workbookViewId="0">
      <selection activeCell="B3" sqref="B3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195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242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64" t="s">
        <v>196</v>
      </c>
      <c r="B16" s="265"/>
      <c r="C16" s="265"/>
      <c r="D16" s="265"/>
      <c r="E16" s="265"/>
      <c r="F16" s="265"/>
      <c r="G16" s="265"/>
      <c r="H16" s="265"/>
      <c r="I16" s="265"/>
      <c r="J16" s="265"/>
      <c r="K16" s="266"/>
    </row>
    <row r="17" spans="1:12">
      <c r="A17" s="41">
        <v>1</v>
      </c>
      <c r="B17" s="47">
        <v>8524110029</v>
      </c>
      <c r="C17" s="55" t="s">
        <v>23</v>
      </c>
      <c r="D17" s="168" t="s">
        <v>197</v>
      </c>
      <c r="E17" s="169" t="s">
        <v>198</v>
      </c>
      <c r="F17" s="42">
        <v>96</v>
      </c>
      <c r="G17" s="214">
        <v>96</v>
      </c>
      <c r="H17" s="66">
        <v>1107.8399999999999</v>
      </c>
      <c r="I17" s="66">
        <v>1108.5</v>
      </c>
      <c r="J17" s="155">
        <v>1351.3</v>
      </c>
      <c r="K17" s="56">
        <f t="shared" ref="K17:K29" si="0">F17*J17</f>
        <v>129724.79999999999</v>
      </c>
      <c r="L17" s="174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96</v>
      </c>
      <c r="G18" s="215"/>
      <c r="H18" s="66">
        <v>238.07999999999998</v>
      </c>
      <c r="I18" s="66">
        <v>238.08</v>
      </c>
      <c r="J18" s="155">
        <v>22</v>
      </c>
      <c r="K18" s="56">
        <f t="shared" si="0"/>
        <v>2112</v>
      </c>
      <c r="L18" s="174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192</v>
      </c>
      <c r="G19" s="215"/>
      <c r="H19" s="66">
        <v>0.81119999999999992</v>
      </c>
      <c r="I19" s="66">
        <v>0.9</v>
      </c>
      <c r="J19" s="154">
        <v>7</v>
      </c>
      <c r="K19" s="56">
        <f t="shared" si="0"/>
        <v>1344</v>
      </c>
      <c r="L19" s="174"/>
    </row>
    <row r="20" spans="1:12">
      <c r="A20" s="41">
        <v>4</v>
      </c>
      <c r="B20" s="49">
        <v>8518210000</v>
      </c>
      <c r="C20" s="55" t="s">
        <v>23</v>
      </c>
      <c r="D20" s="156" t="s">
        <v>49</v>
      </c>
      <c r="E20" s="159" t="s">
        <v>32</v>
      </c>
      <c r="F20" s="42">
        <v>192</v>
      </c>
      <c r="G20" s="215"/>
      <c r="H20" s="66">
        <v>24.96</v>
      </c>
      <c r="I20" s="66">
        <v>25.1</v>
      </c>
      <c r="J20" s="155">
        <v>9</v>
      </c>
      <c r="K20" s="56">
        <f t="shared" si="0"/>
        <v>1728</v>
      </c>
      <c r="L20" s="174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96</v>
      </c>
      <c r="G21" s="215"/>
      <c r="H21" s="66">
        <v>0.1404</v>
      </c>
      <c r="I21" s="66">
        <v>0.15</v>
      </c>
      <c r="J21" s="155">
        <v>2.7</v>
      </c>
      <c r="K21" s="56">
        <f t="shared" si="0"/>
        <v>259.20000000000005</v>
      </c>
      <c r="L21" s="174"/>
    </row>
    <row r="22" spans="1:12" ht="15" customHeight="1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96</v>
      </c>
      <c r="G22" s="215"/>
      <c r="H22" s="66">
        <v>0.13</v>
      </c>
      <c r="I22" s="66">
        <v>0.14000000000000001</v>
      </c>
      <c r="J22" s="155">
        <v>9.8000000000000007</v>
      </c>
      <c r="K22" s="56">
        <f t="shared" si="0"/>
        <v>940.80000000000007</v>
      </c>
      <c r="L22" s="174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96</v>
      </c>
      <c r="G23" s="215"/>
      <c r="H23" s="66">
        <v>0.27560000000000001</v>
      </c>
      <c r="I23" s="66">
        <v>0.35</v>
      </c>
      <c r="J23" s="155">
        <v>2</v>
      </c>
      <c r="K23" s="56">
        <f t="shared" si="0"/>
        <v>192</v>
      </c>
      <c r="L23" s="174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96</v>
      </c>
      <c r="G24" s="215"/>
      <c r="H24" s="66">
        <v>0.1404</v>
      </c>
      <c r="I24" s="66">
        <v>0.2</v>
      </c>
      <c r="J24" s="155">
        <v>1</v>
      </c>
      <c r="K24" s="56">
        <f t="shared" si="0"/>
        <v>96</v>
      </c>
      <c r="L24" s="174"/>
    </row>
    <row r="25" spans="1:12">
      <c r="A25" s="41">
        <v>9</v>
      </c>
      <c r="B25" s="50">
        <v>7616999008</v>
      </c>
      <c r="C25" s="55" t="s">
        <v>23</v>
      </c>
      <c r="D25" s="156" t="s">
        <v>40</v>
      </c>
      <c r="E25" s="161" t="s">
        <v>41</v>
      </c>
      <c r="F25" s="42">
        <v>96</v>
      </c>
      <c r="G25" s="215"/>
      <c r="H25" s="66">
        <v>60.319999999999993</v>
      </c>
      <c r="I25" s="66">
        <v>61.1</v>
      </c>
      <c r="J25" s="155">
        <v>11.7</v>
      </c>
      <c r="K25" s="56">
        <f t="shared" si="0"/>
        <v>1123.1999999999998</v>
      </c>
      <c r="L25" s="174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384</v>
      </c>
      <c r="G26" s="215"/>
      <c r="H26" s="66">
        <v>3.5</v>
      </c>
      <c r="I26" s="66">
        <v>3.6</v>
      </c>
      <c r="J26" s="155">
        <v>9</v>
      </c>
      <c r="K26" s="56">
        <f t="shared" si="0"/>
        <v>3456</v>
      </c>
      <c r="L26" s="174"/>
    </row>
    <row r="27" spans="1:12">
      <c r="A27" s="41">
        <v>11</v>
      </c>
      <c r="B27" s="51">
        <v>8529904900</v>
      </c>
      <c r="C27" s="55" t="s">
        <v>23</v>
      </c>
      <c r="D27" s="156" t="s">
        <v>199</v>
      </c>
      <c r="E27" s="163" t="s">
        <v>200</v>
      </c>
      <c r="F27" s="42">
        <v>96</v>
      </c>
      <c r="G27" s="215"/>
      <c r="H27" s="66">
        <v>84.4</v>
      </c>
      <c r="I27" s="66">
        <v>85.1</v>
      </c>
      <c r="J27" s="155">
        <v>14</v>
      </c>
      <c r="K27" s="56">
        <f t="shared" si="0"/>
        <v>1344</v>
      </c>
      <c r="L27" s="174"/>
    </row>
    <row r="28" spans="1:12">
      <c r="A28" s="41">
        <v>12</v>
      </c>
      <c r="B28" s="50">
        <v>3923210000</v>
      </c>
      <c r="C28" s="55" t="s">
        <v>23</v>
      </c>
      <c r="D28" s="156" t="s">
        <v>47</v>
      </c>
      <c r="E28" s="167" t="s">
        <v>48</v>
      </c>
      <c r="F28" s="42">
        <v>96</v>
      </c>
      <c r="G28" s="215"/>
      <c r="H28" s="66">
        <v>5.7</v>
      </c>
      <c r="I28" s="66">
        <v>5.8</v>
      </c>
      <c r="J28" s="155">
        <v>1.5</v>
      </c>
      <c r="K28" s="56">
        <f t="shared" si="0"/>
        <v>144</v>
      </c>
      <c r="L28" s="174"/>
    </row>
    <row r="29" spans="1:12">
      <c r="A29" s="41">
        <v>13</v>
      </c>
      <c r="B29" s="52">
        <v>3919900000</v>
      </c>
      <c r="C29" s="55" t="s">
        <v>23</v>
      </c>
      <c r="D29" s="156" t="s">
        <v>60</v>
      </c>
      <c r="E29" s="170" t="s">
        <v>55</v>
      </c>
      <c r="F29" s="42">
        <v>384</v>
      </c>
      <c r="G29" s="216"/>
      <c r="H29" s="66">
        <v>95.68</v>
      </c>
      <c r="I29" s="66">
        <v>96.1</v>
      </c>
      <c r="J29" s="155">
        <v>4</v>
      </c>
      <c r="K29" s="56">
        <f t="shared" si="0"/>
        <v>1536</v>
      </c>
      <c r="L29" s="174"/>
    </row>
    <row r="30" spans="1:12">
      <c r="A30" s="217" t="s">
        <v>59</v>
      </c>
      <c r="B30" s="218"/>
      <c r="C30" s="218"/>
      <c r="D30" s="218"/>
      <c r="E30" s="219"/>
      <c r="F30" s="58">
        <f>SUM(F17:F29)</f>
        <v>2016</v>
      </c>
      <c r="G30" s="58">
        <f>G17</f>
        <v>96</v>
      </c>
      <c r="H30" s="70">
        <f>SUM(H17:H29)</f>
        <v>1621.9776000000002</v>
      </c>
      <c r="I30" s="70">
        <f>SUM(I17:I29)</f>
        <v>1625.1199999999997</v>
      </c>
      <c r="J30" s="136"/>
      <c r="K30" s="59">
        <f>SUM(K17:K29)</f>
        <v>144000</v>
      </c>
      <c r="L30" s="174"/>
    </row>
    <row r="31" spans="1:12" ht="18" customHeight="1">
      <c r="A31" s="255" t="s">
        <v>135</v>
      </c>
      <c r="B31" s="256"/>
      <c r="C31" s="256"/>
      <c r="D31" s="256"/>
      <c r="E31" s="256"/>
      <c r="F31" s="256"/>
      <c r="G31" s="256"/>
      <c r="H31" s="256"/>
      <c r="I31" s="256"/>
      <c r="J31" s="256"/>
      <c r="K31" s="257"/>
      <c r="L31" s="174"/>
    </row>
    <row r="32" spans="1:12">
      <c r="A32" s="54">
        <v>14</v>
      </c>
      <c r="B32" s="47">
        <v>8524110029</v>
      </c>
      <c r="C32" s="55" t="s">
        <v>23</v>
      </c>
      <c r="D32" s="168" t="s">
        <v>186</v>
      </c>
      <c r="E32" s="169" t="s">
        <v>187</v>
      </c>
      <c r="F32" s="130">
        <v>18</v>
      </c>
      <c r="G32" s="235">
        <v>18</v>
      </c>
      <c r="H32" s="67">
        <v>238.74</v>
      </c>
      <c r="I32" s="67">
        <v>238.83</v>
      </c>
      <c r="J32" s="171">
        <v>951.1</v>
      </c>
      <c r="K32" s="56">
        <f>F32*J32</f>
        <v>17119.8</v>
      </c>
      <c r="L32" s="174"/>
    </row>
    <row r="33" spans="1:12">
      <c r="A33" s="54">
        <v>15</v>
      </c>
      <c r="B33" s="48">
        <v>4819100000</v>
      </c>
      <c r="C33" s="55" t="s">
        <v>23</v>
      </c>
      <c r="D33" s="158" t="s">
        <v>29</v>
      </c>
      <c r="E33" s="156" t="s">
        <v>30</v>
      </c>
      <c r="F33" s="130">
        <v>18</v>
      </c>
      <c r="G33" s="235"/>
      <c r="H33" s="67">
        <v>59.9</v>
      </c>
      <c r="I33" s="67">
        <v>59.9</v>
      </c>
      <c r="J33" s="155">
        <v>29</v>
      </c>
      <c r="K33" s="56">
        <f t="shared" ref="K33:K45" si="1">F33*J33</f>
        <v>522</v>
      </c>
      <c r="L33" s="174"/>
    </row>
    <row r="34" spans="1:12">
      <c r="A34" s="54">
        <v>16</v>
      </c>
      <c r="B34" s="49">
        <v>8544429009</v>
      </c>
      <c r="C34" s="55" t="s">
        <v>23</v>
      </c>
      <c r="D34" s="158" t="s">
        <v>50</v>
      </c>
      <c r="E34" s="156" t="s">
        <v>51</v>
      </c>
      <c r="F34" s="130">
        <v>18</v>
      </c>
      <c r="G34" s="235"/>
      <c r="H34" s="67">
        <v>0.06</v>
      </c>
      <c r="I34" s="67">
        <v>7.0000000000000007E-2</v>
      </c>
      <c r="J34" s="154">
        <v>8</v>
      </c>
      <c r="K34" s="56">
        <f t="shared" si="1"/>
        <v>144</v>
      </c>
      <c r="L34" s="174"/>
    </row>
    <row r="35" spans="1:12">
      <c r="A35" s="54">
        <v>17</v>
      </c>
      <c r="B35" s="49">
        <v>8518210000</v>
      </c>
      <c r="C35" s="55" t="s">
        <v>23</v>
      </c>
      <c r="D35" s="158" t="s">
        <v>49</v>
      </c>
      <c r="E35" s="159" t="s">
        <v>32</v>
      </c>
      <c r="F35" s="130">
        <v>36</v>
      </c>
      <c r="G35" s="235"/>
      <c r="H35" s="67">
        <v>4.79</v>
      </c>
      <c r="I35" s="67">
        <v>4.82</v>
      </c>
      <c r="J35" s="155">
        <v>25.95</v>
      </c>
      <c r="K35" s="56">
        <f t="shared" si="1"/>
        <v>934.19999999999993</v>
      </c>
      <c r="L35" s="174"/>
    </row>
    <row r="36" spans="1:12">
      <c r="A36" s="54">
        <v>18</v>
      </c>
      <c r="B36" s="50">
        <v>8544429009</v>
      </c>
      <c r="C36" s="55" t="s">
        <v>23</v>
      </c>
      <c r="D36" s="156" t="s">
        <v>33</v>
      </c>
      <c r="E36" s="156" t="s">
        <v>34</v>
      </c>
      <c r="F36" s="130">
        <v>18</v>
      </c>
      <c r="G36" s="235"/>
      <c r="H36" s="67">
        <v>0.47</v>
      </c>
      <c r="I36" s="67">
        <v>0.48</v>
      </c>
      <c r="J36" s="155">
        <v>3</v>
      </c>
      <c r="K36" s="56">
        <f t="shared" si="1"/>
        <v>54</v>
      </c>
      <c r="L36" s="174"/>
    </row>
    <row r="37" spans="1:12">
      <c r="A37" s="54">
        <v>19</v>
      </c>
      <c r="B37" s="41">
        <v>8537109800</v>
      </c>
      <c r="C37" s="55" t="s">
        <v>23</v>
      </c>
      <c r="D37" s="158" t="s">
        <v>35</v>
      </c>
      <c r="E37" s="159" t="s">
        <v>36</v>
      </c>
      <c r="F37" s="130">
        <v>18</v>
      </c>
      <c r="G37" s="235"/>
      <c r="H37" s="67">
        <v>0.08</v>
      </c>
      <c r="I37" s="67">
        <v>0.09</v>
      </c>
      <c r="J37" s="155">
        <v>10</v>
      </c>
      <c r="K37" s="56">
        <f t="shared" si="1"/>
        <v>180</v>
      </c>
      <c r="L37" s="174"/>
    </row>
    <row r="38" spans="1:12">
      <c r="A38" s="54">
        <v>20</v>
      </c>
      <c r="B38" s="50">
        <v>8544429009</v>
      </c>
      <c r="C38" s="55" t="s">
        <v>23</v>
      </c>
      <c r="D38" s="156" t="s">
        <v>37</v>
      </c>
      <c r="E38" s="159" t="s">
        <v>38</v>
      </c>
      <c r="F38" s="130">
        <v>18</v>
      </c>
      <c r="G38" s="235"/>
      <c r="H38" s="67">
        <v>0.14000000000000001</v>
      </c>
      <c r="I38" s="67">
        <v>0.15</v>
      </c>
      <c r="J38" s="155">
        <v>3</v>
      </c>
      <c r="K38" s="56">
        <f t="shared" si="1"/>
        <v>54</v>
      </c>
      <c r="L38" s="174"/>
    </row>
    <row r="39" spans="1:12">
      <c r="A39" s="54">
        <v>21</v>
      </c>
      <c r="B39" s="50">
        <v>8544429009</v>
      </c>
      <c r="C39" s="55" t="s">
        <v>23</v>
      </c>
      <c r="D39" s="158" t="s">
        <v>39</v>
      </c>
      <c r="E39" s="159" t="s">
        <v>24</v>
      </c>
      <c r="F39" s="130">
        <v>18</v>
      </c>
      <c r="G39" s="235"/>
      <c r="H39" s="67">
        <v>0.05</v>
      </c>
      <c r="I39" s="67">
        <v>0.06</v>
      </c>
      <c r="J39" s="155">
        <v>2</v>
      </c>
      <c r="K39" s="56">
        <f t="shared" si="1"/>
        <v>36</v>
      </c>
      <c r="L39" s="174"/>
    </row>
    <row r="40" spans="1:12">
      <c r="A40" s="54">
        <v>22</v>
      </c>
      <c r="B40" s="50">
        <v>7616999008</v>
      </c>
      <c r="C40" s="55" t="s">
        <v>23</v>
      </c>
      <c r="D40" s="158" t="s">
        <v>107</v>
      </c>
      <c r="E40" s="161" t="s">
        <v>157</v>
      </c>
      <c r="F40" s="130">
        <v>36</v>
      </c>
      <c r="G40" s="235"/>
      <c r="H40" s="67">
        <v>5.43</v>
      </c>
      <c r="I40" s="67">
        <v>5.47</v>
      </c>
      <c r="J40" s="154">
        <v>15</v>
      </c>
      <c r="K40" s="56">
        <f t="shared" si="1"/>
        <v>540</v>
      </c>
      <c r="L40" s="174"/>
    </row>
    <row r="41" spans="1:12">
      <c r="A41" s="54">
        <v>23</v>
      </c>
      <c r="B41" s="50">
        <v>8302500000</v>
      </c>
      <c r="C41" s="55" t="s">
        <v>23</v>
      </c>
      <c r="D41" s="162" t="s">
        <v>158</v>
      </c>
      <c r="E41" s="159" t="s">
        <v>159</v>
      </c>
      <c r="F41" s="130">
        <v>36</v>
      </c>
      <c r="G41" s="235"/>
      <c r="H41" s="67">
        <v>0.6</v>
      </c>
      <c r="I41" s="67">
        <v>0.62</v>
      </c>
      <c r="J41" s="155">
        <v>12</v>
      </c>
      <c r="K41" s="56">
        <f t="shared" si="1"/>
        <v>432</v>
      </c>
      <c r="L41" s="174"/>
    </row>
    <row r="42" spans="1:12">
      <c r="A42" s="54">
        <v>24</v>
      </c>
      <c r="B42" s="51">
        <v>8529904900</v>
      </c>
      <c r="C42" s="55" t="s">
        <v>23</v>
      </c>
      <c r="D42" s="156" t="s">
        <v>43</v>
      </c>
      <c r="E42" s="163" t="s">
        <v>44</v>
      </c>
      <c r="F42" s="130">
        <v>18</v>
      </c>
      <c r="G42" s="235"/>
      <c r="H42" s="67">
        <v>9.43</v>
      </c>
      <c r="I42" s="67">
        <v>9.4499999999999993</v>
      </c>
      <c r="J42" s="155">
        <v>22</v>
      </c>
      <c r="K42" s="56">
        <f t="shared" si="1"/>
        <v>396</v>
      </c>
      <c r="L42" s="174"/>
    </row>
    <row r="43" spans="1:12">
      <c r="A43" s="54">
        <v>25</v>
      </c>
      <c r="B43" s="51">
        <v>8529904900</v>
      </c>
      <c r="C43" s="55" t="s">
        <v>23</v>
      </c>
      <c r="D43" s="156" t="s">
        <v>45</v>
      </c>
      <c r="E43" s="163" t="s">
        <v>46</v>
      </c>
      <c r="F43" s="130">
        <v>18</v>
      </c>
      <c r="G43" s="235"/>
      <c r="H43" s="67">
        <v>9.43</v>
      </c>
      <c r="I43" s="67">
        <v>9.4499999999999993</v>
      </c>
      <c r="J43" s="155">
        <v>22</v>
      </c>
      <c r="K43" s="56">
        <f t="shared" si="1"/>
        <v>396</v>
      </c>
      <c r="L43" s="174"/>
    </row>
    <row r="44" spans="1:12">
      <c r="A44" s="54">
        <v>26</v>
      </c>
      <c r="B44" s="50">
        <v>3923210000</v>
      </c>
      <c r="C44" s="55" t="s">
        <v>23</v>
      </c>
      <c r="D44" s="162" t="s">
        <v>47</v>
      </c>
      <c r="E44" s="167" t="s">
        <v>48</v>
      </c>
      <c r="F44" s="130">
        <v>18</v>
      </c>
      <c r="G44" s="235"/>
      <c r="H44" s="67">
        <v>0.5</v>
      </c>
      <c r="I44" s="67">
        <v>0.6</v>
      </c>
      <c r="J44" s="155">
        <v>4</v>
      </c>
      <c r="K44" s="56">
        <f t="shared" si="1"/>
        <v>72</v>
      </c>
      <c r="L44" s="174"/>
    </row>
    <row r="45" spans="1:12">
      <c r="A45" s="54">
        <v>27</v>
      </c>
      <c r="B45" s="52">
        <v>3919900000</v>
      </c>
      <c r="C45" s="55" t="s">
        <v>23</v>
      </c>
      <c r="D45" s="158" t="s">
        <v>60</v>
      </c>
      <c r="E45" s="170" t="s">
        <v>55</v>
      </c>
      <c r="F45" s="130">
        <v>144</v>
      </c>
      <c r="G45" s="235"/>
      <c r="H45" s="67">
        <v>19.100000000000001</v>
      </c>
      <c r="I45" s="67">
        <v>19.2</v>
      </c>
      <c r="J45" s="155">
        <v>5</v>
      </c>
      <c r="K45" s="56">
        <f t="shared" si="1"/>
        <v>720</v>
      </c>
      <c r="L45" s="174"/>
    </row>
    <row r="46" spans="1:12">
      <c r="A46" s="236" t="s">
        <v>59</v>
      </c>
      <c r="B46" s="236"/>
      <c r="C46" s="236"/>
      <c r="D46" s="236"/>
      <c r="E46" s="236"/>
      <c r="F46" s="58">
        <f>SUM(F32:F45)</f>
        <v>432</v>
      </c>
      <c r="G46" s="58">
        <f>SUM(G32:G45)</f>
        <v>18</v>
      </c>
      <c r="H46" s="70">
        <f>SUM(H32:H45)</f>
        <v>348.72000000000008</v>
      </c>
      <c r="I46" s="70">
        <f>SUM(I32:I45)</f>
        <v>349.19</v>
      </c>
      <c r="J46" s="136"/>
      <c r="K46" s="59">
        <f>SUM(K32:K45)</f>
        <v>21600</v>
      </c>
      <c r="L46" s="174"/>
    </row>
    <row r="47" spans="1:12" ht="15" customHeight="1">
      <c r="A47" s="243" t="s">
        <v>192</v>
      </c>
      <c r="B47" s="244"/>
      <c r="C47" s="244"/>
      <c r="D47" s="244"/>
      <c r="E47" s="244"/>
      <c r="F47" s="244"/>
      <c r="G47" s="244"/>
      <c r="H47" s="244"/>
      <c r="I47" s="244"/>
      <c r="J47" s="244"/>
      <c r="K47" s="245"/>
      <c r="L47" s="174"/>
    </row>
    <row r="48" spans="1:12">
      <c r="A48" s="54">
        <v>28</v>
      </c>
      <c r="B48" s="47">
        <v>8524110029</v>
      </c>
      <c r="C48" s="55" t="s">
        <v>23</v>
      </c>
      <c r="D48" s="165" t="s">
        <v>190</v>
      </c>
      <c r="E48" s="166" t="s">
        <v>191</v>
      </c>
      <c r="F48" s="176">
        <v>437</v>
      </c>
      <c r="G48" s="267">
        <v>437</v>
      </c>
      <c r="H48" s="67">
        <v>1890.15</v>
      </c>
      <c r="I48" s="67">
        <v>1891.3</v>
      </c>
      <c r="J48" s="67">
        <v>334.1</v>
      </c>
      <c r="K48" s="56">
        <f>F48*J48</f>
        <v>146001.70000000001</v>
      </c>
      <c r="L48" s="174"/>
    </row>
    <row r="49" spans="1:12">
      <c r="A49" s="54">
        <v>29</v>
      </c>
      <c r="B49" s="48">
        <v>4819100000</v>
      </c>
      <c r="C49" s="55" t="s">
        <v>23</v>
      </c>
      <c r="D49" s="165" t="s">
        <v>29</v>
      </c>
      <c r="E49" s="156" t="s">
        <v>30</v>
      </c>
      <c r="F49" s="176">
        <v>437</v>
      </c>
      <c r="G49" s="268"/>
      <c r="H49" s="67">
        <v>260.8</v>
      </c>
      <c r="I49" s="67">
        <v>260.8</v>
      </c>
      <c r="J49" s="67">
        <v>7</v>
      </c>
      <c r="K49" s="56">
        <f t="shared" ref="K49:K58" si="2">F49*J49</f>
        <v>3059</v>
      </c>
      <c r="L49" s="174"/>
    </row>
    <row r="50" spans="1:12">
      <c r="A50" s="54">
        <v>30</v>
      </c>
      <c r="B50" s="49">
        <v>8544429009</v>
      </c>
      <c r="C50" s="55" t="s">
        <v>23</v>
      </c>
      <c r="D50" s="165" t="s">
        <v>50</v>
      </c>
      <c r="E50" s="156" t="s">
        <v>51</v>
      </c>
      <c r="F50" s="176">
        <v>437</v>
      </c>
      <c r="G50" s="268"/>
      <c r="H50" s="67">
        <v>1.08</v>
      </c>
      <c r="I50" s="67">
        <v>1.1000000000000001</v>
      </c>
      <c r="J50" s="67">
        <v>5</v>
      </c>
      <c r="K50" s="56">
        <f t="shared" si="2"/>
        <v>2185</v>
      </c>
      <c r="L50" s="174"/>
    </row>
    <row r="51" spans="1:12">
      <c r="A51" s="54">
        <v>31</v>
      </c>
      <c r="B51" s="49">
        <v>8518210000</v>
      </c>
      <c r="C51" s="55" t="s">
        <v>23</v>
      </c>
      <c r="D51" s="165" t="s">
        <v>31</v>
      </c>
      <c r="E51" s="159" t="s">
        <v>32</v>
      </c>
      <c r="F51" s="176">
        <v>874</v>
      </c>
      <c r="G51" s="268"/>
      <c r="H51" s="67">
        <v>69.5</v>
      </c>
      <c r="I51" s="67">
        <v>70.34</v>
      </c>
      <c r="J51" s="67">
        <v>6.7</v>
      </c>
      <c r="K51" s="56">
        <f t="shared" si="2"/>
        <v>5855.8</v>
      </c>
      <c r="L51" s="174"/>
    </row>
    <row r="52" spans="1:12">
      <c r="A52" s="54">
        <v>32</v>
      </c>
      <c r="B52" s="50">
        <v>8544429009</v>
      </c>
      <c r="C52" s="55" t="s">
        <v>23</v>
      </c>
      <c r="D52" s="156" t="s">
        <v>33</v>
      </c>
      <c r="E52" s="156" t="s">
        <v>34</v>
      </c>
      <c r="F52" s="176">
        <v>437</v>
      </c>
      <c r="G52" s="268"/>
      <c r="H52" s="67">
        <v>1.47</v>
      </c>
      <c r="I52" s="67">
        <v>1.49</v>
      </c>
      <c r="J52" s="67">
        <v>2</v>
      </c>
      <c r="K52" s="56">
        <f t="shared" si="2"/>
        <v>874</v>
      </c>
      <c r="L52" s="174"/>
    </row>
    <row r="53" spans="1:12">
      <c r="A53" s="54">
        <v>33</v>
      </c>
      <c r="B53" s="41">
        <v>8537109800</v>
      </c>
      <c r="C53" s="55" t="s">
        <v>23</v>
      </c>
      <c r="D53" s="165" t="s">
        <v>35</v>
      </c>
      <c r="E53" s="159" t="s">
        <v>36</v>
      </c>
      <c r="F53" s="176">
        <v>437</v>
      </c>
      <c r="G53" s="268"/>
      <c r="H53" s="67">
        <v>1.74</v>
      </c>
      <c r="I53" s="67">
        <v>1.78</v>
      </c>
      <c r="J53" s="67">
        <v>7</v>
      </c>
      <c r="K53" s="56">
        <f t="shared" si="2"/>
        <v>3059</v>
      </c>
      <c r="L53" s="174"/>
    </row>
    <row r="54" spans="1:12">
      <c r="A54" s="54">
        <v>34</v>
      </c>
      <c r="B54" s="50">
        <v>8544429009</v>
      </c>
      <c r="C54" s="55" t="s">
        <v>23</v>
      </c>
      <c r="D54" s="165" t="s">
        <v>39</v>
      </c>
      <c r="E54" s="159" t="s">
        <v>24</v>
      </c>
      <c r="F54" s="176">
        <v>437</v>
      </c>
      <c r="G54" s="268"/>
      <c r="H54" s="67">
        <v>0.61</v>
      </c>
      <c r="I54" s="67">
        <v>0.65</v>
      </c>
      <c r="J54" s="67">
        <v>2</v>
      </c>
      <c r="K54" s="56">
        <f t="shared" si="2"/>
        <v>874</v>
      </c>
      <c r="L54" s="174"/>
    </row>
    <row r="55" spans="1:12">
      <c r="A55" s="54">
        <v>35</v>
      </c>
      <c r="B55" s="51">
        <v>8529904900</v>
      </c>
      <c r="C55" s="55" t="s">
        <v>23</v>
      </c>
      <c r="D55" s="165" t="s">
        <v>109</v>
      </c>
      <c r="E55" s="163" t="s">
        <v>44</v>
      </c>
      <c r="F55" s="176">
        <v>437</v>
      </c>
      <c r="G55" s="268"/>
      <c r="H55" s="67">
        <v>56.43</v>
      </c>
      <c r="I55" s="67">
        <v>56.7</v>
      </c>
      <c r="J55" s="67">
        <v>11</v>
      </c>
      <c r="K55" s="56">
        <f t="shared" si="2"/>
        <v>4807</v>
      </c>
      <c r="L55" s="174"/>
    </row>
    <row r="56" spans="1:12">
      <c r="A56" s="54">
        <v>36</v>
      </c>
      <c r="B56" s="51">
        <v>8529904900</v>
      </c>
      <c r="C56" s="55" t="s">
        <v>23</v>
      </c>
      <c r="D56" s="165" t="s">
        <v>110</v>
      </c>
      <c r="E56" s="163" t="s">
        <v>46</v>
      </c>
      <c r="F56" s="176">
        <v>437</v>
      </c>
      <c r="G56" s="268"/>
      <c r="H56" s="67">
        <v>56.43</v>
      </c>
      <c r="I56" s="67">
        <v>56.7</v>
      </c>
      <c r="J56" s="67">
        <v>11</v>
      </c>
      <c r="K56" s="56">
        <f t="shared" si="2"/>
        <v>4807</v>
      </c>
      <c r="L56" s="174"/>
    </row>
    <row r="57" spans="1:12">
      <c r="A57" s="54">
        <v>37</v>
      </c>
      <c r="B57" s="50">
        <v>3923210000</v>
      </c>
      <c r="C57" s="55" t="s">
        <v>23</v>
      </c>
      <c r="D57" s="165" t="s">
        <v>47</v>
      </c>
      <c r="E57" s="167" t="s">
        <v>48</v>
      </c>
      <c r="F57" s="176">
        <v>437</v>
      </c>
      <c r="G57" s="268"/>
      <c r="H57" s="67">
        <v>12.2</v>
      </c>
      <c r="I57" s="67">
        <v>12.3</v>
      </c>
      <c r="J57" s="67">
        <v>1.5</v>
      </c>
      <c r="K57" s="56">
        <f t="shared" si="2"/>
        <v>655.5</v>
      </c>
      <c r="L57" s="174"/>
    </row>
    <row r="58" spans="1:12">
      <c r="A58" s="54">
        <v>38</v>
      </c>
      <c r="B58" s="52">
        <v>3919900000</v>
      </c>
      <c r="C58" s="55" t="s">
        <v>23</v>
      </c>
      <c r="D58" s="165" t="s">
        <v>60</v>
      </c>
      <c r="E58" s="156" t="s">
        <v>55</v>
      </c>
      <c r="F58" s="176">
        <v>874</v>
      </c>
      <c r="G58" s="269"/>
      <c r="H58" s="67">
        <v>121.5</v>
      </c>
      <c r="I58" s="67">
        <v>122.1</v>
      </c>
      <c r="J58" s="67">
        <v>3</v>
      </c>
      <c r="K58" s="56">
        <f t="shared" si="2"/>
        <v>2622</v>
      </c>
      <c r="L58" s="174"/>
    </row>
    <row r="59" spans="1:12">
      <c r="A59" s="204" t="s">
        <v>59</v>
      </c>
      <c r="B59" s="205"/>
      <c r="C59" s="205"/>
      <c r="D59" s="205"/>
      <c r="E59" s="206"/>
      <c r="F59" s="58">
        <f>SUM(F48:F58)</f>
        <v>5681</v>
      </c>
      <c r="G59" s="172">
        <f>G48</f>
        <v>437</v>
      </c>
      <c r="H59" s="179">
        <f>SUM(H48:H58)</f>
        <v>2471.9099999999994</v>
      </c>
      <c r="I59" s="179">
        <f>SUM(I48:I58)</f>
        <v>2475.2599999999998</v>
      </c>
      <c r="J59" s="179"/>
      <c r="K59" s="178">
        <f>SUM(K48:K58)</f>
        <v>174800</v>
      </c>
      <c r="L59" s="174"/>
    </row>
    <row r="60" spans="1:12">
      <c r="A60" s="258" t="s">
        <v>211</v>
      </c>
      <c r="B60" s="259"/>
      <c r="C60" s="259"/>
      <c r="D60" s="259"/>
      <c r="E60" s="259"/>
      <c r="F60" s="259"/>
      <c r="G60" s="259"/>
      <c r="H60" s="259"/>
      <c r="I60" s="259"/>
      <c r="J60" s="259"/>
      <c r="K60" s="260"/>
      <c r="L60" s="174"/>
    </row>
    <row r="61" spans="1:12">
      <c r="A61" s="54">
        <v>39</v>
      </c>
      <c r="B61" s="41">
        <v>8524110029</v>
      </c>
      <c r="C61" s="55" t="s">
        <v>23</v>
      </c>
      <c r="D61" s="48" t="s">
        <v>209</v>
      </c>
      <c r="E61" s="48" t="s">
        <v>210</v>
      </c>
      <c r="F61" s="176">
        <v>100</v>
      </c>
      <c r="G61" s="261">
        <v>100</v>
      </c>
      <c r="H61" s="67">
        <v>2090</v>
      </c>
      <c r="I61" s="67">
        <v>2092.1</v>
      </c>
      <c r="J61" s="67">
        <v>3802.1</v>
      </c>
      <c r="K61" s="177">
        <f>F61*J61</f>
        <v>380210</v>
      </c>
      <c r="L61" s="174"/>
    </row>
    <row r="62" spans="1:12">
      <c r="A62" s="54">
        <v>40</v>
      </c>
      <c r="B62" s="41">
        <v>4819100000</v>
      </c>
      <c r="C62" s="55" t="s">
        <v>23</v>
      </c>
      <c r="D62" s="48" t="s">
        <v>29</v>
      </c>
      <c r="E62" s="48" t="s">
        <v>30</v>
      </c>
      <c r="F62" s="176">
        <v>100</v>
      </c>
      <c r="G62" s="262"/>
      <c r="H62" s="67">
        <v>375</v>
      </c>
      <c r="I62" s="67">
        <v>375</v>
      </c>
      <c r="J62" s="67">
        <v>29</v>
      </c>
      <c r="K62" s="177">
        <f t="shared" ref="K62:K73" si="3">F62*J62</f>
        <v>2900</v>
      </c>
      <c r="L62" s="174"/>
    </row>
    <row r="63" spans="1:12">
      <c r="A63" s="54">
        <v>41</v>
      </c>
      <c r="B63" s="41">
        <v>8544429009</v>
      </c>
      <c r="C63" s="55" t="s">
        <v>23</v>
      </c>
      <c r="D63" s="48" t="s">
        <v>50</v>
      </c>
      <c r="E63" s="48" t="s">
        <v>51</v>
      </c>
      <c r="F63" s="176">
        <v>200</v>
      </c>
      <c r="G63" s="262"/>
      <c r="H63" s="67">
        <v>7.8</v>
      </c>
      <c r="I63" s="67">
        <v>8</v>
      </c>
      <c r="J63" s="67">
        <v>8</v>
      </c>
      <c r="K63" s="177">
        <f t="shared" si="3"/>
        <v>1600</v>
      </c>
      <c r="L63" s="174"/>
    </row>
    <row r="64" spans="1:12">
      <c r="A64" s="54">
        <v>42</v>
      </c>
      <c r="B64" s="41">
        <v>8518210000</v>
      </c>
      <c r="C64" s="55" t="s">
        <v>23</v>
      </c>
      <c r="D64" s="48" t="s">
        <v>49</v>
      </c>
      <c r="E64" s="48" t="s">
        <v>32</v>
      </c>
      <c r="F64" s="176">
        <v>200</v>
      </c>
      <c r="G64" s="262"/>
      <c r="H64" s="67">
        <v>92</v>
      </c>
      <c r="I64" s="67">
        <v>92.5</v>
      </c>
      <c r="J64" s="67">
        <v>25.95</v>
      </c>
      <c r="K64" s="177">
        <f t="shared" si="3"/>
        <v>5190</v>
      </c>
      <c r="L64" s="174"/>
    </row>
    <row r="65" spans="1:12">
      <c r="A65" s="54">
        <v>43</v>
      </c>
      <c r="B65" s="41">
        <v>8544429009</v>
      </c>
      <c r="C65" s="55" t="s">
        <v>23</v>
      </c>
      <c r="D65" s="48" t="s">
        <v>33</v>
      </c>
      <c r="E65" s="48" t="s">
        <v>34</v>
      </c>
      <c r="F65" s="176">
        <v>100</v>
      </c>
      <c r="G65" s="262"/>
      <c r="H65" s="67">
        <v>2</v>
      </c>
      <c r="I65" s="67">
        <v>2.2000000000000002</v>
      </c>
      <c r="J65" s="67">
        <v>3</v>
      </c>
      <c r="K65" s="177">
        <f t="shared" si="3"/>
        <v>300</v>
      </c>
      <c r="L65" s="174"/>
    </row>
    <row r="66" spans="1:12">
      <c r="A66" s="54">
        <v>44</v>
      </c>
      <c r="B66" s="41">
        <v>8537109800</v>
      </c>
      <c r="C66" s="55" t="s">
        <v>23</v>
      </c>
      <c r="D66" s="48" t="s">
        <v>112</v>
      </c>
      <c r="E66" s="48" t="s">
        <v>36</v>
      </c>
      <c r="F66" s="176">
        <v>100</v>
      </c>
      <c r="G66" s="262"/>
      <c r="H66" s="67">
        <v>0.2</v>
      </c>
      <c r="I66" s="67">
        <v>0.3</v>
      </c>
      <c r="J66" s="67">
        <v>10</v>
      </c>
      <c r="K66" s="177">
        <f t="shared" si="3"/>
        <v>1000</v>
      </c>
      <c r="L66" s="174"/>
    </row>
    <row r="67" spans="1:12">
      <c r="A67" s="54">
        <v>45</v>
      </c>
      <c r="B67" s="41">
        <v>8544429009</v>
      </c>
      <c r="C67" s="55" t="s">
        <v>23</v>
      </c>
      <c r="D67" s="48" t="s">
        <v>37</v>
      </c>
      <c r="E67" s="48" t="s">
        <v>38</v>
      </c>
      <c r="F67" s="176">
        <v>100</v>
      </c>
      <c r="G67" s="262"/>
      <c r="H67" s="67">
        <v>2</v>
      </c>
      <c r="I67" s="67">
        <v>2.1</v>
      </c>
      <c r="J67" s="67">
        <v>3</v>
      </c>
      <c r="K67" s="177">
        <f t="shared" si="3"/>
        <v>300</v>
      </c>
      <c r="L67" s="174"/>
    </row>
    <row r="68" spans="1:12">
      <c r="A68" s="54">
        <v>46</v>
      </c>
      <c r="B68" s="41">
        <v>8544429009</v>
      </c>
      <c r="C68" s="55" t="s">
        <v>23</v>
      </c>
      <c r="D68" s="48" t="s">
        <v>39</v>
      </c>
      <c r="E68" s="48" t="s">
        <v>24</v>
      </c>
      <c r="F68" s="176">
        <v>100</v>
      </c>
      <c r="G68" s="262"/>
      <c r="H68" s="67">
        <v>0.2</v>
      </c>
      <c r="I68" s="67">
        <v>0.3</v>
      </c>
      <c r="J68" s="67">
        <v>2</v>
      </c>
      <c r="K68" s="177">
        <f t="shared" si="3"/>
        <v>200</v>
      </c>
      <c r="L68" s="174"/>
    </row>
    <row r="69" spans="1:12">
      <c r="A69" s="54">
        <v>47</v>
      </c>
      <c r="B69" s="41">
        <v>7616999008</v>
      </c>
      <c r="C69" s="55" t="s">
        <v>23</v>
      </c>
      <c r="D69" s="48" t="s">
        <v>40</v>
      </c>
      <c r="E69" s="48" t="s">
        <v>41</v>
      </c>
      <c r="F69" s="176">
        <v>100</v>
      </c>
      <c r="G69" s="262"/>
      <c r="H69" s="67">
        <v>140</v>
      </c>
      <c r="I69" s="67">
        <v>141.5</v>
      </c>
      <c r="J69" s="67">
        <v>15</v>
      </c>
      <c r="K69" s="177">
        <f t="shared" si="3"/>
        <v>1500</v>
      </c>
      <c r="L69" s="174"/>
    </row>
    <row r="70" spans="1:12">
      <c r="A70" s="54">
        <v>48</v>
      </c>
      <c r="B70" s="41">
        <v>8529904900</v>
      </c>
      <c r="C70" s="55" t="s">
        <v>23</v>
      </c>
      <c r="D70" s="48" t="s">
        <v>56</v>
      </c>
      <c r="E70" s="48" t="s">
        <v>57</v>
      </c>
      <c r="F70" s="176">
        <v>100</v>
      </c>
      <c r="G70" s="262"/>
      <c r="H70" s="67">
        <v>256.89999999999998</v>
      </c>
      <c r="I70" s="67">
        <v>257.2</v>
      </c>
      <c r="J70" s="67">
        <v>22</v>
      </c>
      <c r="K70" s="177">
        <f t="shared" si="3"/>
        <v>2200</v>
      </c>
      <c r="L70" s="174"/>
    </row>
    <row r="71" spans="1:12">
      <c r="A71" s="54">
        <v>49</v>
      </c>
      <c r="B71" s="41">
        <v>4901100000</v>
      </c>
      <c r="C71" s="55" t="s">
        <v>23</v>
      </c>
      <c r="D71" s="48" t="s">
        <v>42</v>
      </c>
      <c r="E71" s="48" t="s">
        <v>111</v>
      </c>
      <c r="F71" s="176">
        <v>100</v>
      </c>
      <c r="G71" s="262"/>
      <c r="H71" s="67">
        <v>0.1</v>
      </c>
      <c r="I71" s="67">
        <v>0.15</v>
      </c>
      <c r="J71" s="67">
        <v>22</v>
      </c>
      <c r="K71" s="177">
        <f t="shared" si="3"/>
        <v>2200</v>
      </c>
      <c r="L71" s="174"/>
    </row>
    <row r="72" spans="1:12">
      <c r="A72" s="54">
        <v>50</v>
      </c>
      <c r="B72" s="41">
        <v>3923210000</v>
      </c>
      <c r="C72" s="55" t="s">
        <v>23</v>
      </c>
      <c r="D72" s="48" t="s">
        <v>47</v>
      </c>
      <c r="E72" s="48" t="s">
        <v>48</v>
      </c>
      <c r="F72" s="176">
        <v>100</v>
      </c>
      <c r="G72" s="262"/>
      <c r="H72" s="67">
        <v>5</v>
      </c>
      <c r="I72" s="67">
        <v>5.0999999999999996</v>
      </c>
      <c r="J72" s="67">
        <v>4</v>
      </c>
      <c r="K72" s="177">
        <f t="shared" si="3"/>
        <v>400</v>
      </c>
      <c r="L72" s="174"/>
    </row>
    <row r="73" spans="1:12">
      <c r="A73" s="54">
        <v>51</v>
      </c>
      <c r="B73" s="41">
        <v>3919900000</v>
      </c>
      <c r="C73" s="55" t="s">
        <v>23</v>
      </c>
      <c r="D73" s="48" t="s">
        <v>60</v>
      </c>
      <c r="E73" s="48" t="s">
        <v>55</v>
      </c>
      <c r="F73" s="176">
        <v>400</v>
      </c>
      <c r="G73" s="263"/>
      <c r="H73" s="67">
        <v>72</v>
      </c>
      <c r="I73" s="67">
        <v>72.5</v>
      </c>
      <c r="J73" s="67">
        <v>5</v>
      </c>
      <c r="K73" s="177">
        <f t="shared" si="3"/>
        <v>2000</v>
      </c>
      <c r="L73" s="174"/>
    </row>
    <row r="74" spans="1:12">
      <c r="A74" s="217" t="s">
        <v>59</v>
      </c>
      <c r="B74" s="218"/>
      <c r="C74" s="218"/>
      <c r="D74" s="218"/>
      <c r="E74" s="219"/>
      <c r="F74" s="58">
        <f>SUM(F61:F73)</f>
        <v>1800</v>
      </c>
      <c r="G74" s="58">
        <f>G61</f>
        <v>100</v>
      </c>
      <c r="H74" s="70">
        <f>SUM(H61:H73)</f>
        <v>3043.2</v>
      </c>
      <c r="I74" s="70">
        <f>SUM(I61:I73)</f>
        <v>3048.95</v>
      </c>
      <c r="J74" s="173"/>
      <c r="K74" s="59">
        <f>SUM(K61:K73)</f>
        <v>400000</v>
      </c>
      <c r="L74" s="174"/>
    </row>
    <row r="75" spans="1:12">
      <c r="A75" s="54"/>
      <c r="B75" s="209" t="s">
        <v>25</v>
      </c>
      <c r="C75" s="210"/>
      <c r="D75" s="210"/>
      <c r="E75" s="210"/>
      <c r="F75" s="64"/>
      <c r="G75" s="60"/>
      <c r="H75" s="60"/>
      <c r="I75" s="60"/>
      <c r="J75" s="61"/>
      <c r="K75" s="56">
        <v>48624.84</v>
      </c>
      <c r="L75" s="174"/>
    </row>
    <row r="76" spans="1:12">
      <c r="A76" s="54"/>
      <c r="B76" s="204" t="s">
        <v>26</v>
      </c>
      <c r="C76" s="205"/>
      <c r="D76" s="206"/>
      <c r="E76" s="29"/>
      <c r="F76" s="62">
        <f>F30+F46+F59+F74</f>
        <v>9929</v>
      </c>
      <c r="G76" s="62">
        <f>G30+G46+G59+G74</f>
        <v>651</v>
      </c>
      <c r="H76" s="63">
        <f>H30+H46+H59+H74</f>
        <v>7485.8075999999992</v>
      </c>
      <c r="I76" s="63">
        <f>I30+I46+I59+I74</f>
        <v>7498.5199999999995</v>
      </c>
      <c r="J76" s="63"/>
      <c r="K76" s="63">
        <f>K30+K46+K59+K74+K75</f>
        <v>789024.84</v>
      </c>
    </row>
    <row r="78" spans="1:12">
      <c r="B78" s="207" t="s">
        <v>54</v>
      </c>
      <c r="C78" s="207"/>
      <c r="D78" s="207"/>
      <c r="E78" s="207"/>
      <c r="F78" s="207"/>
      <c r="G78" s="207"/>
      <c r="H78" s="73"/>
      <c r="I78" s="73"/>
      <c r="J78" s="20"/>
      <c r="K78" s="20"/>
    </row>
    <row r="79" spans="1:12">
      <c r="B79" s="12" t="s">
        <v>52</v>
      </c>
      <c r="C79" s="17"/>
      <c r="D79" s="17"/>
      <c r="E79" s="73"/>
      <c r="F79" s="17"/>
      <c r="G79" s="20"/>
      <c r="H79" s="20"/>
      <c r="I79" s="36"/>
      <c r="J79" s="20"/>
      <c r="K79" s="36"/>
    </row>
    <row r="80" spans="1:12">
      <c r="B80" s="12" t="s">
        <v>53</v>
      </c>
      <c r="C80" s="73"/>
      <c r="D80" s="73"/>
      <c r="E80" s="73"/>
      <c r="F80" s="73"/>
      <c r="G80" s="73"/>
      <c r="H80" s="74"/>
      <c r="I80" s="74"/>
      <c r="J80" s="20"/>
      <c r="K80" s="20"/>
    </row>
    <row r="81" spans="2:11" ht="15" customHeight="1">
      <c r="B81" s="73"/>
      <c r="C81" s="12"/>
      <c r="D81" s="12"/>
      <c r="E81" s="12"/>
      <c r="F81" s="12"/>
      <c r="G81" s="75"/>
      <c r="H81" s="73"/>
      <c r="I81" s="73"/>
      <c r="J81" s="36"/>
      <c r="K81" s="36"/>
    </row>
    <row r="82" spans="2:11">
      <c r="B82" s="73"/>
      <c r="C82" s="12"/>
      <c r="D82" s="12"/>
      <c r="E82" s="12"/>
      <c r="F82" s="12"/>
      <c r="G82" s="75"/>
      <c r="H82" s="73"/>
      <c r="I82" s="73"/>
      <c r="J82" s="20"/>
      <c r="K82" s="20"/>
    </row>
    <row r="83" spans="2:11">
      <c r="B83" s="20"/>
      <c r="C83" s="17"/>
      <c r="D83" s="17"/>
      <c r="E83" s="76" t="s">
        <v>27</v>
      </c>
      <c r="F83" s="208" t="s">
        <v>28</v>
      </c>
      <c r="G83" s="208"/>
      <c r="H83" s="208"/>
      <c r="I83" s="73"/>
      <c r="J83" s="20"/>
      <c r="K83" s="20"/>
    </row>
    <row r="84" spans="2:11">
      <c r="B84" s="20"/>
      <c r="C84" s="17"/>
      <c r="D84" s="17"/>
      <c r="E84" s="17"/>
      <c r="F84" s="208"/>
      <c r="G84" s="208"/>
      <c r="H84" s="208"/>
      <c r="I84" s="73"/>
      <c r="J84" s="20"/>
      <c r="K84" s="20"/>
    </row>
    <row r="85" spans="2:11">
      <c r="B85" s="73"/>
      <c r="C85" s="73"/>
      <c r="D85" s="73"/>
      <c r="E85" s="73"/>
      <c r="F85" s="208"/>
      <c r="G85" s="208"/>
      <c r="H85" s="208"/>
      <c r="I85" s="73"/>
      <c r="J85" s="73"/>
      <c r="K85" s="73"/>
    </row>
    <row r="86" spans="2:11">
      <c r="B86" s="73"/>
      <c r="C86" s="73"/>
      <c r="D86" s="73"/>
      <c r="E86" s="73"/>
      <c r="F86" s="208"/>
      <c r="G86" s="208"/>
      <c r="H86" s="208"/>
      <c r="I86" s="73"/>
      <c r="J86" s="73"/>
      <c r="K86" s="73"/>
    </row>
    <row r="87" spans="2:11">
      <c r="B87" s="73"/>
      <c r="C87" s="73"/>
      <c r="D87" s="73"/>
      <c r="E87" s="73"/>
      <c r="F87" s="208"/>
      <c r="G87" s="208"/>
      <c r="H87" s="208"/>
      <c r="I87" s="73"/>
      <c r="J87" s="73"/>
      <c r="K87" s="73"/>
    </row>
  </sheetData>
  <mergeCells count="24">
    <mergeCell ref="A74:E74"/>
    <mergeCell ref="G61:G73"/>
    <mergeCell ref="F83:H87"/>
    <mergeCell ref="C8:E10"/>
    <mergeCell ref="G8:K10"/>
    <mergeCell ref="A30:E30"/>
    <mergeCell ref="A31:K31"/>
    <mergeCell ref="A16:K16"/>
    <mergeCell ref="G17:G29"/>
    <mergeCell ref="G32:G45"/>
    <mergeCell ref="A46:E46"/>
    <mergeCell ref="B75:E75"/>
    <mergeCell ref="B76:D76"/>
    <mergeCell ref="B78:G78"/>
    <mergeCell ref="A47:K47"/>
    <mergeCell ref="G48:G58"/>
    <mergeCell ref="A59:E59"/>
    <mergeCell ref="A60:K60"/>
    <mergeCell ref="C7:E7"/>
    <mergeCell ref="A1:K1"/>
    <mergeCell ref="B2:C2"/>
    <mergeCell ref="G2:H2"/>
    <mergeCell ref="J2:K2"/>
    <mergeCell ref="B5:F5"/>
  </mergeCells>
  <conditionalFormatting sqref="B2 G2">
    <cfRule type="containsBlanks" dxfId="83" priority="7">
      <formula>LEN(TRIM(B2))=0</formula>
    </cfRule>
  </conditionalFormatting>
  <conditionalFormatting sqref="C8:D8">
    <cfRule type="expression" dxfId="82" priority="8" stopIfTrue="1">
      <formula>LEN(TRIM(C8))=0</formula>
    </cfRule>
  </conditionalFormatting>
  <conditionalFormatting sqref="G8">
    <cfRule type="expression" dxfId="81" priority="6" stopIfTrue="1">
      <formula>LEN(TRIM(G8))=0</formula>
    </cfRule>
  </conditionalFormatting>
  <conditionalFormatting sqref="J2:K2">
    <cfRule type="cellIs" dxfId="80" priority="9" operator="greaterThan">
      <formula>TODAY()</formula>
    </cfRule>
    <cfRule type="containsBlanks" dxfId="79" priority="10">
      <formula>LEN(TRIM(J2))=0</formula>
    </cfRule>
  </conditionalFormatting>
  <conditionalFormatting sqref="H32:J45 F32:F45">
    <cfRule type="expression" dxfId="78" priority="5" stopIfTrue="1">
      <formula>LEN(TRIM(F32))=0</formula>
    </cfRule>
  </conditionalFormatting>
  <conditionalFormatting sqref="H48:J59">
    <cfRule type="expression" dxfId="77" priority="3" stopIfTrue="1">
      <formula>LEN(TRIM(H48))=0</formula>
    </cfRule>
  </conditionalFormatting>
  <conditionalFormatting sqref="J61:J73">
    <cfRule type="expression" dxfId="76" priority="2" stopIfTrue="1">
      <formula>LEN(TRIM(J61))=0</formula>
    </cfRule>
  </conditionalFormatting>
  <conditionalFormatting sqref="H61:I73">
    <cfRule type="expression" dxfId="75" priority="1" stopIfTrue="1">
      <formula>LEN(TRIM(H61))=0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9"/>
  <sheetViews>
    <sheetView view="pageBreakPreview" topLeftCell="A7" zoomScale="85" zoomScaleNormal="100" zoomScaleSheetLayoutView="85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212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 ht="45.75" customHeight="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53.2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213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64" t="s">
        <v>196</v>
      </c>
      <c r="B16" s="265"/>
      <c r="C16" s="265"/>
      <c r="D16" s="265"/>
      <c r="E16" s="265"/>
      <c r="F16" s="265"/>
      <c r="G16" s="265"/>
      <c r="H16" s="265"/>
      <c r="I16" s="265"/>
      <c r="J16" s="265"/>
      <c r="K16" s="266"/>
    </row>
    <row r="17" spans="1:12">
      <c r="A17" s="41">
        <v>1</v>
      </c>
      <c r="B17" s="47">
        <v>8524110029</v>
      </c>
      <c r="C17" s="55" t="s">
        <v>23</v>
      </c>
      <c r="D17" s="168" t="s">
        <v>197</v>
      </c>
      <c r="E17" s="169" t="s">
        <v>198</v>
      </c>
      <c r="F17" s="42">
        <v>256</v>
      </c>
      <c r="G17" s="214">
        <v>256</v>
      </c>
      <c r="H17" s="66">
        <v>2746.5</v>
      </c>
      <c r="I17" s="66">
        <v>2748.1</v>
      </c>
      <c r="J17" s="155">
        <v>1351.3</v>
      </c>
      <c r="K17" s="56">
        <f t="shared" ref="K17:K29" si="0">F17*J17</f>
        <v>345932.79999999999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256</v>
      </c>
      <c r="G18" s="215"/>
      <c r="H18" s="66">
        <v>633.20000000000005</v>
      </c>
      <c r="I18" s="66">
        <v>633.20000000000005</v>
      </c>
      <c r="J18" s="155">
        <v>22</v>
      </c>
      <c r="K18" s="56">
        <f t="shared" si="0"/>
        <v>5632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512</v>
      </c>
      <c r="G19" s="215"/>
      <c r="H19" s="66">
        <v>2.1</v>
      </c>
      <c r="I19" s="66">
        <v>2.2000000000000002</v>
      </c>
      <c r="J19" s="154">
        <v>7</v>
      </c>
      <c r="K19" s="56">
        <f t="shared" si="0"/>
        <v>3584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49</v>
      </c>
      <c r="E20" s="159" t="s">
        <v>32</v>
      </c>
      <c r="F20" s="42">
        <v>512</v>
      </c>
      <c r="G20" s="215"/>
      <c r="H20" s="66">
        <v>66.3</v>
      </c>
      <c r="I20" s="66">
        <v>66.7</v>
      </c>
      <c r="J20" s="155">
        <v>9</v>
      </c>
      <c r="K20" s="56">
        <f t="shared" si="0"/>
        <v>4608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256</v>
      </c>
      <c r="G21" s="215"/>
      <c r="H21" s="66">
        <v>0.37</v>
      </c>
      <c r="I21" s="66">
        <v>0.4</v>
      </c>
      <c r="J21" s="155">
        <v>2.7</v>
      </c>
      <c r="K21" s="56">
        <f t="shared" si="0"/>
        <v>691.2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256</v>
      </c>
      <c r="G22" s="215"/>
      <c r="H22" s="66">
        <v>0.35</v>
      </c>
      <c r="I22" s="66">
        <v>0.37</v>
      </c>
      <c r="J22" s="155">
        <v>9.8000000000000007</v>
      </c>
      <c r="K22" s="56">
        <f t="shared" si="0"/>
        <v>2508.8000000000002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256</v>
      </c>
      <c r="G23" s="215"/>
      <c r="H23" s="66">
        <v>0.73</v>
      </c>
      <c r="I23" s="66">
        <v>0.8</v>
      </c>
      <c r="J23" s="155">
        <v>2</v>
      </c>
      <c r="K23" s="56">
        <f t="shared" si="0"/>
        <v>512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256</v>
      </c>
      <c r="G24" s="215"/>
      <c r="H24" s="66">
        <v>0.37</v>
      </c>
      <c r="I24" s="66">
        <v>0.4</v>
      </c>
      <c r="J24" s="155">
        <v>1</v>
      </c>
      <c r="K24" s="56">
        <f t="shared" si="0"/>
        <v>256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40</v>
      </c>
      <c r="E25" s="161" t="s">
        <v>41</v>
      </c>
      <c r="F25" s="42">
        <v>256</v>
      </c>
      <c r="G25" s="215"/>
      <c r="H25" s="66">
        <v>160.44999999999999</v>
      </c>
      <c r="I25" s="66">
        <v>162</v>
      </c>
      <c r="J25" s="155">
        <v>11.7</v>
      </c>
      <c r="K25" s="56">
        <f t="shared" si="0"/>
        <v>2995.2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1024</v>
      </c>
      <c r="G26" s="215"/>
      <c r="H26" s="66">
        <v>9.3000000000000007</v>
      </c>
      <c r="I26" s="66">
        <v>9.5</v>
      </c>
      <c r="J26" s="155">
        <v>9</v>
      </c>
      <c r="K26" s="56">
        <f t="shared" si="0"/>
        <v>9216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199</v>
      </c>
      <c r="E27" s="163" t="s">
        <v>200</v>
      </c>
      <c r="F27" s="42">
        <v>256</v>
      </c>
      <c r="G27" s="215"/>
      <c r="H27" s="66">
        <v>224.5</v>
      </c>
      <c r="I27" s="66">
        <v>226.3</v>
      </c>
      <c r="J27" s="155">
        <v>14</v>
      </c>
      <c r="K27" s="56">
        <f t="shared" si="0"/>
        <v>3584</v>
      </c>
      <c r="L27" s="180"/>
    </row>
    <row r="28" spans="1:12">
      <c r="A28" s="41">
        <v>12</v>
      </c>
      <c r="B28" s="50">
        <v>3923210000</v>
      </c>
      <c r="C28" s="55" t="s">
        <v>23</v>
      </c>
      <c r="D28" s="156" t="s">
        <v>47</v>
      </c>
      <c r="E28" s="167" t="s">
        <v>48</v>
      </c>
      <c r="F28" s="42">
        <v>256</v>
      </c>
      <c r="G28" s="215"/>
      <c r="H28" s="66">
        <v>15.1</v>
      </c>
      <c r="I28" s="66">
        <v>15.2</v>
      </c>
      <c r="J28" s="155">
        <v>1.5</v>
      </c>
      <c r="K28" s="56">
        <f t="shared" si="0"/>
        <v>384</v>
      </c>
      <c r="L28" s="180"/>
    </row>
    <row r="29" spans="1:12">
      <c r="A29" s="41">
        <v>13</v>
      </c>
      <c r="B29" s="52">
        <v>3919900000</v>
      </c>
      <c r="C29" s="55" t="s">
        <v>23</v>
      </c>
      <c r="D29" s="156" t="s">
        <v>60</v>
      </c>
      <c r="E29" s="170" t="s">
        <v>55</v>
      </c>
      <c r="F29" s="42">
        <v>1024</v>
      </c>
      <c r="G29" s="216"/>
      <c r="H29" s="66">
        <v>254.2</v>
      </c>
      <c r="I29" s="66">
        <v>255</v>
      </c>
      <c r="J29" s="155">
        <v>4</v>
      </c>
      <c r="K29" s="56">
        <f t="shared" si="0"/>
        <v>4096</v>
      </c>
      <c r="L29" s="180"/>
    </row>
    <row r="30" spans="1:12">
      <c r="A30" s="217" t="s">
        <v>59</v>
      </c>
      <c r="B30" s="218"/>
      <c r="C30" s="218"/>
      <c r="D30" s="218"/>
      <c r="E30" s="219"/>
      <c r="F30" s="58">
        <f>SUM(F17:F29)</f>
        <v>5376</v>
      </c>
      <c r="G30" s="58">
        <f>G17</f>
        <v>256</v>
      </c>
      <c r="H30" s="70">
        <f>SUM(H17:H29)</f>
        <v>4113.4699999999993</v>
      </c>
      <c r="I30" s="70">
        <f>SUM(I17:I29)</f>
        <v>4120.17</v>
      </c>
      <c r="J30" s="173"/>
      <c r="K30" s="59">
        <f>SUM(K17:K29)</f>
        <v>384000</v>
      </c>
      <c r="L30" s="180"/>
    </row>
    <row r="31" spans="1:12">
      <c r="A31" s="243" t="s">
        <v>192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5"/>
      <c r="L31" s="180"/>
    </row>
    <row r="32" spans="1:12">
      <c r="A32" s="54">
        <v>14</v>
      </c>
      <c r="B32" s="47">
        <v>8524110029</v>
      </c>
      <c r="C32" s="55" t="s">
        <v>23</v>
      </c>
      <c r="D32" s="165" t="s">
        <v>190</v>
      </c>
      <c r="E32" s="166" t="s">
        <v>191</v>
      </c>
      <c r="F32" s="176">
        <v>627</v>
      </c>
      <c r="G32" s="267">
        <v>627</v>
      </c>
      <c r="H32" s="67">
        <v>2430.38</v>
      </c>
      <c r="I32" s="67">
        <v>2438.9699999999998</v>
      </c>
      <c r="J32" s="67">
        <v>334.1</v>
      </c>
      <c r="K32" s="56">
        <f>F32*J32</f>
        <v>209480.7</v>
      </c>
      <c r="L32" s="180"/>
    </row>
    <row r="33" spans="1:12">
      <c r="A33" s="54">
        <v>15</v>
      </c>
      <c r="B33" s="48">
        <v>4819100000</v>
      </c>
      <c r="C33" s="55" t="s">
        <v>23</v>
      </c>
      <c r="D33" s="165" t="s">
        <v>29</v>
      </c>
      <c r="E33" s="156" t="s">
        <v>30</v>
      </c>
      <c r="F33" s="176">
        <v>627</v>
      </c>
      <c r="G33" s="268"/>
      <c r="H33" s="67">
        <v>372.9</v>
      </c>
      <c r="I33" s="67">
        <v>372.9</v>
      </c>
      <c r="J33" s="67">
        <v>7</v>
      </c>
      <c r="K33" s="56">
        <f t="shared" ref="K33:K42" si="1">F33*J33</f>
        <v>4389</v>
      </c>
      <c r="L33" s="180"/>
    </row>
    <row r="34" spans="1:12">
      <c r="A34" s="54">
        <v>16</v>
      </c>
      <c r="B34" s="49">
        <v>8544429009</v>
      </c>
      <c r="C34" s="55" t="s">
        <v>23</v>
      </c>
      <c r="D34" s="165" t="s">
        <v>50</v>
      </c>
      <c r="E34" s="156" t="s">
        <v>51</v>
      </c>
      <c r="F34" s="176">
        <v>627</v>
      </c>
      <c r="G34" s="268"/>
      <c r="H34" s="67">
        <v>1.54</v>
      </c>
      <c r="I34" s="67">
        <v>1.57</v>
      </c>
      <c r="J34" s="67">
        <v>5</v>
      </c>
      <c r="K34" s="56">
        <f t="shared" si="1"/>
        <v>3135</v>
      </c>
      <c r="L34" s="180"/>
    </row>
    <row r="35" spans="1:12">
      <c r="A35" s="54">
        <v>17</v>
      </c>
      <c r="B35" s="49">
        <v>8518210000</v>
      </c>
      <c r="C35" s="55" t="s">
        <v>23</v>
      </c>
      <c r="D35" s="165" t="s">
        <v>31</v>
      </c>
      <c r="E35" s="159" t="s">
        <v>32</v>
      </c>
      <c r="F35" s="176">
        <v>1254</v>
      </c>
      <c r="G35" s="268"/>
      <c r="H35" s="67">
        <v>99.3</v>
      </c>
      <c r="I35" s="67">
        <v>100.5</v>
      </c>
      <c r="J35" s="67">
        <v>6.7</v>
      </c>
      <c r="K35" s="56">
        <f t="shared" si="1"/>
        <v>8401.8000000000011</v>
      </c>
      <c r="L35" s="180"/>
    </row>
    <row r="36" spans="1:12">
      <c r="A36" s="54">
        <v>18</v>
      </c>
      <c r="B36" s="50">
        <v>8544429009</v>
      </c>
      <c r="C36" s="55" t="s">
        <v>23</v>
      </c>
      <c r="D36" s="156" t="s">
        <v>33</v>
      </c>
      <c r="E36" s="156" t="s">
        <v>34</v>
      </c>
      <c r="F36" s="176">
        <v>627</v>
      </c>
      <c r="G36" s="268"/>
      <c r="H36" s="67">
        <v>2.1</v>
      </c>
      <c r="I36" s="67">
        <v>2.13</v>
      </c>
      <c r="J36" s="67">
        <v>2</v>
      </c>
      <c r="K36" s="56">
        <f t="shared" si="1"/>
        <v>1254</v>
      </c>
      <c r="L36" s="180"/>
    </row>
    <row r="37" spans="1:12">
      <c r="A37" s="54">
        <v>19</v>
      </c>
      <c r="B37" s="41">
        <v>8537109800</v>
      </c>
      <c r="C37" s="55" t="s">
        <v>23</v>
      </c>
      <c r="D37" s="165" t="s">
        <v>35</v>
      </c>
      <c r="E37" s="159" t="s">
        <v>36</v>
      </c>
      <c r="F37" s="176">
        <v>627</v>
      </c>
      <c r="G37" s="268"/>
      <c r="H37" s="67">
        <v>2.4900000000000002</v>
      </c>
      <c r="I37" s="67">
        <v>2.5499999999999998</v>
      </c>
      <c r="J37" s="67">
        <v>7</v>
      </c>
      <c r="K37" s="56">
        <f t="shared" si="1"/>
        <v>4389</v>
      </c>
      <c r="L37" s="180"/>
    </row>
    <row r="38" spans="1:12">
      <c r="A38" s="54">
        <v>20</v>
      </c>
      <c r="B38" s="50">
        <v>8544429009</v>
      </c>
      <c r="C38" s="55" t="s">
        <v>23</v>
      </c>
      <c r="D38" s="165" t="s">
        <v>39</v>
      </c>
      <c r="E38" s="159" t="s">
        <v>24</v>
      </c>
      <c r="F38" s="176">
        <v>627</v>
      </c>
      <c r="G38" s="268"/>
      <c r="H38" s="67">
        <v>0.87</v>
      </c>
      <c r="I38" s="67">
        <v>0.93</v>
      </c>
      <c r="J38" s="67">
        <v>2</v>
      </c>
      <c r="K38" s="56">
        <f t="shared" si="1"/>
        <v>1254</v>
      </c>
      <c r="L38" s="180"/>
    </row>
    <row r="39" spans="1:12">
      <c r="A39" s="54">
        <v>21</v>
      </c>
      <c r="B39" s="51">
        <v>8529904900</v>
      </c>
      <c r="C39" s="55" t="s">
        <v>23</v>
      </c>
      <c r="D39" s="165" t="s">
        <v>109</v>
      </c>
      <c r="E39" s="163" t="s">
        <v>44</v>
      </c>
      <c r="F39" s="176">
        <v>627</v>
      </c>
      <c r="G39" s="268"/>
      <c r="H39" s="67">
        <v>80.69</v>
      </c>
      <c r="I39" s="67">
        <v>81.2</v>
      </c>
      <c r="J39" s="67">
        <v>11</v>
      </c>
      <c r="K39" s="56">
        <f t="shared" si="1"/>
        <v>6897</v>
      </c>
      <c r="L39" s="180"/>
    </row>
    <row r="40" spans="1:12">
      <c r="A40" s="54">
        <v>22</v>
      </c>
      <c r="B40" s="51">
        <v>8529904900</v>
      </c>
      <c r="C40" s="55" t="s">
        <v>23</v>
      </c>
      <c r="D40" s="165" t="s">
        <v>110</v>
      </c>
      <c r="E40" s="163" t="s">
        <v>46</v>
      </c>
      <c r="F40" s="176">
        <v>627</v>
      </c>
      <c r="G40" s="268"/>
      <c r="H40" s="67">
        <v>80.69</v>
      </c>
      <c r="I40" s="67">
        <v>81.2</v>
      </c>
      <c r="J40" s="67">
        <v>11</v>
      </c>
      <c r="K40" s="56">
        <f t="shared" si="1"/>
        <v>6897</v>
      </c>
      <c r="L40" s="180"/>
    </row>
    <row r="41" spans="1:12">
      <c r="A41" s="54">
        <v>23</v>
      </c>
      <c r="B41" s="50">
        <v>3923210000</v>
      </c>
      <c r="C41" s="55" t="s">
        <v>23</v>
      </c>
      <c r="D41" s="165" t="s">
        <v>47</v>
      </c>
      <c r="E41" s="167" t="s">
        <v>48</v>
      </c>
      <c r="F41" s="176">
        <v>627</v>
      </c>
      <c r="G41" s="268"/>
      <c r="H41" s="67">
        <v>8.5</v>
      </c>
      <c r="I41" s="67">
        <v>9</v>
      </c>
      <c r="J41" s="67">
        <v>1.5</v>
      </c>
      <c r="K41" s="56">
        <f t="shared" si="1"/>
        <v>940.5</v>
      </c>
      <c r="L41" s="180"/>
    </row>
    <row r="42" spans="1:12">
      <c r="A42" s="54">
        <v>24</v>
      </c>
      <c r="B42" s="52">
        <v>3919900000</v>
      </c>
      <c r="C42" s="55" t="s">
        <v>23</v>
      </c>
      <c r="D42" s="165" t="s">
        <v>60</v>
      </c>
      <c r="E42" s="156" t="s">
        <v>55</v>
      </c>
      <c r="F42" s="176">
        <v>1254</v>
      </c>
      <c r="G42" s="269"/>
      <c r="H42" s="67">
        <v>173.72</v>
      </c>
      <c r="I42" s="67">
        <v>174.6</v>
      </c>
      <c r="J42" s="67">
        <v>3</v>
      </c>
      <c r="K42" s="56">
        <f t="shared" si="1"/>
        <v>3762</v>
      </c>
      <c r="L42" s="180"/>
    </row>
    <row r="43" spans="1:12">
      <c r="A43" s="204" t="s">
        <v>59</v>
      </c>
      <c r="B43" s="205"/>
      <c r="C43" s="205"/>
      <c r="D43" s="205"/>
      <c r="E43" s="206"/>
      <c r="F43" s="58">
        <f>SUM(F32:F42)</f>
        <v>8151</v>
      </c>
      <c r="G43" s="172">
        <f>G32</f>
        <v>627</v>
      </c>
      <c r="H43" s="179">
        <f>SUM(H32:H42)</f>
        <v>3253.18</v>
      </c>
      <c r="I43" s="179">
        <f>SUM(I32:I42)</f>
        <v>3265.5499999999997</v>
      </c>
      <c r="J43" s="179"/>
      <c r="K43" s="178">
        <f>SUM(K32:K42)</f>
        <v>250800</v>
      </c>
      <c r="L43" s="180"/>
    </row>
    <row r="44" spans="1:12">
      <c r="A44" s="54"/>
      <c r="B44" s="209" t="s">
        <v>25</v>
      </c>
      <c r="C44" s="210"/>
      <c r="D44" s="210"/>
      <c r="E44" s="210"/>
      <c r="F44" s="64"/>
      <c r="G44" s="60"/>
      <c r="H44" s="60"/>
      <c r="I44" s="60"/>
      <c r="J44" s="61"/>
      <c r="K44" s="56">
        <v>48624.84</v>
      </c>
      <c r="L44" s="180"/>
    </row>
    <row r="45" spans="1:12">
      <c r="A45" s="54"/>
      <c r="B45" s="204" t="s">
        <v>26</v>
      </c>
      <c r="C45" s="205"/>
      <c r="D45" s="206"/>
      <c r="E45" s="29"/>
      <c r="F45" s="62">
        <f>F30+F43</f>
        <v>13527</v>
      </c>
      <c r="G45" s="62">
        <f>G30+G43</f>
        <v>883</v>
      </c>
      <c r="H45" s="63">
        <f>H30+H43</f>
        <v>7366.65</v>
      </c>
      <c r="I45" s="63">
        <f>I30+I43</f>
        <v>7385.7199999999993</v>
      </c>
      <c r="J45" s="63"/>
      <c r="K45" s="63">
        <f>K30+K43+K44</f>
        <v>683424.84</v>
      </c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2">
      <c r="A47" s="1"/>
      <c r="B47" s="207" t="s">
        <v>54</v>
      </c>
      <c r="C47" s="207"/>
      <c r="D47" s="207"/>
      <c r="E47" s="207"/>
      <c r="F47" s="207"/>
      <c r="G47" s="207"/>
      <c r="H47" s="73"/>
      <c r="I47" s="73"/>
      <c r="J47" s="20"/>
      <c r="K47" s="20"/>
    </row>
    <row r="48" spans="1:12">
      <c r="A48" s="1"/>
      <c r="B48" s="12" t="s">
        <v>52</v>
      </c>
      <c r="C48" s="17"/>
      <c r="D48" s="17"/>
      <c r="E48" s="73"/>
      <c r="F48" s="17"/>
      <c r="G48" s="20"/>
      <c r="H48" s="20"/>
      <c r="I48" s="36"/>
      <c r="J48" s="20"/>
      <c r="K48" s="36"/>
    </row>
    <row r="49" spans="1:11">
      <c r="A49" s="1"/>
      <c r="B49" s="12" t="s">
        <v>53</v>
      </c>
      <c r="C49" s="73"/>
      <c r="D49" s="73"/>
      <c r="E49" s="73"/>
      <c r="F49" s="73"/>
      <c r="G49" s="73"/>
      <c r="H49" s="74"/>
      <c r="I49" s="74"/>
      <c r="J49" s="20"/>
      <c r="K49" s="20"/>
    </row>
    <row r="50" spans="1:11">
      <c r="A50" s="1"/>
      <c r="B50" s="73"/>
      <c r="C50" s="12"/>
      <c r="D50" s="12"/>
      <c r="E50" s="12"/>
      <c r="F50" s="12"/>
      <c r="G50" s="75"/>
      <c r="H50" s="73"/>
      <c r="I50" s="73"/>
      <c r="J50" s="36"/>
      <c r="K50" s="36"/>
    </row>
    <row r="51" spans="1:11">
      <c r="A51" s="1"/>
      <c r="B51" s="73"/>
      <c r="C51" s="12"/>
      <c r="D51" s="12"/>
      <c r="E51" s="12"/>
      <c r="F51" s="12"/>
      <c r="G51" s="75"/>
      <c r="H51" s="73"/>
      <c r="I51" s="73"/>
      <c r="J51" s="20"/>
      <c r="K51" s="20"/>
    </row>
    <row r="52" spans="1:11">
      <c r="A52" s="1"/>
      <c r="B52" s="20"/>
      <c r="C52" s="17"/>
      <c r="D52" s="17"/>
      <c r="E52" s="76" t="s">
        <v>27</v>
      </c>
      <c r="F52" s="208" t="s">
        <v>28</v>
      </c>
      <c r="G52" s="208"/>
      <c r="H52" s="208"/>
      <c r="I52" s="73"/>
      <c r="J52" s="20"/>
      <c r="K52" s="20"/>
    </row>
    <row r="53" spans="1:11">
      <c r="A53" s="1"/>
      <c r="B53" s="20"/>
      <c r="C53" s="17"/>
      <c r="D53" s="17"/>
      <c r="E53" s="17"/>
      <c r="F53" s="208"/>
      <c r="G53" s="208"/>
      <c r="H53" s="208"/>
      <c r="I53" s="73"/>
      <c r="J53" s="20"/>
      <c r="K53" s="20"/>
    </row>
    <row r="54" spans="1:11">
      <c r="A54" s="1"/>
      <c r="B54" s="73"/>
      <c r="C54" s="73"/>
      <c r="D54" s="73"/>
      <c r="E54" s="73"/>
      <c r="F54" s="208"/>
      <c r="G54" s="208"/>
      <c r="H54" s="208"/>
      <c r="I54" s="73"/>
      <c r="J54" s="73"/>
      <c r="K54" s="73"/>
    </row>
    <row r="55" spans="1:11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1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</sheetData>
  <mergeCells count="18">
    <mergeCell ref="B44:E44"/>
    <mergeCell ref="B45:D45"/>
    <mergeCell ref="B47:G47"/>
    <mergeCell ref="F52:H56"/>
    <mergeCell ref="A31:K31"/>
    <mergeCell ref="G32:G42"/>
    <mergeCell ref="A43:E43"/>
    <mergeCell ref="C8:E10"/>
    <mergeCell ref="G8:K10"/>
    <mergeCell ref="A16:K16"/>
    <mergeCell ref="G17:G29"/>
    <mergeCell ref="A30:E30"/>
    <mergeCell ref="C7:E7"/>
    <mergeCell ref="A1:K1"/>
    <mergeCell ref="B2:C2"/>
    <mergeCell ref="G2:H2"/>
    <mergeCell ref="J2:K2"/>
    <mergeCell ref="B5:F5"/>
  </mergeCells>
  <conditionalFormatting sqref="J2:K2">
    <cfRule type="cellIs" dxfId="74" priority="8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6" id="{FEB6EE2B-3471-407B-83B7-65C92BC393FC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7" stopIfTrue="1" id="{AAA70355-6B5E-4391-8053-109ABA53E08D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3" stopIfTrue="1" id="{B9C310C1-0865-4BB3-A550-E95D42E41B4D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H32:J43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57"/>
  <sheetViews>
    <sheetView view="pageBreakPreview" topLeftCell="A16" zoomScale="85" zoomScaleNormal="100" zoomScaleSheetLayoutView="85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215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3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214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0" t="s">
        <v>216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2"/>
    </row>
    <row r="17" spans="1:12">
      <c r="A17" s="41">
        <v>1</v>
      </c>
      <c r="B17" s="47">
        <v>8524110029</v>
      </c>
      <c r="C17" s="55" t="s">
        <v>23</v>
      </c>
      <c r="D17" s="168" t="s">
        <v>217</v>
      </c>
      <c r="E17" s="169" t="s">
        <v>218</v>
      </c>
      <c r="F17" s="42">
        <v>476</v>
      </c>
      <c r="G17" s="214">
        <v>476</v>
      </c>
      <c r="H17" s="66">
        <v>4689.99</v>
      </c>
      <c r="I17" s="66">
        <v>4727.8500000000004</v>
      </c>
      <c r="J17" s="155">
        <v>912.3</v>
      </c>
      <c r="K17" s="56">
        <f t="shared" ref="K17:K30" si="0">F17*J17</f>
        <v>434254.8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1180.48</v>
      </c>
      <c r="I18" s="66">
        <v>1180.48</v>
      </c>
      <c r="J18" s="155">
        <v>22</v>
      </c>
      <c r="K18" s="56">
        <f t="shared" si="0"/>
        <v>10472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1.4279999999999999</v>
      </c>
      <c r="I19" s="66">
        <v>1.45</v>
      </c>
      <c r="J19" s="154">
        <v>7</v>
      </c>
      <c r="K19" s="56">
        <f t="shared" si="0"/>
        <v>3332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49</v>
      </c>
      <c r="E20" s="159" t="s">
        <v>32</v>
      </c>
      <c r="F20" s="42">
        <v>952</v>
      </c>
      <c r="G20" s="215"/>
      <c r="H20" s="66">
        <v>85.679999999999993</v>
      </c>
      <c r="I20" s="66">
        <v>86.1</v>
      </c>
      <c r="J20" s="155">
        <v>9</v>
      </c>
      <c r="K20" s="56">
        <f t="shared" si="0"/>
        <v>8568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14.28</v>
      </c>
      <c r="I21" s="66">
        <v>14.35</v>
      </c>
      <c r="J21" s="155">
        <v>2.7</v>
      </c>
      <c r="K21" s="56">
        <f t="shared" si="0"/>
        <v>1285.2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2.38</v>
      </c>
      <c r="I22" s="66">
        <v>2.4500000000000002</v>
      </c>
      <c r="J22" s="155">
        <v>9.8000000000000007</v>
      </c>
      <c r="K22" s="56">
        <f t="shared" si="0"/>
        <v>4664.8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2.38</v>
      </c>
      <c r="I23" s="66">
        <v>2.4500000000000002</v>
      </c>
      <c r="J23" s="155">
        <v>2</v>
      </c>
      <c r="K23" s="56">
        <f t="shared" si="0"/>
        <v>952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1.43</v>
      </c>
      <c r="I24" s="66">
        <v>1.46</v>
      </c>
      <c r="J24" s="155">
        <v>1</v>
      </c>
      <c r="K24" s="56">
        <f t="shared" si="0"/>
        <v>476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40</v>
      </c>
      <c r="E25" s="161" t="s">
        <v>41</v>
      </c>
      <c r="F25" s="42">
        <v>476</v>
      </c>
      <c r="G25" s="215"/>
      <c r="H25" s="66">
        <v>47.6</v>
      </c>
      <c r="I25" s="66">
        <v>48.5</v>
      </c>
      <c r="J25" s="155">
        <v>11.7</v>
      </c>
      <c r="K25" s="56">
        <f t="shared" si="0"/>
        <v>5569.2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4.5</v>
      </c>
      <c r="I26" s="66">
        <v>4.5999999999999996</v>
      </c>
      <c r="J26" s="155">
        <v>9</v>
      </c>
      <c r="K26" s="56">
        <f t="shared" si="0"/>
        <v>8568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85.68</v>
      </c>
      <c r="I27" s="66">
        <v>86.2</v>
      </c>
      <c r="J27" s="155">
        <v>14</v>
      </c>
      <c r="K27" s="56">
        <f t="shared" si="0"/>
        <v>6664</v>
      </c>
      <c r="L27" s="180"/>
    </row>
    <row r="28" spans="1:12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85.68</v>
      </c>
      <c r="I28" s="66">
        <v>86.2</v>
      </c>
      <c r="J28" s="155">
        <v>14</v>
      </c>
      <c r="K28" s="56">
        <f t="shared" si="0"/>
        <v>6664</v>
      </c>
      <c r="L28" s="180"/>
    </row>
    <row r="29" spans="1:12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27.6</v>
      </c>
      <c r="I29" s="66">
        <v>28</v>
      </c>
      <c r="J29" s="155">
        <v>1.5</v>
      </c>
      <c r="K29" s="56">
        <f t="shared" si="0"/>
        <v>714</v>
      </c>
      <c r="L29" s="180"/>
    </row>
    <row r="30" spans="1:12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150.41999999999999</v>
      </c>
      <c r="I30" s="66">
        <v>152.1</v>
      </c>
      <c r="J30" s="155">
        <v>4</v>
      </c>
      <c r="K30" s="56">
        <f t="shared" si="0"/>
        <v>7616</v>
      </c>
      <c r="L30" s="180"/>
    </row>
    <row r="31" spans="1:12">
      <c r="A31" s="217" t="s">
        <v>59</v>
      </c>
      <c r="B31" s="218"/>
      <c r="C31" s="218"/>
      <c r="D31" s="218"/>
      <c r="E31" s="219"/>
      <c r="F31" s="58">
        <f>SUM(F17:F30)</f>
        <v>9044</v>
      </c>
      <c r="G31" s="58">
        <f>G17</f>
        <v>476</v>
      </c>
      <c r="H31" s="70">
        <f>SUM(H17:H30)</f>
        <v>6379.5280000000012</v>
      </c>
      <c r="I31" s="70">
        <f>SUM(I17:I30)</f>
        <v>6422.1900000000005</v>
      </c>
      <c r="J31" s="173"/>
      <c r="K31" s="59">
        <f>SUM(K17:K30)</f>
        <v>499800</v>
      </c>
      <c r="L31" s="180"/>
    </row>
    <row r="32" spans="1:12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  <c r="L32" s="180"/>
    </row>
    <row r="33" spans="1:12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40</v>
      </c>
      <c r="G33" s="267">
        <v>40</v>
      </c>
      <c r="H33" s="67">
        <v>145.82</v>
      </c>
      <c r="I33" s="67">
        <v>146.1</v>
      </c>
      <c r="J33" s="67">
        <v>334.1</v>
      </c>
      <c r="K33" s="56">
        <f>F33*J33</f>
        <v>13364</v>
      </c>
      <c r="L33" s="180"/>
    </row>
    <row r="34" spans="1:12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40</v>
      </c>
      <c r="G34" s="268"/>
      <c r="H34" s="67">
        <v>22.37</v>
      </c>
      <c r="I34" s="67">
        <v>22.37</v>
      </c>
      <c r="J34" s="67">
        <v>7</v>
      </c>
      <c r="K34" s="56">
        <f t="shared" ref="K34:K43" si="1">F34*J34</f>
        <v>280</v>
      </c>
      <c r="L34" s="180"/>
    </row>
    <row r="35" spans="1:12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40</v>
      </c>
      <c r="G35" s="268"/>
      <c r="H35" s="67">
        <v>0.09</v>
      </c>
      <c r="I35" s="67">
        <v>0.1</v>
      </c>
      <c r="J35" s="67">
        <v>5</v>
      </c>
      <c r="K35" s="56">
        <f t="shared" si="1"/>
        <v>200</v>
      </c>
      <c r="L35" s="180"/>
    </row>
    <row r="36" spans="1:12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80</v>
      </c>
      <c r="G36" s="268"/>
      <c r="H36" s="67">
        <v>5.9</v>
      </c>
      <c r="I36" s="67">
        <v>6</v>
      </c>
      <c r="J36" s="67">
        <v>6.7</v>
      </c>
      <c r="K36" s="56">
        <f t="shared" si="1"/>
        <v>536</v>
      </c>
      <c r="L36" s="180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40</v>
      </c>
      <c r="G37" s="268"/>
      <c r="H37" s="67">
        <v>0.13</v>
      </c>
      <c r="I37" s="67">
        <v>0.14000000000000001</v>
      </c>
      <c r="J37" s="67">
        <v>2</v>
      </c>
      <c r="K37" s="56">
        <f t="shared" si="1"/>
        <v>80</v>
      </c>
      <c r="L37" s="180"/>
    </row>
    <row r="38" spans="1:12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40</v>
      </c>
      <c r="G38" s="268"/>
      <c r="H38" s="67">
        <v>0.15</v>
      </c>
      <c r="I38" s="67">
        <v>0.16</v>
      </c>
      <c r="J38" s="67">
        <v>7</v>
      </c>
      <c r="K38" s="56">
        <f t="shared" si="1"/>
        <v>280</v>
      </c>
      <c r="L38" s="180"/>
    </row>
    <row r="39" spans="1:12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40</v>
      </c>
      <c r="G39" s="268"/>
      <c r="H39" s="67">
        <v>0.05</v>
      </c>
      <c r="I39" s="67">
        <v>0.06</v>
      </c>
      <c r="J39" s="67">
        <v>2</v>
      </c>
      <c r="K39" s="56">
        <f t="shared" si="1"/>
        <v>80</v>
      </c>
      <c r="L39" s="180"/>
    </row>
    <row r="40" spans="1:12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40</v>
      </c>
      <c r="G40" s="268"/>
      <c r="H40" s="67">
        <v>4.84</v>
      </c>
      <c r="I40" s="67">
        <v>4.87</v>
      </c>
      <c r="J40" s="67">
        <v>11</v>
      </c>
      <c r="K40" s="56">
        <f t="shared" si="1"/>
        <v>440</v>
      </c>
      <c r="L40" s="180"/>
    </row>
    <row r="41" spans="1:12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40</v>
      </c>
      <c r="G41" s="268"/>
      <c r="H41" s="67">
        <v>4.84</v>
      </c>
      <c r="I41" s="67">
        <v>4.87</v>
      </c>
      <c r="J41" s="67">
        <v>11</v>
      </c>
      <c r="K41" s="56">
        <f t="shared" si="1"/>
        <v>440</v>
      </c>
      <c r="L41" s="180"/>
    </row>
    <row r="42" spans="1:12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40</v>
      </c>
      <c r="G42" s="268"/>
      <c r="H42" s="67">
        <v>0.5</v>
      </c>
      <c r="I42" s="67">
        <v>0.54</v>
      </c>
      <c r="J42" s="67">
        <v>1.5</v>
      </c>
      <c r="K42" s="56">
        <f t="shared" si="1"/>
        <v>60</v>
      </c>
      <c r="L42" s="180"/>
    </row>
    <row r="43" spans="1:12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80</v>
      </c>
      <c r="G43" s="269"/>
      <c r="H43" s="67">
        <v>10.42</v>
      </c>
      <c r="I43" s="67">
        <v>10.48</v>
      </c>
      <c r="J43" s="67">
        <v>3</v>
      </c>
      <c r="K43" s="56">
        <f t="shared" si="1"/>
        <v>240</v>
      </c>
      <c r="L43" s="180"/>
    </row>
    <row r="44" spans="1:12">
      <c r="A44" s="204" t="s">
        <v>59</v>
      </c>
      <c r="B44" s="205"/>
      <c r="C44" s="205"/>
      <c r="D44" s="205"/>
      <c r="E44" s="206"/>
      <c r="F44" s="58">
        <f>SUM(F33:F43)</f>
        <v>520</v>
      </c>
      <c r="G44" s="172">
        <f>G33</f>
        <v>40</v>
      </c>
      <c r="H44" s="179">
        <f>SUM(H33:H43)</f>
        <v>195.11</v>
      </c>
      <c r="I44" s="179">
        <f>SUM(I33:I43)</f>
        <v>195.68999999999997</v>
      </c>
      <c r="J44" s="179"/>
      <c r="K44" s="178">
        <f>SUM(K33:K43)</f>
        <v>16000</v>
      </c>
      <c r="L44" s="180"/>
    </row>
    <row r="45" spans="1:12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</row>
    <row r="46" spans="1:12">
      <c r="A46" s="54"/>
      <c r="B46" s="204" t="s">
        <v>26</v>
      </c>
      <c r="C46" s="205"/>
      <c r="D46" s="206"/>
      <c r="E46" s="29"/>
      <c r="F46" s="62">
        <f>F31+F44</f>
        <v>9564</v>
      </c>
      <c r="G46" s="62">
        <f>G31+G44</f>
        <v>516</v>
      </c>
      <c r="H46" s="63">
        <f>H31+H44</f>
        <v>6574.6380000000008</v>
      </c>
      <c r="I46" s="63">
        <f>I31+I44</f>
        <v>6617.88</v>
      </c>
      <c r="J46" s="63"/>
      <c r="K46" s="63">
        <f>K31+K44+K45</f>
        <v>564424.84</v>
      </c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2">
      <c r="A48" s="1"/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</row>
    <row r="49" spans="1:11">
      <c r="A49" s="1"/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</row>
    <row r="50" spans="1:11">
      <c r="A50" s="1"/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</row>
    <row r="51" spans="1:11">
      <c r="A51" s="1"/>
      <c r="B51" s="73"/>
      <c r="C51" s="12"/>
      <c r="D51" s="12"/>
      <c r="E51" s="12"/>
      <c r="F51" s="12"/>
      <c r="G51" s="75"/>
      <c r="H51" s="73"/>
      <c r="I51" s="73"/>
      <c r="J51" s="36"/>
      <c r="K51" s="36"/>
    </row>
    <row r="52" spans="1:11">
      <c r="A52" s="1"/>
      <c r="B52" s="73"/>
      <c r="C52" s="12"/>
      <c r="D52" s="12"/>
      <c r="E52" s="12"/>
      <c r="F52" s="12"/>
      <c r="G52" s="75"/>
      <c r="H52" s="73"/>
      <c r="I52" s="73"/>
      <c r="J52" s="20"/>
      <c r="K52" s="20"/>
    </row>
    <row r="53" spans="1:11">
      <c r="A53" s="1"/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1:11">
      <c r="A54" s="1"/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1:11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1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1">
      <c r="A57" s="1"/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30"/>
    <mergeCell ref="A31:E31"/>
    <mergeCell ref="A32:K32"/>
    <mergeCell ref="G33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J2:K2">
    <cfRule type="cellIs" dxfId="70" priority="4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F288D782-A539-49C7-A0EB-4735BB5AB43E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3" stopIfTrue="1" id="{1842DA69-1999-40AA-BA8D-06F9385AEA0A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1" stopIfTrue="1" id="{03C3A45F-3EAC-4D6D-AF48-3B448E89A8B9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7"/>
  <sheetViews>
    <sheetView view="pageBreakPreview" topLeftCell="A16" zoomScaleNormal="100" zoomScaleSheetLayoutView="100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220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43.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221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38.25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3" t="s">
        <v>224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2">
      <c r="A17" s="41">
        <v>1</v>
      </c>
      <c r="B17" s="47">
        <v>8524110029</v>
      </c>
      <c r="C17" s="55" t="s">
        <v>23</v>
      </c>
      <c r="D17" s="168" t="s">
        <v>222</v>
      </c>
      <c r="E17" s="169" t="s">
        <v>223</v>
      </c>
      <c r="F17" s="42">
        <v>476</v>
      </c>
      <c r="G17" s="214">
        <v>476</v>
      </c>
      <c r="H17" s="66">
        <v>4897.7299999999996</v>
      </c>
      <c r="I17" s="66">
        <v>4897.76</v>
      </c>
      <c r="J17" s="155">
        <v>850.6</v>
      </c>
      <c r="K17" s="56">
        <f t="shared" ref="K17:K30" si="0">F17*J17</f>
        <v>404885.60000000003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618.80000000000007</v>
      </c>
      <c r="I18" s="66">
        <v>618.79999999999995</v>
      </c>
      <c r="J18" s="155">
        <v>22</v>
      </c>
      <c r="K18" s="56">
        <f t="shared" si="0"/>
        <v>10472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31</v>
      </c>
      <c r="E20" s="159" t="s">
        <v>32</v>
      </c>
      <c r="F20" s="42">
        <v>952</v>
      </c>
      <c r="G20" s="215"/>
      <c r="H20" s="66">
        <v>85.6</v>
      </c>
      <c r="I20" s="66">
        <v>86.1</v>
      </c>
      <c r="J20" s="155">
        <v>9</v>
      </c>
      <c r="K20" s="56">
        <f t="shared" si="0"/>
        <v>8568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1.19</v>
      </c>
      <c r="I21" s="66">
        <v>1.2</v>
      </c>
      <c r="J21" s="155">
        <v>2.7</v>
      </c>
      <c r="K21" s="56">
        <f t="shared" si="0"/>
        <v>1285.2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0.95</v>
      </c>
      <c r="I22" s="66">
        <v>0.96</v>
      </c>
      <c r="J22" s="155">
        <v>9.8000000000000007</v>
      </c>
      <c r="K22" s="56">
        <f t="shared" si="0"/>
        <v>4664.8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1.68</v>
      </c>
      <c r="I23" s="66">
        <v>1.7</v>
      </c>
      <c r="J23" s="155">
        <v>2</v>
      </c>
      <c r="K23" s="56">
        <f t="shared" si="0"/>
        <v>952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1.38</v>
      </c>
      <c r="I24" s="66">
        <v>1.42</v>
      </c>
      <c r="J24" s="155">
        <v>1</v>
      </c>
      <c r="K24" s="56">
        <f t="shared" si="0"/>
        <v>476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42">
        <v>952</v>
      </c>
      <c r="G25" s="215"/>
      <c r="H25" s="66">
        <v>76.099999999999994</v>
      </c>
      <c r="I25" s="66">
        <v>77.2</v>
      </c>
      <c r="J25" s="155">
        <v>11.7</v>
      </c>
      <c r="K25" s="56">
        <f t="shared" si="0"/>
        <v>11138.4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</v>
      </c>
      <c r="I26" s="66">
        <v>4.2</v>
      </c>
      <c r="J26" s="155">
        <v>9</v>
      </c>
      <c r="K26" s="56">
        <f t="shared" si="0"/>
        <v>8568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61.88</v>
      </c>
      <c r="I27" s="66">
        <v>62.5</v>
      </c>
      <c r="J27" s="155">
        <v>14</v>
      </c>
      <c r="K27" s="56">
        <f t="shared" si="0"/>
        <v>6664</v>
      </c>
      <c r="L27" s="180"/>
    </row>
    <row r="28" spans="1:12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61.88</v>
      </c>
      <c r="I28" s="66">
        <v>62.5</v>
      </c>
      <c r="J28" s="155">
        <v>14</v>
      </c>
      <c r="K28" s="56">
        <f t="shared" si="0"/>
        <v>6664</v>
      </c>
      <c r="L28" s="180"/>
    </row>
    <row r="29" spans="1:12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  <c r="L29" s="180"/>
    </row>
    <row r="30" spans="1:12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114.24</v>
      </c>
      <c r="I30" s="66">
        <v>115.2</v>
      </c>
      <c r="J30" s="155">
        <v>4</v>
      </c>
      <c r="K30" s="56">
        <f t="shared" si="0"/>
        <v>7616</v>
      </c>
      <c r="L30" s="180"/>
    </row>
    <row r="31" spans="1:12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5965.41</v>
      </c>
      <c r="I31" s="70">
        <f>SUM(I17:I30)</f>
        <v>5969.99</v>
      </c>
      <c r="J31" s="173"/>
      <c r="K31" s="59">
        <f>SUM(K17:K30)</f>
        <v>476000.00000000006</v>
      </c>
      <c r="L31" s="180"/>
    </row>
    <row r="32" spans="1:12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  <c r="L32" s="180"/>
    </row>
    <row r="33" spans="1:12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40</v>
      </c>
      <c r="G33" s="267">
        <v>40</v>
      </c>
      <c r="H33" s="67">
        <v>145.82</v>
      </c>
      <c r="I33" s="67">
        <v>146.1</v>
      </c>
      <c r="J33" s="67">
        <v>334.1</v>
      </c>
      <c r="K33" s="56">
        <f>F33*J33</f>
        <v>13364</v>
      </c>
      <c r="L33" s="180"/>
    </row>
    <row r="34" spans="1:12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40</v>
      </c>
      <c r="G34" s="268"/>
      <c r="H34" s="67">
        <v>22.37</v>
      </c>
      <c r="I34" s="67">
        <v>22.37</v>
      </c>
      <c r="J34" s="67">
        <v>7</v>
      </c>
      <c r="K34" s="56">
        <f t="shared" ref="K34:K43" si="1">F34*J34</f>
        <v>280</v>
      </c>
      <c r="L34" s="180"/>
    </row>
    <row r="35" spans="1:12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40</v>
      </c>
      <c r="G35" s="268"/>
      <c r="H35" s="67">
        <v>0.09</v>
      </c>
      <c r="I35" s="67">
        <v>0.1</v>
      </c>
      <c r="J35" s="67">
        <v>5</v>
      </c>
      <c r="K35" s="56">
        <f t="shared" si="1"/>
        <v>200</v>
      </c>
      <c r="L35" s="180"/>
    </row>
    <row r="36" spans="1:12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80</v>
      </c>
      <c r="G36" s="268"/>
      <c r="H36" s="67">
        <v>5.9</v>
      </c>
      <c r="I36" s="67">
        <v>6</v>
      </c>
      <c r="J36" s="67">
        <v>6.7</v>
      </c>
      <c r="K36" s="56">
        <f t="shared" si="1"/>
        <v>536</v>
      </c>
      <c r="L36" s="180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40</v>
      </c>
      <c r="G37" s="268"/>
      <c r="H37" s="67">
        <v>0.13</v>
      </c>
      <c r="I37" s="67">
        <v>0.14000000000000001</v>
      </c>
      <c r="J37" s="67">
        <v>2</v>
      </c>
      <c r="K37" s="56">
        <f t="shared" si="1"/>
        <v>80</v>
      </c>
      <c r="L37" s="180"/>
    </row>
    <row r="38" spans="1:12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40</v>
      </c>
      <c r="G38" s="268"/>
      <c r="H38" s="67">
        <v>0.15</v>
      </c>
      <c r="I38" s="67">
        <v>0.16</v>
      </c>
      <c r="J38" s="67">
        <v>7</v>
      </c>
      <c r="K38" s="56">
        <f t="shared" si="1"/>
        <v>280</v>
      </c>
      <c r="L38" s="180"/>
    </row>
    <row r="39" spans="1:12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40</v>
      </c>
      <c r="G39" s="268"/>
      <c r="H39" s="67">
        <v>0.05</v>
      </c>
      <c r="I39" s="67">
        <v>0.06</v>
      </c>
      <c r="J39" s="67">
        <v>2</v>
      </c>
      <c r="K39" s="56">
        <f t="shared" si="1"/>
        <v>80</v>
      </c>
      <c r="L39" s="180"/>
    </row>
    <row r="40" spans="1:12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40</v>
      </c>
      <c r="G40" s="268"/>
      <c r="H40" s="67">
        <v>4.84</v>
      </c>
      <c r="I40" s="67">
        <v>4.87</v>
      </c>
      <c r="J40" s="67">
        <v>11</v>
      </c>
      <c r="K40" s="56">
        <f t="shared" si="1"/>
        <v>440</v>
      </c>
      <c r="L40" s="180"/>
    </row>
    <row r="41" spans="1:12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40</v>
      </c>
      <c r="G41" s="268"/>
      <c r="H41" s="67">
        <v>4.84</v>
      </c>
      <c r="I41" s="67">
        <v>4.87</v>
      </c>
      <c r="J41" s="67">
        <v>11</v>
      </c>
      <c r="K41" s="56">
        <f t="shared" si="1"/>
        <v>440</v>
      </c>
      <c r="L41" s="180"/>
    </row>
    <row r="42" spans="1:12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40</v>
      </c>
      <c r="G42" s="268"/>
      <c r="H42" s="67">
        <v>0.5</v>
      </c>
      <c r="I42" s="67">
        <v>0.54</v>
      </c>
      <c r="J42" s="67">
        <v>1.5</v>
      </c>
      <c r="K42" s="56">
        <f t="shared" si="1"/>
        <v>60</v>
      </c>
      <c r="L42" s="180"/>
    </row>
    <row r="43" spans="1:12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80</v>
      </c>
      <c r="G43" s="269"/>
      <c r="H43" s="67">
        <v>10.42</v>
      </c>
      <c r="I43" s="67">
        <v>10.48</v>
      </c>
      <c r="J43" s="67">
        <v>3</v>
      </c>
      <c r="K43" s="56">
        <f t="shared" si="1"/>
        <v>240</v>
      </c>
      <c r="L43" s="180"/>
    </row>
    <row r="44" spans="1:12">
      <c r="A44" s="204" t="s">
        <v>59</v>
      </c>
      <c r="B44" s="205"/>
      <c r="C44" s="205"/>
      <c r="D44" s="205"/>
      <c r="E44" s="206"/>
      <c r="F44" s="58">
        <f>SUM(F33:F43)</f>
        <v>520</v>
      </c>
      <c r="G44" s="172">
        <f>G33</f>
        <v>40</v>
      </c>
      <c r="H44" s="179">
        <f>SUM(H33:H43)</f>
        <v>195.11</v>
      </c>
      <c r="I44" s="179">
        <f>SUM(I33:I43)</f>
        <v>195.68999999999997</v>
      </c>
      <c r="J44" s="179"/>
      <c r="K44" s="178">
        <f>SUM(K33:K43)</f>
        <v>16000</v>
      </c>
      <c r="L44" s="180"/>
    </row>
    <row r="45" spans="1:12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  <c r="L45" s="180"/>
    </row>
    <row r="46" spans="1:12">
      <c r="A46" s="54"/>
      <c r="B46" s="204" t="s">
        <v>26</v>
      </c>
      <c r="C46" s="205"/>
      <c r="D46" s="206"/>
      <c r="E46" s="29"/>
      <c r="F46" s="62">
        <f>F31+F44</f>
        <v>10040</v>
      </c>
      <c r="G46" s="62">
        <f>G31+G44</f>
        <v>516</v>
      </c>
      <c r="H46" s="63">
        <f>H31+H44</f>
        <v>6160.5199999999995</v>
      </c>
      <c r="I46" s="63">
        <f>I31+I44</f>
        <v>6165.6799999999994</v>
      </c>
      <c r="J46" s="63"/>
      <c r="K46" s="63">
        <f>K31+K44+K45</f>
        <v>540624.84000000008</v>
      </c>
      <c r="L46" s="180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80"/>
    </row>
    <row r="48" spans="1:12">
      <c r="A48" s="1"/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  <c r="L48" s="180"/>
    </row>
    <row r="49" spans="1:12">
      <c r="A49" s="1"/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  <c r="L49" s="180"/>
    </row>
    <row r="50" spans="1:12">
      <c r="A50" s="1"/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  <c r="L50" s="180"/>
    </row>
    <row r="51" spans="1:12">
      <c r="A51" s="1"/>
      <c r="B51" s="73"/>
      <c r="C51" s="12"/>
      <c r="D51" s="12"/>
      <c r="E51" s="12"/>
      <c r="F51" s="12"/>
      <c r="G51" s="75"/>
      <c r="H51" s="73"/>
      <c r="I51" s="73"/>
      <c r="J51" s="36"/>
      <c r="K51" s="36"/>
      <c r="L51" s="180"/>
    </row>
    <row r="52" spans="1:12">
      <c r="A52" s="1"/>
      <c r="B52" s="73"/>
      <c r="C52" s="12"/>
      <c r="D52" s="12"/>
      <c r="E52" s="12"/>
      <c r="F52" s="12"/>
      <c r="G52" s="75"/>
      <c r="H52" s="73"/>
      <c r="I52" s="73"/>
      <c r="J52" s="20"/>
      <c r="K52" s="20"/>
      <c r="L52" s="180"/>
    </row>
    <row r="53" spans="1:12">
      <c r="A53" s="1"/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1:12">
      <c r="A54" s="1"/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1:12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2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2">
      <c r="A57" s="1"/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30"/>
    <mergeCell ref="A31:E31"/>
    <mergeCell ref="A32:K32"/>
    <mergeCell ref="G33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J2:K2">
    <cfRule type="cellIs" dxfId="66" priority="4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D278A565-BB12-4AD7-A0EC-9C059D2C8976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3" stopIfTrue="1" id="{233298D0-4E5C-4AF4-A29A-8CDB96CD693E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1" stopIfTrue="1" id="{1AE78F91-3323-49FD-AD5E-937F0BFF5CD6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K57"/>
  <sheetViews>
    <sheetView view="pageBreakPreview" zoomScale="85" zoomScaleNormal="100" zoomScaleSheetLayoutView="85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225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54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226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3" t="s">
        <v>224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>
      <c r="A17" s="41">
        <v>1</v>
      </c>
      <c r="B17" s="47">
        <v>8524110029</v>
      </c>
      <c r="C17" s="55" t="s">
        <v>23</v>
      </c>
      <c r="D17" s="168" t="s">
        <v>222</v>
      </c>
      <c r="E17" s="169" t="s">
        <v>223</v>
      </c>
      <c r="F17" s="42">
        <v>476</v>
      </c>
      <c r="G17" s="214">
        <v>476</v>
      </c>
      <c r="H17" s="66">
        <v>4897.7299999999996</v>
      </c>
      <c r="I17" s="66">
        <v>4897.76</v>
      </c>
      <c r="J17" s="155">
        <v>850.6</v>
      </c>
      <c r="K17" s="56">
        <f t="shared" ref="K17:K30" si="0">F17*J17</f>
        <v>404885.60000000003</v>
      </c>
    </row>
    <row r="18" spans="1:11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618.80000000000007</v>
      </c>
      <c r="I18" s="66">
        <v>618.79999999999995</v>
      </c>
      <c r="J18" s="155">
        <v>22</v>
      </c>
      <c r="K18" s="56">
        <f t="shared" si="0"/>
        <v>10472</v>
      </c>
    </row>
    <row r="19" spans="1:11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</row>
    <row r="20" spans="1:11">
      <c r="A20" s="41">
        <v>4</v>
      </c>
      <c r="B20" s="49">
        <v>8518210000</v>
      </c>
      <c r="C20" s="55" t="s">
        <v>23</v>
      </c>
      <c r="D20" s="156" t="s">
        <v>31</v>
      </c>
      <c r="E20" s="159" t="s">
        <v>32</v>
      </c>
      <c r="F20" s="42">
        <v>952</v>
      </c>
      <c r="G20" s="215"/>
      <c r="H20" s="66">
        <v>85.6</v>
      </c>
      <c r="I20" s="66">
        <v>86.1</v>
      </c>
      <c r="J20" s="155">
        <v>9</v>
      </c>
      <c r="K20" s="56">
        <f t="shared" si="0"/>
        <v>8568</v>
      </c>
    </row>
    <row r="21" spans="1:11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1.19</v>
      </c>
      <c r="I21" s="66">
        <v>1.2</v>
      </c>
      <c r="J21" s="155">
        <v>2.7</v>
      </c>
      <c r="K21" s="56">
        <f t="shared" si="0"/>
        <v>1285.2</v>
      </c>
    </row>
    <row r="22" spans="1:11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0.95</v>
      </c>
      <c r="I22" s="66">
        <v>0.96</v>
      </c>
      <c r="J22" s="155">
        <v>9.8000000000000007</v>
      </c>
      <c r="K22" s="56">
        <f t="shared" si="0"/>
        <v>4664.8</v>
      </c>
    </row>
    <row r="23" spans="1:11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1.68</v>
      </c>
      <c r="I23" s="66">
        <v>1.7</v>
      </c>
      <c r="J23" s="155">
        <v>2</v>
      </c>
      <c r="K23" s="56">
        <f t="shared" si="0"/>
        <v>952</v>
      </c>
    </row>
    <row r="24" spans="1:11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1.38</v>
      </c>
      <c r="I24" s="66">
        <v>1.42</v>
      </c>
      <c r="J24" s="155">
        <v>1</v>
      </c>
      <c r="K24" s="56">
        <f t="shared" si="0"/>
        <v>476</v>
      </c>
    </row>
    <row r="25" spans="1:11">
      <c r="A25" s="41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42">
        <v>952</v>
      </c>
      <c r="G25" s="215"/>
      <c r="H25" s="66">
        <v>76.099999999999994</v>
      </c>
      <c r="I25" s="66">
        <v>77.2</v>
      </c>
      <c r="J25" s="155">
        <v>11.7</v>
      </c>
      <c r="K25" s="56">
        <f t="shared" si="0"/>
        <v>11138.4</v>
      </c>
    </row>
    <row r="26" spans="1:11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</v>
      </c>
      <c r="I26" s="66">
        <v>4.2</v>
      </c>
      <c r="J26" s="155">
        <v>9</v>
      </c>
      <c r="K26" s="56">
        <f t="shared" si="0"/>
        <v>8568</v>
      </c>
    </row>
    <row r="27" spans="1:11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61.88</v>
      </c>
      <c r="I27" s="66">
        <v>62.5</v>
      </c>
      <c r="J27" s="155">
        <v>14</v>
      </c>
      <c r="K27" s="56">
        <f t="shared" si="0"/>
        <v>6664</v>
      </c>
    </row>
    <row r="28" spans="1:11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61.88</v>
      </c>
      <c r="I28" s="66">
        <v>62.5</v>
      </c>
      <c r="J28" s="155">
        <v>14</v>
      </c>
      <c r="K28" s="56">
        <f t="shared" si="0"/>
        <v>6664</v>
      </c>
    </row>
    <row r="29" spans="1:11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</row>
    <row r="30" spans="1:11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114.24</v>
      </c>
      <c r="I30" s="66">
        <v>115.2</v>
      </c>
      <c r="J30" s="155">
        <v>4</v>
      </c>
      <c r="K30" s="56">
        <f t="shared" si="0"/>
        <v>7616</v>
      </c>
    </row>
    <row r="31" spans="1:11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5965.41</v>
      </c>
      <c r="I31" s="70">
        <f>SUM(I17:I30)</f>
        <v>5969.99</v>
      </c>
      <c r="J31" s="173"/>
      <c r="K31" s="59">
        <f>SUM(K17:K30)</f>
        <v>476000.00000000006</v>
      </c>
    </row>
    <row r="32" spans="1:11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</row>
    <row r="33" spans="1:11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40</v>
      </c>
      <c r="G33" s="267">
        <v>40</v>
      </c>
      <c r="H33" s="67">
        <v>145.82</v>
      </c>
      <c r="I33" s="67">
        <v>146.1</v>
      </c>
      <c r="J33" s="67">
        <v>334.1</v>
      </c>
      <c r="K33" s="56">
        <f>F33*J33</f>
        <v>13364</v>
      </c>
    </row>
    <row r="34" spans="1:11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40</v>
      </c>
      <c r="G34" s="268"/>
      <c r="H34" s="67">
        <v>22.37</v>
      </c>
      <c r="I34" s="67">
        <v>22.37</v>
      </c>
      <c r="J34" s="67">
        <v>7</v>
      </c>
      <c r="K34" s="56">
        <f t="shared" ref="K34:K43" si="1">F34*J34</f>
        <v>280</v>
      </c>
    </row>
    <row r="35" spans="1:11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40</v>
      </c>
      <c r="G35" s="268"/>
      <c r="H35" s="67">
        <v>0.09</v>
      </c>
      <c r="I35" s="67">
        <v>0.1</v>
      </c>
      <c r="J35" s="67">
        <v>5</v>
      </c>
      <c r="K35" s="56">
        <f t="shared" si="1"/>
        <v>200</v>
      </c>
    </row>
    <row r="36" spans="1:11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80</v>
      </c>
      <c r="G36" s="268"/>
      <c r="H36" s="67">
        <v>5.9</v>
      </c>
      <c r="I36" s="67">
        <v>6</v>
      </c>
      <c r="J36" s="67">
        <v>6.7</v>
      </c>
      <c r="K36" s="56">
        <f t="shared" si="1"/>
        <v>536</v>
      </c>
    </row>
    <row r="37" spans="1:11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40</v>
      </c>
      <c r="G37" s="268"/>
      <c r="H37" s="67">
        <v>0.13</v>
      </c>
      <c r="I37" s="67">
        <v>0.14000000000000001</v>
      </c>
      <c r="J37" s="67">
        <v>2</v>
      </c>
      <c r="K37" s="56">
        <f t="shared" si="1"/>
        <v>80</v>
      </c>
    </row>
    <row r="38" spans="1:11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40</v>
      </c>
      <c r="G38" s="268"/>
      <c r="H38" s="67">
        <v>0.15</v>
      </c>
      <c r="I38" s="67">
        <v>0.16</v>
      </c>
      <c r="J38" s="67">
        <v>7</v>
      </c>
      <c r="K38" s="56">
        <f t="shared" si="1"/>
        <v>280</v>
      </c>
    </row>
    <row r="39" spans="1:11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40</v>
      </c>
      <c r="G39" s="268"/>
      <c r="H39" s="67">
        <v>0.05</v>
      </c>
      <c r="I39" s="67">
        <v>0.06</v>
      </c>
      <c r="J39" s="67">
        <v>2</v>
      </c>
      <c r="K39" s="56">
        <f t="shared" si="1"/>
        <v>80</v>
      </c>
    </row>
    <row r="40" spans="1:11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40</v>
      </c>
      <c r="G40" s="268"/>
      <c r="H40" s="67">
        <v>4.84</v>
      </c>
      <c r="I40" s="67">
        <v>4.87</v>
      </c>
      <c r="J40" s="67">
        <v>11</v>
      </c>
      <c r="K40" s="56">
        <f t="shared" si="1"/>
        <v>440</v>
      </c>
    </row>
    <row r="41" spans="1:11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40</v>
      </c>
      <c r="G41" s="268"/>
      <c r="H41" s="67">
        <v>4.84</v>
      </c>
      <c r="I41" s="67">
        <v>4.87</v>
      </c>
      <c r="J41" s="67">
        <v>11</v>
      </c>
      <c r="K41" s="56">
        <f t="shared" si="1"/>
        <v>440</v>
      </c>
    </row>
    <row r="42" spans="1:11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40</v>
      </c>
      <c r="G42" s="268"/>
      <c r="H42" s="67">
        <v>0.5</v>
      </c>
      <c r="I42" s="67">
        <v>0.54</v>
      </c>
      <c r="J42" s="67">
        <v>1.5</v>
      </c>
      <c r="K42" s="56">
        <f t="shared" si="1"/>
        <v>60</v>
      </c>
    </row>
    <row r="43" spans="1:11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80</v>
      </c>
      <c r="G43" s="269"/>
      <c r="H43" s="67">
        <v>10.42</v>
      </c>
      <c r="I43" s="67">
        <v>10.48</v>
      </c>
      <c r="J43" s="67">
        <v>3</v>
      </c>
      <c r="K43" s="56">
        <f t="shared" si="1"/>
        <v>240</v>
      </c>
    </row>
    <row r="44" spans="1:11">
      <c r="A44" s="204" t="s">
        <v>59</v>
      </c>
      <c r="B44" s="205"/>
      <c r="C44" s="205"/>
      <c r="D44" s="205"/>
      <c r="E44" s="206"/>
      <c r="F44" s="58">
        <f>SUM(F33:F43)</f>
        <v>520</v>
      </c>
      <c r="G44" s="172">
        <f>G33</f>
        <v>40</v>
      </c>
      <c r="H44" s="179">
        <f>SUM(H33:H43)</f>
        <v>195.11</v>
      </c>
      <c r="I44" s="179">
        <f>SUM(I33:I43)</f>
        <v>195.68999999999997</v>
      </c>
      <c r="J44" s="179"/>
      <c r="K44" s="178">
        <f>SUM(K33:K43)</f>
        <v>16000</v>
      </c>
    </row>
    <row r="45" spans="1:11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</row>
    <row r="46" spans="1:11">
      <c r="A46" s="54"/>
      <c r="B46" s="204" t="s">
        <v>26</v>
      </c>
      <c r="C46" s="205"/>
      <c r="D46" s="206"/>
      <c r="E46" s="29"/>
      <c r="F46" s="62">
        <f>F31+F44</f>
        <v>10040</v>
      </c>
      <c r="G46" s="62">
        <f>G31+G44</f>
        <v>516</v>
      </c>
      <c r="H46" s="63">
        <f>H31+H44</f>
        <v>6160.5199999999995</v>
      </c>
      <c r="I46" s="63">
        <f>I31+I44</f>
        <v>6165.6799999999994</v>
      </c>
      <c r="J46" s="63"/>
      <c r="K46" s="63">
        <f>K31+K44+K45</f>
        <v>540624.84000000008</v>
      </c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</row>
    <row r="49" spans="1:11">
      <c r="A49" s="1"/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</row>
    <row r="50" spans="1:11">
      <c r="A50" s="1"/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</row>
    <row r="51" spans="1:11">
      <c r="A51" s="1"/>
      <c r="B51" s="73"/>
      <c r="C51" s="12"/>
      <c r="D51" s="12"/>
      <c r="E51" s="12"/>
      <c r="F51" s="12"/>
      <c r="G51" s="75"/>
      <c r="H51" s="73"/>
      <c r="I51" s="73"/>
      <c r="J51" s="36"/>
      <c r="K51" s="36"/>
    </row>
    <row r="52" spans="1:11">
      <c r="A52" s="1"/>
      <c r="B52" s="73"/>
      <c r="C52" s="12"/>
      <c r="D52" s="12"/>
      <c r="E52" s="12"/>
      <c r="F52" s="12"/>
      <c r="G52" s="75"/>
      <c r="H52" s="73"/>
      <c r="I52" s="73"/>
      <c r="J52" s="20"/>
      <c r="K52" s="20"/>
    </row>
    <row r="53" spans="1:11">
      <c r="A53" s="1"/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1:11">
      <c r="A54" s="1"/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1:11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1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1">
      <c r="A57" s="1"/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30"/>
    <mergeCell ref="A31:E31"/>
    <mergeCell ref="A32:K32"/>
    <mergeCell ref="G33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J2:K2">
    <cfRule type="cellIs" dxfId="62" priority="4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BB153B6B-B6C3-4782-9FFD-3A8CE228F736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3" stopIfTrue="1" id="{87101B3E-5A93-4115-94E5-210CA8327153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1" stopIfTrue="1" id="{00C14DF8-D642-4DFC-ADCC-3FA4298BC00F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57"/>
  <sheetViews>
    <sheetView view="pageBreakPreview" topLeftCell="A7" zoomScale="85" zoomScaleNormal="100" zoomScaleSheetLayoutView="85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227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194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3" t="s">
        <v>224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>
      <c r="A17" s="41">
        <v>1</v>
      </c>
      <c r="B17" s="47">
        <v>8524110029</v>
      </c>
      <c r="C17" s="55" t="s">
        <v>23</v>
      </c>
      <c r="D17" s="168" t="s">
        <v>222</v>
      </c>
      <c r="E17" s="169" t="s">
        <v>223</v>
      </c>
      <c r="F17" s="42">
        <v>476</v>
      </c>
      <c r="G17" s="214">
        <v>476</v>
      </c>
      <c r="H17" s="66">
        <v>4897.7299999999996</v>
      </c>
      <c r="I17" s="66">
        <v>4897.76</v>
      </c>
      <c r="J17" s="155">
        <v>850.6</v>
      </c>
      <c r="K17" s="56">
        <f t="shared" ref="K17:K30" si="0">F17*J17</f>
        <v>404885.60000000003</v>
      </c>
    </row>
    <row r="18" spans="1:11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618.80000000000007</v>
      </c>
      <c r="I18" s="66">
        <v>618.79999999999995</v>
      </c>
      <c r="J18" s="155">
        <v>22</v>
      </c>
      <c r="K18" s="56">
        <f t="shared" si="0"/>
        <v>10472</v>
      </c>
    </row>
    <row r="19" spans="1:11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</row>
    <row r="20" spans="1:11">
      <c r="A20" s="41">
        <v>4</v>
      </c>
      <c r="B20" s="49">
        <v>8518210000</v>
      </c>
      <c r="C20" s="55" t="s">
        <v>23</v>
      </c>
      <c r="D20" s="156" t="s">
        <v>31</v>
      </c>
      <c r="E20" s="159" t="s">
        <v>32</v>
      </c>
      <c r="F20" s="42">
        <v>952</v>
      </c>
      <c r="G20" s="215"/>
      <c r="H20" s="66">
        <v>85.6</v>
      </c>
      <c r="I20" s="66">
        <v>86.1</v>
      </c>
      <c r="J20" s="155">
        <v>9</v>
      </c>
      <c r="K20" s="56">
        <f t="shared" si="0"/>
        <v>8568</v>
      </c>
    </row>
    <row r="21" spans="1:11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1.19</v>
      </c>
      <c r="I21" s="66">
        <v>1.2</v>
      </c>
      <c r="J21" s="155">
        <v>2.7</v>
      </c>
      <c r="K21" s="56">
        <f t="shared" si="0"/>
        <v>1285.2</v>
      </c>
    </row>
    <row r="22" spans="1:11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0.95</v>
      </c>
      <c r="I22" s="66">
        <v>0.96</v>
      </c>
      <c r="J22" s="155">
        <v>9.8000000000000007</v>
      </c>
      <c r="K22" s="56">
        <f t="shared" si="0"/>
        <v>4664.8</v>
      </c>
    </row>
    <row r="23" spans="1:11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1.68</v>
      </c>
      <c r="I23" s="66">
        <v>1.7</v>
      </c>
      <c r="J23" s="155">
        <v>2</v>
      </c>
      <c r="K23" s="56">
        <f t="shared" si="0"/>
        <v>952</v>
      </c>
    </row>
    <row r="24" spans="1:11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1.38</v>
      </c>
      <c r="I24" s="66">
        <v>1.42</v>
      </c>
      <c r="J24" s="155">
        <v>1</v>
      </c>
      <c r="K24" s="56">
        <f t="shared" si="0"/>
        <v>476</v>
      </c>
    </row>
    <row r="25" spans="1:11">
      <c r="A25" s="41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42">
        <v>952</v>
      </c>
      <c r="G25" s="215"/>
      <c r="H25" s="66">
        <v>76.099999999999994</v>
      </c>
      <c r="I25" s="66">
        <v>77.2</v>
      </c>
      <c r="J25" s="155">
        <v>11.7</v>
      </c>
      <c r="K25" s="56">
        <f t="shared" si="0"/>
        <v>11138.4</v>
      </c>
    </row>
    <row r="26" spans="1:11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</v>
      </c>
      <c r="I26" s="66">
        <v>4.2</v>
      </c>
      <c r="J26" s="155">
        <v>9</v>
      </c>
      <c r="K26" s="56">
        <f t="shared" si="0"/>
        <v>8568</v>
      </c>
    </row>
    <row r="27" spans="1:11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61.88</v>
      </c>
      <c r="I27" s="66">
        <v>62.5</v>
      </c>
      <c r="J27" s="155">
        <v>14</v>
      </c>
      <c r="K27" s="56">
        <f t="shared" si="0"/>
        <v>6664</v>
      </c>
    </row>
    <row r="28" spans="1:11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61.88</v>
      </c>
      <c r="I28" s="66">
        <v>62.5</v>
      </c>
      <c r="J28" s="155">
        <v>14</v>
      </c>
      <c r="K28" s="56">
        <f t="shared" si="0"/>
        <v>6664</v>
      </c>
    </row>
    <row r="29" spans="1:11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</row>
    <row r="30" spans="1:11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114.24</v>
      </c>
      <c r="I30" s="66">
        <v>115.2</v>
      </c>
      <c r="J30" s="155">
        <v>4</v>
      </c>
      <c r="K30" s="56">
        <f t="shared" si="0"/>
        <v>7616</v>
      </c>
    </row>
    <row r="31" spans="1:11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5965.41</v>
      </c>
      <c r="I31" s="70">
        <f>SUM(I17:I30)</f>
        <v>5969.99</v>
      </c>
      <c r="J31" s="173"/>
      <c r="K31" s="59">
        <f>SUM(K17:K30)</f>
        <v>476000.00000000006</v>
      </c>
    </row>
    <row r="32" spans="1:11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</row>
    <row r="33" spans="1:11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40</v>
      </c>
      <c r="G33" s="267">
        <v>40</v>
      </c>
      <c r="H33" s="67">
        <v>145.82</v>
      </c>
      <c r="I33" s="67">
        <v>146.1</v>
      </c>
      <c r="J33" s="67">
        <v>334.1</v>
      </c>
      <c r="K33" s="56">
        <f>F33*J33</f>
        <v>13364</v>
      </c>
    </row>
    <row r="34" spans="1:11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40</v>
      </c>
      <c r="G34" s="268"/>
      <c r="H34" s="67">
        <v>22.37</v>
      </c>
      <c r="I34" s="67">
        <v>22.37</v>
      </c>
      <c r="J34" s="67">
        <v>7</v>
      </c>
      <c r="K34" s="56">
        <f t="shared" ref="K34:K43" si="1">F34*J34</f>
        <v>280</v>
      </c>
    </row>
    <row r="35" spans="1:11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40</v>
      </c>
      <c r="G35" s="268"/>
      <c r="H35" s="67">
        <v>0.09</v>
      </c>
      <c r="I35" s="67">
        <v>0.1</v>
      </c>
      <c r="J35" s="67">
        <v>5</v>
      </c>
      <c r="K35" s="56">
        <f t="shared" si="1"/>
        <v>200</v>
      </c>
    </row>
    <row r="36" spans="1:11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80</v>
      </c>
      <c r="G36" s="268"/>
      <c r="H36" s="67">
        <v>5.9</v>
      </c>
      <c r="I36" s="67">
        <v>6</v>
      </c>
      <c r="J36" s="67">
        <v>6.7</v>
      </c>
      <c r="K36" s="56">
        <f t="shared" si="1"/>
        <v>536</v>
      </c>
    </row>
    <row r="37" spans="1:11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40</v>
      </c>
      <c r="G37" s="268"/>
      <c r="H37" s="67">
        <v>0.13</v>
      </c>
      <c r="I37" s="67">
        <v>0.14000000000000001</v>
      </c>
      <c r="J37" s="67">
        <v>2</v>
      </c>
      <c r="K37" s="56">
        <f t="shared" si="1"/>
        <v>80</v>
      </c>
    </row>
    <row r="38" spans="1:11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40</v>
      </c>
      <c r="G38" s="268"/>
      <c r="H38" s="67">
        <v>0.15</v>
      </c>
      <c r="I38" s="67">
        <v>0.16</v>
      </c>
      <c r="J38" s="67">
        <v>7</v>
      </c>
      <c r="K38" s="56">
        <f t="shared" si="1"/>
        <v>280</v>
      </c>
    </row>
    <row r="39" spans="1:11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40</v>
      </c>
      <c r="G39" s="268"/>
      <c r="H39" s="67">
        <v>0.05</v>
      </c>
      <c r="I39" s="67">
        <v>0.06</v>
      </c>
      <c r="J39" s="67">
        <v>2</v>
      </c>
      <c r="K39" s="56">
        <f t="shared" si="1"/>
        <v>80</v>
      </c>
    </row>
    <row r="40" spans="1:11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40</v>
      </c>
      <c r="G40" s="268"/>
      <c r="H40" s="67">
        <v>4.84</v>
      </c>
      <c r="I40" s="67">
        <v>4.87</v>
      </c>
      <c r="J40" s="67">
        <v>11</v>
      </c>
      <c r="K40" s="56">
        <f t="shared" si="1"/>
        <v>440</v>
      </c>
    </row>
    <row r="41" spans="1:11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40</v>
      </c>
      <c r="G41" s="268"/>
      <c r="H41" s="67">
        <v>4.84</v>
      </c>
      <c r="I41" s="67">
        <v>4.87</v>
      </c>
      <c r="J41" s="67">
        <v>11</v>
      </c>
      <c r="K41" s="56">
        <f t="shared" si="1"/>
        <v>440</v>
      </c>
    </row>
    <row r="42" spans="1:11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40</v>
      </c>
      <c r="G42" s="268"/>
      <c r="H42" s="67">
        <v>0.5</v>
      </c>
      <c r="I42" s="67">
        <v>0.54</v>
      </c>
      <c r="J42" s="67">
        <v>1.5</v>
      </c>
      <c r="K42" s="56">
        <f t="shared" si="1"/>
        <v>60</v>
      </c>
    </row>
    <row r="43" spans="1:11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80</v>
      </c>
      <c r="G43" s="269"/>
      <c r="H43" s="67">
        <v>10.42</v>
      </c>
      <c r="I43" s="67">
        <v>10.48</v>
      </c>
      <c r="J43" s="67">
        <v>3</v>
      </c>
      <c r="K43" s="56">
        <f t="shared" si="1"/>
        <v>240</v>
      </c>
    </row>
    <row r="44" spans="1:11">
      <c r="A44" s="204" t="s">
        <v>59</v>
      </c>
      <c r="B44" s="205"/>
      <c r="C44" s="205"/>
      <c r="D44" s="205"/>
      <c r="E44" s="206"/>
      <c r="F44" s="58">
        <f>SUM(F33:F43)</f>
        <v>520</v>
      </c>
      <c r="G44" s="172">
        <f>G33</f>
        <v>40</v>
      </c>
      <c r="H44" s="179">
        <f>SUM(H33:H43)</f>
        <v>195.11</v>
      </c>
      <c r="I44" s="179">
        <f>SUM(I33:I43)</f>
        <v>195.68999999999997</v>
      </c>
      <c r="J44" s="179"/>
      <c r="K44" s="178">
        <f>SUM(K33:K43)</f>
        <v>16000</v>
      </c>
    </row>
    <row r="45" spans="1:11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</row>
    <row r="46" spans="1:11">
      <c r="A46" s="54"/>
      <c r="B46" s="204" t="s">
        <v>26</v>
      </c>
      <c r="C46" s="205"/>
      <c r="D46" s="206"/>
      <c r="E46" s="29"/>
      <c r="F46" s="62">
        <f>F31+F44</f>
        <v>10040</v>
      </c>
      <c r="G46" s="62">
        <f>G31+G44</f>
        <v>516</v>
      </c>
      <c r="H46" s="63">
        <f>H31+H44</f>
        <v>6160.5199999999995</v>
      </c>
      <c r="I46" s="63">
        <f>I31+I44</f>
        <v>6165.6799999999994</v>
      </c>
      <c r="J46" s="63"/>
      <c r="K46" s="63">
        <f>K31+K44+K45</f>
        <v>540624.84000000008</v>
      </c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</row>
    <row r="49" spans="1:11">
      <c r="A49" s="1"/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</row>
    <row r="50" spans="1:11">
      <c r="A50" s="1"/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</row>
    <row r="51" spans="1:11">
      <c r="A51" s="1"/>
      <c r="B51" s="73"/>
      <c r="C51" s="12"/>
      <c r="D51" s="12"/>
      <c r="E51" s="12"/>
      <c r="F51" s="12"/>
      <c r="G51" s="75"/>
      <c r="H51" s="73"/>
      <c r="I51" s="73"/>
      <c r="J51" s="36"/>
      <c r="K51" s="36"/>
    </row>
    <row r="52" spans="1:11">
      <c r="A52" s="1"/>
      <c r="B52" s="73"/>
      <c r="C52" s="12"/>
      <c r="D52" s="12"/>
      <c r="E52" s="12"/>
      <c r="F52" s="12"/>
      <c r="G52" s="75"/>
      <c r="H52" s="73"/>
      <c r="I52" s="73"/>
      <c r="J52" s="20"/>
      <c r="K52" s="20"/>
    </row>
    <row r="53" spans="1:11">
      <c r="A53" s="1"/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1:11">
      <c r="A54" s="1"/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1:11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1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1">
      <c r="A57" s="1"/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30"/>
    <mergeCell ref="A31:E31"/>
    <mergeCell ref="A32:K32"/>
    <mergeCell ref="G33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J2:K2">
    <cfRule type="cellIs" dxfId="58" priority="4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40595C9D-D700-44AC-B621-38416B731D4C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3" stopIfTrue="1" id="{FA108D4C-9FA2-44DD-8EE2-ED6B3AA8128E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1" stopIfTrue="1" id="{D6FE127D-AC6E-46D6-923B-960839D52694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K57"/>
  <sheetViews>
    <sheetView tabSelected="1" view="pageBreakPreview" topLeftCell="A10" zoomScale="85" zoomScaleNormal="100" zoomScaleSheetLayoutView="85" workbookViewId="0">
      <selection activeCell="B3" sqref="B3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229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36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228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3" t="s">
        <v>224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>
      <c r="A17" s="41">
        <v>1</v>
      </c>
      <c r="B17" s="47">
        <v>8524110029</v>
      </c>
      <c r="C17" s="55" t="s">
        <v>23</v>
      </c>
      <c r="D17" s="168" t="s">
        <v>222</v>
      </c>
      <c r="E17" s="169" t="s">
        <v>223</v>
      </c>
      <c r="F17" s="42">
        <v>476</v>
      </c>
      <c r="G17" s="214">
        <v>476</v>
      </c>
      <c r="H17" s="66">
        <v>4897.7299999999996</v>
      </c>
      <c r="I17" s="66">
        <v>4897.76</v>
      </c>
      <c r="J17" s="155">
        <v>850.6</v>
      </c>
      <c r="K17" s="56">
        <f t="shared" ref="K17:K30" si="0">F17*J17</f>
        <v>404885.60000000003</v>
      </c>
    </row>
    <row r="18" spans="1:11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618.80000000000007</v>
      </c>
      <c r="I18" s="66">
        <v>618.79999999999995</v>
      </c>
      <c r="J18" s="155">
        <v>22</v>
      </c>
      <c r="K18" s="56">
        <f t="shared" si="0"/>
        <v>10472</v>
      </c>
    </row>
    <row r="19" spans="1:11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</row>
    <row r="20" spans="1:11">
      <c r="A20" s="41">
        <v>4</v>
      </c>
      <c r="B20" s="49">
        <v>8518210000</v>
      </c>
      <c r="C20" s="55" t="s">
        <v>23</v>
      </c>
      <c r="D20" s="156" t="s">
        <v>31</v>
      </c>
      <c r="E20" s="159" t="s">
        <v>32</v>
      </c>
      <c r="F20" s="42">
        <v>952</v>
      </c>
      <c r="G20" s="215"/>
      <c r="H20" s="66">
        <v>85.6</v>
      </c>
      <c r="I20" s="66">
        <v>86.1</v>
      </c>
      <c r="J20" s="155">
        <v>9</v>
      </c>
      <c r="K20" s="56">
        <f t="shared" si="0"/>
        <v>8568</v>
      </c>
    </row>
    <row r="21" spans="1:11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1.19</v>
      </c>
      <c r="I21" s="66">
        <v>1.2</v>
      </c>
      <c r="J21" s="155">
        <v>2.7</v>
      </c>
      <c r="K21" s="56">
        <f t="shared" si="0"/>
        <v>1285.2</v>
      </c>
    </row>
    <row r="22" spans="1:11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0.95</v>
      </c>
      <c r="I22" s="66">
        <v>0.96</v>
      </c>
      <c r="J22" s="155">
        <v>9.8000000000000007</v>
      </c>
      <c r="K22" s="56">
        <f t="shared" si="0"/>
        <v>4664.8</v>
      </c>
    </row>
    <row r="23" spans="1:11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1.68</v>
      </c>
      <c r="I23" s="66">
        <v>1.7</v>
      </c>
      <c r="J23" s="155">
        <v>2</v>
      </c>
      <c r="K23" s="56">
        <f t="shared" si="0"/>
        <v>952</v>
      </c>
    </row>
    <row r="24" spans="1:11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1.38</v>
      </c>
      <c r="I24" s="66">
        <v>1.42</v>
      </c>
      <c r="J24" s="155">
        <v>1</v>
      </c>
      <c r="K24" s="56">
        <f t="shared" si="0"/>
        <v>476</v>
      </c>
    </row>
    <row r="25" spans="1:11">
      <c r="A25" s="41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42">
        <v>952</v>
      </c>
      <c r="G25" s="215"/>
      <c r="H25" s="66">
        <v>76.099999999999994</v>
      </c>
      <c r="I25" s="66">
        <v>77.2</v>
      </c>
      <c r="J25" s="155">
        <v>11.7</v>
      </c>
      <c r="K25" s="56">
        <f t="shared" si="0"/>
        <v>11138.4</v>
      </c>
    </row>
    <row r="26" spans="1:11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</v>
      </c>
      <c r="I26" s="66">
        <v>4.2</v>
      </c>
      <c r="J26" s="155">
        <v>9</v>
      </c>
      <c r="K26" s="56">
        <f t="shared" si="0"/>
        <v>8568</v>
      </c>
    </row>
    <row r="27" spans="1:11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61.88</v>
      </c>
      <c r="I27" s="66">
        <v>62.5</v>
      </c>
      <c r="J27" s="155">
        <v>14</v>
      </c>
      <c r="K27" s="56">
        <f t="shared" si="0"/>
        <v>6664</v>
      </c>
    </row>
    <row r="28" spans="1:11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61.88</v>
      </c>
      <c r="I28" s="66">
        <v>62.5</v>
      </c>
      <c r="J28" s="155">
        <v>14</v>
      </c>
      <c r="K28" s="56">
        <f t="shared" si="0"/>
        <v>6664</v>
      </c>
    </row>
    <row r="29" spans="1:11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</row>
    <row r="30" spans="1:11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114.24</v>
      </c>
      <c r="I30" s="66">
        <v>115.2</v>
      </c>
      <c r="J30" s="155">
        <v>4</v>
      </c>
      <c r="K30" s="56">
        <f t="shared" si="0"/>
        <v>7616</v>
      </c>
    </row>
    <row r="31" spans="1:11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5965.41</v>
      </c>
      <c r="I31" s="70">
        <f>SUM(I17:I30)</f>
        <v>5969.99</v>
      </c>
      <c r="J31" s="173"/>
      <c r="K31" s="59">
        <f>SUM(K17:K30)</f>
        <v>476000.00000000006</v>
      </c>
    </row>
    <row r="32" spans="1:11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</row>
    <row r="33" spans="1:11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40</v>
      </c>
      <c r="G33" s="267">
        <v>40</v>
      </c>
      <c r="H33" s="67">
        <v>145.82</v>
      </c>
      <c r="I33" s="67">
        <v>146.1</v>
      </c>
      <c r="J33" s="67">
        <v>334.1</v>
      </c>
      <c r="K33" s="56">
        <f>F33*J33</f>
        <v>13364</v>
      </c>
    </row>
    <row r="34" spans="1:11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40</v>
      </c>
      <c r="G34" s="268"/>
      <c r="H34" s="67">
        <v>22.37</v>
      </c>
      <c r="I34" s="67">
        <v>22.37</v>
      </c>
      <c r="J34" s="67">
        <v>7</v>
      </c>
      <c r="K34" s="56">
        <f t="shared" ref="K34:K43" si="1">F34*J34</f>
        <v>280</v>
      </c>
    </row>
    <row r="35" spans="1:11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40</v>
      </c>
      <c r="G35" s="268"/>
      <c r="H35" s="67">
        <v>0.09</v>
      </c>
      <c r="I35" s="67">
        <v>0.1</v>
      </c>
      <c r="J35" s="67">
        <v>5</v>
      </c>
      <c r="K35" s="56">
        <f t="shared" si="1"/>
        <v>200</v>
      </c>
    </row>
    <row r="36" spans="1:11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80</v>
      </c>
      <c r="G36" s="268"/>
      <c r="H36" s="67">
        <v>5.9</v>
      </c>
      <c r="I36" s="67">
        <v>6</v>
      </c>
      <c r="J36" s="67">
        <v>6.7</v>
      </c>
      <c r="K36" s="56">
        <f t="shared" si="1"/>
        <v>536</v>
      </c>
    </row>
    <row r="37" spans="1:11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40</v>
      </c>
      <c r="G37" s="268"/>
      <c r="H37" s="67">
        <v>0.13</v>
      </c>
      <c r="I37" s="67">
        <v>0.14000000000000001</v>
      </c>
      <c r="J37" s="67">
        <v>2</v>
      </c>
      <c r="K37" s="56">
        <f t="shared" si="1"/>
        <v>80</v>
      </c>
    </row>
    <row r="38" spans="1:11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40</v>
      </c>
      <c r="G38" s="268"/>
      <c r="H38" s="67">
        <v>0.15</v>
      </c>
      <c r="I38" s="67">
        <v>0.16</v>
      </c>
      <c r="J38" s="67">
        <v>7</v>
      </c>
      <c r="K38" s="56">
        <f t="shared" si="1"/>
        <v>280</v>
      </c>
    </row>
    <row r="39" spans="1:11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40</v>
      </c>
      <c r="G39" s="268"/>
      <c r="H39" s="67">
        <v>0.05</v>
      </c>
      <c r="I39" s="67">
        <v>0.06</v>
      </c>
      <c r="J39" s="67">
        <v>2</v>
      </c>
      <c r="K39" s="56">
        <f t="shared" si="1"/>
        <v>80</v>
      </c>
    </row>
    <row r="40" spans="1:11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40</v>
      </c>
      <c r="G40" s="268"/>
      <c r="H40" s="67">
        <v>4.84</v>
      </c>
      <c r="I40" s="67">
        <v>4.87</v>
      </c>
      <c r="J40" s="67">
        <v>11</v>
      </c>
      <c r="K40" s="56">
        <f t="shared" si="1"/>
        <v>440</v>
      </c>
    </row>
    <row r="41" spans="1:11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40</v>
      </c>
      <c r="G41" s="268"/>
      <c r="H41" s="67">
        <v>4.84</v>
      </c>
      <c r="I41" s="67">
        <v>4.87</v>
      </c>
      <c r="J41" s="67">
        <v>11</v>
      </c>
      <c r="K41" s="56">
        <f t="shared" si="1"/>
        <v>440</v>
      </c>
    </row>
    <row r="42" spans="1:11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40</v>
      </c>
      <c r="G42" s="268"/>
      <c r="H42" s="67">
        <v>0.5</v>
      </c>
      <c r="I42" s="67">
        <v>0.54</v>
      </c>
      <c r="J42" s="67">
        <v>1.5</v>
      </c>
      <c r="K42" s="56">
        <f t="shared" si="1"/>
        <v>60</v>
      </c>
    </row>
    <row r="43" spans="1:11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80</v>
      </c>
      <c r="G43" s="269"/>
      <c r="H43" s="67">
        <v>10.42</v>
      </c>
      <c r="I43" s="67">
        <v>10.48</v>
      </c>
      <c r="J43" s="67">
        <v>3</v>
      </c>
      <c r="K43" s="56">
        <f t="shared" si="1"/>
        <v>240</v>
      </c>
    </row>
    <row r="44" spans="1:11">
      <c r="A44" s="204" t="s">
        <v>59</v>
      </c>
      <c r="B44" s="205"/>
      <c r="C44" s="205"/>
      <c r="D44" s="205"/>
      <c r="E44" s="206"/>
      <c r="F44" s="58">
        <f>SUM(F33:F43)</f>
        <v>520</v>
      </c>
      <c r="G44" s="172">
        <f>G33</f>
        <v>40</v>
      </c>
      <c r="H44" s="179">
        <f>SUM(H33:H43)</f>
        <v>195.11</v>
      </c>
      <c r="I44" s="179">
        <f>SUM(I33:I43)</f>
        <v>195.68999999999997</v>
      </c>
      <c r="J44" s="179"/>
      <c r="K44" s="178">
        <f>SUM(K33:K43)</f>
        <v>16000</v>
      </c>
    </row>
    <row r="45" spans="1:11">
      <c r="A45" s="54"/>
      <c r="B45" s="209" t="s">
        <v>25</v>
      </c>
      <c r="C45" s="210"/>
      <c r="D45" s="210"/>
      <c r="E45" s="210"/>
      <c r="F45" s="64"/>
      <c r="G45" s="60"/>
      <c r="H45" s="60"/>
      <c r="I45" s="60"/>
      <c r="J45" s="61"/>
      <c r="K45" s="56">
        <v>48624.84</v>
      </c>
    </row>
    <row r="46" spans="1:11">
      <c r="A46" s="54"/>
      <c r="B46" s="204" t="s">
        <v>26</v>
      </c>
      <c r="C46" s="205"/>
      <c r="D46" s="206"/>
      <c r="E46" s="29"/>
      <c r="F46" s="62">
        <f>F31+F44</f>
        <v>10040</v>
      </c>
      <c r="G46" s="62">
        <f>G31+G44</f>
        <v>516</v>
      </c>
      <c r="H46" s="63">
        <f>H31+H44</f>
        <v>6160.5199999999995</v>
      </c>
      <c r="I46" s="63">
        <f>I31+I44</f>
        <v>6165.6799999999994</v>
      </c>
      <c r="J46" s="63"/>
      <c r="K46" s="63">
        <f>K31+K44+K45</f>
        <v>540624.84000000008</v>
      </c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207" t="s">
        <v>54</v>
      </c>
      <c r="C48" s="207"/>
      <c r="D48" s="207"/>
      <c r="E48" s="207"/>
      <c r="F48" s="207"/>
      <c r="G48" s="207"/>
      <c r="H48" s="73"/>
      <c r="I48" s="73"/>
      <c r="J48" s="20"/>
      <c r="K48" s="20"/>
    </row>
    <row r="49" spans="1:11">
      <c r="A49" s="1"/>
      <c r="B49" s="12" t="s">
        <v>52</v>
      </c>
      <c r="C49" s="17"/>
      <c r="D49" s="17"/>
      <c r="E49" s="73"/>
      <c r="F49" s="17"/>
      <c r="G49" s="20"/>
      <c r="H49" s="20"/>
      <c r="I49" s="36"/>
      <c r="J49" s="20"/>
      <c r="K49" s="36"/>
    </row>
    <row r="50" spans="1:11">
      <c r="A50" s="1"/>
      <c r="B50" s="12" t="s">
        <v>53</v>
      </c>
      <c r="C50" s="73"/>
      <c r="D50" s="73"/>
      <c r="E50" s="73"/>
      <c r="F50" s="73"/>
      <c r="G50" s="73"/>
      <c r="H50" s="74"/>
      <c r="I50" s="74"/>
      <c r="J50" s="20"/>
      <c r="K50" s="20"/>
    </row>
    <row r="51" spans="1:11">
      <c r="A51" s="1"/>
      <c r="B51" s="73"/>
      <c r="C51" s="12"/>
      <c r="D51" s="12"/>
      <c r="E51" s="12"/>
      <c r="F51" s="12"/>
      <c r="G51" s="75"/>
      <c r="H51" s="73"/>
      <c r="I51" s="73"/>
      <c r="J51" s="36"/>
      <c r="K51" s="36"/>
    </row>
    <row r="52" spans="1:11">
      <c r="A52" s="1"/>
      <c r="B52" s="73"/>
      <c r="C52" s="12"/>
      <c r="D52" s="12"/>
      <c r="E52" s="12"/>
      <c r="F52" s="12"/>
      <c r="G52" s="75"/>
      <c r="H52" s="73"/>
      <c r="I52" s="73"/>
      <c r="J52" s="20"/>
      <c r="K52" s="20"/>
    </row>
    <row r="53" spans="1:11">
      <c r="A53" s="1"/>
      <c r="B53" s="20"/>
      <c r="C53" s="17"/>
      <c r="D53" s="17"/>
      <c r="E53" s="76" t="s">
        <v>27</v>
      </c>
      <c r="F53" s="208" t="s">
        <v>28</v>
      </c>
      <c r="G53" s="208"/>
      <c r="H53" s="208"/>
      <c r="I53" s="73"/>
      <c r="J53" s="20"/>
      <c r="K53" s="20"/>
    </row>
    <row r="54" spans="1:11">
      <c r="A54" s="1"/>
      <c r="B54" s="20"/>
      <c r="C54" s="17"/>
      <c r="D54" s="17"/>
      <c r="E54" s="17"/>
      <c r="F54" s="208"/>
      <c r="G54" s="208"/>
      <c r="H54" s="208"/>
      <c r="I54" s="73"/>
      <c r="J54" s="20"/>
      <c r="K54" s="20"/>
    </row>
    <row r="55" spans="1:11">
      <c r="A55" s="1"/>
      <c r="B55" s="73"/>
      <c r="C55" s="73"/>
      <c r="D55" s="73"/>
      <c r="E55" s="73"/>
      <c r="F55" s="208"/>
      <c r="G55" s="208"/>
      <c r="H55" s="208"/>
      <c r="I55" s="73"/>
      <c r="J55" s="73"/>
      <c r="K55" s="73"/>
    </row>
    <row r="56" spans="1:11">
      <c r="A56" s="1"/>
      <c r="B56" s="73"/>
      <c r="C56" s="73"/>
      <c r="D56" s="73"/>
      <c r="E56" s="73"/>
      <c r="F56" s="208"/>
      <c r="G56" s="208"/>
      <c r="H56" s="208"/>
      <c r="I56" s="73"/>
      <c r="J56" s="73"/>
      <c r="K56" s="73"/>
    </row>
    <row r="57" spans="1:11">
      <c r="A57" s="1"/>
      <c r="B57" s="73"/>
      <c r="C57" s="73"/>
      <c r="D57" s="73"/>
      <c r="E57" s="73"/>
      <c r="F57" s="208"/>
      <c r="G57" s="208"/>
      <c r="H57" s="208"/>
      <c r="I57" s="73"/>
      <c r="J57" s="73"/>
      <c r="K57" s="73"/>
    </row>
  </sheetData>
  <mergeCells count="18">
    <mergeCell ref="F53:H57"/>
    <mergeCell ref="C8:E10"/>
    <mergeCell ref="G8:K10"/>
    <mergeCell ref="A16:K16"/>
    <mergeCell ref="G17:G30"/>
    <mergeCell ref="A31:E31"/>
    <mergeCell ref="A32:K32"/>
    <mergeCell ref="G33:G43"/>
    <mergeCell ref="A44:E44"/>
    <mergeCell ref="B45:E45"/>
    <mergeCell ref="B46:D46"/>
    <mergeCell ref="B48:G48"/>
    <mergeCell ref="C7:E7"/>
    <mergeCell ref="A1:K1"/>
    <mergeCell ref="B2:C2"/>
    <mergeCell ref="G2:H2"/>
    <mergeCell ref="J2:K2"/>
    <mergeCell ref="B5:F5"/>
  </mergeCells>
  <conditionalFormatting sqref="J2:K2">
    <cfRule type="cellIs" dxfId="54" priority="4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F4D5C0DD-CB1C-412B-BDA1-325B28374703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3" stopIfTrue="1" id="{E8C27780-91CD-484A-85D7-B1217B60D380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  <x14:conditionalFormatting xmlns:xm="http://schemas.microsoft.com/office/excel/2006/main">
          <x14:cfRule type="expression" priority="1" stopIfTrue="1" id="{B658A0FE-1F58-44C4-9B69-647DE9AB3B30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0"/>
  <sheetViews>
    <sheetView view="pageBreakPreview" topLeftCell="A28" zoomScaleNormal="100" zoomScaleSheetLayoutView="100" workbookViewId="0">
      <selection activeCell="H55" sqref="H55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231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42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230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38.25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6" t="s">
        <v>134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8"/>
    </row>
    <row r="17" spans="1:12">
      <c r="A17" s="41">
        <v>1</v>
      </c>
      <c r="B17" s="47">
        <v>8524110029</v>
      </c>
      <c r="C17" s="55" t="s">
        <v>23</v>
      </c>
      <c r="D17" s="168" t="s">
        <v>232</v>
      </c>
      <c r="E17" s="169" t="s">
        <v>233</v>
      </c>
      <c r="F17" s="42">
        <v>476</v>
      </c>
      <c r="G17" s="214">
        <v>476</v>
      </c>
      <c r="H17" s="66">
        <v>4169.32</v>
      </c>
      <c r="I17" s="66">
        <v>4169.74</v>
      </c>
      <c r="J17" s="155">
        <v>850.6</v>
      </c>
      <c r="K17" s="56">
        <f t="shared" ref="K17:K30" si="0">F17*J17</f>
        <v>404885.60000000003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1180.48</v>
      </c>
      <c r="I18" s="66">
        <v>1180.48</v>
      </c>
      <c r="J18" s="155">
        <v>22</v>
      </c>
      <c r="K18" s="56">
        <f t="shared" si="0"/>
        <v>10472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49</v>
      </c>
      <c r="E20" s="159" t="s">
        <v>32</v>
      </c>
      <c r="F20" s="42">
        <v>952</v>
      </c>
      <c r="G20" s="215"/>
      <c r="H20" s="66">
        <v>132.5</v>
      </c>
      <c r="I20" s="66">
        <v>132.6</v>
      </c>
      <c r="J20" s="155">
        <v>9</v>
      </c>
      <c r="K20" s="56">
        <f t="shared" si="0"/>
        <v>8568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14.28</v>
      </c>
      <c r="I21" s="66">
        <v>14.3</v>
      </c>
      <c r="J21" s="155">
        <v>2.7</v>
      </c>
      <c r="K21" s="56">
        <f t="shared" si="0"/>
        <v>1285.2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2.38</v>
      </c>
      <c r="I22" s="66">
        <v>2.42</v>
      </c>
      <c r="J22" s="155">
        <v>9.8000000000000007</v>
      </c>
      <c r="K22" s="56">
        <f t="shared" si="0"/>
        <v>4664.8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2.38</v>
      </c>
      <c r="I23" s="66">
        <v>2.42</v>
      </c>
      <c r="J23" s="155">
        <v>2</v>
      </c>
      <c r="K23" s="56">
        <f t="shared" si="0"/>
        <v>952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1.43</v>
      </c>
      <c r="I24" s="66">
        <v>1.44</v>
      </c>
      <c r="J24" s="155">
        <v>1</v>
      </c>
      <c r="K24" s="56">
        <f t="shared" si="0"/>
        <v>476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107</v>
      </c>
      <c r="E25" s="161" t="s">
        <v>157</v>
      </c>
      <c r="F25" s="42">
        <v>952</v>
      </c>
      <c r="G25" s="215"/>
      <c r="H25" s="66">
        <v>104.72</v>
      </c>
      <c r="I25" s="66">
        <v>105.6</v>
      </c>
      <c r="J25" s="155">
        <v>11.7</v>
      </c>
      <c r="K25" s="56">
        <f t="shared" si="0"/>
        <v>11138.4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4.2</v>
      </c>
      <c r="I26" s="66">
        <v>4.3</v>
      </c>
      <c r="J26" s="155">
        <v>9</v>
      </c>
      <c r="K26" s="56">
        <f t="shared" si="0"/>
        <v>8568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85.203999999999994</v>
      </c>
      <c r="I27" s="66">
        <v>86.1</v>
      </c>
      <c r="J27" s="155">
        <v>14</v>
      </c>
      <c r="K27" s="56">
        <f t="shared" si="0"/>
        <v>6664</v>
      </c>
      <c r="L27" s="180"/>
    </row>
    <row r="28" spans="1:12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85.203999999999994</v>
      </c>
      <c r="I28" s="66">
        <v>86.1</v>
      </c>
      <c r="J28" s="155">
        <v>14</v>
      </c>
      <c r="K28" s="56">
        <f t="shared" si="0"/>
        <v>6664</v>
      </c>
      <c r="L28" s="180"/>
    </row>
    <row r="29" spans="1:12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  <c r="L29" s="180"/>
    </row>
    <row r="30" spans="1:12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133.28</v>
      </c>
      <c r="I30" s="66">
        <v>134</v>
      </c>
      <c r="J30" s="155">
        <v>4</v>
      </c>
      <c r="K30" s="56">
        <f t="shared" si="0"/>
        <v>7616</v>
      </c>
      <c r="L30" s="180"/>
    </row>
    <row r="31" spans="1:12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5955.3579999999984</v>
      </c>
      <c r="I31" s="70">
        <f>SUM(I17:I30)</f>
        <v>5959.9500000000007</v>
      </c>
      <c r="J31" s="173"/>
      <c r="K31" s="59">
        <f>SUM(K17:K30)</f>
        <v>476000.00000000006</v>
      </c>
      <c r="L31" s="180"/>
    </row>
    <row r="32" spans="1:12">
      <c r="A32" s="237" t="s">
        <v>219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  <c r="L32" s="180"/>
    </row>
    <row r="33" spans="1:12">
      <c r="A33" s="54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176">
        <v>2</v>
      </c>
      <c r="G33" s="267">
        <v>2</v>
      </c>
      <c r="H33" s="67">
        <v>7.29</v>
      </c>
      <c r="I33" s="67">
        <v>7.3049999999999997</v>
      </c>
      <c r="J33" s="67">
        <v>334.1</v>
      </c>
      <c r="K33" s="56">
        <f>F33*J33</f>
        <v>668.2</v>
      </c>
      <c r="L33" s="180"/>
    </row>
    <row r="34" spans="1:12">
      <c r="A34" s="54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176">
        <v>2</v>
      </c>
      <c r="G34" s="268"/>
      <c r="H34" s="67">
        <v>1.1200000000000001</v>
      </c>
      <c r="I34" s="67">
        <v>1.1185</v>
      </c>
      <c r="J34" s="67">
        <v>7</v>
      </c>
      <c r="K34" s="56">
        <f t="shared" ref="K34:K43" si="1">F34*J34</f>
        <v>14</v>
      </c>
      <c r="L34" s="180"/>
    </row>
    <row r="35" spans="1:12">
      <c r="A35" s="54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176">
        <v>2</v>
      </c>
      <c r="G35" s="268"/>
      <c r="H35" s="67">
        <v>0.01</v>
      </c>
      <c r="I35" s="67">
        <v>0.02</v>
      </c>
      <c r="J35" s="67">
        <v>5</v>
      </c>
      <c r="K35" s="56">
        <f t="shared" si="1"/>
        <v>10</v>
      </c>
      <c r="L35" s="180"/>
    </row>
    <row r="36" spans="1:12">
      <c r="A36" s="54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176">
        <v>4</v>
      </c>
      <c r="G36" s="268"/>
      <c r="H36" s="67">
        <v>0.3</v>
      </c>
      <c r="I36" s="67">
        <v>0.31</v>
      </c>
      <c r="J36" s="67">
        <v>6.7</v>
      </c>
      <c r="K36" s="56">
        <f t="shared" si="1"/>
        <v>26.8</v>
      </c>
      <c r="L36" s="180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76">
        <v>2</v>
      </c>
      <c r="G37" s="268"/>
      <c r="H37" s="67">
        <v>0.01</v>
      </c>
      <c r="I37" s="67">
        <v>0.02</v>
      </c>
      <c r="J37" s="67">
        <v>2</v>
      </c>
      <c r="K37" s="56">
        <f t="shared" si="1"/>
        <v>4</v>
      </c>
      <c r="L37" s="180"/>
    </row>
    <row r="38" spans="1:12">
      <c r="A38" s="54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176">
        <v>2</v>
      </c>
      <c r="G38" s="268"/>
      <c r="H38" s="67">
        <v>0.01</v>
      </c>
      <c r="I38" s="67">
        <v>0.02</v>
      </c>
      <c r="J38" s="67">
        <v>7</v>
      </c>
      <c r="K38" s="56">
        <f t="shared" si="1"/>
        <v>14</v>
      </c>
      <c r="L38" s="180"/>
    </row>
    <row r="39" spans="1:12">
      <c r="A39" s="54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176">
        <v>2</v>
      </c>
      <c r="G39" s="268"/>
      <c r="H39" s="67">
        <v>0.01</v>
      </c>
      <c r="I39" s="67">
        <v>0.02</v>
      </c>
      <c r="J39" s="67">
        <v>2</v>
      </c>
      <c r="K39" s="56">
        <f t="shared" si="1"/>
        <v>4</v>
      </c>
      <c r="L39" s="180"/>
    </row>
    <row r="40" spans="1:12">
      <c r="A40" s="54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176">
        <v>2</v>
      </c>
      <c r="G40" s="268"/>
      <c r="H40" s="67">
        <v>0.24</v>
      </c>
      <c r="I40" s="67">
        <v>0.25</v>
      </c>
      <c r="J40" s="67">
        <v>11</v>
      </c>
      <c r="K40" s="56">
        <f t="shared" si="1"/>
        <v>22</v>
      </c>
      <c r="L40" s="180"/>
    </row>
    <row r="41" spans="1:12">
      <c r="A41" s="54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176">
        <v>2</v>
      </c>
      <c r="G41" s="268"/>
      <c r="H41" s="67">
        <v>0.24</v>
      </c>
      <c r="I41" s="67">
        <v>0.25</v>
      </c>
      <c r="J41" s="67">
        <v>11</v>
      </c>
      <c r="K41" s="56">
        <f t="shared" si="1"/>
        <v>22</v>
      </c>
      <c r="L41" s="180"/>
    </row>
    <row r="42" spans="1:12">
      <c r="A42" s="54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176">
        <v>2</v>
      </c>
      <c r="G42" s="268"/>
      <c r="H42" s="67">
        <v>0.01</v>
      </c>
      <c r="I42" s="67">
        <v>0.02</v>
      </c>
      <c r="J42" s="67">
        <v>1.5</v>
      </c>
      <c r="K42" s="56">
        <f t="shared" si="1"/>
        <v>3</v>
      </c>
      <c r="L42" s="180"/>
    </row>
    <row r="43" spans="1:12">
      <c r="A43" s="54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176">
        <v>4</v>
      </c>
      <c r="G43" s="269"/>
      <c r="H43" s="67">
        <v>0.52</v>
      </c>
      <c r="I43" s="67">
        <v>0.53</v>
      </c>
      <c r="J43" s="67">
        <v>3</v>
      </c>
      <c r="K43" s="56">
        <f t="shared" si="1"/>
        <v>12</v>
      </c>
      <c r="L43" s="180"/>
    </row>
    <row r="44" spans="1:12">
      <c r="A44" s="204" t="s">
        <v>59</v>
      </c>
      <c r="B44" s="205"/>
      <c r="C44" s="205"/>
      <c r="D44" s="205"/>
      <c r="E44" s="206"/>
      <c r="F44" s="58">
        <f>SUM(F33:F43)</f>
        <v>26</v>
      </c>
      <c r="G44" s="172">
        <f>G33</f>
        <v>2</v>
      </c>
      <c r="H44" s="179">
        <f>SUM(H33:H43)</f>
        <v>9.76</v>
      </c>
      <c r="I44" s="179">
        <f>SUM(I33:I43)</f>
        <v>9.8634999999999984</v>
      </c>
      <c r="J44" s="179"/>
      <c r="K44" s="178">
        <f>SUM(K33:K43)</f>
        <v>800</v>
      </c>
      <c r="L44" s="180"/>
    </row>
    <row r="45" spans="1:12" ht="15" customHeight="1">
      <c r="A45" s="243" t="s">
        <v>192</v>
      </c>
      <c r="B45" s="244"/>
      <c r="C45" s="244"/>
      <c r="D45" s="244"/>
      <c r="E45" s="244"/>
      <c r="F45" s="244"/>
      <c r="G45" s="244"/>
      <c r="H45" s="244"/>
      <c r="I45" s="244"/>
      <c r="J45" s="244"/>
      <c r="K45" s="245"/>
      <c r="L45" s="180"/>
    </row>
    <row r="46" spans="1:12">
      <c r="A46" s="54">
        <v>26</v>
      </c>
      <c r="B46" s="47">
        <v>8524110029</v>
      </c>
      <c r="C46" s="55" t="s">
        <v>23</v>
      </c>
      <c r="D46" s="165" t="s">
        <v>190</v>
      </c>
      <c r="E46" s="166" t="s">
        <v>191</v>
      </c>
      <c r="F46" s="176">
        <v>18</v>
      </c>
      <c r="G46" s="267">
        <v>18</v>
      </c>
      <c r="H46" s="67">
        <v>75.599999999999994</v>
      </c>
      <c r="I46" s="67">
        <v>75.650000000000006</v>
      </c>
      <c r="J46" s="67">
        <v>334.1</v>
      </c>
      <c r="K46" s="56">
        <f>F46*J46</f>
        <v>6013.8</v>
      </c>
      <c r="L46" s="180"/>
    </row>
    <row r="47" spans="1:12">
      <c r="A47" s="54">
        <v>27</v>
      </c>
      <c r="B47" s="48">
        <v>4819100000</v>
      </c>
      <c r="C47" s="55" t="s">
        <v>23</v>
      </c>
      <c r="D47" s="165" t="s">
        <v>29</v>
      </c>
      <c r="E47" s="156" t="s">
        <v>30</v>
      </c>
      <c r="F47" s="176">
        <v>18</v>
      </c>
      <c r="G47" s="268"/>
      <c r="H47" s="67">
        <v>10.43</v>
      </c>
      <c r="I47" s="67">
        <v>10.432</v>
      </c>
      <c r="J47" s="67">
        <v>7</v>
      </c>
      <c r="K47" s="56">
        <f t="shared" ref="K47:K56" si="2">F47*J47</f>
        <v>126</v>
      </c>
      <c r="L47" s="180"/>
    </row>
    <row r="48" spans="1:12">
      <c r="A48" s="54">
        <v>28</v>
      </c>
      <c r="B48" s="49">
        <v>8544429009</v>
      </c>
      <c r="C48" s="55" t="s">
        <v>23</v>
      </c>
      <c r="D48" s="165" t="s">
        <v>50</v>
      </c>
      <c r="E48" s="156" t="s">
        <v>51</v>
      </c>
      <c r="F48" s="176">
        <v>18</v>
      </c>
      <c r="G48" s="268"/>
      <c r="H48" s="67">
        <v>0.04</v>
      </c>
      <c r="I48" s="67">
        <v>0.05</v>
      </c>
      <c r="J48" s="67">
        <v>5</v>
      </c>
      <c r="K48" s="56">
        <f t="shared" si="2"/>
        <v>90</v>
      </c>
      <c r="L48" s="180"/>
    </row>
    <row r="49" spans="1:12">
      <c r="A49" s="54">
        <v>29</v>
      </c>
      <c r="B49" s="49">
        <v>8518210000</v>
      </c>
      <c r="C49" s="55" t="s">
        <v>23</v>
      </c>
      <c r="D49" s="165" t="s">
        <v>31</v>
      </c>
      <c r="E49" s="159" t="s">
        <v>32</v>
      </c>
      <c r="F49" s="176">
        <v>36</v>
      </c>
      <c r="G49" s="268"/>
      <c r="H49" s="67">
        <v>2.78</v>
      </c>
      <c r="I49" s="67">
        <v>2.81</v>
      </c>
      <c r="J49" s="67">
        <v>6.7</v>
      </c>
      <c r="K49" s="56">
        <f t="shared" si="2"/>
        <v>241.20000000000002</v>
      </c>
      <c r="L49" s="180"/>
    </row>
    <row r="50" spans="1:12">
      <c r="A50" s="54">
        <v>30</v>
      </c>
      <c r="B50" s="50">
        <v>8544429009</v>
      </c>
      <c r="C50" s="55" t="s">
        <v>23</v>
      </c>
      <c r="D50" s="156" t="s">
        <v>33</v>
      </c>
      <c r="E50" s="156" t="s">
        <v>34</v>
      </c>
      <c r="F50" s="176">
        <v>18</v>
      </c>
      <c r="G50" s="268"/>
      <c r="H50" s="67">
        <v>0.06</v>
      </c>
      <c r="I50" s="67">
        <v>7.0000000000000007E-2</v>
      </c>
      <c r="J50" s="67">
        <v>2</v>
      </c>
      <c r="K50" s="56">
        <f t="shared" si="2"/>
        <v>36</v>
      </c>
      <c r="L50" s="180"/>
    </row>
    <row r="51" spans="1:12">
      <c r="A51" s="54">
        <v>31</v>
      </c>
      <c r="B51" s="41">
        <v>8537109800</v>
      </c>
      <c r="C51" s="55" t="s">
        <v>23</v>
      </c>
      <c r="D51" s="165" t="s">
        <v>35</v>
      </c>
      <c r="E51" s="159" t="s">
        <v>36</v>
      </c>
      <c r="F51" s="176">
        <v>18</v>
      </c>
      <c r="G51" s="268"/>
      <c r="H51" s="67">
        <v>7.0000000000000007E-2</v>
      </c>
      <c r="I51" s="67">
        <v>0.08</v>
      </c>
      <c r="J51" s="67">
        <v>7</v>
      </c>
      <c r="K51" s="56">
        <f t="shared" si="2"/>
        <v>126</v>
      </c>
      <c r="L51" s="180"/>
    </row>
    <row r="52" spans="1:12">
      <c r="A52" s="54">
        <v>32</v>
      </c>
      <c r="B52" s="50">
        <v>8544429009</v>
      </c>
      <c r="C52" s="55" t="s">
        <v>23</v>
      </c>
      <c r="D52" s="165" t="s">
        <v>39</v>
      </c>
      <c r="E52" s="159" t="s">
        <v>24</v>
      </c>
      <c r="F52" s="176">
        <v>18</v>
      </c>
      <c r="G52" s="268"/>
      <c r="H52" s="67">
        <v>0.02</v>
      </c>
      <c r="I52" s="67">
        <v>0.03</v>
      </c>
      <c r="J52" s="67">
        <v>2</v>
      </c>
      <c r="K52" s="56">
        <f t="shared" si="2"/>
        <v>36</v>
      </c>
      <c r="L52" s="180"/>
    </row>
    <row r="53" spans="1:12">
      <c r="A53" s="54">
        <v>33</v>
      </c>
      <c r="B53" s="51">
        <v>8529904900</v>
      </c>
      <c r="C53" s="55" t="s">
        <v>23</v>
      </c>
      <c r="D53" s="165" t="s">
        <v>109</v>
      </c>
      <c r="E53" s="163" t="s">
        <v>44</v>
      </c>
      <c r="F53" s="176">
        <v>18</v>
      </c>
      <c r="G53" s="268"/>
      <c r="H53" s="67">
        <v>2.2599999999999998</v>
      </c>
      <c r="I53" s="67">
        <v>2.2799999999999998</v>
      </c>
      <c r="J53" s="67">
        <v>11</v>
      </c>
      <c r="K53" s="56">
        <f t="shared" si="2"/>
        <v>198</v>
      </c>
      <c r="L53" s="180"/>
    </row>
    <row r="54" spans="1:12">
      <c r="A54" s="54">
        <v>34</v>
      </c>
      <c r="B54" s="51">
        <v>8529904900</v>
      </c>
      <c r="C54" s="55" t="s">
        <v>23</v>
      </c>
      <c r="D54" s="165" t="s">
        <v>110</v>
      </c>
      <c r="E54" s="163" t="s">
        <v>46</v>
      </c>
      <c r="F54" s="176">
        <v>18</v>
      </c>
      <c r="G54" s="268"/>
      <c r="H54" s="67">
        <v>2.2599999999999998</v>
      </c>
      <c r="I54" s="67">
        <v>2.2799999999999998</v>
      </c>
      <c r="J54" s="67">
        <v>11</v>
      </c>
      <c r="K54" s="56">
        <f t="shared" si="2"/>
        <v>198</v>
      </c>
      <c r="L54" s="180"/>
    </row>
    <row r="55" spans="1:12">
      <c r="A55" s="54">
        <v>35</v>
      </c>
      <c r="B55" s="50">
        <v>3923210000</v>
      </c>
      <c r="C55" s="55" t="s">
        <v>23</v>
      </c>
      <c r="D55" s="165" t="s">
        <v>47</v>
      </c>
      <c r="E55" s="167" t="s">
        <v>48</v>
      </c>
      <c r="F55" s="176">
        <v>18</v>
      </c>
      <c r="G55" s="268"/>
      <c r="H55" s="67">
        <v>0.4</v>
      </c>
      <c r="I55" s="67">
        <v>0.45</v>
      </c>
      <c r="J55" s="67">
        <v>1.5</v>
      </c>
      <c r="K55" s="56">
        <f t="shared" si="2"/>
        <v>27</v>
      </c>
      <c r="L55" s="180"/>
    </row>
    <row r="56" spans="1:12">
      <c r="A56" s="54">
        <v>36</v>
      </c>
      <c r="B56" s="52">
        <v>3919900000</v>
      </c>
      <c r="C56" s="55" t="s">
        <v>23</v>
      </c>
      <c r="D56" s="165" t="s">
        <v>60</v>
      </c>
      <c r="E56" s="156" t="s">
        <v>55</v>
      </c>
      <c r="F56" s="176">
        <v>36</v>
      </c>
      <c r="G56" s="269"/>
      <c r="H56" s="67">
        <v>4.8</v>
      </c>
      <c r="I56" s="67">
        <v>4.8499999999999996</v>
      </c>
      <c r="J56" s="67">
        <v>3</v>
      </c>
      <c r="K56" s="56">
        <f t="shared" si="2"/>
        <v>108</v>
      </c>
      <c r="L56" s="180"/>
    </row>
    <row r="57" spans="1:12" ht="15" customHeight="1">
      <c r="A57" s="204" t="s">
        <v>59</v>
      </c>
      <c r="B57" s="205"/>
      <c r="C57" s="205"/>
      <c r="D57" s="205"/>
      <c r="E57" s="206"/>
      <c r="F57" s="58">
        <f>SUM(F46:F56)</f>
        <v>234</v>
      </c>
      <c r="G57" s="172">
        <f>G46</f>
        <v>18</v>
      </c>
      <c r="H57" s="179">
        <f>SUM(H46:H56)</f>
        <v>98.720000000000013</v>
      </c>
      <c r="I57" s="179">
        <f>SUM(I46:I56)</f>
        <v>98.981999999999999</v>
      </c>
      <c r="J57" s="179"/>
      <c r="K57" s="178">
        <f>SUM(K46:K56)</f>
        <v>7200</v>
      </c>
      <c r="L57" s="180"/>
    </row>
    <row r="58" spans="1:12">
      <c r="A58" s="54"/>
      <c r="B58" s="209" t="s">
        <v>25</v>
      </c>
      <c r="C58" s="210"/>
      <c r="D58" s="210"/>
      <c r="E58" s="210"/>
      <c r="F58" s="64"/>
      <c r="G58" s="60"/>
      <c r="H58" s="60"/>
      <c r="I58" s="60"/>
      <c r="J58" s="61"/>
      <c r="K58" s="56">
        <v>48624.84</v>
      </c>
      <c r="L58" s="180"/>
    </row>
    <row r="59" spans="1:12">
      <c r="A59" s="54"/>
      <c r="B59" s="204" t="s">
        <v>26</v>
      </c>
      <c r="C59" s="205"/>
      <c r="D59" s="206"/>
      <c r="E59" s="29"/>
      <c r="F59" s="62">
        <f>F31+F44+F57</f>
        <v>9780</v>
      </c>
      <c r="G59" s="62">
        <f>G31+G44+G57</f>
        <v>496</v>
      </c>
      <c r="H59" s="63">
        <f>H31+H44+H57</f>
        <v>6063.8379999999988</v>
      </c>
      <c r="I59" s="63">
        <f>I31+I44+I57</f>
        <v>6068.7955000000011</v>
      </c>
      <c r="J59" s="63"/>
      <c r="K59" s="63">
        <f>K31+K44+K57+K58</f>
        <v>532624.84000000008</v>
      </c>
      <c r="L59" s="180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>
      <c r="A61" s="1"/>
      <c r="B61" s="207" t="s">
        <v>54</v>
      </c>
      <c r="C61" s="207"/>
      <c r="D61" s="207"/>
      <c r="E61" s="207"/>
      <c r="F61" s="207"/>
      <c r="G61" s="207"/>
      <c r="H61" s="73"/>
      <c r="I61" s="73"/>
      <c r="J61" s="20"/>
      <c r="K61" s="20"/>
    </row>
    <row r="62" spans="1:12">
      <c r="A62" s="1"/>
      <c r="B62" s="12" t="s">
        <v>52</v>
      </c>
      <c r="C62" s="17"/>
      <c r="D62" s="17"/>
      <c r="E62" s="73"/>
      <c r="F62" s="17"/>
      <c r="G62" s="20"/>
      <c r="H62" s="20"/>
      <c r="I62" s="36"/>
      <c r="J62" s="20"/>
      <c r="K62" s="36"/>
    </row>
    <row r="63" spans="1:12">
      <c r="A63" s="1"/>
      <c r="B63" s="12" t="s">
        <v>53</v>
      </c>
      <c r="C63" s="73"/>
      <c r="D63" s="73"/>
      <c r="E63" s="73"/>
      <c r="F63" s="73"/>
      <c r="G63" s="73"/>
      <c r="H63" s="74"/>
      <c r="I63" s="74"/>
      <c r="J63" s="20"/>
      <c r="K63" s="20"/>
    </row>
    <row r="64" spans="1:12">
      <c r="A64" s="1"/>
      <c r="B64" s="73"/>
      <c r="C64" s="12"/>
      <c r="D64" s="12"/>
      <c r="E64" s="12"/>
      <c r="F64" s="12"/>
      <c r="G64" s="75"/>
      <c r="H64" s="73"/>
      <c r="I64" s="73"/>
      <c r="J64" s="36"/>
      <c r="K64" s="36"/>
    </row>
    <row r="65" spans="1:11">
      <c r="A65" s="1"/>
      <c r="B65" s="73"/>
      <c r="C65" s="12"/>
      <c r="D65" s="12"/>
      <c r="E65" s="12"/>
      <c r="F65" s="12"/>
      <c r="G65" s="75"/>
      <c r="H65" s="73"/>
      <c r="I65" s="73"/>
      <c r="J65" s="20"/>
      <c r="K65" s="20"/>
    </row>
    <row r="66" spans="1:11">
      <c r="A66" s="1"/>
      <c r="B66" s="20"/>
      <c r="C66" s="17"/>
      <c r="D66" s="17"/>
      <c r="E66" s="76" t="s">
        <v>27</v>
      </c>
      <c r="F66" s="208" t="s">
        <v>28</v>
      </c>
      <c r="G66" s="208"/>
      <c r="H66" s="208"/>
      <c r="I66" s="73"/>
      <c r="J66" s="20"/>
      <c r="K66" s="20"/>
    </row>
    <row r="67" spans="1:11">
      <c r="A67" s="1"/>
      <c r="B67" s="20"/>
      <c r="C67" s="17"/>
      <c r="D67" s="17"/>
      <c r="E67" s="17"/>
      <c r="F67" s="208"/>
      <c r="G67" s="208"/>
      <c r="H67" s="208"/>
      <c r="I67" s="73"/>
      <c r="J67" s="20"/>
      <c r="K67" s="20"/>
    </row>
    <row r="68" spans="1:11">
      <c r="A68" s="1"/>
      <c r="B68" s="73"/>
      <c r="C68" s="73"/>
      <c r="D68" s="73"/>
      <c r="E68" s="73"/>
      <c r="F68" s="208"/>
      <c r="G68" s="208"/>
      <c r="H68" s="208"/>
      <c r="I68" s="73"/>
      <c r="J68" s="73"/>
      <c r="K68" s="73"/>
    </row>
    <row r="69" spans="1:11">
      <c r="A69" s="1"/>
      <c r="B69" s="73"/>
      <c r="C69" s="73"/>
      <c r="D69" s="73"/>
      <c r="E69" s="73"/>
      <c r="F69" s="208"/>
      <c r="G69" s="208"/>
      <c r="H69" s="208"/>
      <c r="I69" s="73"/>
      <c r="J69" s="73"/>
      <c r="K69" s="73"/>
    </row>
    <row r="70" spans="1:11">
      <c r="A70" s="1"/>
      <c r="B70" s="73"/>
      <c r="C70" s="73"/>
      <c r="D70" s="73"/>
      <c r="E70" s="73"/>
      <c r="F70" s="208"/>
      <c r="G70" s="208"/>
      <c r="H70" s="208"/>
      <c r="I70" s="73"/>
      <c r="J70" s="73"/>
      <c r="K70" s="73"/>
    </row>
  </sheetData>
  <mergeCells count="21">
    <mergeCell ref="B58:E58"/>
    <mergeCell ref="B59:D59"/>
    <mergeCell ref="B61:G61"/>
    <mergeCell ref="F66:H70"/>
    <mergeCell ref="C8:E10"/>
    <mergeCell ref="G8:K10"/>
    <mergeCell ref="A16:K16"/>
    <mergeCell ref="G17:G30"/>
    <mergeCell ref="A31:E31"/>
    <mergeCell ref="A32:K32"/>
    <mergeCell ref="A45:K45"/>
    <mergeCell ref="G46:G56"/>
    <mergeCell ref="A57:E57"/>
    <mergeCell ref="G33:G43"/>
    <mergeCell ref="A44:E44"/>
    <mergeCell ref="C7:E7"/>
    <mergeCell ref="A1:K1"/>
    <mergeCell ref="B2:C2"/>
    <mergeCell ref="G2:H2"/>
    <mergeCell ref="J2:K2"/>
    <mergeCell ref="B5:F5"/>
  </mergeCells>
  <conditionalFormatting sqref="J2:K2">
    <cfRule type="cellIs" dxfId="50" priority="3" operator="greaterThan">
      <formula>TODAY()</formula>
    </cfRule>
  </conditionalFormatting>
  <pageMargins left="0.7" right="0.7" top="0.75" bottom="0.75" header="0.3" footer="0.3"/>
  <pageSetup paperSize="9" scale="45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719CD9CB-C40F-4832-94AB-DEF0A78D12AD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5" stopIfTrue="1" id="{576D6905-F79E-4436-BCE1-1C3629390F1A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 H46:J57</xm:sqref>
        </x14:conditionalFormatting>
        <x14:conditionalFormatting xmlns:xm="http://schemas.microsoft.com/office/excel/2006/main">
          <x14:cfRule type="expression" priority="7" stopIfTrue="1" id="{792300DA-CCF7-4D20-9F9D-1A20AB030C69}">
            <xm:f>LEN(TRIM('12 - HNKU6237412'!H48))=0</xm:f>
            <x14:dxf>
              <fill>
                <patternFill patternType="solid">
                  <bgColor indexed="13"/>
                </patternFill>
              </fill>
            </x14:dxf>
          </x14:cfRule>
          <xm:sqref>H33:J44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73"/>
  <sheetViews>
    <sheetView view="pageBreakPreview" topLeftCell="A13" zoomScale="85" zoomScaleNormal="100" zoomScaleSheetLayoutView="85" workbookViewId="0">
      <selection activeCell="C7" sqref="C7:E7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165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201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48</v>
      </c>
      <c r="G17" s="235">
        <v>48</v>
      </c>
      <c r="H17" s="67">
        <v>406.04400000000004</v>
      </c>
      <c r="I17" s="67">
        <v>406.72439999999995</v>
      </c>
      <c r="J17" s="154">
        <v>733.8</v>
      </c>
      <c r="K17" s="56">
        <f>F17*J17</f>
        <v>35222.399999999994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48</v>
      </c>
      <c r="G18" s="235"/>
      <c r="H18" s="67">
        <v>38.4</v>
      </c>
      <c r="I18" s="67">
        <v>38.4</v>
      </c>
      <c r="J18" s="155">
        <v>11</v>
      </c>
      <c r="K18" s="56">
        <f t="shared" ref="K18:K30" si="0">F18*J18</f>
        <v>528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48</v>
      </c>
      <c r="G19" s="235"/>
      <c r="H19" s="67">
        <v>0.14000000000000001</v>
      </c>
      <c r="I19" s="67">
        <v>0.16</v>
      </c>
      <c r="J19" s="154">
        <v>6</v>
      </c>
      <c r="K19" s="56">
        <f t="shared" si="0"/>
        <v>288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96</v>
      </c>
      <c r="G20" s="235"/>
      <c r="H20" s="67">
        <v>14.2</v>
      </c>
      <c r="I20" s="67">
        <v>15.6</v>
      </c>
      <c r="J20" s="155">
        <v>7</v>
      </c>
      <c r="K20" s="56">
        <f t="shared" si="0"/>
        <v>672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48</v>
      </c>
      <c r="G21" s="235"/>
      <c r="H21" s="67">
        <v>0.1</v>
      </c>
      <c r="I21" s="67">
        <v>0.12</v>
      </c>
      <c r="J21" s="155">
        <v>2</v>
      </c>
      <c r="K21" s="56">
        <f t="shared" si="0"/>
        <v>96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48</v>
      </c>
      <c r="G22" s="235"/>
      <c r="H22" s="67">
        <v>0.22</v>
      </c>
      <c r="I22" s="67">
        <v>0.25</v>
      </c>
      <c r="J22" s="155">
        <v>8</v>
      </c>
      <c r="K22" s="56">
        <f t="shared" si="0"/>
        <v>384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48</v>
      </c>
      <c r="G23" s="235"/>
      <c r="H23" s="67">
        <v>0.11</v>
      </c>
      <c r="I23" s="67">
        <v>0.14000000000000001</v>
      </c>
      <c r="J23" s="155">
        <v>2</v>
      </c>
      <c r="K23" s="56">
        <f t="shared" si="0"/>
        <v>96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48</v>
      </c>
      <c r="G24" s="235"/>
      <c r="H24" s="67">
        <v>0.14000000000000001</v>
      </c>
      <c r="I24" s="67">
        <v>0.18</v>
      </c>
      <c r="J24" s="155">
        <v>1</v>
      </c>
      <c r="K24" s="56">
        <f t="shared" si="0"/>
        <v>48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96</v>
      </c>
      <c r="G25" s="235"/>
      <c r="H25" s="67">
        <v>7.6</v>
      </c>
      <c r="I25" s="67">
        <v>7.9</v>
      </c>
      <c r="J25" s="155">
        <v>9</v>
      </c>
      <c r="K25" s="56">
        <f t="shared" si="0"/>
        <v>864</v>
      </c>
      <c r="L25" s="174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96</v>
      </c>
      <c r="G26" s="235"/>
      <c r="H26" s="67">
        <v>1.2</v>
      </c>
      <c r="I26" s="67">
        <v>1.3</v>
      </c>
      <c r="J26" s="155">
        <v>8</v>
      </c>
      <c r="K26" s="56">
        <f t="shared" si="0"/>
        <v>768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48</v>
      </c>
      <c r="G27" s="235"/>
      <c r="H27" s="67">
        <v>6.1</v>
      </c>
      <c r="I27" s="67">
        <v>6.3</v>
      </c>
      <c r="J27" s="155">
        <v>12</v>
      </c>
      <c r="K27" s="56">
        <f t="shared" si="0"/>
        <v>576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48</v>
      </c>
      <c r="G28" s="235"/>
      <c r="H28" s="67">
        <v>6.1</v>
      </c>
      <c r="I28" s="67">
        <v>6.3</v>
      </c>
      <c r="J28" s="155">
        <v>12</v>
      </c>
      <c r="K28" s="56">
        <f t="shared" si="0"/>
        <v>576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48</v>
      </c>
      <c r="G29" s="235"/>
      <c r="H29" s="67">
        <v>7.0000000000000007E-2</v>
      </c>
      <c r="I29" s="67">
        <v>0.08</v>
      </c>
      <c r="J29" s="155">
        <v>1</v>
      </c>
      <c r="K29" s="56">
        <f t="shared" si="0"/>
        <v>48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192</v>
      </c>
      <c r="G30" s="235"/>
      <c r="H30" s="67">
        <v>11.3</v>
      </c>
      <c r="I30" s="67">
        <v>11.5</v>
      </c>
      <c r="J30" s="155">
        <v>3.3</v>
      </c>
      <c r="K30" s="56">
        <f t="shared" si="0"/>
        <v>633.59999999999991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960</v>
      </c>
      <c r="G31" s="58">
        <f>SUM(G17:G30)</f>
        <v>48</v>
      </c>
      <c r="H31" s="70">
        <f>SUM(H17:H30)</f>
        <v>491.7240000000001</v>
      </c>
      <c r="I31" s="70">
        <f>SUM(I17:I30)</f>
        <v>494.95439999999996</v>
      </c>
      <c r="J31" s="136"/>
      <c r="K31" s="59">
        <f>SUM(K17:K30)</f>
        <v>40799.999999999993</v>
      </c>
      <c r="L31" s="174"/>
    </row>
    <row r="32" spans="1:12">
      <c r="A32" s="237" t="s">
        <v>166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9"/>
      <c r="L32" s="174"/>
    </row>
    <row r="33" spans="1:12">
      <c r="A33" s="41">
        <v>15</v>
      </c>
      <c r="B33" s="47">
        <v>8524110029</v>
      </c>
      <c r="C33" s="55" t="s">
        <v>23</v>
      </c>
      <c r="D33" s="165" t="s">
        <v>168</v>
      </c>
      <c r="E33" s="166" t="s">
        <v>169</v>
      </c>
      <c r="F33" s="43">
        <v>798</v>
      </c>
      <c r="G33" s="214">
        <v>798</v>
      </c>
      <c r="H33" s="66">
        <v>3400.98</v>
      </c>
      <c r="I33" s="66">
        <v>3402.1</v>
      </c>
      <c r="J33" s="154">
        <v>334.1</v>
      </c>
      <c r="K33" s="56">
        <f t="shared" ref="K33:K43" si="1">F33*J33</f>
        <v>266611.80000000005</v>
      </c>
      <c r="L33" s="174"/>
    </row>
    <row r="34" spans="1:12">
      <c r="A34" s="41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43">
        <v>798</v>
      </c>
      <c r="G34" s="215"/>
      <c r="H34" s="66">
        <v>478.8</v>
      </c>
      <c r="I34" s="66">
        <v>478.8</v>
      </c>
      <c r="J34" s="155">
        <v>7</v>
      </c>
      <c r="K34" s="56">
        <f t="shared" si="1"/>
        <v>5586</v>
      </c>
      <c r="L34" s="174"/>
    </row>
    <row r="35" spans="1:12" ht="15" customHeight="1">
      <c r="A35" s="41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43">
        <v>798</v>
      </c>
      <c r="G35" s="215"/>
      <c r="H35" s="66">
        <v>2.2000000000000002</v>
      </c>
      <c r="I35" s="66">
        <v>2.2999999999999998</v>
      </c>
      <c r="J35" s="154">
        <v>5</v>
      </c>
      <c r="K35" s="56">
        <f t="shared" si="1"/>
        <v>3990</v>
      </c>
      <c r="L35" s="174"/>
    </row>
    <row r="36" spans="1:12">
      <c r="A36" s="41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43">
        <v>1596</v>
      </c>
      <c r="G36" s="215"/>
      <c r="H36" s="66">
        <v>127.6</v>
      </c>
      <c r="I36" s="66">
        <v>128.1</v>
      </c>
      <c r="J36" s="155">
        <v>6.7</v>
      </c>
      <c r="K36" s="56">
        <f t="shared" si="1"/>
        <v>10693.2</v>
      </c>
      <c r="L36" s="174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3">
        <v>798</v>
      </c>
      <c r="G37" s="215"/>
      <c r="H37" s="66">
        <v>2.58</v>
      </c>
      <c r="I37" s="66">
        <v>2.59</v>
      </c>
      <c r="J37" s="155">
        <v>2</v>
      </c>
      <c r="K37" s="56">
        <f t="shared" si="1"/>
        <v>1596</v>
      </c>
      <c r="L37" s="174"/>
    </row>
    <row r="38" spans="1:12">
      <c r="A38" s="41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43">
        <v>798</v>
      </c>
      <c r="G38" s="215"/>
      <c r="H38" s="66">
        <v>3.04</v>
      </c>
      <c r="I38" s="66">
        <v>3.05</v>
      </c>
      <c r="J38" s="155">
        <v>7</v>
      </c>
      <c r="K38" s="56">
        <f t="shared" si="1"/>
        <v>5586</v>
      </c>
      <c r="L38" s="174"/>
    </row>
    <row r="39" spans="1:12">
      <c r="A39" s="41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43">
        <v>798</v>
      </c>
      <c r="G39" s="215"/>
      <c r="H39" s="66">
        <v>1.06</v>
      </c>
      <c r="I39" s="66">
        <v>1.07</v>
      </c>
      <c r="J39" s="155">
        <v>2</v>
      </c>
      <c r="K39" s="56">
        <f t="shared" si="1"/>
        <v>1596</v>
      </c>
      <c r="L39" s="174"/>
    </row>
    <row r="40" spans="1:12">
      <c r="A40" s="41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43">
        <v>798</v>
      </c>
      <c r="G40" s="215"/>
      <c r="H40" s="66">
        <v>103.7</v>
      </c>
      <c r="I40" s="66">
        <v>104.1</v>
      </c>
      <c r="J40" s="155">
        <v>11</v>
      </c>
      <c r="K40" s="56">
        <f t="shared" si="1"/>
        <v>8778</v>
      </c>
      <c r="L40" s="174"/>
    </row>
    <row r="41" spans="1:12">
      <c r="A41" s="41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43">
        <v>798</v>
      </c>
      <c r="G41" s="215"/>
      <c r="H41" s="66">
        <v>103.7</v>
      </c>
      <c r="I41" s="66">
        <v>104.1</v>
      </c>
      <c r="J41" s="155">
        <v>11</v>
      </c>
      <c r="K41" s="56">
        <f t="shared" si="1"/>
        <v>8778</v>
      </c>
      <c r="L41" s="174"/>
    </row>
    <row r="42" spans="1:12">
      <c r="A42" s="41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43">
        <v>798</v>
      </c>
      <c r="G42" s="215"/>
      <c r="H42" s="66">
        <v>0.4</v>
      </c>
      <c r="I42" s="66">
        <v>0.5</v>
      </c>
      <c r="J42" s="155">
        <v>1.5</v>
      </c>
      <c r="K42" s="56">
        <f t="shared" si="1"/>
        <v>1197</v>
      </c>
      <c r="L42" s="174"/>
    </row>
    <row r="43" spans="1:12">
      <c r="A43" s="41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43">
        <v>1596</v>
      </c>
      <c r="G43" s="216"/>
      <c r="H43" s="66">
        <v>95.7</v>
      </c>
      <c r="I43" s="66">
        <v>96</v>
      </c>
      <c r="J43" s="155">
        <v>3</v>
      </c>
      <c r="K43" s="56">
        <f t="shared" si="1"/>
        <v>4788</v>
      </c>
      <c r="L43" s="174"/>
    </row>
    <row r="44" spans="1:12">
      <c r="A44" s="65"/>
      <c r="B44" s="217" t="s">
        <v>59</v>
      </c>
      <c r="C44" s="218"/>
      <c r="D44" s="218"/>
      <c r="E44" s="219"/>
      <c r="F44" s="58">
        <f>SUM(F33:F43)</f>
        <v>10374</v>
      </c>
      <c r="G44" s="58">
        <f>SUM(G33:G43)</f>
        <v>798</v>
      </c>
      <c r="H44" s="70">
        <f>SUM(H33:H43)</f>
        <v>4319.7599999999993</v>
      </c>
      <c r="I44" s="70">
        <f>SUM(I33:I43)</f>
        <v>4322.7100000000009</v>
      </c>
      <c r="J44" s="136"/>
      <c r="K44" s="59">
        <f>SUM(K33:K43)</f>
        <v>319200.00000000006</v>
      </c>
      <c r="L44" s="174"/>
    </row>
    <row r="45" spans="1:12">
      <c r="A45" s="240" t="s">
        <v>167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2"/>
      <c r="L45" s="174"/>
    </row>
    <row r="46" spans="1:12">
      <c r="A46" s="41">
        <v>26</v>
      </c>
      <c r="B46" s="47">
        <v>8524110029</v>
      </c>
      <c r="C46" s="55" t="s">
        <v>23</v>
      </c>
      <c r="D46" s="156" t="s">
        <v>170</v>
      </c>
      <c r="E46" s="157" t="s">
        <v>171</v>
      </c>
      <c r="F46" s="42">
        <v>78</v>
      </c>
      <c r="G46" s="214">
        <v>78</v>
      </c>
      <c r="H46" s="66">
        <v>1514.14</v>
      </c>
      <c r="I46" s="66">
        <v>1515.83</v>
      </c>
      <c r="J46" s="154">
        <v>2160.5</v>
      </c>
      <c r="K46" s="56">
        <f t="shared" ref="K46:K59" si="2">F46*J46</f>
        <v>168519</v>
      </c>
      <c r="L46" s="174"/>
    </row>
    <row r="47" spans="1:12">
      <c r="A47" s="41">
        <v>27</v>
      </c>
      <c r="B47" s="48">
        <v>4819100000</v>
      </c>
      <c r="C47" s="55" t="s">
        <v>23</v>
      </c>
      <c r="D47" s="158" t="s">
        <v>29</v>
      </c>
      <c r="E47" s="156" t="s">
        <v>30</v>
      </c>
      <c r="F47" s="42">
        <v>78</v>
      </c>
      <c r="G47" s="215"/>
      <c r="H47" s="66">
        <v>132.6</v>
      </c>
      <c r="I47" s="66">
        <v>132.6</v>
      </c>
      <c r="J47" s="155">
        <v>36</v>
      </c>
      <c r="K47" s="56">
        <f t="shared" si="2"/>
        <v>2808</v>
      </c>
      <c r="L47" s="174"/>
    </row>
    <row r="48" spans="1:12">
      <c r="A48" s="41">
        <v>28</v>
      </c>
      <c r="B48" s="49">
        <v>8544429009</v>
      </c>
      <c r="C48" s="55" t="s">
        <v>23</v>
      </c>
      <c r="D48" s="158" t="s">
        <v>50</v>
      </c>
      <c r="E48" s="156" t="s">
        <v>51</v>
      </c>
      <c r="F48" s="42">
        <v>156</v>
      </c>
      <c r="G48" s="215"/>
      <c r="H48" s="66">
        <v>0.8</v>
      </c>
      <c r="I48" s="66">
        <v>0.9</v>
      </c>
      <c r="J48" s="154">
        <v>9</v>
      </c>
      <c r="K48" s="56">
        <f t="shared" si="2"/>
        <v>1404</v>
      </c>
      <c r="L48" s="174"/>
    </row>
    <row r="49" spans="1:12">
      <c r="A49" s="41">
        <v>29</v>
      </c>
      <c r="B49" s="49">
        <v>8518210000</v>
      </c>
      <c r="C49" s="55" t="s">
        <v>23</v>
      </c>
      <c r="D49" s="158" t="s">
        <v>49</v>
      </c>
      <c r="E49" s="159" t="s">
        <v>32</v>
      </c>
      <c r="F49" s="42">
        <v>156</v>
      </c>
      <c r="G49" s="215"/>
      <c r="H49" s="66">
        <v>37.4</v>
      </c>
      <c r="I49" s="66">
        <v>38</v>
      </c>
      <c r="J49" s="155">
        <v>27.25</v>
      </c>
      <c r="K49" s="56">
        <f t="shared" si="2"/>
        <v>4251</v>
      </c>
      <c r="L49" s="174"/>
    </row>
    <row r="50" spans="1:12">
      <c r="A50" s="41">
        <v>30</v>
      </c>
      <c r="B50" s="50">
        <v>8544429009</v>
      </c>
      <c r="C50" s="55" t="s">
        <v>23</v>
      </c>
      <c r="D50" s="156" t="s">
        <v>33</v>
      </c>
      <c r="E50" s="160" t="s">
        <v>34</v>
      </c>
      <c r="F50" s="42">
        <v>78</v>
      </c>
      <c r="G50" s="215"/>
      <c r="H50" s="66">
        <v>1.54</v>
      </c>
      <c r="I50" s="66">
        <v>1.55</v>
      </c>
      <c r="J50" s="155">
        <v>4</v>
      </c>
      <c r="K50" s="56">
        <f t="shared" si="2"/>
        <v>312</v>
      </c>
      <c r="L50" s="174"/>
    </row>
    <row r="51" spans="1:12" ht="15" customHeight="1">
      <c r="A51" s="41">
        <v>31</v>
      </c>
      <c r="B51" s="41">
        <v>8537109800</v>
      </c>
      <c r="C51" s="55" t="s">
        <v>23</v>
      </c>
      <c r="D51" s="158" t="s">
        <v>35</v>
      </c>
      <c r="E51" s="159" t="s">
        <v>36</v>
      </c>
      <c r="F51" s="42">
        <v>78</v>
      </c>
      <c r="G51" s="215"/>
      <c r="H51" s="66">
        <v>0.6</v>
      </c>
      <c r="I51" s="66">
        <v>0.7</v>
      </c>
      <c r="J51" s="155">
        <v>11</v>
      </c>
      <c r="K51" s="56">
        <f t="shared" si="2"/>
        <v>858</v>
      </c>
      <c r="L51" s="174"/>
    </row>
    <row r="52" spans="1:12">
      <c r="A52" s="41">
        <v>32</v>
      </c>
      <c r="B52" s="50">
        <v>8544429009</v>
      </c>
      <c r="C52" s="55" t="s">
        <v>23</v>
      </c>
      <c r="D52" s="156" t="s">
        <v>37</v>
      </c>
      <c r="E52" s="159" t="s">
        <v>38</v>
      </c>
      <c r="F52" s="42">
        <v>78</v>
      </c>
      <c r="G52" s="215"/>
      <c r="H52" s="66">
        <v>0.5</v>
      </c>
      <c r="I52" s="66">
        <v>0.6</v>
      </c>
      <c r="J52" s="155">
        <v>4</v>
      </c>
      <c r="K52" s="56">
        <f t="shared" si="2"/>
        <v>312</v>
      </c>
      <c r="L52" s="174"/>
    </row>
    <row r="53" spans="1:12">
      <c r="A53" s="41">
        <v>33</v>
      </c>
      <c r="B53" s="50">
        <v>8544429009</v>
      </c>
      <c r="C53" s="55" t="s">
        <v>23</v>
      </c>
      <c r="D53" s="158" t="s">
        <v>39</v>
      </c>
      <c r="E53" s="159" t="s">
        <v>24</v>
      </c>
      <c r="F53" s="42">
        <v>78</v>
      </c>
      <c r="G53" s="215"/>
      <c r="H53" s="66">
        <v>0.6</v>
      </c>
      <c r="I53" s="66">
        <v>0.7</v>
      </c>
      <c r="J53" s="155">
        <v>2</v>
      </c>
      <c r="K53" s="56">
        <f t="shared" si="2"/>
        <v>156</v>
      </c>
      <c r="L53" s="174"/>
    </row>
    <row r="54" spans="1:12">
      <c r="A54" s="41">
        <v>34</v>
      </c>
      <c r="B54" s="50">
        <v>7616999008</v>
      </c>
      <c r="C54" s="55" t="s">
        <v>23</v>
      </c>
      <c r="D54" s="158" t="s">
        <v>107</v>
      </c>
      <c r="E54" s="161" t="s">
        <v>157</v>
      </c>
      <c r="F54" s="42">
        <v>156</v>
      </c>
      <c r="G54" s="215"/>
      <c r="H54" s="66">
        <v>31.2</v>
      </c>
      <c r="I54" s="66">
        <v>31.6</v>
      </c>
      <c r="J54" s="154">
        <v>16</v>
      </c>
      <c r="K54" s="56">
        <f t="shared" si="2"/>
        <v>2496</v>
      </c>
      <c r="L54" s="174"/>
    </row>
    <row r="55" spans="1:12">
      <c r="A55" s="41">
        <v>35</v>
      </c>
      <c r="B55" s="50">
        <v>8302500000</v>
      </c>
      <c r="C55" s="55" t="s">
        <v>23</v>
      </c>
      <c r="D55" s="162" t="s">
        <v>158</v>
      </c>
      <c r="E55" s="159" t="s">
        <v>159</v>
      </c>
      <c r="F55" s="42">
        <v>312</v>
      </c>
      <c r="G55" s="215"/>
      <c r="H55" s="66">
        <v>5</v>
      </c>
      <c r="I55" s="66">
        <v>5.2</v>
      </c>
      <c r="J55" s="155">
        <v>17</v>
      </c>
      <c r="K55" s="56">
        <f t="shared" si="2"/>
        <v>5304</v>
      </c>
      <c r="L55" s="174"/>
    </row>
    <row r="56" spans="1:12">
      <c r="A56" s="41">
        <v>36</v>
      </c>
      <c r="B56" s="51">
        <v>8529904900</v>
      </c>
      <c r="C56" s="55" t="s">
        <v>23</v>
      </c>
      <c r="D56" s="156" t="s">
        <v>43</v>
      </c>
      <c r="E56" s="163" t="s">
        <v>44</v>
      </c>
      <c r="F56" s="42">
        <v>78</v>
      </c>
      <c r="G56" s="215"/>
      <c r="H56" s="66">
        <v>62.4</v>
      </c>
      <c r="I56" s="66">
        <v>63.1</v>
      </c>
      <c r="J56" s="155">
        <v>25</v>
      </c>
      <c r="K56" s="56">
        <f t="shared" si="2"/>
        <v>1950</v>
      </c>
      <c r="L56" s="174"/>
    </row>
    <row r="57" spans="1:12">
      <c r="A57" s="41">
        <v>37</v>
      </c>
      <c r="B57" s="51">
        <v>8529904900</v>
      </c>
      <c r="C57" s="55" t="s">
        <v>23</v>
      </c>
      <c r="D57" s="156" t="s">
        <v>45</v>
      </c>
      <c r="E57" s="163" t="s">
        <v>46</v>
      </c>
      <c r="F57" s="42">
        <v>78</v>
      </c>
      <c r="G57" s="215"/>
      <c r="H57" s="66">
        <v>62.4</v>
      </c>
      <c r="I57" s="66">
        <v>63.1</v>
      </c>
      <c r="J57" s="155">
        <v>25</v>
      </c>
      <c r="K57" s="56">
        <f t="shared" si="2"/>
        <v>1950</v>
      </c>
      <c r="L57" s="174"/>
    </row>
    <row r="58" spans="1:12">
      <c r="A58" s="41">
        <v>38</v>
      </c>
      <c r="B58" s="50">
        <v>3923210000</v>
      </c>
      <c r="C58" s="55" t="s">
        <v>23</v>
      </c>
      <c r="D58" s="158" t="s">
        <v>47</v>
      </c>
      <c r="E58" s="164" t="s">
        <v>48</v>
      </c>
      <c r="F58" s="42">
        <v>78</v>
      </c>
      <c r="G58" s="215"/>
      <c r="H58" s="66">
        <v>0.6</v>
      </c>
      <c r="I58" s="66">
        <v>0.7</v>
      </c>
      <c r="J58" s="155">
        <v>4</v>
      </c>
      <c r="K58" s="56">
        <f t="shared" si="2"/>
        <v>312</v>
      </c>
      <c r="L58" s="174"/>
    </row>
    <row r="59" spans="1:12">
      <c r="A59" s="41">
        <v>39</v>
      </c>
      <c r="B59" s="52">
        <v>3919900000</v>
      </c>
      <c r="C59" s="55" t="s">
        <v>23</v>
      </c>
      <c r="D59" s="158" t="s">
        <v>60</v>
      </c>
      <c r="E59" s="156" t="s">
        <v>55</v>
      </c>
      <c r="F59" s="42">
        <v>624</v>
      </c>
      <c r="G59" s="216"/>
      <c r="H59" s="66">
        <v>124.8</v>
      </c>
      <c r="I59" s="66">
        <v>125.1</v>
      </c>
      <c r="J59" s="155">
        <v>7</v>
      </c>
      <c r="K59" s="56">
        <f t="shared" si="2"/>
        <v>4368</v>
      </c>
      <c r="L59" s="174"/>
    </row>
    <row r="60" spans="1:12">
      <c r="A60" s="65"/>
      <c r="B60" s="217" t="s">
        <v>59</v>
      </c>
      <c r="C60" s="218"/>
      <c r="D60" s="218"/>
      <c r="E60" s="219"/>
      <c r="F60" s="58">
        <f>SUM(F46:F59)</f>
        <v>2106</v>
      </c>
      <c r="G60" s="58">
        <f>SUM(G46:G59)</f>
        <v>78</v>
      </c>
      <c r="H60" s="70">
        <f>SUM(H46:H59)</f>
        <v>1974.58</v>
      </c>
      <c r="I60" s="70">
        <f>SUM(I46:I59)</f>
        <v>1979.6799999999996</v>
      </c>
      <c r="J60" s="136"/>
      <c r="K60" s="59">
        <f>SUM(K46:K59)</f>
        <v>195000</v>
      </c>
      <c r="L60" s="174"/>
    </row>
    <row r="61" spans="1:12">
      <c r="A61" s="54"/>
      <c r="B61" s="209" t="s">
        <v>25</v>
      </c>
      <c r="C61" s="210"/>
      <c r="D61" s="210"/>
      <c r="E61" s="210"/>
      <c r="F61" s="64"/>
      <c r="G61" s="60"/>
      <c r="H61" s="60"/>
      <c r="I61" s="60"/>
      <c r="J61" s="61"/>
      <c r="K61" s="56">
        <v>48624.84</v>
      </c>
      <c r="L61" s="174"/>
    </row>
    <row r="62" spans="1:12">
      <c r="A62" s="54"/>
      <c r="B62" s="204" t="s">
        <v>26</v>
      </c>
      <c r="C62" s="205"/>
      <c r="D62" s="206"/>
      <c r="E62" s="29"/>
      <c r="F62" s="62">
        <f>F31+F44+F60</f>
        <v>13440</v>
      </c>
      <c r="G62" s="62">
        <f>G31+G44+G60</f>
        <v>924</v>
      </c>
      <c r="H62" s="63">
        <f>H31+H44+H60</f>
        <v>6786.0639999999994</v>
      </c>
      <c r="I62" s="63">
        <f>I31+I44+I60</f>
        <v>6797.3444</v>
      </c>
      <c r="J62" s="63"/>
      <c r="K62" s="63">
        <f>K31+K44+K60+K61</f>
        <v>603624.84</v>
      </c>
      <c r="L62" s="174"/>
    </row>
    <row r="64" spans="1:12">
      <c r="B64" s="207" t="s">
        <v>54</v>
      </c>
      <c r="C64" s="207"/>
      <c r="D64" s="207"/>
      <c r="E64" s="207"/>
      <c r="F64" s="207"/>
      <c r="G64" s="207"/>
      <c r="H64" s="73"/>
      <c r="I64" s="73"/>
      <c r="J64" s="20"/>
      <c r="K64" s="20"/>
    </row>
    <row r="65" spans="2:11">
      <c r="B65" s="12" t="s">
        <v>52</v>
      </c>
      <c r="C65" s="17"/>
      <c r="D65" s="17"/>
      <c r="E65" s="73"/>
      <c r="F65" s="17"/>
      <c r="G65" s="20">
        <f>F47+'3 - HNKU6131565'!F47+'4 - HNKU6361444'!F47+'6 - HNKU6359236'!F49</f>
        <v>250</v>
      </c>
      <c r="H65" s="202"/>
      <c r="I65" s="36"/>
      <c r="J65" s="20"/>
      <c r="K65" s="36"/>
    </row>
    <row r="66" spans="2:11">
      <c r="B66" s="12" t="s">
        <v>53</v>
      </c>
      <c r="C66" s="73"/>
      <c r="D66" s="73"/>
      <c r="E66" s="73"/>
      <c r="F66" s="73"/>
      <c r="G66" s="73"/>
      <c r="H66" s="74"/>
      <c r="I66" s="74"/>
      <c r="J66" s="20"/>
      <c r="K66" s="20"/>
    </row>
    <row r="67" spans="2:11" ht="15" customHeight="1">
      <c r="B67" s="73"/>
      <c r="C67" s="12"/>
      <c r="D67" s="12"/>
      <c r="E67" s="12"/>
      <c r="F67" s="12"/>
      <c r="G67" s="201"/>
      <c r="H67" s="73"/>
      <c r="I67" s="73"/>
      <c r="J67" s="36"/>
      <c r="K67" s="36"/>
    </row>
    <row r="68" spans="2:11">
      <c r="B68" s="73"/>
      <c r="C68" s="12"/>
      <c r="D68" s="12"/>
      <c r="E68" s="12"/>
      <c r="F68" s="12"/>
      <c r="G68" s="75"/>
      <c r="H68" s="73"/>
      <c r="I68" s="73"/>
      <c r="J68" s="20"/>
      <c r="K68" s="20"/>
    </row>
    <row r="69" spans="2:11">
      <c r="B69" s="20"/>
      <c r="C69" s="17"/>
      <c r="D69" s="17"/>
      <c r="E69" s="76" t="s">
        <v>27</v>
      </c>
      <c r="F69" s="208" t="s">
        <v>28</v>
      </c>
      <c r="G69" s="208"/>
      <c r="H69" s="208"/>
      <c r="I69" s="73"/>
      <c r="J69" s="20"/>
      <c r="K69" s="20"/>
    </row>
    <row r="70" spans="2:11">
      <c r="B70" s="20"/>
      <c r="C70" s="17"/>
      <c r="D70" s="17"/>
      <c r="E70" s="17"/>
      <c r="F70" s="208"/>
      <c r="G70" s="208"/>
      <c r="H70" s="208"/>
      <c r="I70" s="73"/>
      <c r="J70" s="20"/>
      <c r="K70" s="20"/>
    </row>
    <row r="71" spans="2:11">
      <c r="B71" s="73"/>
      <c r="C71" s="73"/>
      <c r="D71" s="73"/>
      <c r="E71" s="73"/>
      <c r="F71" s="208"/>
      <c r="G71" s="208"/>
      <c r="H71" s="208"/>
      <c r="I71" s="73"/>
      <c r="J71" s="73"/>
      <c r="K71" s="73"/>
    </row>
    <row r="72" spans="2:11">
      <c r="B72" s="73"/>
      <c r="C72" s="73"/>
      <c r="D72" s="73"/>
      <c r="E72" s="73"/>
      <c r="F72" s="208"/>
      <c r="G72" s="208"/>
      <c r="H72" s="208"/>
      <c r="I72" s="73"/>
      <c r="J72" s="73"/>
      <c r="K72" s="73"/>
    </row>
    <row r="73" spans="2:11">
      <c r="B73" s="73"/>
      <c r="C73" s="73"/>
      <c r="D73" s="73"/>
      <c r="E73" s="73"/>
      <c r="F73" s="208"/>
      <c r="G73" s="208"/>
      <c r="H73" s="208"/>
      <c r="I73" s="73"/>
      <c r="J73" s="73"/>
      <c r="K73" s="73"/>
    </row>
  </sheetData>
  <mergeCells count="21">
    <mergeCell ref="F69:H73"/>
    <mergeCell ref="C8:E10"/>
    <mergeCell ref="G8:K10"/>
    <mergeCell ref="A16:K16"/>
    <mergeCell ref="G17:G30"/>
    <mergeCell ref="A31:E31"/>
    <mergeCell ref="A32:K32"/>
    <mergeCell ref="G33:G43"/>
    <mergeCell ref="B44:E44"/>
    <mergeCell ref="A45:K45"/>
    <mergeCell ref="G46:G59"/>
    <mergeCell ref="B60:E60"/>
    <mergeCell ref="B61:E61"/>
    <mergeCell ref="B62:D62"/>
    <mergeCell ref="B64:G64"/>
    <mergeCell ref="C7:E7"/>
    <mergeCell ref="A1:K1"/>
    <mergeCell ref="B2:C2"/>
    <mergeCell ref="G2:H2"/>
    <mergeCell ref="J2:K2"/>
    <mergeCell ref="B5:F5"/>
  </mergeCells>
  <conditionalFormatting sqref="B2 G2">
    <cfRule type="containsBlanks" dxfId="147" priority="3">
      <formula>LEN(TRIM(B2))=0</formula>
    </cfRule>
  </conditionalFormatting>
  <conditionalFormatting sqref="C8:D8">
    <cfRule type="expression" dxfId="146" priority="4" stopIfTrue="1">
      <formula>LEN(TRIM(C8))=0</formula>
    </cfRule>
  </conditionalFormatting>
  <conditionalFormatting sqref="H17:J30 F17:F30">
    <cfRule type="expression" dxfId="145" priority="1" stopIfTrue="1">
      <formula>LEN(TRIM(F17))=0</formula>
    </cfRule>
  </conditionalFormatting>
  <conditionalFormatting sqref="G8">
    <cfRule type="expression" dxfId="144" priority="2" stopIfTrue="1">
      <formula>LEN(TRIM(G8))=0</formula>
    </cfRule>
  </conditionalFormatting>
  <conditionalFormatting sqref="J2:K2">
    <cfRule type="cellIs" dxfId="143" priority="5" operator="greaterThan">
      <formula>TODAY()</formula>
    </cfRule>
    <cfRule type="containsBlanks" dxfId="142" priority="6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60"/>
  <sheetViews>
    <sheetView view="pageBreakPreview" topLeftCell="A19" zoomScale="85" zoomScaleNormal="100" zoomScaleSheetLayoutView="85" workbookViewId="0">
      <selection activeCell="K49" sqref="K49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235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234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27</v>
      </c>
      <c r="G17" s="235">
        <v>27</v>
      </c>
      <c r="H17" s="67">
        <v>225.58000000000004</v>
      </c>
      <c r="I17" s="67">
        <v>225.96</v>
      </c>
      <c r="J17" s="154">
        <v>733.8</v>
      </c>
      <c r="K17" s="56">
        <f>F17*J17</f>
        <v>19812.599999999999</v>
      </c>
      <c r="L17" s="180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27</v>
      </c>
      <c r="G18" s="235"/>
      <c r="H18" s="67">
        <v>21.12</v>
      </c>
      <c r="I18" s="67">
        <v>21.12</v>
      </c>
      <c r="J18" s="155">
        <v>11</v>
      </c>
      <c r="K18" s="56">
        <f t="shared" ref="K18:K30" si="0">F18*J18</f>
        <v>297</v>
      </c>
      <c r="L18" s="180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27</v>
      </c>
      <c r="G19" s="235"/>
      <c r="H19" s="67">
        <v>8.0000000000000016E-2</v>
      </c>
      <c r="I19" s="67">
        <v>0.09</v>
      </c>
      <c r="J19" s="154">
        <v>6</v>
      </c>
      <c r="K19" s="56">
        <f t="shared" si="0"/>
        <v>162</v>
      </c>
      <c r="L19" s="180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54</v>
      </c>
      <c r="G20" s="235"/>
      <c r="H20" s="67">
        <v>7.9</v>
      </c>
      <c r="I20" s="67">
        <v>8.02</v>
      </c>
      <c r="J20" s="155">
        <v>7</v>
      </c>
      <c r="K20" s="56">
        <f t="shared" si="0"/>
        <v>378</v>
      </c>
      <c r="L20" s="180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27</v>
      </c>
      <c r="G21" s="235"/>
      <c r="H21" s="67">
        <v>0.06</v>
      </c>
      <c r="I21" s="67">
        <v>8.0000000000000016E-2</v>
      </c>
      <c r="J21" s="155">
        <v>2</v>
      </c>
      <c r="K21" s="56">
        <f t="shared" si="0"/>
        <v>54</v>
      </c>
      <c r="L21" s="180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27</v>
      </c>
      <c r="G22" s="235"/>
      <c r="H22" s="67">
        <v>0.12</v>
      </c>
      <c r="I22" s="67">
        <v>0.13999999999999999</v>
      </c>
      <c r="J22" s="155">
        <v>8</v>
      </c>
      <c r="K22" s="56">
        <f t="shared" si="0"/>
        <v>216</v>
      </c>
      <c r="L22" s="180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27</v>
      </c>
      <c r="G23" s="235"/>
      <c r="H23" s="67">
        <v>0.06</v>
      </c>
      <c r="I23" s="67">
        <v>8.0000000000000016E-2</v>
      </c>
      <c r="J23" s="155">
        <v>2</v>
      </c>
      <c r="K23" s="56">
        <f t="shared" si="0"/>
        <v>54</v>
      </c>
      <c r="L23" s="180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27</v>
      </c>
      <c r="G24" s="235"/>
      <c r="H24" s="67">
        <v>8.0000000000000016E-2</v>
      </c>
      <c r="I24" s="67">
        <v>0.1</v>
      </c>
      <c r="J24" s="155">
        <v>1</v>
      </c>
      <c r="K24" s="56">
        <f t="shared" si="0"/>
        <v>27</v>
      </c>
      <c r="L24" s="180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54</v>
      </c>
      <c r="G25" s="235"/>
      <c r="H25" s="67">
        <v>4.2200000000000006</v>
      </c>
      <c r="I25" s="67">
        <v>4.4400000000000004</v>
      </c>
      <c r="J25" s="155">
        <v>9</v>
      </c>
      <c r="K25" s="56">
        <f t="shared" si="0"/>
        <v>486</v>
      </c>
      <c r="L25" s="180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54</v>
      </c>
      <c r="G26" s="235"/>
      <c r="H26" s="67">
        <v>0.70000000000000007</v>
      </c>
      <c r="I26" s="67">
        <v>0.72000000000000008</v>
      </c>
      <c r="J26" s="155">
        <v>8</v>
      </c>
      <c r="K26" s="56">
        <f t="shared" si="0"/>
        <v>432</v>
      </c>
      <c r="L26" s="180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27</v>
      </c>
      <c r="G27" s="235"/>
      <c r="H27" s="67">
        <v>3.4200000000000004</v>
      </c>
      <c r="I27" s="67">
        <v>3.5</v>
      </c>
      <c r="J27" s="155">
        <v>12</v>
      </c>
      <c r="K27" s="56">
        <f t="shared" si="0"/>
        <v>324</v>
      </c>
      <c r="L27" s="180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27</v>
      </c>
      <c r="G28" s="235"/>
      <c r="H28" s="67">
        <v>3.4200000000000004</v>
      </c>
      <c r="I28" s="67">
        <v>3.5</v>
      </c>
      <c r="J28" s="155">
        <v>12</v>
      </c>
      <c r="K28" s="56">
        <f t="shared" si="0"/>
        <v>324</v>
      </c>
      <c r="L28" s="180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27</v>
      </c>
      <c r="G29" s="235"/>
      <c r="H29" s="67">
        <v>4.0000000000000008E-2</v>
      </c>
      <c r="I29" s="67">
        <v>0.06</v>
      </c>
      <c r="J29" s="155">
        <v>1</v>
      </c>
      <c r="K29" s="56">
        <f t="shared" si="0"/>
        <v>27</v>
      </c>
      <c r="L29" s="180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108</v>
      </c>
      <c r="G30" s="235"/>
      <c r="H30" s="67">
        <v>6.32</v>
      </c>
      <c r="I30" s="67">
        <v>6.4</v>
      </c>
      <c r="J30" s="155">
        <v>3.3</v>
      </c>
      <c r="K30" s="56">
        <f t="shared" si="0"/>
        <v>356.4</v>
      </c>
      <c r="L30" s="180"/>
    </row>
    <row r="31" spans="1:12">
      <c r="A31" s="236" t="s">
        <v>59</v>
      </c>
      <c r="B31" s="236"/>
      <c r="C31" s="236"/>
      <c r="D31" s="236"/>
      <c r="E31" s="236"/>
      <c r="F31" s="58">
        <f>SUM(F17:F30)</f>
        <v>540</v>
      </c>
      <c r="G31" s="58">
        <f>SUM(G17:G30)</f>
        <v>27</v>
      </c>
      <c r="H31" s="70">
        <f>SUM(H17:H30)</f>
        <v>273.12000000000012</v>
      </c>
      <c r="I31" s="70">
        <f>SUM(I17:I30)</f>
        <v>274.21000000000004</v>
      </c>
      <c r="J31" s="173"/>
      <c r="K31" s="59">
        <f>SUM(K17:K30)</f>
        <v>22950</v>
      </c>
      <c r="L31" s="180"/>
    </row>
    <row r="32" spans="1:12" ht="15" customHeight="1">
      <c r="A32" s="276" t="s">
        <v>134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8"/>
      <c r="L32" s="180"/>
    </row>
    <row r="33" spans="1:12">
      <c r="A33" s="41">
        <v>15</v>
      </c>
      <c r="B33" s="47">
        <v>8524110029</v>
      </c>
      <c r="C33" s="55" t="s">
        <v>23</v>
      </c>
      <c r="D33" s="168" t="s">
        <v>232</v>
      </c>
      <c r="E33" s="169" t="s">
        <v>233</v>
      </c>
      <c r="F33" s="42">
        <v>476</v>
      </c>
      <c r="G33" s="214">
        <v>476</v>
      </c>
      <c r="H33" s="66">
        <v>4125.24</v>
      </c>
      <c r="I33" s="66">
        <v>4125.88</v>
      </c>
      <c r="J33" s="155">
        <v>850.6</v>
      </c>
      <c r="K33" s="56">
        <f t="shared" ref="K33:K46" si="1">F33*J33</f>
        <v>404885.60000000003</v>
      </c>
      <c r="L33" s="180"/>
    </row>
    <row r="34" spans="1:12">
      <c r="A34" s="41">
        <v>16</v>
      </c>
      <c r="B34" s="48">
        <v>4819100000</v>
      </c>
      <c r="C34" s="55" t="s">
        <v>23</v>
      </c>
      <c r="D34" s="156" t="s">
        <v>29</v>
      </c>
      <c r="E34" s="156" t="s">
        <v>30</v>
      </c>
      <c r="F34" s="42">
        <v>476</v>
      </c>
      <c r="G34" s="215"/>
      <c r="H34" s="66">
        <v>1180.48</v>
      </c>
      <c r="I34" s="66">
        <v>1180.48</v>
      </c>
      <c r="J34" s="155">
        <v>22</v>
      </c>
      <c r="K34" s="56">
        <f t="shared" si="1"/>
        <v>10472</v>
      </c>
      <c r="L34" s="180"/>
    </row>
    <row r="35" spans="1:12">
      <c r="A35" s="41">
        <v>17</v>
      </c>
      <c r="B35" s="49">
        <v>8544429009</v>
      </c>
      <c r="C35" s="55" t="s">
        <v>23</v>
      </c>
      <c r="D35" s="156" t="s">
        <v>50</v>
      </c>
      <c r="E35" s="156" t="s">
        <v>51</v>
      </c>
      <c r="F35" s="42">
        <v>476</v>
      </c>
      <c r="G35" s="215"/>
      <c r="H35" s="66">
        <v>1.9</v>
      </c>
      <c r="I35" s="66">
        <v>1.95</v>
      </c>
      <c r="J35" s="154">
        <v>7</v>
      </c>
      <c r="K35" s="56">
        <f t="shared" si="1"/>
        <v>3332</v>
      </c>
      <c r="L35" s="180"/>
    </row>
    <row r="36" spans="1:12">
      <c r="A36" s="41">
        <v>18</v>
      </c>
      <c r="B36" s="49">
        <v>8518210000</v>
      </c>
      <c r="C36" s="55" t="s">
        <v>23</v>
      </c>
      <c r="D36" s="156" t="s">
        <v>49</v>
      </c>
      <c r="E36" s="159" t="s">
        <v>32</v>
      </c>
      <c r="F36" s="42">
        <v>952</v>
      </c>
      <c r="G36" s="215"/>
      <c r="H36" s="66">
        <v>132.5</v>
      </c>
      <c r="I36" s="66">
        <v>132.6</v>
      </c>
      <c r="J36" s="155">
        <v>9</v>
      </c>
      <c r="K36" s="56">
        <f t="shared" si="1"/>
        <v>8568</v>
      </c>
      <c r="L36" s="180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2">
        <v>476</v>
      </c>
      <c r="G37" s="215"/>
      <c r="H37" s="66">
        <v>14.28</v>
      </c>
      <c r="I37" s="66">
        <v>14.3</v>
      </c>
      <c r="J37" s="155">
        <v>2.7</v>
      </c>
      <c r="K37" s="56">
        <f t="shared" si="1"/>
        <v>1285.2</v>
      </c>
      <c r="L37" s="180"/>
    </row>
    <row r="38" spans="1:12">
      <c r="A38" s="41">
        <v>20</v>
      </c>
      <c r="B38" s="41">
        <v>8537109800</v>
      </c>
      <c r="C38" s="55" t="s">
        <v>23</v>
      </c>
      <c r="D38" s="156" t="s">
        <v>35</v>
      </c>
      <c r="E38" s="159" t="s">
        <v>36</v>
      </c>
      <c r="F38" s="42">
        <v>476</v>
      </c>
      <c r="G38" s="215"/>
      <c r="H38" s="66">
        <v>2.38</v>
      </c>
      <c r="I38" s="66">
        <v>2.42</v>
      </c>
      <c r="J38" s="155">
        <v>9.8000000000000007</v>
      </c>
      <c r="K38" s="56">
        <f t="shared" si="1"/>
        <v>4664.8</v>
      </c>
      <c r="L38" s="180"/>
    </row>
    <row r="39" spans="1:12">
      <c r="A39" s="41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42">
        <v>476</v>
      </c>
      <c r="G39" s="215"/>
      <c r="H39" s="66">
        <v>2.38</v>
      </c>
      <c r="I39" s="66">
        <v>2.42</v>
      </c>
      <c r="J39" s="155">
        <v>2</v>
      </c>
      <c r="K39" s="56">
        <f t="shared" si="1"/>
        <v>952</v>
      </c>
      <c r="L39" s="180"/>
    </row>
    <row r="40" spans="1:12">
      <c r="A40" s="41">
        <v>22</v>
      </c>
      <c r="B40" s="50">
        <v>8544429009</v>
      </c>
      <c r="C40" s="55" t="s">
        <v>23</v>
      </c>
      <c r="D40" s="156" t="s">
        <v>39</v>
      </c>
      <c r="E40" s="159" t="s">
        <v>24</v>
      </c>
      <c r="F40" s="42">
        <v>476</v>
      </c>
      <c r="G40" s="215"/>
      <c r="H40" s="66">
        <v>1.43</v>
      </c>
      <c r="I40" s="66">
        <v>1.44</v>
      </c>
      <c r="J40" s="155">
        <v>1</v>
      </c>
      <c r="K40" s="56">
        <f t="shared" si="1"/>
        <v>476</v>
      </c>
      <c r="L40" s="180"/>
    </row>
    <row r="41" spans="1:12">
      <c r="A41" s="41">
        <v>23</v>
      </c>
      <c r="B41" s="50">
        <v>7616999008</v>
      </c>
      <c r="C41" s="55" t="s">
        <v>23</v>
      </c>
      <c r="D41" s="156" t="s">
        <v>107</v>
      </c>
      <c r="E41" s="161" t="s">
        <v>157</v>
      </c>
      <c r="F41" s="42">
        <v>952</v>
      </c>
      <c r="G41" s="215"/>
      <c r="H41" s="66">
        <v>104.72</v>
      </c>
      <c r="I41" s="66">
        <v>105</v>
      </c>
      <c r="J41" s="155">
        <v>11.7</v>
      </c>
      <c r="K41" s="56">
        <f t="shared" si="1"/>
        <v>11138.4</v>
      </c>
      <c r="L41" s="180"/>
    </row>
    <row r="42" spans="1:12">
      <c r="A42" s="41">
        <v>24</v>
      </c>
      <c r="B42" s="51">
        <v>8529904900</v>
      </c>
      <c r="C42" s="55" t="s">
        <v>23</v>
      </c>
      <c r="D42" s="162" t="s">
        <v>158</v>
      </c>
      <c r="E42" s="159" t="s">
        <v>159</v>
      </c>
      <c r="F42" s="42">
        <v>952</v>
      </c>
      <c r="G42" s="215"/>
      <c r="H42" s="66">
        <v>4.2</v>
      </c>
      <c r="I42" s="66">
        <v>4.3</v>
      </c>
      <c r="J42" s="155">
        <v>9</v>
      </c>
      <c r="K42" s="56">
        <f t="shared" si="1"/>
        <v>8568</v>
      </c>
      <c r="L42" s="180"/>
    </row>
    <row r="43" spans="1:12">
      <c r="A43" s="41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42">
        <v>476</v>
      </c>
      <c r="G43" s="215"/>
      <c r="H43" s="66">
        <v>85.203999999999994</v>
      </c>
      <c r="I43" s="66">
        <v>86.1</v>
      </c>
      <c r="J43" s="155">
        <v>14</v>
      </c>
      <c r="K43" s="56">
        <f t="shared" si="1"/>
        <v>6664</v>
      </c>
      <c r="L43" s="180"/>
    </row>
    <row r="44" spans="1:12">
      <c r="A44" s="41">
        <v>26</v>
      </c>
      <c r="B44" s="51">
        <v>8529904900</v>
      </c>
      <c r="C44" s="55" t="s">
        <v>23</v>
      </c>
      <c r="D44" s="156" t="s">
        <v>45</v>
      </c>
      <c r="E44" s="167" t="s">
        <v>46</v>
      </c>
      <c r="F44" s="42">
        <v>476</v>
      </c>
      <c r="G44" s="215"/>
      <c r="H44" s="66">
        <v>85.203999999999994</v>
      </c>
      <c r="I44" s="66">
        <v>86.1</v>
      </c>
      <c r="J44" s="155">
        <v>14</v>
      </c>
      <c r="K44" s="56">
        <f t="shared" si="1"/>
        <v>6664</v>
      </c>
      <c r="L44" s="180"/>
    </row>
    <row r="45" spans="1:12">
      <c r="A45" s="41">
        <v>27</v>
      </c>
      <c r="B45" s="50">
        <v>3923210000</v>
      </c>
      <c r="C45" s="55" t="s">
        <v>23</v>
      </c>
      <c r="D45" s="156" t="s">
        <v>47</v>
      </c>
      <c r="E45" s="164" t="s">
        <v>48</v>
      </c>
      <c r="F45" s="42">
        <v>476</v>
      </c>
      <c r="G45" s="215"/>
      <c r="H45" s="66">
        <v>38.08</v>
      </c>
      <c r="I45" s="66">
        <v>38.5</v>
      </c>
      <c r="J45" s="155">
        <v>1.5</v>
      </c>
      <c r="K45" s="56">
        <f t="shared" si="1"/>
        <v>714</v>
      </c>
      <c r="L45" s="180"/>
    </row>
    <row r="46" spans="1:12">
      <c r="A46" s="41">
        <v>28</v>
      </c>
      <c r="B46" s="50">
        <v>3919900000</v>
      </c>
      <c r="C46" s="55" t="s">
        <v>23</v>
      </c>
      <c r="D46" s="156" t="s">
        <v>60</v>
      </c>
      <c r="E46" s="164" t="s">
        <v>55</v>
      </c>
      <c r="F46" s="42">
        <v>1904</v>
      </c>
      <c r="G46" s="215"/>
      <c r="H46" s="66">
        <v>133.28</v>
      </c>
      <c r="I46" s="66">
        <v>134</v>
      </c>
      <c r="J46" s="155">
        <v>4</v>
      </c>
      <c r="K46" s="56">
        <f t="shared" si="1"/>
        <v>7616</v>
      </c>
      <c r="L46" s="180"/>
    </row>
    <row r="47" spans="1:12">
      <c r="A47" s="217" t="s">
        <v>59</v>
      </c>
      <c r="B47" s="218"/>
      <c r="C47" s="218"/>
      <c r="D47" s="218"/>
      <c r="E47" s="219"/>
      <c r="F47" s="58">
        <f>SUM(F33:F46)</f>
        <v>9520</v>
      </c>
      <c r="G47" s="58">
        <f>G33</f>
        <v>476</v>
      </c>
      <c r="H47" s="70">
        <f>SUM(H33:H46)</f>
        <v>5911.2779999999984</v>
      </c>
      <c r="I47" s="70">
        <f>SUM(I33:I46)</f>
        <v>5915.4900000000016</v>
      </c>
      <c r="J47" s="173"/>
      <c r="K47" s="59">
        <f>SUM(K33:K46)</f>
        <v>476000.00000000006</v>
      </c>
      <c r="L47" s="180"/>
    </row>
    <row r="48" spans="1:12">
      <c r="A48" s="54"/>
      <c r="B48" s="209" t="s">
        <v>25</v>
      </c>
      <c r="C48" s="210"/>
      <c r="D48" s="210"/>
      <c r="E48" s="210"/>
      <c r="F48" s="64"/>
      <c r="G48" s="60"/>
      <c r="H48" s="60"/>
      <c r="I48" s="60"/>
      <c r="J48" s="61"/>
      <c r="K48" s="56">
        <v>48624.84</v>
      </c>
      <c r="L48" s="180"/>
    </row>
    <row r="49" spans="1:11">
      <c r="A49" s="54"/>
      <c r="B49" s="204" t="s">
        <v>26</v>
      </c>
      <c r="C49" s="205"/>
      <c r="D49" s="206"/>
      <c r="E49" s="29"/>
      <c r="F49" s="62">
        <f>F31+F47</f>
        <v>10060</v>
      </c>
      <c r="G49" s="62">
        <f>G31+G47</f>
        <v>503</v>
      </c>
      <c r="H49" s="63">
        <f>H31+H47</f>
        <v>6184.3979999999983</v>
      </c>
      <c r="I49" s="63">
        <f>I31+I47</f>
        <v>6189.7000000000016</v>
      </c>
      <c r="J49" s="63"/>
      <c r="K49" s="63">
        <f>K31+K47+K48</f>
        <v>547574.84000000008</v>
      </c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207" t="s">
        <v>54</v>
      </c>
      <c r="C51" s="207"/>
      <c r="D51" s="207"/>
      <c r="E51" s="207"/>
      <c r="F51" s="207"/>
      <c r="G51" s="207"/>
      <c r="H51" s="73"/>
      <c r="I51" s="73"/>
      <c r="J51" s="20"/>
      <c r="K51" s="20"/>
    </row>
    <row r="52" spans="1:11">
      <c r="A52" s="1"/>
      <c r="B52" s="12" t="s">
        <v>52</v>
      </c>
      <c r="C52" s="17"/>
      <c r="D52" s="17"/>
      <c r="E52" s="73"/>
      <c r="F52" s="17"/>
      <c r="G52" s="20"/>
      <c r="H52" s="20"/>
      <c r="I52" s="36"/>
      <c r="J52" s="20"/>
      <c r="K52" s="36"/>
    </row>
    <row r="53" spans="1:11">
      <c r="A53" s="1"/>
      <c r="B53" s="12" t="s">
        <v>53</v>
      </c>
      <c r="C53" s="73"/>
      <c r="D53" s="73"/>
      <c r="E53" s="73"/>
      <c r="F53" s="73"/>
      <c r="G53" s="73"/>
      <c r="H53" s="74"/>
      <c r="I53" s="74"/>
      <c r="J53" s="20"/>
      <c r="K53" s="20"/>
    </row>
    <row r="54" spans="1:11">
      <c r="A54" s="1"/>
      <c r="B54" s="73"/>
      <c r="C54" s="12"/>
      <c r="D54" s="12"/>
      <c r="E54" s="12"/>
      <c r="F54" s="12"/>
      <c r="G54" s="75"/>
      <c r="H54" s="73"/>
      <c r="I54" s="73"/>
      <c r="J54" s="36"/>
      <c r="K54" s="36"/>
    </row>
    <row r="55" spans="1:11">
      <c r="A55" s="1"/>
      <c r="B55" s="73"/>
      <c r="C55" s="12"/>
      <c r="D55" s="12"/>
      <c r="E55" s="12"/>
      <c r="F55" s="12"/>
      <c r="G55" s="75"/>
      <c r="H55" s="73"/>
      <c r="I55" s="73"/>
      <c r="J55" s="20"/>
      <c r="K55" s="20"/>
    </row>
    <row r="56" spans="1:11">
      <c r="A56" s="1"/>
      <c r="B56" s="20"/>
      <c r="C56" s="17"/>
      <c r="D56" s="17"/>
      <c r="E56" s="76" t="s">
        <v>27</v>
      </c>
      <c r="F56" s="208" t="s">
        <v>28</v>
      </c>
      <c r="G56" s="208"/>
      <c r="H56" s="208"/>
      <c r="I56" s="73"/>
      <c r="J56" s="20"/>
      <c r="K56" s="20"/>
    </row>
    <row r="57" spans="1:11">
      <c r="A57" s="1"/>
      <c r="B57" s="20"/>
      <c r="C57" s="17"/>
      <c r="D57" s="17"/>
      <c r="E57" s="17"/>
      <c r="F57" s="208"/>
      <c r="G57" s="208"/>
      <c r="H57" s="208"/>
      <c r="I57" s="73"/>
      <c r="J57" s="20"/>
      <c r="K57" s="20"/>
    </row>
    <row r="58" spans="1:11">
      <c r="A58" s="1"/>
      <c r="B58" s="73"/>
      <c r="C58" s="73"/>
      <c r="D58" s="73"/>
      <c r="E58" s="73"/>
      <c r="F58" s="208"/>
      <c r="G58" s="208"/>
      <c r="H58" s="208"/>
      <c r="I58" s="73"/>
      <c r="J58" s="73"/>
      <c r="K58" s="73"/>
    </row>
    <row r="59" spans="1:11">
      <c r="A59" s="1"/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1">
      <c r="A60" s="1"/>
      <c r="B60" s="73"/>
      <c r="C60" s="73"/>
      <c r="D60" s="73"/>
      <c r="E60" s="73"/>
      <c r="F60" s="208"/>
      <c r="G60" s="208"/>
      <c r="H60" s="208"/>
      <c r="I60" s="73"/>
      <c r="J60" s="73"/>
      <c r="K60" s="73"/>
    </row>
  </sheetData>
  <mergeCells count="18">
    <mergeCell ref="B49:D49"/>
    <mergeCell ref="B51:G51"/>
    <mergeCell ref="F56:H60"/>
    <mergeCell ref="G33:G46"/>
    <mergeCell ref="A47:E47"/>
    <mergeCell ref="B48:E48"/>
    <mergeCell ref="A32:K32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</mergeCells>
  <conditionalFormatting sqref="J2:K2">
    <cfRule type="cellIs" dxfId="46" priority="6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0D690D85-07F5-4507-BC59-D087FB0690DC}">
            <xm:f>LEN(TRIM('7 - HNKU6226207'!B2))=0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5" stopIfTrue="1" id="{07AC4D3A-34C7-4A2F-AB66-FFC254D744EF}">
            <xm:f>LEN(TRIM('7 - HNKU6226207'!C8))=0</xm:f>
            <x14:dxf>
              <fill>
                <patternFill patternType="solid">
                  <bgColor indexed="13"/>
                </patternFill>
              </fill>
            </x14:dxf>
          </x14:cfRule>
          <xm:sqref>C8:D8 H17:J30 F17:F30 G8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60"/>
  <sheetViews>
    <sheetView view="pageBreakPreview" topLeftCell="A19" zoomScaleNormal="100" zoomScaleSheetLayoutView="100" workbookViewId="0">
      <selection activeCell="H34" sqref="H34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236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237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38.25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1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27</v>
      </c>
      <c r="G17" s="235">
        <v>27</v>
      </c>
      <c r="H17" s="67">
        <v>225.58000000000004</v>
      </c>
      <c r="I17" s="67">
        <v>225.96</v>
      </c>
      <c r="J17" s="154">
        <v>733.8</v>
      </c>
      <c r="K17" s="56">
        <f>F17*J17</f>
        <v>19812.599999999999</v>
      </c>
    </row>
    <row r="18" spans="1:11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27</v>
      </c>
      <c r="G18" s="235"/>
      <c r="H18" s="67">
        <v>21.12</v>
      </c>
      <c r="I18" s="67">
        <v>21.12</v>
      </c>
      <c r="J18" s="155">
        <v>11</v>
      </c>
      <c r="K18" s="56">
        <f t="shared" ref="K18:K30" si="0">F18*J18</f>
        <v>297</v>
      </c>
    </row>
    <row r="19" spans="1:11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27</v>
      </c>
      <c r="G19" s="235"/>
      <c r="H19" s="67">
        <v>8.0000000000000016E-2</v>
      </c>
      <c r="I19" s="67">
        <v>0.09</v>
      </c>
      <c r="J19" s="154">
        <v>6</v>
      </c>
      <c r="K19" s="56">
        <f t="shared" si="0"/>
        <v>162</v>
      </c>
    </row>
    <row r="20" spans="1:11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54</v>
      </c>
      <c r="G20" s="235"/>
      <c r="H20" s="67">
        <v>7.9</v>
      </c>
      <c r="I20" s="67">
        <v>8.02</v>
      </c>
      <c r="J20" s="155">
        <v>7</v>
      </c>
      <c r="K20" s="56">
        <f t="shared" si="0"/>
        <v>378</v>
      </c>
    </row>
    <row r="21" spans="1:11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27</v>
      </c>
      <c r="G21" s="235"/>
      <c r="H21" s="67">
        <v>0.06</v>
      </c>
      <c r="I21" s="67">
        <v>8.0000000000000016E-2</v>
      </c>
      <c r="J21" s="155">
        <v>2</v>
      </c>
      <c r="K21" s="56">
        <f t="shared" si="0"/>
        <v>54</v>
      </c>
    </row>
    <row r="22" spans="1:11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27</v>
      </c>
      <c r="G22" s="235"/>
      <c r="H22" s="67">
        <v>0.12</v>
      </c>
      <c r="I22" s="67">
        <v>0.13999999999999999</v>
      </c>
      <c r="J22" s="155">
        <v>8</v>
      </c>
      <c r="K22" s="56">
        <f t="shared" si="0"/>
        <v>216</v>
      </c>
    </row>
    <row r="23" spans="1:11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27</v>
      </c>
      <c r="G23" s="235"/>
      <c r="H23" s="67">
        <v>0.06</v>
      </c>
      <c r="I23" s="67">
        <v>8.0000000000000016E-2</v>
      </c>
      <c r="J23" s="155">
        <v>2</v>
      </c>
      <c r="K23" s="56">
        <f t="shared" si="0"/>
        <v>54</v>
      </c>
    </row>
    <row r="24" spans="1:11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27</v>
      </c>
      <c r="G24" s="235"/>
      <c r="H24" s="67">
        <v>8.0000000000000016E-2</v>
      </c>
      <c r="I24" s="67">
        <v>0.1</v>
      </c>
      <c r="J24" s="155">
        <v>1</v>
      </c>
      <c r="K24" s="56">
        <f t="shared" si="0"/>
        <v>27</v>
      </c>
    </row>
    <row r="25" spans="1:11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54</v>
      </c>
      <c r="G25" s="235"/>
      <c r="H25" s="67">
        <v>4.2200000000000006</v>
      </c>
      <c r="I25" s="67">
        <v>4.4400000000000004</v>
      </c>
      <c r="J25" s="155">
        <v>9</v>
      </c>
      <c r="K25" s="56">
        <f t="shared" si="0"/>
        <v>486</v>
      </c>
    </row>
    <row r="26" spans="1:11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54</v>
      </c>
      <c r="G26" s="235"/>
      <c r="H26" s="67">
        <v>0.70000000000000007</v>
      </c>
      <c r="I26" s="67">
        <v>0.72000000000000008</v>
      </c>
      <c r="J26" s="155">
        <v>8</v>
      </c>
      <c r="K26" s="56">
        <f t="shared" si="0"/>
        <v>432</v>
      </c>
    </row>
    <row r="27" spans="1:11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27</v>
      </c>
      <c r="G27" s="235"/>
      <c r="H27" s="67">
        <v>3.4200000000000004</v>
      </c>
      <c r="I27" s="67">
        <v>3.5</v>
      </c>
      <c r="J27" s="155">
        <v>12</v>
      </c>
      <c r="K27" s="56">
        <f t="shared" si="0"/>
        <v>324</v>
      </c>
    </row>
    <row r="28" spans="1:11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27</v>
      </c>
      <c r="G28" s="235"/>
      <c r="H28" s="67">
        <v>3.4200000000000004</v>
      </c>
      <c r="I28" s="67">
        <v>3.5</v>
      </c>
      <c r="J28" s="155">
        <v>12</v>
      </c>
      <c r="K28" s="56">
        <f t="shared" si="0"/>
        <v>324</v>
      </c>
    </row>
    <row r="29" spans="1:11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27</v>
      </c>
      <c r="G29" s="235"/>
      <c r="H29" s="67">
        <v>4.0000000000000008E-2</v>
      </c>
      <c r="I29" s="67">
        <v>0.06</v>
      </c>
      <c r="J29" s="155">
        <v>1</v>
      </c>
      <c r="K29" s="56">
        <f t="shared" si="0"/>
        <v>27</v>
      </c>
    </row>
    <row r="30" spans="1:11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108</v>
      </c>
      <c r="G30" s="235"/>
      <c r="H30" s="67">
        <v>6.32</v>
      </c>
      <c r="I30" s="67">
        <v>6.4</v>
      </c>
      <c r="J30" s="155">
        <v>3.3</v>
      </c>
      <c r="K30" s="56">
        <f t="shared" si="0"/>
        <v>356.4</v>
      </c>
    </row>
    <row r="31" spans="1:11">
      <c r="A31" s="236" t="s">
        <v>59</v>
      </c>
      <c r="B31" s="236"/>
      <c r="C31" s="236"/>
      <c r="D31" s="236"/>
      <c r="E31" s="236"/>
      <c r="F31" s="58">
        <f>SUM(F17:F30)</f>
        <v>540</v>
      </c>
      <c r="G31" s="58">
        <f>SUM(G17:G30)</f>
        <v>27</v>
      </c>
      <c r="H31" s="70">
        <f>SUM(H17:H30)</f>
        <v>273.12000000000012</v>
      </c>
      <c r="I31" s="70">
        <f>SUM(I17:I30)</f>
        <v>274.21000000000004</v>
      </c>
      <c r="J31" s="173"/>
      <c r="K31" s="59">
        <f>SUM(K17:K30)</f>
        <v>22950</v>
      </c>
    </row>
    <row r="32" spans="1:11">
      <c r="A32" s="276" t="s">
        <v>134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8"/>
    </row>
    <row r="33" spans="1:11">
      <c r="A33" s="41">
        <v>15</v>
      </c>
      <c r="B33" s="47">
        <v>8524110029</v>
      </c>
      <c r="C33" s="55" t="s">
        <v>23</v>
      </c>
      <c r="D33" s="168" t="s">
        <v>232</v>
      </c>
      <c r="E33" s="169" t="s">
        <v>233</v>
      </c>
      <c r="F33" s="42">
        <v>476</v>
      </c>
      <c r="G33" s="214">
        <v>476</v>
      </c>
      <c r="H33" s="66">
        <v>4125.25</v>
      </c>
      <c r="I33" s="66">
        <v>4125.88</v>
      </c>
      <c r="J33" s="155">
        <v>850.6</v>
      </c>
      <c r="K33" s="56">
        <f t="shared" ref="K33:K46" si="1">F33*J33</f>
        <v>404885.60000000003</v>
      </c>
    </row>
    <row r="34" spans="1:11">
      <c r="A34" s="41">
        <v>16</v>
      </c>
      <c r="B34" s="48">
        <v>4819100000</v>
      </c>
      <c r="C34" s="55" t="s">
        <v>23</v>
      </c>
      <c r="D34" s="156" t="s">
        <v>29</v>
      </c>
      <c r="E34" s="156" t="s">
        <v>30</v>
      </c>
      <c r="F34" s="42">
        <v>476</v>
      </c>
      <c r="G34" s="215"/>
      <c r="H34" s="66">
        <v>1180.48</v>
      </c>
      <c r="I34" s="66">
        <v>1180.48</v>
      </c>
      <c r="J34" s="155">
        <v>22</v>
      </c>
      <c r="K34" s="56">
        <f t="shared" si="1"/>
        <v>10472</v>
      </c>
    </row>
    <row r="35" spans="1:11">
      <c r="A35" s="41">
        <v>17</v>
      </c>
      <c r="B35" s="49">
        <v>8544429009</v>
      </c>
      <c r="C35" s="55" t="s">
        <v>23</v>
      </c>
      <c r="D35" s="156" t="s">
        <v>50</v>
      </c>
      <c r="E35" s="156" t="s">
        <v>51</v>
      </c>
      <c r="F35" s="42">
        <v>476</v>
      </c>
      <c r="G35" s="215"/>
      <c r="H35" s="66">
        <v>1.9</v>
      </c>
      <c r="I35" s="66">
        <v>1.95</v>
      </c>
      <c r="J35" s="154">
        <v>7</v>
      </c>
      <c r="K35" s="56">
        <f t="shared" si="1"/>
        <v>3332</v>
      </c>
    </row>
    <row r="36" spans="1:11">
      <c r="A36" s="41">
        <v>18</v>
      </c>
      <c r="B36" s="49">
        <v>8518210000</v>
      </c>
      <c r="C36" s="55" t="s">
        <v>23</v>
      </c>
      <c r="D36" s="156" t="s">
        <v>49</v>
      </c>
      <c r="E36" s="159" t="s">
        <v>32</v>
      </c>
      <c r="F36" s="42">
        <v>952</v>
      </c>
      <c r="G36" s="215"/>
      <c r="H36" s="66">
        <v>132.5</v>
      </c>
      <c r="I36" s="66">
        <v>132.6</v>
      </c>
      <c r="J36" s="155">
        <v>9</v>
      </c>
      <c r="K36" s="56">
        <f t="shared" si="1"/>
        <v>8568</v>
      </c>
    </row>
    <row r="37" spans="1:11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2">
        <v>476</v>
      </c>
      <c r="G37" s="215"/>
      <c r="H37" s="66">
        <v>14.28</v>
      </c>
      <c r="I37" s="66">
        <v>14.3</v>
      </c>
      <c r="J37" s="155">
        <v>2.7</v>
      </c>
      <c r="K37" s="56">
        <f t="shared" si="1"/>
        <v>1285.2</v>
      </c>
    </row>
    <row r="38" spans="1:11">
      <c r="A38" s="41">
        <v>20</v>
      </c>
      <c r="B38" s="41">
        <v>8537109800</v>
      </c>
      <c r="C38" s="55" t="s">
        <v>23</v>
      </c>
      <c r="D38" s="156" t="s">
        <v>35</v>
      </c>
      <c r="E38" s="159" t="s">
        <v>36</v>
      </c>
      <c r="F38" s="42">
        <v>476</v>
      </c>
      <c r="G38" s="215"/>
      <c r="H38" s="66">
        <v>2.38</v>
      </c>
      <c r="I38" s="66">
        <v>2.42</v>
      </c>
      <c r="J38" s="155">
        <v>9.8000000000000007</v>
      </c>
      <c r="K38" s="56">
        <f t="shared" si="1"/>
        <v>4664.8</v>
      </c>
    </row>
    <row r="39" spans="1:11">
      <c r="A39" s="41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42">
        <v>476</v>
      </c>
      <c r="G39" s="215"/>
      <c r="H39" s="66">
        <v>2.38</v>
      </c>
      <c r="I39" s="66">
        <v>2.42</v>
      </c>
      <c r="J39" s="155">
        <v>2</v>
      </c>
      <c r="K39" s="56">
        <f t="shared" si="1"/>
        <v>952</v>
      </c>
    </row>
    <row r="40" spans="1:11">
      <c r="A40" s="41">
        <v>22</v>
      </c>
      <c r="B40" s="50">
        <v>8544429009</v>
      </c>
      <c r="C40" s="55" t="s">
        <v>23</v>
      </c>
      <c r="D40" s="156" t="s">
        <v>39</v>
      </c>
      <c r="E40" s="159" t="s">
        <v>24</v>
      </c>
      <c r="F40" s="42">
        <v>476</v>
      </c>
      <c r="G40" s="215"/>
      <c r="H40" s="66">
        <v>1.43</v>
      </c>
      <c r="I40" s="66">
        <v>1.44</v>
      </c>
      <c r="J40" s="155">
        <v>1</v>
      </c>
      <c r="K40" s="56">
        <f t="shared" si="1"/>
        <v>476</v>
      </c>
    </row>
    <row r="41" spans="1:11">
      <c r="A41" s="41">
        <v>23</v>
      </c>
      <c r="B41" s="50">
        <v>7616999008</v>
      </c>
      <c r="C41" s="55" t="s">
        <v>23</v>
      </c>
      <c r="D41" s="156" t="s">
        <v>107</v>
      </c>
      <c r="E41" s="161" t="s">
        <v>157</v>
      </c>
      <c r="F41" s="42">
        <v>952</v>
      </c>
      <c r="G41" s="215"/>
      <c r="H41" s="66">
        <v>104.72</v>
      </c>
      <c r="I41" s="66">
        <v>105</v>
      </c>
      <c r="J41" s="155">
        <v>11.7</v>
      </c>
      <c r="K41" s="56">
        <f t="shared" si="1"/>
        <v>11138.4</v>
      </c>
    </row>
    <row r="42" spans="1:11">
      <c r="A42" s="41">
        <v>24</v>
      </c>
      <c r="B42" s="51">
        <v>8529904900</v>
      </c>
      <c r="C42" s="55" t="s">
        <v>23</v>
      </c>
      <c r="D42" s="162" t="s">
        <v>158</v>
      </c>
      <c r="E42" s="159" t="s">
        <v>159</v>
      </c>
      <c r="F42" s="42">
        <v>952</v>
      </c>
      <c r="G42" s="215"/>
      <c r="H42" s="66">
        <v>4.2</v>
      </c>
      <c r="I42" s="66">
        <v>4.3</v>
      </c>
      <c r="J42" s="155">
        <v>9</v>
      </c>
      <c r="K42" s="56">
        <f t="shared" si="1"/>
        <v>8568</v>
      </c>
    </row>
    <row r="43" spans="1:11">
      <c r="A43" s="41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42">
        <v>476</v>
      </c>
      <c r="G43" s="215"/>
      <c r="H43" s="66">
        <v>85.2</v>
      </c>
      <c r="I43" s="66">
        <v>86.1</v>
      </c>
      <c r="J43" s="155">
        <v>14</v>
      </c>
      <c r="K43" s="56">
        <f t="shared" si="1"/>
        <v>6664</v>
      </c>
    </row>
    <row r="44" spans="1:11">
      <c r="A44" s="41">
        <v>26</v>
      </c>
      <c r="B44" s="51">
        <v>8529904900</v>
      </c>
      <c r="C44" s="55" t="s">
        <v>23</v>
      </c>
      <c r="D44" s="156" t="s">
        <v>45</v>
      </c>
      <c r="E44" s="167" t="s">
        <v>46</v>
      </c>
      <c r="F44" s="42">
        <v>476</v>
      </c>
      <c r="G44" s="215"/>
      <c r="H44" s="66">
        <v>85.2</v>
      </c>
      <c r="I44" s="66">
        <v>86.1</v>
      </c>
      <c r="J44" s="155">
        <v>14</v>
      </c>
      <c r="K44" s="56">
        <f t="shared" si="1"/>
        <v>6664</v>
      </c>
    </row>
    <row r="45" spans="1:11">
      <c r="A45" s="41">
        <v>27</v>
      </c>
      <c r="B45" s="50">
        <v>3923210000</v>
      </c>
      <c r="C45" s="55" t="s">
        <v>23</v>
      </c>
      <c r="D45" s="156" t="s">
        <v>47</v>
      </c>
      <c r="E45" s="164" t="s">
        <v>48</v>
      </c>
      <c r="F45" s="42">
        <v>476</v>
      </c>
      <c r="G45" s="215"/>
      <c r="H45" s="66">
        <v>38.08</v>
      </c>
      <c r="I45" s="66">
        <v>38.5</v>
      </c>
      <c r="J45" s="155">
        <v>1.5</v>
      </c>
      <c r="K45" s="56">
        <f t="shared" si="1"/>
        <v>714</v>
      </c>
    </row>
    <row r="46" spans="1:11">
      <c r="A46" s="41">
        <v>28</v>
      </c>
      <c r="B46" s="50">
        <v>3919900000</v>
      </c>
      <c r="C46" s="55" t="s">
        <v>23</v>
      </c>
      <c r="D46" s="156" t="s">
        <v>60</v>
      </c>
      <c r="E46" s="164" t="s">
        <v>55</v>
      </c>
      <c r="F46" s="42">
        <v>1904</v>
      </c>
      <c r="G46" s="215"/>
      <c r="H46" s="66">
        <v>133.28</v>
      </c>
      <c r="I46" s="66">
        <v>134</v>
      </c>
      <c r="J46" s="155">
        <v>4</v>
      </c>
      <c r="K46" s="56">
        <f t="shared" si="1"/>
        <v>7616</v>
      </c>
    </row>
    <row r="47" spans="1:11">
      <c r="A47" s="217" t="s">
        <v>59</v>
      </c>
      <c r="B47" s="218"/>
      <c r="C47" s="218"/>
      <c r="D47" s="218"/>
      <c r="E47" s="219"/>
      <c r="F47" s="58">
        <f>SUM(F33:F46)</f>
        <v>9520</v>
      </c>
      <c r="G47" s="58">
        <f>G33</f>
        <v>476</v>
      </c>
      <c r="H47" s="70">
        <f>SUM(H33:H46)</f>
        <v>5911.2799999999988</v>
      </c>
      <c r="I47" s="70">
        <f>SUM(I33:I46)</f>
        <v>5915.4900000000016</v>
      </c>
      <c r="J47" s="173"/>
      <c r="K47" s="59">
        <f>SUM(K33:K46)</f>
        <v>476000.00000000006</v>
      </c>
    </row>
    <row r="48" spans="1:11">
      <c r="A48" s="54"/>
      <c r="B48" s="209" t="s">
        <v>25</v>
      </c>
      <c r="C48" s="210"/>
      <c r="D48" s="210"/>
      <c r="E48" s="210"/>
      <c r="F48" s="64"/>
      <c r="G48" s="60"/>
      <c r="H48" s="60"/>
      <c r="I48" s="60"/>
      <c r="J48" s="61"/>
      <c r="K48" s="56">
        <v>38624.839999999997</v>
      </c>
    </row>
    <row r="49" spans="1:11">
      <c r="A49" s="54"/>
      <c r="B49" s="204" t="s">
        <v>26</v>
      </c>
      <c r="C49" s="205"/>
      <c r="D49" s="206"/>
      <c r="E49" s="29"/>
      <c r="F49" s="62">
        <f>F31+F47</f>
        <v>10060</v>
      </c>
      <c r="G49" s="62">
        <f>G31+G47</f>
        <v>503</v>
      </c>
      <c r="H49" s="63">
        <f>H31+H47</f>
        <v>6184.3999999999987</v>
      </c>
      <c r="I49" s="63">
        <f>I31+I47</f>
        <v>6189.7000000000016</v>
      </c>
      <c r="J49" s="63"/>
      <c r="K49" s="63">
        <f>K31+K47+K48</f>
        <v>537574.84000000008</v>
      </c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207" t="s">
        <v>54</v>
      </c>
      <c r="C51" s="207"/>
      <c r="D51" s="207"/>
      <c r="E51" s="207"/>
      <c r="F51" s="207"/>
      <c r="G51" s="207"/>
      <c r="H51" s="73"/>
      <c r="I51" s="73"/>
      <c r="J51" s="20"/>
      <c r="K51" s="20"/>
    </row>
    <row r="52" spans="1:11">
      <c r="A52" s="1"/>
      <c r="B52" s="12" t="s">
        <v>52</v>
      </c>
      <c r="C52" s="17"/>
      <c r="D52" s="17"/>
      <c r="E52" s="73"/>
      <c r="F52" s="17"/>
      <c r="G52" s="20"/>
      <c r="H52" s="20"/>
      <c r="I52" s="36"/>
      <c r="J52" s="20"/>
      <c r="K52" s="36"/>
    </row>
    <row r="53" spans="1:11">
      <c r="A53" s="1"/>
      <c r="B53" s="12" t="s">
        <v>53</v>
      </c>
      <c r="C53" s="73"/>
      <c r="D53" s="73"/>
      <c r="E53" s="73"/>
      <c r="F53" s="73"/>
      <c r="G53" s="73"/>
      <c r="H53" s="74"/>
      <c r="I53" s="74"/>
      <c r="J53" s="20"/>
      <c r="K53" s="20"/>
    </row>
    <row r="54" spans="1:11">
      <c r="A54" s="1"/>
      <c r="B54" s="73"/>
      <c r="C54" s="12"/>
      <c r="D54" s="12"/>
      <c r="E54" s="12"/>
      <c r="F54" s="12"/>
      <c r="G54" s="75"/>
      <c r="H54" s="73"/>
      <c r="I54" s="73"/>
      <c r="J54" s="36"/>
      <c r="K54" s="36"/>
    </row>
    <row r="55" spans="1:11">
      <c r="A55" s="1"/>
      <c r="B55" s="73"/>
      <c r="C55" s="12"/>
      <c r="D55" s="12"/>
      <c r="E55" s="12"/>
      <c r="F55" s="12"/>
      <c r="G55" s="75"/>
      <c r="H55" s="73"/>
      <c r="I55" s="73"/>
      <c r="J55" s="20"/>
      <c r="K55" s="20"/>
    </row>
    <row r="56" spans="1:11">
      <c r="A56" s="1"/>
      <c r="B56" s="20"/>
      <c r="C56" s="17"/>
      <c r="D56" s="17"/>
      <c r="E56" s="76" t="s">
        <v>27</v>
      </c>
      <c r="F56" s="208" t="s">
        <v>28</v>
      </c>
      <c r="G56" s="208"/>
      <c r="H56" s="208"/>
      <c r="I56" s="73"/>
      <c r="J56" s="20"/>
      <c r="K56" s="20"/>
    </row>
    <row r="57" spans="1:11">
      <c r="A57" s="1"/>
      <c r="B57" s="20"/>
      <c r="C57" s="17"/>
      <c r="D57" s="17"/>
      <c r="E57" s="17"/>
      <c r="F57" s="208"/>
      <c r="G57" s="208"/>
      <c r="H57" s="208"/>
      <c r="I57" s="73"/>
      <c r="J57" s="20"/>
      <c r="K57" s="20"/>
    </row>
    <row r="58" spans="1:11">
      <c r="A58" s="1"/>
      <c r="B58" s="73"/>
      <c r="C58" s="73"/>
      <c r="D58" s="73"/>
      <c r="E58" s="73"/>
      <c r="F58" s="208"/>
      <c r="G58" s="208"/>
      <c r="H58" s="208"/>
      <c r="I58" s="73"/>
      <c r="J58" s="73"/>
      <c r="K58" s="73"/>
    </row>
    <row r="59" spans="1:11">
      <c r="A59" s="1"/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1">
      <c r="A60" s="1"/>
      <c r="B60" s="73"/>
      <c r="C60" s="73"/>
      <c r="D60" s="73"/>
      <c r="E60" s="73"/>
      <c r="F60" s="208"/>
      <c r="G60" s="208"/>
      <c r="H60" s="208"/>
      <c r="I60" s="73"/>
      <c r="J60" s="73"/>
      <c r="K60" s="73"/>
    </row>
  </sheetData>
  <mergeCells count="18">
    <mergeCell ref="F56:H60"/>
    <mergeCell ref="C8:E10"/>
    <mergeCell ref="G8:K10"/>
    <mergeCell ref="A16:K16"/>
    <mergeCell ref="G17:G30"/>
    <mergeCell ref="A31:E31"/>
    <mergeCell ref="A32:K32"/>
    <mergeCell ref="G33:G46"/>
    <mergeCell ref="A47:E47"/>
    <mergeCell ref="B48:E48"/>
    <mergeCell ref="B49:D49"/>
    <mergeCell ref="B51:G51"/>
    <mergeCell ref="C7:E7"/>
    <mergeCell ref="A1:K1"/>
    <mergeCell ref="B2:C2"/>
    <mergeCell ref="G2:H2"/>
    <mergeCell ref="J2:K2"/>
    <mergeCell ref="B5:F5"/>
  </mergeCells>
  <conditionalFormatting sqref="J2:K2">
    <cfRule type="cellIs" dxfId="43" priority="3" operator="greaterThan">
      <formula>TODAY()</formula>
    </cfRule>
  </conditionalFormatting>
  <pageMargins left="0.7" right="0.7" top="0.75" bottom="0.75" header="0.3" footer="0.3"/>
  <pageSetup paperSize="9" scale="50" fitToHeight="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BB1BB96C-E1BC-4154-B815-4CD78E9BF62B}">
            <xm:f>LEN(TRIM('7 - HNKU6226207'!B2))=0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2" stopIfTrue="1" id="{2DB3BFE3-EB37-4ADB-A309-13E60C7B1798}">
            <xm:f>LEN(TRIM('7 - HNKU6226207'!C8))=0</xm:f>
            <x14:dxf>
              <fill>
                <patternFill patternType="solid">
                  <bgColor indexed="13"/>
                </patternFill>
              </fill>
            </x14:dxf>
          </x14:cfRule>
          <xm:sqref>C8:D8 H17:J30 F17:F30 G8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44"/>
  <sheetViews>
    <sheetView view="pageBreakPreview" zoomScale="85" zoomScaleNormal="100" zoomScaleSheetLayoutView="85" workbookViewId="0">
      <selection activeCell="K36" sqref="K36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238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39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239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6" t="s">
        <v>134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8"/>
    </row>
    <row r="17" spans="1:12">
      <c r="A17" s="41">
        <v>1</v>
      </c>
      <c r="B17" s="47">
        <v>8524110029</v>
      </c>
      <c r="C17" s="55" t="s">
        <v>23</v>
      </c>
      <c r="D17" s="168" t="s">
        <v>232</v>
      </c>
      <c r="E17" s="169" t="s">
        <v>233</v>
      </c>
      <c r="F17" s="42">
        <v>476</v>
      </c>
      <c r="G17" s="214">
        <v>476</v>
      </c>
      <c r="H17" s="66">
        <v>4187.7700000000004</v>
      </c>
      <c r="I17" s="66">
        <v>4188.9530000000004</v>
      </c>
      <c r="J17" s="155">
        <v>850.6</v>
      </c>
      <c r="K17" s="56">
        <f t="shared" ref="K17:K30" si="0">F17*J17</f>
        <v>404885.60000000003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476</v>
      </c>
      <c r="G18" s="215"/>
      <c r="H18" s="66">
        <v>1180.48</v>
      </c>
      <c r="I18" s="66">
        <v>1180.48</v>
      </c>
      <c r="J18" s="155">
        <v>22</v>
      </c>
      <c r="K18" s="56">
        <f t="shared" si="0"/>
        <v>10472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476</v>
      </c>
      <c r="G19" s="215"/>
      <c r="H19" s="66">
        <v>1.9</v>
      </c>
      <c r="I19" s="66">
        <v>1.95</v>
      </c>
      <c r="J19" s="154">
        <v>7</v>
      </c>
      <c r="K19" s="56">
        <f t="shared" si="0"/>
        <v>3332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49</v>
      </c>
      <c r="E20" s="159" t="s">
        <v>32</v>
      </c>
      <c r="F20" s="42">
        <v>952</v>
      </c>
      <c r="G20" s="215"/>
      <c r="H20" s="66">
        <v>132.5</v>
      </c>
      <c r="I20" s="66">
        <v>132.6</v>
      </c>
      <c r="J20" s="155">
        <v>9</v>
      </c>
      <c r="K20" s="56">
        <f t="shared" si="0"/>
        <v>8568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476</v>
      </c>
      <c r="G21" s="215"/>
      <c r="H21" s="66">
        <v>14.28</v>
      </c>
      <c r="I21" s="66">
        <v>14.3</v>
      </c>
      <c r="J21" s="155">
        <v>2.7</v>
      </c>
      <c r="K21" s="56">
        <f t="shared" si="0"/>
        <v>1285.2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476</v>
      </c>
      <c r="G22" s="215"/>
      <c r="H22" s="66">
        <v>2.38</v>
      </c>
      <c r="I22" s="66">
        <v>2.42</v>
      </c>
      <c r="J22" s="155">
        <v>9.8000000000000007</v>
      </c>
      <c r="K22" s="56">
        <f t="shared" si="0"/>
        <v>4664.8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476</v>
      </c>
      <c r="G23" s="215"/>
      <c r="H23" s="66">
        <v>2.38</v>
      </c>
      <c r="I23" s="66">
        <v>2.42</v>
      </c>
      <c r="J23" s="155">
        <v>2</v>
      </c>
      <c r="K23" s="56">
        <f t="shared" si="0"/>
        <v>952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476</v>
      </c>
      <c r="G24" s="215"/>
      <c r="H24" s="66">
        <v>1.43</v>
      </c>
      <c r="I24" s="66">
        <v>1.44</v>
      </c>
      <c r="J24" s="155">
        <v>1</v>
      </c>
      <c r="K24" s="56">
        <f t="shared" si="0"/>
        <v>476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107</v>
      </c>
      <c r="E25" s="161" t="s">
        <v>157</v>
      </c>
      <c r="F25" s="42">
        <v>952</v>
      </c>
      <c r="G25" s="215"/>
      <c r="H25" s="66">
        <v>104.72</v>
      </c>
      <c r="I25" s="66">
        <v>105</v>
      </c>
      <c r="J25" s="155">
        <v>11.7</v>
      </c>
      <c r="K25" s="56">
        <f t="shared" si="0"/>
        <v>11138.4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952</v>
      </c>
      <c r="G26" s="215"/>
      <c r="H26" s="66">
        <v>4.2</v>
      </c>
      <c r="I26" s="66">
        <v>4.3</v>
      </c>
      <c r="J26" s="155">
        <v>9</v>
      </c>
      <c r="K26" s="56">
        <f t="shared" si="0"/>
        <v>8568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476</v>
      </c>
      <c r="G27" s="215"/>
      <c r="H27" s="66">
        <v>85.2</v>
      </c>
      <c r="I27" s="66">
        <v>86.1</v>
      </c>
      <c r="J27" s="155">
        <v>14</v>
      </c>
      <c r="K27" s="56">
        <f t="shared" si="0"/>
        <v>6664</v>
      </c>
      <c r="L27" s="180"/>
    </row>
    <row r="28" spans="1:12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476</v>
      </c>
      <c r="G28" s="215"/>
      <c r="H28" s="66">
        <v>85.2</v>
      </c>
      <c r="I28" s="66">
        <v>86.1</v>
      </c>
      <c r="J28" s="155">
        <v>14</v>
      </c>
      <c r="K28" s="56">
        <f t="shared" si="0"/>
        <v>6664</v>
      </c>
      <c r="L28" s="180"/>
    </row>
    <row r="29" spans="1:12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476</v>
      </c>
      <c r="G29" s="215"/>
      <c r="H29" s="66">
        <v>38.08</v>
      </c>
      <c r="I29" s="66">
        <v>38.5</v>
      </c>
      <c r="J29" s="155">
        <v>1.5</v>
      </c>
      <c r="K29" s="56">
        <f t="shared" si="0"/>
        <v>714</v>
      </c>
      <c r="L29" s="180"/>
    </row>
    <row r="30" spans="1:12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1904</v>
      </c>
      <c r="G30" s="215"/>
      <c r="H30" s="66">
        <v>133.28</v>
      </c>
      <c r="I30" s="66">
        <v>134</v>
      </c>
      <c r="J30" s="155">
        <v>4</v>
      </c>
      <c r="K30" s="56">
        <f t="shared" si="0"/>
        <v>7616</v>
      </c>
      <c r="L30" s="180"/>
    </row>
    <row r="31" spans="1:12">
      <c r="A31" s="217" t="s">
        <v>59</v>
      </c>
      <c r="B31" s="218"/>
      <c r="C31" s="218"/>
      <c r="D31" s="218"/>
      <c r="E31" s="219"/>
      <c r="F31" s="58">
        <f>SUM(F17:F30)</f>
        <v>9520</v>
      </c>
      <c r="G31" s="58">
        <f>G17</f>
        <v>476</v>
      </c>
      <c r="H31" s="70">
        <f>SUM(H17:H30)</f>
        <v>5973.7999999999993</v>
      </c>
      <c r="I31" s="70">
        <f>SUM(I17:I30)</f>
        <v>5978.5630000000019</v>
      </c>
      <c r="J31" s="173"/>
      <c r="K31" s="59">
        <f>SUM(K17:K30)</f>
        <v>476000.00000000006</v>
      </c>
    </row>
    <row r="32" spans="1:12">
      <c r="A32" s="54"/>
      <c r="B32" s="209" t="s">
        <v>25</v>
      </c>
      <c r="C32" s="210"/>
      <c r="D32" s="210"/>
      <c r="E32" s="210"/>
      <c r="F32" s="64"/>
      <c r="G32" s="60"/>
      <c r="H32" s="60"/>
      <c r="I32" s="60"/>
      <c r="J32" s="61"/>
      <c r="K32" s="56">
        <v>38624.839999999997</v>
      </c>
    </row>
    <row r="33" spans="1:11">
      <c r="A33" s="54"/>
      <c r="B33" s="204" t="s">
        <v>26</v>
      </c>
      <c r="C33" s="205"/>
      <c r="D33" s="206"/>
      <c r="E33" s="29"/>
      <c r="F33" s="62">
        <f>F31</f>
        <v>9520</v>
      </c>
      <c r="G33" s="62">
        <f>G31</f>
        <v>476</v>
      </c>
      <c r="H33" s="63">
        <f>H31</f>
        <v>5973.7999999999993</v>
      </c>
      <c r="I33" s="63">
        <f>I31</f>
        <v>5978.5630000000019</v>
      </c>
      <c r="J33" s="63"/>
      <c r="K33" s="63">
        <f>K31+K32</f>
        <v>514624.84000000008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207" t="s">
        <v>54</v>
      </c>
      <c r="C35" s="207"/>
      <c r="D35" s="207"/>
      <c r="E35" s="207"/>
      <c r="F35" s="207"/>
      <c r="G35" s="207"/>
      <c r="H35" s="73"/>
      <c r="I35" s="73"/>
      <c r="J35" s="20"/>
      <c r="K35" s="36">
        <f>K32+'23-WIKU5279594'!K95+'24a-HNKU6242960'!K26</f>
        <v>77249.679999999993</v>
      </c>
    </row>
    <row r="36" spans="1:11">
      <c r="A36" s="1"/>
      <c r="B36" s="12" t="s">
        <v>52</v>
      </c>
      <c r="C36" s="17"/>
      <c r="D36" s="17"/>
      <c r="E36" s="73"/>
      <c r="F36" s="17"/>
      <c r="G36" s="20"/>
      <c r="H36" s="20"/>
      <c r="I36" s="36"/>
      <c r="J36" s="20"/>
      <c r="K36" s="36"/>
    </row>
    <row r="37" spans="1:11">
      <c r="A37" s="1"/>
      <c r="B37" s="12" t="s">
        <v>53</v>
      </c>
      <c r="C37" s="73"/>
      <c r="D37" s="73"/>
      <c r="E37" s="73"/>
      <c r="F37" s="73"/>
      <c r="G37" s="73"/>
      <c r="H37" s="74"/>
      <c r="I37" s="74"/>
      <c r="J37" s="20"/>
      <c r="K37" s="36"/>
    </row>
    <row r="38" spans="1:11">
      <c r="A38" s="1"/>
      <c r="B38" s="73"/>
      <c r="C38" s="12"/>
      <c r="D38" s="12"/>
      <c r="E38" s="12"/>
      <c r="F38" s="12"/>
      <c r="G38" s="201"/>
      <c r="H38" s="73"/>
      <c r="I38" s="73"/>
      <c r="J38" s="36"/>
      <c r="K38" s="36"/>
    </row>
    <row r="39" spans="1:11">
      <c r="A39" s="1"/>
      <c r="B39" s="73"/>
      <c r="C39" s="12"/>
      <c r="D39" s="12"/>
      <c r="E39" s="12"/>
      <c r="F39" s="12"/>
      <c r="G39" s="75"/>
      <c r="H39" s="73"/>
      <c r="I39" s="73"/>
      <c r="J39" s="20"/>
      <c r="K39" s="20"/>
    </row>
    <row r="40" spans="1:11">
      <c r="A40" s="1"/>
      <c r="B40" s="20"/>
      <c r="C40" s="17"/>
      <c r="D40" s="17"/>
      <c r="E40" s="76" t="s">
        <v>27</v>
      </c>
      <c r="F40" s="208" t="s">
        <v>28</v>
      </c>
      <c r="G40" s="208"/>
      <c r="H40" s="208"/>
      <c r="I40" s="73"/>
      <c r="J40" s="20"/>
      <c r="K40" s="36"/>
    </row>
    <row r="41" spans="1:11">
      <c r="A41" s="1"/>
      <c r="B41" s="20"/>
      <c r="C41" s="17"/>
      <c r="D41" s="17"/>
      <c r="E41" s="17"/>
      <c r="F41" s="208"/>
      <c r="G41" s="208"/>
      <c r="H41" s="208"/>
      <c r="I41" s="73"/>
      <c r="J41" s="20"/>
      <c r="K41" s="20"/>
    </row>
    <row r="42" spans="1:11">
      <c r="A42" s="1"/>
      <c r="B42" s="73"/>
      <c r="C42" s="73"/>
      <c r="D42" s="73"/>
      <c r="E42" s="73"/>
      <c r="F42" s="208"/>
      <c r="G42" s="208"/>
      <c r="H42" s="208"/>
      <c r="I42" s="73"/>
      <c r="J42" s="73"/>
      <c r="K42" s="73"/>
    </row>
    <row r="43" spans="1:11">
      <c r="A43" s="1"/>
      <c r="B43" s="73"/>
      <c r="C43" s="73"/>
      <c r="D43" s="73"/>
      <c r="E43" s="73"/>
      <c r="F43" s="208"/>
      <c r="G43" s="208"/>
      <c r="H43" s="208"/>
      <c r="I43" s="73"/>
      <c r="J43" s="73"/>
      <c r="K43" s="73"/>
    </row>
    <row r="44" spans="1:11">
      <c r="A44" s="1"/>
      <c r="B44" s="73"/>
      <c r="C44" s="73"/>
      <c r="D44" s="73"/>
      <c r="E44" s="73"/>
      <c r="F44" s="208"/>
      <c r="G44" s="208"/>
      <c r="H44" s="208"/>
      <c r="I44" s="73"/>
      <c r="J44" s="73"/>
      <c r="K44" s="73"/>
    </row>
  </sheetData>
  <mergeCells count="15">
    <mergeCell ref="F40:H44"/>
    <mergeCell ref="C8:E10"/>
    <mergeCell ref="G8:K10"/>
    <mergeCell ref="A16:K16"/>
    <mergeCell ref="A1:K1"/>
    <mergeCell ref="B2:C2"/>
    <mergeCell ref="G2:H2"/>
    <mergeCell ref="J2:K2"/>
    <mergeCell ref="B5:F5"/>
    <mergeCell ref="C7:E7"/>
    <mergeCell ref="G17:G30"/>
    <mergeCell ref="A31:E31"/>
    <mergeCell ref="B32:E32"/>
    <mergeCell ref="B33:D33"/>
    <mergeCell ref="B35:G35"/>
  </mergeCells>
  <conditionalFormatting sqref="J2:K2">
    <cfRule type="cellIs" dxfId="40" priority="3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3240DF55-2BB5-4E3F-86BB-39EBF83294C8}">
            <xm:f>LEN(TRIM('7 - HNKU6226207'!B2))=0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2" stopIfTrue="1" id="{D570DF3D-8263-408F-99FC-6475098B392F}">
            <xm:f>LEN(TRIM('7 - HNKU6226207'!C8))=0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107"/>
  <sheetViews>
    <sheetView view="pageBreakPreview" topLeftCell="A70" zoomScale="85" zoomScaleNormal="100" zoomScaleSheetLayoutView="85" workbookViewId="0">
      <selection activeCell="K96" sqref="K96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240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241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51">
      <c r="A15" s="172" t="s">
        <v>14</v>
      </c>
      <c r="B15" s="172" t="s">
        <v>15</v>
      </c>
      <c r="C15" s="29" t="s">
        <v>16</v>
      </c>
      <c r="D15" s="172" t="s">
        <v>17</v>
      </c>
      <c r="E15" s="172" t="s">
        <v>18</v>
      </c>
      <c r="F15" s="172" t="s">
        <v>19</v>
      </c>
      <c r="G15" s="172" t="s">
        <v>20</v>
      </c>
      <c r="H15" s="172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73" t="s">
        <v>224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2">
      <c r="A17" s="41">
        <v>1</v>
      </c>
      <c r="B17" s="47">
        <v>8524110029</v>
      </c>
      <c r="C17" s="55" t="s">
        <v>23</v>
      </c>
      <c r="D17" s="168" t="s">
        <v>222</v>
      </c>
      <c r="E17" s="169" t="s">
        <v>223</v>
      </c>
      <c r="F17" s="42">
        <v>96</v>
      </c>
      <c r="G17" s="214">
        <v>96</v>
      </c>
      <c r="H17" s="66">
        <v>1079.55</v>
      </c>
      <c r="I17" s="66">
        <v>1080</v>
      </c>
      <c r="J17" s="155">
        <v>850.6</v>
      </c>
      <c r="K17" s="56">
        <f t="shared" ref="K17:K30" si="0">F17*J17</f>
        <v>81657.600000000006</v>
      </c>
      <c r="L17" s="180"/>
    </row>
    <row r="18" spans="1:12">
      <c r="A18" s="41">
        <v>2</v>
      </c>
      <c r="B18" s="48">
        <v>4819100000</v>
      </c>
      <c r="C18" s="55" t="s">
        <v>23</v>
      </c>
      <c r="D18" s="156" t="s">
        <v>29</v>
      </c>
      <c r="E18" s="156" t="s">
        <v>30</v>
      </c>
      <c r="F18" s="42">
        <v>96</v>
      </c>
      <c r="G18" s="215"/>
      <c r="H18" s="66">
        <v>123.7</v>
      </c>
      <c r="I18" s="66">
        <v>123.7</v>
      </c>
      <c r="J18" s="155">
        <v>22</v>
      </c>
      <c r="K18" s="56">
        <f t="shared" si="0"/>
        <v>2112</v>
      </c>
      <c r="L18" s="180"/>
    </row>
    <row r="19" spans="1:12">
      <c r="A19" s="41">
        <v>3</v>
      </c>
      <c r="B19" s="49">
        <v>8544429009</v>
      </c>
      <c r="C19" s="55" t="s">
        <v>23</v>
      </c>
      <c r="D19" s="156" t="s">
        <v>50</v>
      </c>
      <c r="E19" s="156" t="s">
        <v>51</v>
      </c>
      <c r="F19" s="42">
        <v>96</v>
      </c>
      <c r="G19" s="215"/>
      <c r="H19" s="66">
        <v>0.38</v>
      </c>
      <c r="I19" s="66">
        <v>0.39</v>
      </c>
      <c r="J19" s="154">
        <v>7</v>
      </c>
      <c r="K19" s="56">
        <f t="shared" si="0"/>
        <v>672</v>
      </c>
      <c r="L19" s="180"/>
    </row>
    <row r="20" spans="1:12">
      <c r="A20" s="41">
        <v>4</v>
      </c>
      <c r="B20" s="49">
        <v>8518210000</v>
      </c>
      <c r="C20" s="55" t="s">
        <v>23</v>
      </c>
      <c r="D20" s="156" t="s">
        <v>31</v>
      </c>
      <c r="E20" s="159" t="s">
        <v>32</v>
      </c>
      <c r="F20" s="42">
        <v>192</v>
      </c>
      <c r="G20" s="215"/>
      <c r="H20" s="66">
        <v>17.12</v>
      </c>
      <c r="I20" s="66">
        <v>17.22</v>
      </c>
      <c r="J20" s="155">
        <v>9</v>
      </c>
      <c r="K20" s="56">
        <f t="shared" si="0"/>
        <v>1728</v>
      </c>
      <c r="L20" s="180"/>
    </row>
    <row r="21" spans="1:12">
      <c r="A21" s="41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42">
        <v>96</v>
      </c>
      <c r="G21" s="215"/>
      <c r="H21" s="66">
        <v>0.24</v>
      </c>
      <c r="I21" s="66">
        <v>0.25</v>
      </c>
      <c r="J21" s="155">
        <v>2.7</v>
      </c>
      <c r="K21" s="56">
        <f t="shared" si="0"/>
        <v>259.20000000000005</v>
      </c>
      <c r="L21" s="180"/>
    </row>
    <row r="22" spans="1:12">
      <c r="A22" s="41">
        <v>6</v>
      </c>
      <c r="B22" s="41">
        <v>8537109800</v>
      </c>
      <c r="C22" s="55" t="s">
        <v>23</v>
      </c>
      <c r="D22" s="156" t="s">
        <v>35</v>
      </c>
      <c r="E22" s="159" t="s">
        <v>36</v>
      </c>
      <c r="F22" s="42">
        <v>96</v>
      </c>
      <c r="G22" s="215"/>
      <c r="H22" s="66">
        <v>0.19</v>
      </c>
      <c r="I22" s="66">
        <v>0.2</v>
      </c>
      <c r="J22" s="155">
        <v>9.8000000000000007</v>
      </c>
      <c r="K22" s="56">
        <f t="shared" si="0"/>
        <v>940.80000000000007</v>
      </c>
      <c r="L22" s="180"/>
    </row>
    <row r="23" spans="1:12">
      <c r="A23" s="41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42">
        <v>96</v>
      </c>
      <c r="G23" s="215"/>
      <c r="H23" s="66">
        <v>0.34</v>
      </c>
      <c r="I23" s="66">
        <v>0.36</v>
      </c>
      <c r="J23" s="155">
        <v>2</v>
      </c>
      <c r="K23" s="56">
        <f t="shared" si="0"/>
        <v>192</v>
      </c>
      <c r="L23" s="180"/>
    </row>
    <row r="24" spans="1:12">
      <c r="A24" s="41">
        <v>8</v>
      </c>
      <c r="B24" s="50">
        <v>8544429009</v>
      </c>
      <c r="C24" s="55" t="s">
        <v>23</v>
      </c>
      <c r="D24" s="156" t="s">
        <v>39</v>
      </c>
      <c r="E24" s="159" t="s">
        <v>24</v>
      </c>
      <c r="F24" s="42">
        <v>96</v>
      </c>
      <c r="G24" s="215"/>
      <c r="H24" s="66">
        <v>0.28000000000000003</v>
      </c>
      <c r="I24" s="66">
        <v>0.3</v>
      </c>
      <c r="J24" s="155">
        <v>1</v>
      </c>
      <c r="K24" s="56">
        <f t="shared" si="0"/>
        <v>96</v>
      </c>
      <c r="L24" s="180"/>
    </row>
    <row r="25" spans="1:12">
      <c r="A25" s="41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42">
        <v>192</v>
      </c>
      <c r="G25" s="215"/>
      <c r="H25" s="66">
        <v>15.2</v>
      </c>
      <c r="I25" s="66">
        <v>15.45</v>
      </c>
      <c r="J25" s="155">
        <v>11.7</v>
      </c>
      <c r="K25" s="56">
        <f t="shared" si="0"/>
        <v>2246.3999999999996</v>
      </c>
      <c r="L25" s="180"/>
    </row>
    <row r="26" spans="1:12">
      <c r="A26" s="41">
        <v>10</v>
      </c>
      <c r="B26" s="51">
        <v>8529904900</v>
      </c>
      <c r="C26" s="55" t="s">
        <v>23</v>
      </c>
      <c r="D26" s="162" t="s">
        <v>158</v>
      </c>
      <c r="E26" s="159" t="s">
        <v>159</v>
      </c>
      <c r="F26" s="42">
        <v>192</v>
      </c>
      <c r="G26" s="215"/>
      <c r="H26" s="66">
        <v>0.8</v>
      </c>
      <c r="I26" s="66">
        <v>0.85</v>
      </c>
      <c r="J26" s="155">
        <v>9</v>
      </c>
      <c r="K26" s="56">
        <f t="shared" si="0"/>
        <v>1728</v>
      </c>
      <c r="L26" s="180"/>
    </row>
    <row r="27" spans="1:12">
      <c r="A27" s="41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42">
        <v>96</v>
      </c>
      <c r="G27" s="215"/>
      <c r="H27" s="66">
        <v>12.38</v>
      </c>
      <c r="I27" s="66">
        <v>12.5</v>
      </c>
      <c r="J27" s="155">
        <v>14</v>
      </c>
      <c r="K27" s="56">
        <f t="shared" si="0"/>
        <v>1344</v>
      </c>
      <c r="L27" s="180"/>
    </row>
    <row r="28" spans="1:12">
      <c r="A28" s="41">
        <v>12</v>
      </c>
      <c r="B28" s="51">
        <v>8529904900</v>
      </c>
      <c r="C28" s="55" t="s">
        <v>23</v>
      </c>
      <c r="D28" s="156" t="s">
        <v>45</v>
      </c>
      <c r="E28" s="167" t="s">
        <v>46</v>
      </c>
      <c r="F28" s="42">
        <v>96</v>
      </c>
      <c r="G28" s="215"/>
      <c r="H28" s="66">
        <v>12.38</v>
      </c>
      <c r="I28" s="66">
        <v>12.5</v>
      </c>
      <c r="J28" s="155">
        <v>14</v>
      </c>
      <c r="K28" s="56">
        <f t="shared" si="0"/>
        <v>1344</v>
      </c>
      <c r="L28" s="180"/>
    </row>
    <row r="29" spans="1:12">
      <c r="A29" s="41">
        <v>13</v>
      </c>
      <c r="B29" s="50">
        <v>3923210000</v>
      </c>
      <c r="C29" s="55" t="s">
        <v>23</v>
      </c>
      <c r="D29" s="156" t="s">
        <v>47</v>
      </c>
      <c r="E29" s="164" t="s">
        <v>48</v>
      </c>
      <c r="F29" s="42">
        <v>96</v>
      </c>
      <c r="G29" s="215"/>
      <c r="H29" s="66">
        <v>7.6</v>
      </c>
      <c r="I29" s="66">
        <v>7.75</v>
      </c>
      <c r="J29" s="155">
        <v>1.5</v>
      </c>
      <c r="K29" s="56">
        <f t="shared" si="0"/>
        <v>144</v>
      </c>
      <c r="L29" s="180"/>
    </row>
    <row r="30" spans="1:12">
      <c r="A30" s="41">
        <v>14</v>
      </c>
      <c r="B30" s="50">
        <v>3919900000</v>
      </c>
      <c r="C30" s="55" t="s">
        <v>23</v>
      </c>
      <c r="D30" s="156" t="s">
        <v>60</v>
      </c>
      <c r="E30" s="164" t="s">
        <v>55</v>
      </c>
      <c r="F30" s="42">
        <v>384</v>
      </c>
      <c r="G30" s="215"/>
      <c r="H30" s="66">
        <v>22.8</v>
      </c>
      <c r="I30" s="66">
        <v>23</v>
      </c>
      <c r="J30" s="155">
        <v>4</v>
      </c>
      <c r="K30" s="56">
        <f t="shared" si="0"/>
        <v>1536</v>
      </c>
      <c r="L30" s="180"/>
    </row>
    <row r="31" spans="1:12">
      <c r="A31" s="217" t="s">
        <v>59</v>
      </c>
      <c r="B31" s="218"/>
      <c r="C31" s="218"/>
      <c r="D31" s="218"/>
      <c r="E31" s="219"/>
      <c r="F31" s="58">
        <f>SUM(F17:F30)</f>
        <v>1920</v>
      </c>
      <c r="G31" s="58">
        <f>G17</f>
        <v>96</v>
      </c>
      <c r="H31" s="70">
        <f>SUM(H17:H30)</f>
        <v>1292.96</v>
      </c>
      <c r="I31" s="70">
        <f>SUM(I17:I30)</f>
        <v>1294.47</v>
      </c>
      <c r="J31" s="173"/>
      <c r="K31" s="59">
        <f>SUM(K17:K30)</f>
        <v>96000</v>
      </c>
      <c r="L31" s="180"/>
    </row>
    <row r="32" spans="1:12" ht="15" customHeight="1">
      <c r="A32" s="270" t="s">
        <v>216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2"/>
      <c r="L32" s="180"/>
    </row>
    <row r="33" spans="1:12">
      <c r="A33" s="41">
        <v>15</v>
      </c>
      <c r="B33" s="47">
        <v>8524110029</v>
      </c>
      <c r="C33" s="55" t="s">
        <v>23</v>
      </c>
      <c r="D33" s="168" t="s">
        <v>217</v>
      </c>
      <c r="E33" s="169" t="s">
        <v>218</v>
      </c>
      <c r="F33" s="42">
        <v>24</v>
      </c>
      <c r="G33" s="214">
        <v>24</v>
      </c>
      <c r="H33" s="66">
        <v>234.5</v>
      </c>
      <c r="I33" s="66">
        <v>235.1</v>
      </c>
      <c r="J33" s="155">
        <v>912.3</v>
      </c>
      <c r="K33" s="56">
        <f t="shared" ref="K33:K46" si="1">F33*J33</f>
        <v>21895.199999999997</v>
      </c>
      <c r="L33" s="180"/>
    </row>
    <row r="34" spans="1:12">
      <c r="A34" s="41">
        <v>16</v>
      </c>
      <c r="B34" s="48">
        <v>4819100000</v>
      </c>
      <c r="C34" s="55" t="s">
        <v>23</v>
      </c>
      <c r="D34" s="156" t="s">
        <v>29</v>
      </c>
      <c r="E34" s="156" t="s">
        <v>30</v>
      </c>
      <c r="F34" s="42">
        <v>24</v>
      </c>
      <c r="G34" s="215"/>
      <c r="H34" s="66">
        <v>59</v>
      </c>
      <c r="I34" s="66">
        <v>59</v>
      </c>
      <c r="J34" s="155">
        <v>22</v>
      </c>
      <c r="K34" s="56">
        <f t="shared" si="1"/>
        <v>528</v>
      </c>
      <c r="L34" s="180"/>
    </row>
    <row r="35" spans="1:12">
      <c r="A35" s="41">
        <v>17</v>
      </c>
      <c r="B35" s="49">
        <v>8544429009</v>
      </c>
      <c r="C35" s="55" t="s">
        <v>23</v>
      </c>
      <c r="D35" s="156" t="s">
        <v>50</v>
      </c>
      <c r="E35" s="156" t="s">
        <v>51</v>
      </c>
      <c r="F35" s="42">
        <v>24</v>
      </c>
      <c r="G35" s="215"/>
      <c r="H35" s="66">
        <v>7.0000000000000007E-2</v>
      </c>
      <c r="I35" s="66">
        <v>0.08</v>
      </c>
      <c r="J35" s="154">
        <v>7</v>
      </c>
      <c r="K35" s="56">
        <f t="shared" si="1"/>
        <v>168</v>
      </c>
      <c r="L35" s="180"/>
    </row>
    <row r="36" spans="1:12">
      <c r="A36" s="41">
        <v>18</v>
      </c>
      <c r="B36" s="49">
        <v>8518210000</v>
      </c>
      <c r="C36" s="55" t="s">
        <v>23</v>
      </c>
      <c r="D36" s="156" t="s">
        <v>49</v>
      </c>
      <c r="E36" s="159" t="s">
        <v>32</v>
      </c>
      <c r="F36" s="42">
        <v>48</v>
      </c>
      <c r="G36" s="215"/>
      <c r="H36" s="66">
        <v>4.2</v>
      </c>
      <c r="I36" s="66">
        <v>4.3099999999999996</v>
      </c>
      <c r="J36" s="155">
        <v>9</v>
      </c>
      <c r="K36" s="56">
        <f t="shared" si="1"/>
        <v>432</v>
      </c>
      <c r="L36" s="180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2">
        <v>24</v>
      </c>
      <c r="G37" s="215"/>
      <c r="H37" s="66">
        <v>0.71</v>
      </c>
      <c r="I37" s="66">
        <v>0.72</v>
      </c>
      <c r="J37" s="155">
        <v>2.7</v>
      </c>
      <c r="K37" s="56">
        <f t="shared" si="1"/>
        <v>64.800000000000011</v>
      </c>
      <c r="L37" s="180"/>
    </row>
    <row r="38" spans="1:12">
      <c r="A38" s="41">
        <v>20</v>
      </c>
      <c r="B38" s="41">
        <v>8537109800</v>
      </c>
      <c r="C38" s="55" t="s">
        <v>23</v>
      </c>
      <c r="D38" s="156" t="s">
        <v>35</v>
      </c>
      <c r="E38" s="159" t="s">
        <v>36</v>
      </c>
      <c r="F38" s="42">
        <v>24</v>
      </c>
      <c r="G38" s="215"/>
      <c r="H38" s="66">
        <v>0.12</v>
      </c>
      <c r="I38" s="66">
        <v>0.13</v>
      </c>
      <c r="J38" s="155">
        <v>9.8000000000000007</v>
      </c>
      <c r="K38" s="56">
        <f t="shared" si="1"/>
        <v>235.20000000000002</v>
      </c>
      <c r="L38" s="180"/>
    </row>
    <row r="39" spans="1:12">
      <c r="A39" s="41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42">
        <v>24</v>
      </c>
      <c r="G39" s="215"/>
      <c r="H39" s="66">
        <v>0.12</v>
      </c>
      <c r="I39" s="66">
        <v>0.13</v>
      </c>
      <c r="J39" s="155">
        <v>2</v>
      </c>
      <c r="K39" s="56">
        <f t="shared" si="1"/>
        <v>48</v>
      </c>
      <c r="L39" s="180"/>
    </row>
    <row r="40" spans="1:12">
      <c r="A40" s="41">
        <v>22</v>
      </c>
      <c r="B40" s="50">
        <v>8544429009</v>
      </c>
      <c r="C40" s="55" t="s">
        <v>23</v>
      </c>
      <c r="D40" s="156" t="s">
        <v>39</v>
      </c>
      <c r="E40" s="159" t="s">
        <v>24</v>
      </c>
      <c r="F40" s="42">
        <v>24</v>
      </c>
      <c r="G40" s="215"/>
      <c r="H40" s="66">
        <v>7.0999999999999994E-2</v>
      </c>
      <c r="I40" s="66">
        <v>0.08</v>
      </c>
      <c r="J40" s="155">
        <v>1</v>
      </c>
      <c r="K40" s="56">
        <f t="shared" si="1"/>
        <v>24</v>
      </c>
      <c r="L40" s="180"/>
    </row>
    <row r="41" spans="1:12">
      <c r="A41" s="41">
        <v>23</v>
      </c>
      <c r="B41" s="50">
        <v>7616999008</v>
      </c>
      <c r="C41" s="55" t="s">
        <v>23</v>
      </c>
      <c r="D41" s="156" t="s">
        <v>40</v>
      </c>
      <c r="E41" s="161" t="s">
        <v>41</v>
      </c>
      <c r="F41" s="42">
        <v>24</v>
      </c>
      <c r="G41" s="215"/>
      <c r="H41" s="66">
        <v>2.3800000000000003</v>
      </c>
      <c r="I41" s="66">
        <v>2.4</v>
      </c>
      <c r="J41" s="155">
        <v>11.7</v>
      </c>
      <c r="K41" s="56">
        <f t="shared" si="1"/>
        <v>280.79999999999995</v>
      </c>
      <c r="L41" s="180"/>
    </row>
    <row r="42" spans="1:12">
      <c r="A42" s="41">
        <v>24</v>
      </c>
      <c r="B42" s="51">
        <v>8529904900</v>
      </c>
      <c r="C42" s="55" t="s">
        <v>23</v>
      </c>
      <c r="D42" s="162" t="s">
        <v>158</v>
      </c>
      <c r="E42" s="159" t="s">
        <v>159</v>
      </c>
      <c r="F42" s="42">
        <v>48</v>
      </c>
      <c r="G42" s="215"/>
      <c r="H42" s="66">
        <v>0.2</v>
      </c>
      <c r="I42" s="66">
        <v>0.3</v>
      </c>
      <c r="J42" s="155">
        <v>9</v>
      </c>
      <c r="K42" s="56">
        <f t="shared" si="1"/>
        <v>432</v>
      </c>
      <c r="L42" s="180"/>
    </row>
    <row r="43" spans="1:12">
      <c r="A43" s="41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42">
        <v>24</v>
      </c>
      <c r="G43" s="215"/>
      <c r="H43" s="66">
        <v>4.28</v>
      </c>
      <c r="I43" s="66">
        <v>4.3099999999999996</v>
      </c>
      <c r="J43" s="155">
        <v>14</v>
      </c>
      <c r="K43" s="56">
        <f t="shared" si="1"/>
        <v>336</v>
      </c>
      <c r="L43" s="180"/>
    </row>
    <row r="44" spans="1:12">
      <c r="A44" s="41">
        <v>26</v>
      </c>
      <c r="B44" s="51">
        <v>8529904900</v>
      </c>
      <c r="C44" s="55" t="s">
        <v>23</v>
      </c>
      <c r="D44" s="156" t="s">
        <v>45</v>
      </c>
      <c r="E44" s="167" t="s">
        <v>46</v>
      </c>
      <c r="F44" s="42">
        <v>24</v>
      </c>
      <c r="G44" s="215"/>
      <c r="H44" s="66">
        <v>4.28</v>
      </c>
      <c r="I44" s="66">
        <v>4.3099999999999996</v>
      </c>
      <c r="J44" s="155">
        <v>14</v>
      </c>
      <c r="K44" s="56">
        <f t="shared" si="1"/>
        <v>336</v>
      </c>
      <c r="L44" s="180"/>
    </row>
    <row r="45" spans="1:12">
      <c r="A45" s="41">
        <v>27</v>
      </c>
      <c r="B45" s="50">
        <v>3923210000</v>
      </c>
      <c r="C45" s="55" t="s">
        <v>23</v>
      </c>
      <c r="D45" s="156" t="s">
        <v>47</v>
      </c>
      <c r="E45" s="164" t="s">
        <v>48</v>
      </c>
      <c r="F45" s="42">
        <v>24</v>
      </c>
      <c r="G45" s="215"/>
      <c r="H45" s="66">
        <v>1.38</v>
      </c>
      <c r="I45" s="66">
        <v>1.4</v>
      </c>
      <c r="J45" s="155">
        <v>1.5</v>
      </c>
      <c r="K45" s="56">
        <f t="shared" si="1"/>
        <v>36</v>
      </c>
      <c r="L45" s="180"/>
    </row>
    <row r="46" spans="1:12">
      <c r="A46" s="41">
        <v>28</v>
      </c>
      <c r="B46" s="50">
        <v>3919900000</v>
      </c>
      <c r="C46" s="55" t="s">
        <v>23</v>
      </c>
      <c r="D46" s="156" t="s">
        <v>60</v>
      </c>
      <c r="E46" s="164" t="s">
        <v>55</v>
      </c>
      <c r="F46" s="42">
        <v>96</v>
      </c>
      <c r="G46" s="215"/>
      <c r="H46" s="66">
        <v>7.5</v>
      </c>
      <c r="I46" s="66">
        <v>7.6</v>
      </c>
      <c r="J46" s="155">
        <v>4</v>
      </c>
      <c r="K46" s="56">
        <f t="shared" si="1"/>
        <v>384</v>
      </c>
      <c r="L46" s="180"/>
    </row>
    <row r="47" spans="1:12" ht="15.75" customHeight="1">
      <c r="A47" s="217" t="s">
        <v>59</v>
      </c>
      <c r="B47" s="218"/>
      <c r="C47" s="218"/>
      <c r="D47" s="218"/>
      <c r="E47" s="219"/>
      <c r="F47" s="58">
        <f>SUM(F33:F46)</f>
        <v>456</v>
      </c>
      <c r="G47" s="58">
        <f>G33</f>
        <v>24</v>
      </c>
      <c r="H47" s="70">
        <f>SUM(H33:H46)</f>
        <v>318.81099999999992</v>
      </c>
      <c r="I47" s="70">
        <f>SUM(I33:I46)</f>
        <v>319.87</v>
      </c>
      <c r="J47" s="173"/>
      <c r="K47" s="59">
        <f>SUM(K33:K46)</f>
        <v>25199.999999999996</v>
      </c>
      <c r="L47" s="180"/>
    </row>
    <row r="48" spans="1:12" ht="15.75" customHeight="1">
      <c r="A48" s="276" t="s">
        <v>134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8"/>
      <c r="L48" s="180"/>
    </row>
    <row r="49" spans="1:12" ht="15.75" customHeight="1">
      <c r="A49" s="41">
        <v>29</v>
      </c>
      <c r="B49" s="47">
        <v>8524110029</v>
      </c>
      <c r="C49" s="55" t="s">
        <v>23</v>
      </c>
      <c r="D49" s="168" t="s">
        <v>232</v>
      </c>
      <c r="E49" s="169" t="s">
        <v>233</v>
      </c>
      <c r="F49" s="42">
        <v>96</v>
      </c>
      <c r="G49" s="214">
        <v>96</v>
      </c>
      <c r="H49" s="66">
        <v>637.54999999999995</v>
      </c>
      <c r="I49" s="66">
        <v>637.9</v>
      </c>
      <c r="J49" s="155">
        <v>850.6</v>
      </c>
      <c r="K49" s="56">
        <f t="shared" ref="K49:K62" si="2">F49*J49</f>
        <v>81657.600000000006</v>
      </c>
      <c r="L49" s="180"/>
    </row>
    <row r="50" spans="1:12" ht="15.75" customHeight="1">
      <c r="A50" s="41">
        <v>30</v>
      </c>
      <c r="B50" s="48">
        <v>4819100000</v>
      </c>
      <c r="C50" s="55" t="s">
        <v>23</v>
      </c>
      <c r="D50" s="156" t="s">
        <v>29</v>
      </c>
      <c r="E50" s="156" t="s">
        <v>30</v>
      </c>
      <c r="F50" s="42">
        <v>96</v>
      </c>
      <c r="G50" s="215"/>
      <c r="H50" s="66">
        <v>236.1</v>
      </c>
      <c r="I50" s="66">
        <v>236.1</v>
      </c>
      <c r="J50" s="155">
        <v>22</v>
      </c>
      <c r="K50" s="56">
        <f t="shared" si="2"/>
        <v>2112</v>
      </c>
      <c r="L50" s="180"/>
    </row>
    <row r="51" spans="1:12" ht="15.75" customHeight="1">
      <c r="A51" s="41">
        <v>31</v>
      </c>
      <c r="B51" s="49">
        <v>8544429009</v>
      </c>
      <c r="C51" s="55" t="s">
        <v>23</v>
      </c>
      <c r="D51" s="156" t="s">
        <v>50</v>
      </c>
      <c r="E51" s="156" t="s">
        <v>51</v>
      </c>
      <c r="F51" s="42">
        <v>96</v>
      </c>
      <c r="G51" s="215"/>
      <c r="H51" s="66">
        <v>0.38</v>
      </c>
      <c r="I51" s="66">
        <v>0.39</v>
      </c>
      <c r="J51" s="154">
        <v>7</v>
      </c>
      <c r="K51" s="56">
        <f t="shared" si="2"/>
        <v>672</v>
      </c>
      <c r="L51" s="180"/>
    </row>
    <row r="52" spans="1:12" ht="15.75" customHeight="1">
      <c r="A52" s="41">
        <v>32</v>
      </c>
      <c r="B52" s="49">
        <v>8518210000</v>
      </c>
      <c r="C52" s="55" t="s">
        <v>23</v>
      </c>
      <c r="D52" s="156" t="s">
        <v>49</v>
      </c>
      <c r="E52" s="159" t="s">
        <v>32</v>
      </c>
      <c r="F52" s="42">
        <v>192</v>
      </c>
      <c r="G52" s="215"/>
      <c r="H52" s="66">
        <v>26.5</v>
      </c>
      <c r="I52" s="66">
        <v>26.52</v>
      </c>
      <c r="J52" s="155">
        <v>9</v>
      </c>
      <c r="K52" s="56">
        <f t="shared" si="2"/>
        <v>1728</v>
      </c>
      <c r="L52" s="180"/>
    </row>
    <row r="53" spans="1:12" ht="15.75" customHeight="1">
      <c r="A53" s="41">
        <v>33</v>
      </c>
      <c r="B53" s="50">
        <v>8544429009</v>
      </c>
      <c r="C53" s="55" t="s">
        <v>23</v>
      </c>
      <c r="D53" s="156" t="s">
        <v>33</v>
      </c>
      <c r="E53" s="156" t="s">
        <v>34</v>
      </c>
      <c r="F53" s="42">
        <v>96</v>
      </c>
      <c r="G53" s="215"/>
      <c r="H53" s="66">
        <v>2.86</v>
      </c>
      <c r="I53" s="66">
        <v>2.87</v>
      </c>
      <c r="J53" s="155">
        <v>2.7</v>
      </c>
      <c r="K53" s="56">
        <f t="shared" si="2"/>
        <v>259.20000000000005</v>
      </c>
      <c r="L53" s="180"/>
    </row>
    <row r="54" spans="1:12" ht="15.75" customHeight="1">
      <c r="A54" s="41">
        <v>34</v>
      </c>
      <c r="B54" s="41">
        <v>8537109800</v>
      </c>
      <c r="C54" s="55" t="s">
        <v>23</v>
      </c>
      <c r="D54" s="156" t="s">
        <v>35</v>
      </c>
      <c r="E54" s="159" t="s">
        <v>36</v>
      </c>
      <c r="F54" s="42">
        <v>96</v>
      </c>
      <c r="G54" s="215"/>
      <c r="H54" s="66">
        <v>0.48</v>
      </c>
      <c r="I54" s="66">
        <v>0.49</v>
      </c>
      <c r="J54" s="155">
        <v>9.8000000000000007</v>
      </c>
      <c r="K54" s="56">
        <f t="shared" si="2"/>
        <v>940.80000000000007</v>
      </c>
      <c r="L54" s="180"/>
    </row>
    <row r="55" spans="1:12" ht="15.75" customHeight="1">
      <c r="A55" s="41">
        <v>35</v>
      </c>
      <c r="B55" s="50">
        <v>8544429009</v>
      </c>
      <c r="C55" s="55" t="s">
        <v>23</v>
      </c>
      <c r="D55" s="156" t="s">
        <v>37</v>
      </c>
      <c r="E55" s="159" t="s">
        <v>38</v>
      </c>
      <c r="F55" s="42">
        <v>96</v>
      </c>
      <c r="G55" s="215"/>
      <c r="H55" s="66">
        <v>0.48</v>
      </c>
      <c r="I55" s="66">
        <v>0.49</v>
      </c>
      <c r="J55" s="155">
        <v>2</v>
      </c>
      <c r="K55" s="56">
        <f t="shared" si="2"/>
        <v>192</v>
      </c>
      <c r="L55" s="180"/>
    </row>
    <row r="56" spans="1:12" ht="15.75" customHeight="1">
      <c r="A56" s="41">
        <v>36</v>
      </c>
      <c r="B56" s="50">
        <v>8544429009</v>
      </c>
      <c r="C56" s="55" t="s">
        <v>23</v>
      </c>
      <c r="D56" s="156" t="s">
        <v>39</v>
      </c>
      <c r="E56" s="159" t="s">
        <v>24</v>
      </c>
      <c r="F56" s="42">
        <v>96</v>
      </c>
      <c r="G56" s="215"/>
      <c r="H56" s="66">
        <v>0.28999999999999998</v>
      </c>
      <c r="I56" s="66">
        <v>0.3</v>
      </c>
      <c r="J56" s="155">
        <v>1</v>
      </c>
      <c r="K56" s="56">
        <f t="shared" si="2"/>
        <v>96</v>
      </c>
      <c r="L56" s="180"/>
    </row>
    <row r="57" spans="1:12" ht="15.75" customHeight="1">
      <c r="A57" s="41">
        <v>37</v>
      </c>
      <c r="B57" s="50">
        <v>7616999008</v>
      </c>
      <c r="C57" s="55" t="s">
        <v>23</v>
      </c>
      <c r="D57" s="156" t="s">
        <v>107</v>
      </c>
      <c r="E57" s="161" t="s">
        <v>157</v>
      </c>
      <c r="F57" s="42">
        <v>192</v>
      </c>
      <c r="G57" s="215"/>
      <c r="H57" s="66">
        <v>20.9</v>
      </c>
      <c r="I57" s="66">
        <v>21.1</v>
      </c>
      <c r="J57" s="155">
        <v>11.7</v>
      </c>
      <c r="K57" s="56">
        <f t="shared" si="2"/>
        <v>2246.3999999999996</v>
      </c>
      <c r="L57" s="180"/>
    </row>
    <row r="58" spans="1:12" ht="15.75" customHeight="1">
      <c r="A58" s="41">
        <v>38</v>
      </c>
      <c r="B58" s="51">
        <v>8529904900</v>
      </c>
      <c r="C58" s="55" t="s">
        <v>23</v>
      </c>
      <c r="D58" s="162" t="s">
        <v>158</v>
      </c>
      <c r="E58" s="159" t="s">
        <v>159</v>
      </c>
      <c r="F58" s="42">
        <v>192</v>
      </c>
      <c r="G58" s="215"/>
      <c r="H58" s="66">
        <v>0.84</v>
      </c>
      <c r="I58" s="66">
        <v>0.85</v>
      </c>
      <c r="J58" s="155">
        <v>9</v>
      </c>
      <c r="K58" s="56">
        <f t="shared" si="2"/>
        <v>1728</v>
      </c>
      <c r="L58" s="180"/>
    </row>
    <row r="59" spans="1:12" ht="15.75" customHeight="1">
      <c r="A59" s="41">
        <v>39</v>
      </c>
      <c r="B59" s="51">
        <v>8529904900</v>
      </c>
      <c r="C59" s="55" t="s">
        <v>23</v>
      </c>
      <c r="D59" s="156" t="s">
        <v>43</v>
      </c>
      <c r="E59" s="163" t="s">
        <v>44</v>
      </c>
      <c r="F59" s="42">
        <v>96</v>
      </c>
      <c r="G59" s="215"/>
      <c r="H59" s="66">
        <v>17.100000000000001</v>
      </c>
      <c r="I59" s="66">
        <v>17.2</v>
      </c>
      <c r="J59" s="155">
        <v>14</v>
      </c>
      <c r="K59" s="56">
        <f t="shared" si="2"/>
        <v>1344</v>
      </c>
      <c r="L59" s="180"/>
    </row>
    <row r="60" spans="1:12" ht="15.75" customHeight="1">
      <c r="A60" s="41">
        <v>40</v>
      </c>
      <c r="B60" s="51">
        <v>8529904900</v>
      </c>
      <c r="C60" s="55" t="s">
        <v>23</v>
      </c>
      <c r="D60" s="156" t="s">
        <v>45</v>
      </c>
      <c r="E60" s="167" t="s">
        <v>46</v>
      </c>
      <c r="F60" s="42">
        <v>96</v>
      </c>
      <c r="G60" s="215"/>
      <c r="H60" s="66">
        <v>17.100000000000001</v>
      </c>
      <c r="I60" s="66">
        <v>17.2</v>
      </c>
      <c r="J60" s="155">
        <v>14</v>
      </c>
      <c r="K60" s="56">
        <f t="shared" si="2"/>
        <v>1344</v>
      </c>
      <c r="L60" s="180"/>
    </row>
    <row r="61" spans="1:12" ht="15.75" customHeight="1">
      <c r="A61" s="41">
        <v>41</v>
      </c>
      <c r="B61" s="50">
        <v>3923210000</v>
      </c>
      <c r="C61" s="55" t="s">
        <v>23</v>
      </c>
      <c r="D61" s="156" t="s">
        <v>47</v>
      </c>
      <c r="E61" s="164" t="s">
        <v>48</v>
      </c>
      <c r="F61" s="42">
        <v>96</v>
      </c>
      <c r="G61" s="215"/>
      <c r="H61" s="66">
        <v>7.6</v>
      </c>
      <c r="I61" s="66">
        <v>7.7</v>
      </c>
      <c r="J61" s="155">
        <v>1.5</v>
      </c>
      <c r="K61" s="56">
        <f t="shared" si="2"/>
        <v>144</v>
      </c>
      <c r="L61" s="180"/>
    </row>
    <row r="62" spans="1:12" ht="15.75" customHeight="1">
      <c r="A62" s="41">
        <v>42</v>
      </c>
      <c r="B62" s="50">
        <v>3919900000</v>
      </c>
      <c r="C62" s="55" t="s">
        <v>23</v>
      </c>
      <c r="D62" s="156" t="s">
        <v>60</v>
      </c>
      <c r="E62" s="164" t="s">
        <v>55</v>
      </c>
      <c r="F62" s="42">
        <v>384</v>
      </c>
      <c r="G62" s="215"/>
      <c r="H62" s="66">
        <v>26.6</v>
      </c>
      <c r="I62" s="66">
        <v>26.8</v>
      </c>
      <c r="J62" s="155">
        <v>4</v>
      </c>
      <c r="K62" s="56">
        <f t="shared" si="2"/>
        <v>1536</v>
      </c>
      <c r="L62" s="180"/>
    </row>
    <row r="63" spans="1:12" ht="15.75" customHeight="1">
      <c r="A63" s="217" t="s">
        <v>59</v>
      </c>
      <c r="B63" s="218"/>
      <c r="C63" s="218"/>
      <c r="D63" s="218"/>
      <c r="E63" s="219"/>
      <c r="F63" s="58">
        <f>SUM(F49:F62)</f>
        <v>1920</v>
      </c>
      <c r="G63" s="58">
        <f>G49</f>
        <v>96</v>
      </c>
      <c r="H63" s="70">
        <f>SUM(H49:H62)</f>
        <v>994.78000000000009</v>
      </c>
      <c r="I63" s="70">
        <f>SUM(I49:I62)</f>
        <v>995.91000000000008</v>
      </c>
      <c r="J63" s="173"/>
      <c r="K63" s="59">
        <f>SUM(K49:K62)</f>
        <v>96000</v>
      </c>
      <c r="L63" s="180"/>
    </row>
    <row r="64" spans="1:12" ht="15.75" customHeight="1">
      <c r="A64" s="264" t="s">
        <v>196</v>
      </c>
      <c r="B64" s="265"/>
      <c r="C64" s="265"/>
      <c r="D64" s="265"/>
      <c r="E64" s="265"/>
      <c r="F64" s="265"/>
      <c r="G64" s="265"/>
      <c r="H64" s="265"/>
      <c r="I64" s="265"/>
      <c r="J64" s="265"/>
      <c r="K64" s="266"/>
      <c r="L64" s="180"/>
    </row>
    <row r="65" spans="1:12" ht="15.75" customHeight="1">
      <c r="A65" s="41">
        <v>43</v>
      </c>
      <c r="B65" s="47">
        <v>8524110029</v>
      </c>
      <c r="C65" s="55" t="s">
        <v>23</v>
      </c>
      <c r="D65" s="168" t="s">
        <v>197</v>
      </c>
      <c r="E65" s="169" t="s">
        <v>198</v>
      </c>
      <c r="F65" s="42">
        <v>148</v>
      </c>
      <c r="G65" s="214">
        <v>148</v>
      </c>
      <c r="H65" s="66">
        <v>1847.1</v>
      </c>
      <c r="I65" s="66">
        <v>1850.42</v>
      </c>
      <c r="J65" s="155">
        <v>1351.3</v>
      </c>
      <c r="K65" s="56">
        <f t="shared" ref="K65:K77" si="3">F65*J65</f>
        <v>199992.4</v>
      </c>
      <c r="L65" s="180"/>
    </row>
    <row r="66" spans="1:12" ht="15.75" customHeight="1">
      <c r="A66" s="41">
        <v>44</v>
      </c>
      <c r="B66" s="48">
        <v>4819100000</v>
      </c>
      <c r="C66" s="55" t="s">
        <v>23</v>
      </c>
      <c r="D66" s="156" t="s">
        <v>29</v>
      </c>
      <c r="E66" s="156" t="s">
        <v>30</v>
      </c>
      <c r="F66" s="42">
        <v>148</v>
      </c>
      <c r="G66" s="215"/>
      <c r="H66" s="66">
        <v>367.2</v>
      </c>
      <c r="I66" s="66">
        <v>367.2</v>
      </c>
      <c r="J66" s="155">
        <v>22</v>
      </c>
      <c r="K66" s="56">
        <f t="shared" si="3"/>
        <v>3256</v>
      </c>
      <c r="L66" s="180"/>
    </row>
    <row r="67" spans="1:12" ht="15.75" customHeight="1">
      <c r="A67" s="41">
        <v>45</v>
      </c>
      <c r="B67" s="49">
        <v>8544429009</v>
      </c>
      <c r="C67" s="55" t="s">
        <v>23</v>
      </c>
      <c r="D67" s="156" t="s">
        <v>50</v>
      </c>
      <c r="E67" s="156" t="s">
        <v>51</v>
      </c>
      <c r="F67" s="42">
        <v>296</v>
      </c>
      <c r="G67" s="215"/>
      <c r="H67" s="66">
        <v>1.2</v>
      </c>
      <c r="I67" s="66">
        <v>1.3</v>
      </c>
      <c r="J67" s="154">
        <v>7</v>
      </c>
      <c r="K67" s="56">
        <f t="shared" si="3"/>
        <v>2072</v>
      </c>
      <c r="L67" s="180"/>
    </row>
    <row r="68" spans="1:12" ht="15.75" customHeight="1">
      <c r="A68" s="41">
        <v>46</v>
      </c>
      <c r="B68" s="49">
        <v>8518210000</v>
      </c>
      <c r="C68" s="55" t="s">
        <v>23</v>
      </c>
      <c r="D68" s="156" t="s">
        <v>49</v>
      </c>
      <c r="E68" s="159" t="s">
        <v>32</v>
      </c>
      <c r="F68" s="42">
        <v>296</v>
      </c>
      <c r="G68" s="215"/>
      <c r="H68" s="66">
        <v>38.4</v>
      </c>
      <c r="I68" s="66">
        <v>38.56</v>
      </c>
      <c r="J68" s="155">
        <v>9</v>
      </c>
      <c r="K68" s="56">
        <f t="shared" si="3"/>
        <v>2664</v>
      </c>
      <c r="L68" s="180"/>
    </row>
    <row r="69" spans="1:12" ht="15.75" customHeight="1">
      <c r="A69" s="41">
        <v>47</v>
      </c>
      <c r="B69" s="50">
        <v>8544429009</v>
      </c>
      <c r="C69" s="55" t="s">
        <v>23</v>
      </c>
      <c r="D69" s="156" t="s">
        <v>33</v>
      </c>
      <c r="E69" s="156" t="s">
        <v>34</v>
      </c>
      <c r="F69" s="42">
        <v>148</v>
      </c>
      <c r="G69" s="215"/>
      <c r="H69" s="66">
        <v>0.2</v>
      </c>
      <c r="I69" s="66">
        <v>0.3</v>
      </c>
      <c r="J69" s="155">
        <v>2.7</v>
      </c>
      <c r="K69" s="56">
        <f t="shared" si="3"/>
        <v>399.6</v>
      </c>
      <c r="L69" s="180"/>
    </row>
    <row r="70" spans="1:12" ht="15.75" customHeight="1">
      <c r="A70" s="41">
        <v>48</v>
      </c>
      <c r="B70" s="41">
        <v>8537109800</v>
      </c>
      <c r="C70" s="55" t="s">
        <v>23</v>
      </c>
      <c r="D70" s="156" t="s">
        <v>35</v>
      </c>
      <c r="E70" s="159" t="s">
        <v>36</v>
      </c>
      <c r="F70" s="42">
        <v>148</v>
      </c>
      <c r="G70" s="215"/>
      <c r="H70" s="66">
        <v>0.2</v>
      </c>
      <c r="I70" s="66">
        <v>0.3</v>
      </c>
      <c r="J70" s="155">
        <v>9.8000000000000007</v>
      </c>
      <c r="K70" s="56">
        <f t="shared" si="3"/>
        <v>1450.4</v>
      </c>
      <c r="L70" s="180"/>
    </row>
    <row r="71" spans="1:12" ht="15.75" customHeight="1">
      <c r="A71" s="41">
        <v>49</v>
      </c>
      <c r="B71" s="50">
        <v>8544429009</v>
      </c>
      <c r="C71" s="55" t="s">
        <v>23</v>
      </c>
      <c r="D71" s="156" t="s">
        <v>37</v>
      </c>
      <c r="E71" s="159" t="s">
        <v>38</v>
      </c>
      <c r="F71" s="42">
        <v>148</v>
      </c>
      <c r="G71" s="215"/>
      <c r="H71" s="66">
        <v>0.4</v>
      </c>
      <c r="I71" s="66">
        <v>0.5</v>
      </c>
      <c r="J71" s="155">
        <v>2</v>
      </c>
      <c r="K71" s="56">
        <f t="shared" si="3"/>
        <v>296</v>
      </c>
      <c r="L71" s="180"/>
    </row>
    <row r="72" spans="1:12" ht="15.75" customHeight="1">
      <c r="A72" s="41">
        <v>50</v>
      </c>
      <c r="B72" s="50">
        <v>8544429009</v>
      </c>
      <c r="C72" s="55" t="s">
        <v>23</v>
      </c>
      <c r="D72" s="156" t="s">
        <v>39</v>
      </c>
      <c r="E72" s="159" t="s">
        <v>24</v>
      </c>
      <c r="F72" s="42">
        <v>148</v>
      </c>
      <c r="G72" s="215"/>
      <c r="H72" s="66">
        <v>0.2</v>
      </c>
      <c r="I72" s="66">
        <v>0.3</v>
      </c>
      <c r="J72" s="155">
        <v>1</v>
      </c>
      <c r="K72" s="56">
        <f t="shared" si="3"/>
        <v>148</v>
      </c>
      <c r="L72" s="180"/>
    </row>
    <row r="73" spans="1:12" ht="15.75" customHeight="1">
      <c r="A73" s="41">
        <v>51</v>
      </c>
      <c r="B73" s="50">
        <v>7616999008</v>
      </c>
      <c r="C73" s="55" t="s">
        <v>23</v>
      </c>
      <c r="D73" s="156" t="s">
        <v>40</v>
      </c>
      <c r="E73" s="161" t="s">
        <v>41</v>
      </c>
      <c r="F73" s="42">
        <v>148</v>
      </c>
      <c r="G73" s="215"/>
      <c r="H73" s="66">
        <v>93.1</v>
      </c>
      <c r="I73" s="66">
        <v>95</v>
      </c>
      <c r="J73" s="155">
        <v>11.7</v>
      </c>
      <c r="K73" s="56">
        <f t="shared" si="3"/>
        <v>1731.6</v>
      </c>
      <c r="L73" s="180"/>
    </row>
    <row r="74" spans="1:12" ht="15.75" customHeight="1">
      <c r="A74" s="41">
        <v>52</v>
      </c>
      <c r="B74" s="51">
        <v>8529904900</v>
      </c>
      <c r="C74" s="55" t="s">
        <v>23</v>
      </c>
      <c r="D74" s="162" t="s">
        <v>158</v>
      </c>
      <c r="E74" s="159" t="s">
        <v>159</v>
      </c>
      <c r="F74" s="42">
        <v>592</v>
      </c>
      <c r="G74" s="215"/>
      <c r="H74" s="66">
        <v>5.3</v>
      </c>
      <c r="I74" s="66">
        <v>5.4</v>
      </c>
      <c r="J74" s="155">
        <v>9</v>
      </c>
      <c r="K74" s="56">
        <f t="shared" si="3"/>
        <v>5328</v>
      </c>
      <c r="L74" s="180"/>
    </row>
    <row r="75" spans="1:12" ht="15.75" customHeight="1">
      <c r="A75" s="41">
        <v>53</v>
      </c>
      <c r="B75" s="51">
        <v>8529904900</v>
      </c>
      <c r="C75" s="55" t="s">
        <v>23</v>
      </c>
      <c r="D75" s="156" t="s">
        <v>199</v>
      </c>
      <c r="E75" s="163" t="s">
        <v>200</v>
      </c>
      <c r="F75" s="42">
        <v>148</v>
      </c>
      <c r="G75" s="215"/>
      <c r="H75" s="66">
        <v>130.19999999999999</v>
      </c>
      <c r="I75" s="66">
        <v>131.1</v>
      </c>
      <c r="J75" s="155">
        <v>14</v>
      </c>
      <c r="K75" s="56">
        <f t="shared" si="3"/>
        <v>2072</v>
      </c>
      <c r="L75" s="180"/>
    </row>
    <row r="76" spans="1:12" ht="15.75" customHeight="1">
      <c r="A76" s="41">
        <v>54</v>
      </c>
      <c r="B76" s="50">
        <v>3923210000</v>
      </c>
      <c r="C76" s="55" t="s">
        <v>23</v>
      </c>
      <c r="D76" s="156" t="s">
        <v>47</v>
      </c>
      <c r="E76" s="167" t="s">
        <v>48</v>
      </c>
      <c r="F76" s="42">
        <v>148</v>
      </c>
      <c r="G76" s="215"/>
      <c r="H76" s="66">
        <v>8.6999999999999993</v>
      </c>
      <c r="I76" s="66">
        <v>8.8000000000000007</v>
      </c>
      <c r="J76" s="155">
        <v>1.5</v>
      </c>
      <c r="K76" s="56">
        <f t="shared" si="3"/>
        <v>222</v>
      </c>
      <c r="L76" s="180"/>
    </row>
    <row r="77" spans="1:12" ht="15.75" customHeight="1">
      <c r="A77" s="41">
        <v>55</v>
      </c>
      <c r="B77" s="52">
        <v>3919900000</v>
      </c>
      <c r="C77" s="55" t="s">
        <v>23</v>
      </c>
      <c r="D77" s="156" t="s">
        <v>60</v>
      </c>
      <c r="E77" s="170" t="s">
        <v>55</v>
      </c>
      <c r="F77" s="42">
        <v>592</v>
      </c>
      <c r="G77" s="216"/>
      <c r="H77" s="66">
        <v>147.44</v>
      </c>
      <c r="I77" s="66">
        <v>148.19999999999999</v>
      </c>
      <c r="J77" s="155">
        <v>4</v>
      </c>
      <c r="K77" s="56">
        <f t="shared" si="3"/>
        <v>2368</v>
      </c>
      <c r="L77" s="180"/>
    </row>
    <row r="78" spans="1:12">
      <c r="A78" s="217" t="s">
        <v>59</v>
      </c>
      <c r="B78" s="218"/>
      <c r="C78" s="218"/>
      <c r="D78" s="218"/>
      <c r="E78" s="219"/>
      <c r="F78" s="58">
        <f>SUM(F65:F77)</f>
        <v>3108</v>
      </c>
      <c r="G78" s="58">
        <f>G65</f>
        <v>148</v>
      </c>
      <c r="H78" s="70">
        <f>SUM(H65:H77)</f>
        <v>2639.639999999999</v>
      </c>
      <c r="I78" s="70">
        <f>SUM(I65:I77)</f>
        <v>2647.3800000000006</v>
      </c>
      <c r="J78" s="173"/>
      <c r="K78" s="59">
        <f>SUM(K65:K77)</f>
        <v>222000</v>
      </c>
      <c r="L78" s="180"/>
    </row>
    <row r="79" spans="1:12">
      <c r="A79" s="249" t="s">
        <v>106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1"/>
      <c r="L79" s="180"/>
    </row>
    <row r="80" spans="1:12">
      <c r="A80" s="54">
        <v>56</v>
      </c>
      <c r="B80" s="47">
        <v>8524110029</v>
      </c>
      <c r="C80" s="55" t="s">
        <v>23</v>
      </c>
      <c r="D80" s="168" t="s">
        <v>176</v>
      </c>
      <c r="E80" s="169" t="s">
        <v>177</v>
      </c>
      <c r="F80" s="187">
        <v>40</v>
      </c>
      <c r="G80" s="235">
        <v>40</v>
      </c>
      <c r="H80" s="66">
        <v>442.1</v>
      </c>
      <c r="I80" s="66">
        <v>442.64</v>
      </c>
      <c r="J80" s="66">
        <v>736.5</v>
      </c>
      <c r="K80" s="56">
        <f>F80*J80</f>
        <v>29460</v>
      </c>
      <c r="L80" s="180"/>
    </row>
    <row r="81" spans="1:12">
      <c r="A81" s="54">
        <v>57</v>
      </c>
      <c r="B81" s="48">
        <v>4819100000</v>
      </c>
      <c r="C81" s="55" t="s">
        <v>23</v>
      </c>
      <c r="D81" s="157" t="s">
        <v>29</v>
      </c>
      <c r="E81" s="181" t="s">
        <v>30</v>
      </c>
      <c r="F81" s="187">
        <v>40</v>
      </c>
      <c r="G81" s="235"/>
      <c r="H81" s="66">
        <v>39.9</v>
      </c>
      <c r="I81" s="66">
        <v>39.9</v>
      </c>
      <c r="J81" s="66">
        <v>15</v>
      </c>
      <c r="K81" s="56">
        <f t="shared" ref="K81:K93" si="4">F81*J81</f>
        <v>600</v>
      </c>
      <c r="L81" s="180"/>
    </row>
    <row r="82" spans="1:12">
      <c r="A82" s="54">
        <v>58</v>
      </c>
      <c r="B82" s="49">
        <v>8544429009</v>
      </c>
      <c r="C82" s="55" t="s">
        <v>23</v>
      </c>
      <c r="D82" s="157" t="s">
        <v>50</v>
      </c>
      <c r="E82" s="181" t="s">
        <v>51</v>
      </c>
      <c r="F82" s="187">
        <v>40</v>
      </c>
      <c r="G82" s="235"/>
      <c r="H82" s="66">
        <v>0.06</v>
      </c>
      <c r="I82" s="66">
        <v>7.0000000000000007E-2</v>
      </c>
      <c r="J82" s="66">
        <v>6.5</v>
      </c>
      <c r="K82" s="56">
        <f t="shared" si="4"/>
        <v>260</v>
      </c>
      <c r="L82" s="180"/>
    </row>
    <row r="83" spans="1:12">
      <c r="A83" s="54">
        <v>59</v>
      </c>
      <c r="B83" s="49">
        <v>8518210000</v>
      </c>
      <c r="C83" s="55" t="s">
        <v>23</v>
      </c>
      <c r="D83" s="157" t="s">
        <v>49</v>
      </c>
      <c r="E83" s="182" t="s">
        <v>32</v>
      </c>
      <c r="F83" s="187">
        <v>80</v>
      </c>
      <c r="G83" s="235"/>
      <c r="H83" s="66">
        <v>11.9</v>
      </c>
      <c r="I83" s="66">
        <v>12</v>
      </c>
      <c r="J83" s="66">
        <v>23.5</v>
      </c>
      <c r="K83" s="56">
        <f t="shared" si="4"/>
        <v>1880</v>
      </c>
      <c r="L83" s="180"/>
    </row>
    <row r="84" spans="1:12">
      <c r="A84" s="54">
        <v>60</v>
      </c>
      <c r="B84" s="50">
        <v>8544429009</v>
      </c>
      <c r="C84" s="55" t="s">
        <v>23</v>
      </c>
      <c r="D84" s="156" t="s">
        <v>33</v>
      </c>
      <c r="E84" s="181" t="s">
        <v>34</v>
      </c>
      <c r="F84" s="187">
        <v>40</v>
      </c>
      <c r="G84" s="235"/>
      <c r="H84" s="66">
        <v>1.4</v>
      </c>
      <c r="I84" s="66">
        <v>1.5</v>
      </c>
      <c r="J84" s="66">
        <v>2</v>
      </c>
      <c r="K84" s="56">
        <f t="shared" si="4"/>
        <v>80</v>
      </c>
      <c r="L84" s="180"/>
    </row>
    <row r="85" spans="1:12">
      <c r="A85" s="54">
        <v>61</v>
      </c>
      <c r="B85" s="41">
        <v>8537109800</v>
      </c>
      <c r="C85" s="55" t="s">
        <v>23</v>
      </c>
      <c r="D85" s="157" t="s">
        <v>35</v>
      </c>
      <c r="E85" s="182" t="s">
        <v>36</v>
      </c>
      <c r="F85" s="187">
        <v>40</v>
      </c>
      <c r="G85" s="235"/>
      <c r="H85" s="66">
        <v>0.08</v>
      </c>
      <c r="I85" s="66">
        <v>0.09</v>
      </c>
      <c r="J85" s="66">
        <v>9</v>
      </c>
      <c r="K85" s="56">
        <f t="shared" si="4"/>
        <v>360</v>
      </c>
      <c r="L85" s="180"/>
    </row>
    <row r="86" spans="1:12">
      <c r="A86" s="54">
        <v>62</v>
      </c>
      <c r="B86" s="50">
        <v>8544429009</v>
      </c>
      <c r="C86" s="55" t="s">
        <v>23</v>
      </c>
      <c r="D86" s="156" t="s">
        <v>37</v>
      </c>
      <c r="E86" s="182" t="s">
        <v>38</v>
      </c>
      <c r="F86" s="187">
        <v>40</v>
      </c>
      <c r="G86" s="235"/>
      <c r="H86" s="66">
        <v>0.18</v>
      </c>
      <c r="I86" s="66">
        <v>0.19</v>
      </c>
      <c r="J86" s="66">
        <v>2</v>
      </c>
      <c r="K86" s="56">
        <f t="shared" si="4"/>
        <v>80</v>
      </c>
      <c r="L86" s="180"/>
    </row>
    <row r="87" spans="1:12">
      <c r="A87" s="54">
        <v>63</v>
      </c>
      <c r="B87" s="50">
        <v>8544429009</v>
      </c>
      <c r="C87" s="55" t="s">
        <v>23</v>
      </c>
      <c r="D87" s="157" t="s">
        <v>39</v>
      </c>
      <c r="E87" s="182" t="s">
        <v>24</v>
      </c>
      <c r="F87" s="187">
        <v>40</v>
      </c>
      <c r="G87" s="235"/>
      <c r="H87" s="66">
        <v>0.12</v>
      </c>
      <c r="I87" s="66">
        <v>0.13</v>
      </c>
      <c r="J87" s="66">
        <v>1</v>
      </c>
      <c r="K87" s="56">
        <f t="shared" si="4"/>
        <v>40</v>
      </c>
      <c r="L87" s="180"/>
    </row>
    <row r="88" spans="1:12">
      <c r="A88" s="54">
        <v>64</v>
      </c>
      <c r="B88" s="50">
        <v>7616999008</v>
      </c>
      <c r="C88" s="55" t="s">
        <v>23</v>
      </c>
      <c r="D88" s="156" t="s">
        <v>156</v>
      </c>
      <c r="E88" s="183" t="s">
        <v>157</v>
      </c>
      <c r="F88" s="187">
        <v>80</v>
      </c>
      <c r="G88" s="235"/>
      <c r="H88" s="66">
        <v>8.6999999999999993</v>
      </c>
      <c r="I88" s="66">
        <v>8.85</v>
      </c>
      <c r="J88" s="66">
        <v>13</v>
      </c>
      <c r="K88" s="56">
        <f t="shared" si="4"/>
        <v>1040</v>
      </c>
      <c r="L88" s="180"/>
    </row>
    <row r="89" spans="1:12">
      <c r="A89" s="54">
        <v>65</v>
      </c>
      <c r="B89" s="50">
        <v>8302500000</v>
      </c>
      <c r="C89" s="55" t="s">
        <v>23</v>
      </c>
      <c r="D89" s="162" t="s">
        <v>158</v>
      </c>
      <c r="E89" s="182" t="s">
        <v>159</v>
      </c>
      <c r="F89" s="187">
        <v>80</v>
      </c>
      <c r="G89" s="235"/>
      <c r="H89" s="66">
        <v>0.81</v>
      </c>
      <c r="I89" s="66">
        <v>0.83</v>
      </c>
      <c r="J89" s="66">
        <v>8.5</v>
      </c>
      <c r="K89" s="56">
        <f t="shared" si="4"/>
        <v>680</v>
      </c>
      <c r="L89" s="180"/>
    </row>
    <row r="90" spans="1:12">
      <c r="A90" s="54">
        <v>66</v>
      </c>
      <c r="B90" s="51">
        <v>8529904900</v>
      </c>
      <c r="C90" s="55" t="s">
        <v>23</v>
      </c>
      <c r="D90" s="156" t="s">
        <v>43</v>
      </c>
      <c r="E90" s="184" t="s">
        <v>44</v>
      </c>
      <c r="F90" s="187">
        <v>40</v>
      </c>
      <c r="G90" s="235"/>
      <c r="H90" s="66">
        <v>7.19</v>
      </c>
      <c r="I90" s="66">
        <v>7.21</v>
      </c>
      <c r="J90" s="66">
        <v>13</v>
      </c>
      <c r="K90" s="56">
        <f t="shared" si="4"/>
        <v>520</v>
      </c>
      <c r="L90" s="180"/>
    </row>
    <row r="91" spans="1:12">
      <c r="A91" s="54">
        <v>67</v>
      </c>
      <c r="B91" s="51">
        <v>8529904900</v>
      </c>
      <c r="C91" s="55" t="s">
        <v>23</v>
      </c>
      <c r="D91" s="156" t="s">
        <v>45</v>
      </c>
      <c r="E91" s="184" t="s">
        <v>46</v>
      </c>
      <c r="F91" s="187">
        <v>40</v>
      </c>
      <c r="G91" s="235"/>
      <c r="H91" s="66">
        <v>7.19</v>
      </c>
      <c r="I91" s="66">
        <v>7.21</v>
      </c>
      <c r="J91" s="66">
        <v>13</v>
      </c>
      <c r="K91" s="56">
        <f t="shared" si="4"/>
        <v>520</v>
      </c>
      <c r="L91" s="180"/>
    </row>
    <row r="92" spans="1:12">
      <c r="A92" s="54">
        <v>68</v>
      </c>
      <c r="B92" s="50">
        <v>3923210000</v>
      </c>
      <c r="C92" s="55" t="s">
        <v>23</v>
      </c>
      <c r="D92" s="157" t="s">
        <v>47</v>
      </c>
      <c r="E92" s="185" t="s">
        <v>48</v>
      </c>
      <c r="F92" s="187">
        <v>40</v>
      </c>
      <c r="G92" s="235"/>
      <c r="H92" s="66">
        <v>3.6</v>
      </c>
      <c r="I92" s="66">
        <v>3.65</v>
      </c>
      <c r="J92" s="66">
        <v>1.5</v>
      </c>
      <c r="K92" s="56">
        <f t="shared" si="4"/>
        <v>60</v>
      </c>
      <c r="L92" s="180"/>
    </row>
    <row r="93" spans="1:12">
      <c r="A93" s="54">
        <v>69</v>
      </c>
      <c r="B93" s="52">
        <v>3919900000</v>
      </c>
      <c r="C93" s="55" t="s">
        <v>23</v>
      </c>
      <c r="D93" s="157" t="s">
        <v>60</v>
      </c>
      <c r="E93" s="186" t="s">
        <v>55</v>
      </c>
      <c r="F93" s="187">
        <v>120</v>
      </c>
      <c r="G93" s="235"/>
      <c r="H93" s="66">
        <v>19.899999999999999</v>
      </c>
      <c r="I93" s="66">
        <v>20.100000000000001</v>
      </c>
      <c r="J93" s="66">
        <v>3.5</v>
      </c>
      <c r="K93" s="56">
        <f t="shared" si="4"/>
        <v>420</v>
      </c>
      <c r="L93" s="180"/>
    </row>
    <row r="94" spans="1:12">
      <c r="A94" s="236" t="s">
        <v>59</v>
      </c>
      <c r="B94" s="236"/>
      <c r="C94" s="236"/>
      <c r="D94" s="236"/>
      <c r="E94" s="236"/>
      <c r="F94" s="58">
        <f>SUM(F80:F93)</f>
        <v>760</v>
      </c>
      <c r="G94" s="58">
        <v>40</v>
      </c>
      <c r="H94" s="70">
        <f>SUM(H80:H93)</f>
        <v>543.13</v>
      </c>
      <c r="I94" s="70">
        <f>SUM(I80:I93)</f>
        <v>544.37</v>
      </c>
      <c r="J94" s="173"/>
      <c r="K94" s="59">
        <f>SUM(K80:K93)</f>
        <v>36000</v>
      </c>
      <c r="L94" s="180"/>
    </row>
    <row r="95" spans="1:12">
      <c r="A95" s="54"/>
      <c r="B95" s="209" t="s">
        <v>25</v>
      </c>
      <c r="C95" s="210"/>
      <c r="D95" s="210"/>
      <c r="E95" s="210"/>
      <c r="F95" s="64"/>
      <c r="G95" s="60"/>
      <c r="H95" s="60"/>
      <c r="I95" s="60"/>
      <c r="J95" s="61"/>
      <c r="K95" s="56">
        <v>38624.839999999997</v>
      </c>
      <c r="L95" s="180"/>
    </row>
    <row r="96" spans="1:12">
      <c r="A96" s="54"/>
      <c r="B96" s="204" t="s">
        <v>26</v>
      </c>
      <c r="C96" s="205"/>
      <c r="D96" s="206"/>
      <c r="E96" s="29"/>
      <c r="F96" s="62">
        <f>F31+F47+F63+F78+F94</f>
        <v>8164</v>
      </c>
      <c r="G96" s="62">
        <f>G31+G47+G63+G78+G94</f>
        <v>404</v>
      </c>
      <c r="H96" s="63">
        <f>H31+H47+H63+H78+H94</f>
        <v>5789.320999999999</v>
      </c>
      <c r="I96" s="63">
        <f>I31+I47+I63+I78+I94</f>
        <v>5802.0000000000009</v>
      </c>
      <c r="J96" s="63"/>
      <c r="K96" s="63">
        <f>K31+K47+K63+K78+K94+K95</f>
        <v>513824.83999999997</v>
      </c>
      <c r="L96" s="180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80"/>
    </row>
    <row r="98" spans="1:12">
      <c r="A98" s="1"/>
      <c r="B98" s="207" t="s">
        <v>54</v>
      </c>
      <c r="C98" s="207"/>
      <c r="D98" s="207"/>
      <c r="E98" s="207"/>
      <c r="F98" s="207"/>
      <c r="G98" s="207"/>
      <c r="H98" s="73"/>
      <c r="I98" s="73"/>
      <c r="J98" s="20"/>
      <c r="K98" s="20"/>
      <c r="L98" s="180"/>
    </row>
    <row r="99" spans="1:12">
      <c r="A99" s="1"/>
      <c r="B99" s="12" t="s">
        <v>52</v>
      </c>
      <c r="C99" s="17"/>
      <c r="D99" s="17"/>
      <c r="E99" s="73"/>
      <c r="F99" s="17"/>
      <c r="G99" s="20"/>
      <c r="H99" s="20"/>
      <c r="I99" s="36"/>
      <c r="J99" s="20"/>
      <c r="K99" s="36"/>
    </row>
    <row r="100" spans="1:12">
      <c r="A100" s="1"/>
      <c r="B100" s="12" t="s">
        <v>53</v>
      </c>
      <c r="C100" s="73"/>
      <c r="D100" s="73"/>
      <c r="E100" s="73"/>
      <c r="F100" s="73"/>
      <c r="G100" s="73"/>
      <c r="H100" s="74"/>
      <c r="I100" s="74"/>
      <c r="J100" s="20"/>
      <c r="K100" s="20"/>
    </row>
    <row r="101" spans="1:12">
      <c r="A101" s="1"/>
      <c r="B101" s="73"/>
      <c r="C101" s="12"/>
      <c r="D101" s="12"/>
      <c r="E101" s="12"/>
      <c r="F101" s="12"/>
      <c r="G101" s="75"/>
      <c r="H101" s="73"/>
      <c r="I101" s="73"/>
      <c r="J101" s="36"/>
      <c r="K101" s="36"/>
    </row>
    <row r="102" spans="1:12">
      <c r="A102" s="1"/>
      <c r="B102" s="73"/>
      <c r="C102" s="12"/>
      <c r="D102" s="12"/>
      <c r="E102" s="12"/>
      <c r="F102" s="12"/>
      <c r="G102" s="75"/>
      <c r="H102" s="73"/>
      <c r="I102" s="73"/>
      <c r="J102" s="20"/>
      <c r="K102" s="20"/>
    </row>
    <row r="103" spans="1:12">
      <c r="A103" s="1"/>
      <c r="B103" s="20"/>
      <c r="C103" s="17"/>
      <c r="D103" s="17"/>
      <c r="E103" s="76" t="s">
        <v>27</v>
      </c>
      <c r="F103" s="208" t="s">
        <v>28</v>
      </c>
      <c r="G103" s="208"/>
      <c r="H103" s="208"/>
      <c r="I103" s="73"/>
      <c r="J103" s="20"/>
      <c r="K103" s="20"/>
    </row>
    <row r="104" spans="1:12">
      <c r="A104" s="1"/>
      <c r="B104" s="20"/>
      <c r="C104" s="17"/>
      <c r="D104" s="17"/>
      <c r="E104" s="17"/>
      <c r="F104" s="208"/>
      <c r="G104" s="208"/>
      <c r="H104" s="208"/>
      <c r="I104" s="73"/>
      <c r="J104" s="20"/>
      <c r="K104" s="20"/>
    </row>
    <row r="105" spans="1:12">
      <c r="A105" s="1"/>
      <c r="B105" s="73"/>
      <c r="C105" s="73"/>
      <c r="D105" s="73"/>
      <c r="E105" s="73"/>
      <c r="F105" s="208"/>
      <c r="G105" s="208"/>
      <c r="H105" s="208"/>
      <c r="I105" s="73"/>
      <c r="J105" s="73"/>
      <c r="K105" s="73"/>
    </row>
    <row r="106" spans="1:12">
      <c r="A106" s="1"/>
      <c r="B106" s="73"/>
      <c r="C106" s="73"/>
      <c r="D106" s="73"/>
      <c r="E106" s="73"/>
      <c r="F106" s="208"/>
      <c r="G106" s="208"/>
      <c r="H106" s="208"/>
      <c r="I106" s="73"/>
      <c r="J106" s="73"/>
      <c r="K106" s="73"/>
    </row>
    <row r="107" spans="1:12">
      <c r="A107" s="1"/>
      <c r="B107" s="73"/>
      <c r="C107" s="73"/>
      <c r="D107" s="73"/>
      <c r="E107" s="73"/>
      <c r="F107" s="208"/>
      <c r="G107" s="208"/>
      <c r="H107" s="208"/>
      <c r="I107" s="73"/>
      <c r="J107" s="73"/>
      <c r="K107" s="73"/>
    </row>
  </sheetData>
  <mergeCells count="27">
    <mergeCell ref="G33:G46"/>
    <mergeCell ref="A47:E47"/>
    <mergeCell ref="B95:E95"/>
    <mergeCell ref="B96:D96"/>
    <mergeCell ref="B98:G98"/>
    <mergeCell ref="G65:G77"/>
    <mergeCell ref="A78:E78"/>
    <mergeCell ref="A79:K79"/>
    <mergeCell ref="G80:G93"/>
    <mergeCell ref="A94:E94"/>
    <mergeCell ref="F103:H107"/>
    <mergeCell ref="A48:K48"/>
    <mergeCell ref="G49:G62"/>
    <mergeCell ref="A63:E63"/>
    <mergeCell ref="A64:K64"/>
    <mergeCell ref="A32:K32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</mergeCells>
  <conditionalFormatting sqref="J2:K2">
    <cfRule type="cellIs" dxfId="37" priority="5" operator="greaterThan">
      <formula>TODAY()</formula>
    </cfRule>
  </conditionalFormatting>
  <pageMargins left="0.7" right="0.7" top="0.75" bottom="0.75" header="0.3" footer="0.3"/>
  <pageSetup paperSize="9" scale="50" fitToHeight="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" id="{AAF61D71-989C-4B17-99B6-90A5F9D0CAC1}">
            <xm:f>LEN(TRIM('12 - HNKU6237412'!B2))=0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4" stopIfTrue="1" id="{B488D48A-26FC-482D-B917-88D195025C31}">
            <xm:f>LEN(TRIM('12 - HNKU6237412'!C8))=0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P223"/>
  <sheetViews>
    <sheetView view="pageBreakPreview" topLeftCell="C133" zoomScaleNormal="80" zoomScaleSheetLayoutView="100" workbookViewId="0">
      <selection activeCell="H47" sqref="H47"/>
    </sheetView>
  </sheetViews>
  <sheetFormatPr defaultColWidth="9" defaultRowHeight="15"/>
  <cols>
    <col min="1" max="1" width="14.140625" style="83" customWidth="1"/>
    <col min="2" max="2" width="25.28515625" style="122" customWidth="1"/>
    <col min="3" max="3" width="27.140625" style="83" customWidth="1"/>
    <col min="4" max="4" width="38.42578125" style="83" customWidth="1"/>
    <col min="5" max="5" width="57" style="83" customWidth="1"/>
    <col min="6" max="6" width="12" style="83" customWidth="1"/>
    <col min="7" max="7" width="16.42578125" style="83" customWidth="1"/>
    <col min="8" max="8" width="14.140625" style="83" customWidth="1"/>
    <col min="9" max="9" width="14.42578125" style="83" customWidth="1"/>
    <col min="10" max="10" width="15.42578125" style="83" customWidth="1"/>
    <col min="11" max="11" width="18.140625" style="83" customWidth="1"/>
    <col min="12" max="16384" width="9" style="83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84" customFormat="1" ht="30" customHeight="1">
      <c r="A2" s="3" t="s">
        <v>1</v>
      </c>
      <c r="B2" s="225" t="s">
        <v>304</v>
      </c>
      <c r="C2" s="225"/>
      <c r="D2" s="5"/>
      <c r="E2" s="6"/>
      <c r="F2" s="37" t="s">
        <v>2</v>
      </c>
      <c r="G2" s="226" t="s">
        <v>244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8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85"/>
      <c r="B6" s="86"/>
      <c r="C6" s="87"/>
      <c r="D6" s="87"/>
      <c r="E6" s="88"/>
      <c r="F6" s="89"/>
      <c r="G6" s="90"/>
      <c r="H6" s="13"/>
      <c r="I6" s="91"/>
      <c r="J6" s="91"/>
      <c r="K6" s="91"/>
    </row>
    <row r="7" spans="1:11" ht="63.75" customHeight="1">
      <c r="A7" s="85" t="s">
        <v>5</v>
      </c>
      <c r="B7" s="86"/>
      <c r="C7" s="279" t="s">
        <v>62</v>
      </c>
      <c r="D7" s="280"/>
      <c r="E7" s="280"/>
      <c r="F7" s="89"/>
      <c r="G7" s="90"/>
      <c r="H7" s="13"/>
      <c r="I7" s="91"/>
      <c r="J7" s="91"/>
      <c r="K7" s="91"/>
    </row>
    <row r="8" spans="1:11" ht="15" customHeight="1">
      <c r="A8" s="85" t="s">
        <v>6</v>
      </c>
      <c r="B8" s="92"/>
      <c r="C8" s="288" t="s">
        <v>113</v>
      </c>
      <c r="D8" s="288"/>
      <c r="E8" s="288"/>
      <c r="F8" s="93" t="s">
        <v>7</v>
      </c>
      <c r="G8" s="289" t="s">
        <v>114</v>
      </c>
      <c r="H8" s="289"/>
      <c r="I8" s="289"/>
      <c r="J8" s="289"/>
      <c r="K8" s="289"/>
    </row>
    <row r="9" spans="1:11" ht="54" customHeight="1">
      <c r="A9" s="85"/>
      <c r="B9" s="92"/>
      <c r="C9" s="288"/>
      <c r="D9" s="288"/>
      <c r="E9" s="288"/>
      <c r="F9" s="93" t="s">
        <v>8</v>
      </c>
      <c r="G9" s="289"/>
      <c r="H9" s="289"/>
      <c r="I9" s="289"/>
      <c r="J9" s="289"/>
      <c r="K9" s="289"/>
    </row>
    <row r="10" spans="1:11" ht="13.5" customHeight="1">
      <c r="A10" s="94"/>
      <c r="B10" s="92"/>
      <c r="C10" s="288"/>
      <c r="D10" s="288"/>
      <c r="E10" s="288"/>
      <c r="F10" s="95"/>
      <c r="G10" s="289"/>
      <c r="H10" s="289"/>
      <c r="I10" s="289"/>
      <c r="J10" s="289"/>
      <c r="K10" s="289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243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3.75" customHeight="1">
      <c r="A15" s="4" t="s">
        <v>14</v>
      </c>
      <c r="B15" s="4" t="s">
        <v>15</v>
      </c>
      <c r="C15" s="29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90" t="s">
        <v>245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</row>
    <row r="17" spans="1:16" ht="25.5">
      <c r="A17" s="97">
        <v>1</v>
      </c>
      <c r="B17" s="51">
        <v>8537109800</v>
      </c>
      <c r="C17" s="98" t="s">
        <v>23</v>
      </c>
      <c r="D17" s="54" t="s">
        <v>136</v>
      </c>
      <c r="E17" s="54" t="s">
        <v>137</v>
      </c>
      <c r="F17" s="39">
        <v>1000</v>
      </c>
      <c r="G17" s="291">
        <v>82</v>
      </c>
      <c r="H17" s="77">
        <v>320</v>
      </c>
      <c r="I17" s="100">
        <v>423.1</v>
      </c>
      <c r="J17" s="100">
        <v>35.590000000000003</v>
      </c>
      <c r="K17" s="101">
        <f t="shared" ref="K17:K35" si="0">F17*J17</f>
        <v>35590</v>
      </c>
      <c r="L17" s="192"/>
    </row>
    <row r="18" spans="1:16">
      <c r="A18" s="97">
        <v>2</v>
      </c>
      <c r="B18" s="103">
        <v>8543708000</v>
      </c>
      <c r="C18" s="98" t="s">
        <v>23</v>
      </c>
      <c r="D18" s="54" t="s">
        <v>132</v>
      </c>
      <c r="E18" s="54" t="s">
        <v>133</v>
      </c>
      <c r="F18" s="39">
        <v>1000</v>
      </c>
      <c r="G18" s="292"/>
      <c r="H18" s="99">
        <v>75</v>
      </c>
      <c r="I18" s="100">
        <v>75.5</v>
      </c>
      <c r="J18" s="44">
        <v>22</v>
      </c>
      <c r="K18" s="101">
        <f t="shared" si="0"/>
        <v>22000</v>
      </c>
      <c r="L18" s="192"/>
    </row>
    <row r="19" spans="1:16">
      <c r="A19" s="97">
        <v>3</v>
      </c>
      <c r="B19" s="103">
        <v>8544429009</v>
      </c>
      <c r="C19" s="98" t="s">
        <v>23</v>
      </c>
      <c r="D19" s="54" t="s">
        <v>70</v>
      </c>
      <c r="E19" s="54" t="s">
        <v>71</v>
      </c>
      <c r="F19" s="39">
        <v>1000</v>
      </c>
      <c r="G19" s="292"/>
      <c r="H19" s="77">
        <v>72</v>
      </c>
      <c r="I19" s="100">
        <v>72.599999999999994</v>
      </c>
      <c r="J19" s="44">
        <v>3.5</v>
      </c>
      <c r="K19" s="101">
        <f t="shared" si="0"/>
        <v>3500</v>
      </c>
      <c r="L19" s="192"/>
    </row>
    <row r="20" spans="1:16">
      <c r="A20" s="97">
        <v>4</v>
      </c>
      <c r="B20" s="51">
        <v>7326199009</v>
      </c>
      <c r="C20" s="98" t="s">
        <v>23</v>
      </c>
      <c r="D20" s="54" t="s">
        <v>72</v>
      </c>
      <c r="E20" s="54" t="s">
        <v>73</v>
      </c>
      <c r="F20" s="39">
        <v>2000</v>
      </c>
      <c r="G20" s="292"/>
      <c r="H20" s="77">
        <v>38</v>
      </c>
      <c r="I20" s="100">
        <v>38.6</v>
      </c>
      <c r="J20" s="44">
        <v>3.2</v>
      </c>
      <c r="K20" s="101">
        <f t="shared" si="0"/>
        <v>6400</v>
      </c>
      <c r="L20" s="192"/>
    </row>
    <row r="21" spans="1:16">
      <c r="A21" s="97">
        <v>5</v>
      </c>
      <c r="B21" s="51">
        <v>4901100000</v>
      </c>
      <c r="C21" s="98" t="s">
        <v>23</v>
      </c>
      <c r="D21" s="54" t="s">
        <v>42</v>
      </c>
      <c r="E21" s="53" t="s">
        <v>58</v>
      </c>
      <c r="F21" s="39">
        <v>1000</v>
      </c>
      <c r="G21" s="292"/>
      <c r="H21" s="77">
        <v>2.6</v>
      </c>
      <c r="I21" s="100">
        <v>2.7</v>
      </c>
      <c r="J21" s="45">
        <v>0.5</v>
      </c>
      <c r="K21" s="101">
        <f t="shared" si="0"/>
        <v>500</v>
      </c>
      <c r="L21" s="192"/>
    </row>
    <row r="22" spans="1:16">
      <c r="A22" s="97">
        <v>6</v>
      </c>
      <c r="B22" s="49">
        <v>8544429009</v>
      </c>
      <c r="C22" s="98" t="s">
        <v>23</v>
      </c>
      <c r="D22" s="54" t="s">
        <v>98</v>
      </c>
      <c r="E22" s="54" t="s">
        <v>99</v>
      </c>
      <c r="F22" s="39">
        <v>1000</v>
      </c>
      <c r="G22" s="292"/>
      <c r="H22" s="77">
        <v>0.2</v>
      </c>
      <c r="I22" s="100">
        <v>0.3</v>
      </c>
      <c r="J22" s="44">
        <v>0.5</v>
      </c>
      <c r="K22" s="101">
        <f t="shared" si="0"/>
        <v>500</v>
      </c>
      <c r="L22" s="192"/>
    </row>
    <row r="23" spans="1:16">
      <c r="A23" s="97">
        <v>7</v>
      </c>
      <c r="B23" s="49">
        <v>8544429009</v>
      </c>
      <c r="C23" s="98" t="s">
        <v>23</v>
      </c>
      <c r="D23" s="41" t="s">
        <v>76</v>
      </c>
      <c r="E23" s="54" t="s">
        <v>77</v>
      </c>
      <c r="F23" s="39">
        <v>2000</v>
      </c>
      <c r="G23" s="292"/>
      <c r="H23" s="77">
        <v>5.6</v>
      </c>
      <c r="I23" s="100">
        <v>5.7</v>
      </c>
      <c r="J23" s="44">
        <v>1</v>
      </c>
      <c r="K23" s="101">
        <f t="shared" si="0"/>
        <v>2000</v>
      </c>
      <c r="L23" s="192"/>
    </row>
    <row r="24" spans="1:16">
      <c r="A24" s="97">
        <v>8</v>
      </c>
      <c r="B24" s="51">
        <v>7318149100</v>
      </c>
      <c r="C24" s="98" t="s">
        <v>23</v>
      </c>
      <c r="D24" s="54" t="s">
        <v>120</v>
      </c>
      <c r="E24" s="54" t="s">
        <v>100</v>
      </c>
      <c r="F24" s="39">
        <v>4000</v>
      </c>
      <c r="G24" s="292"/>
      <c r="H24" s="77">
        <v>7.6</v>
      </c>
      <c r="I24" s="100">
        <v>7.7</v>
      </c>
      <c r="J24" s="44">
        <v>0.5</v>
      </c>
      <c r="K24" s="101">
        <f t="shared" si="0"/>
        <v>2000</v>
      </c>
      <c r="L24" s="192"/>
    </row>
    <row r="25" spans="1:16">
      <c r="A25" s="97">
        <v>9</v>
      </c>
      <c r="B25" s="51">
        <v>7318149100</v>
      </c>
      <c r="C25" s="98" t="s">
        <v>23</v>
      </c>
      <c r="D25" s="41" t="s">
        <v>143</v>
      </c>
      <c r="E25" s="54" t="s">
        <v>310</v>
      </c>
      <c r="F25" s="39">
        <v>4000</v>
      </c>
      <c r="G25" s="292"/>
      <c r="H25" s="77">
        <v>2.8800000000000003</v>
      </c>
      <c r="I25" s="100">
        <v>2.95</v>
      </c>
      <c r="J25" s="44">
        <v>0.5</v>
      </c>
      <c r="K25" s="101">
        <f t="shared" si="0"/>
        <v>2000</v>
      </c>
      <c r="L25" s="192"/>
    </row>
    <row r="26" spans="1:16">
      <c r="A26" s="97">
        <v>10</v>
      </c>
      <c r="B26" s="51">
        <v>7318149100</v>
      </c>
      <c r="C26" s="98" t="s">
        <v>23</v>
      </c>
      <c r="D26" s="54" t="s">
        <v>118</v>
      </c>
      <c r="E26" s="54" t="s">
        <v>119</v>
      </c>
      <c r="F26" s="39">
        <v>2000</v>
      </c>
      <c r="G26" s="292"/>
      <c r="H26" s="77">
        <v>1.3</v>
      </c>
      <c r="I26" s="100">
        <v>1.35</v>
      </c>
      <c r="J26" s="44">
        <v>0.5</v>
      </c>
      <c r="K26" s="101">
        <f t="shared" si="0"/>
        <v>1000</v>
      </c>
      <c r="L26" s="192"/>
    </row>
    <row r="27" spans="1:16">
      <c r="A27" s="97">
        <v>11</v>
      </c>
      <c r="B27" s="51">
        <v>7318149100</v>
      </c>
      <c r="C27" s="98" t="s">
        <v>23</v>
      </c>
      <c r="D27" s="54" t="s">
        <v>117</v>
      </c>
      <c r="E27" s="54" t="s">
        <v>80</v>
      </c>
      <c r="F27" s="39">
        <v>4000</v>
      </c>
      <c r="G27" s="292"/>
      <c r="H27" s="77">
        <v>2.48</v>
      </c>
      <c r="I27" s="100">
        <v>2.52</v>
      </c>
      <c r="J27" s="44">
        <v>0.5</v>
      </c>
      <c r="K27" s="101">
        <f t="shared" si="0"/>
        <v>2000</v>
      </c>
      <c r="L27" s="192"/>
      <c r="P27" s="188" t="s">
        <v>97</v>
      </c>
    </row>
    <row r="28" spans="1:16">
      <c r="A28" s="97">
        <v>12</v>
      </c>
      <c r="B28" s="50">
        <v>7616999008</v>
      </c>
      <c r="C28" s="98" t="s">
        <v>23</v>
      </c>
      <c r="D28" s="54" t="s">
        <v>107</v>
      </c>
      <c r="E28" s="54" t="s">
        <v>41</v>
      </c>
      <c r="F28" s="39">
        <v>2000</v>
      </c>
      <c r="G28" s="292"/>
      <c r="H28" s="77">
        <v>75</v>
      </c>
      <c r="I28" s="100">
        <v>77.099999999999994</v>
      </c>
      <c r="J28" s="44">
        <v>5</v>
      </c>
      <c r="K28" s="101">
        <f t="shared" si="0"/>
        <v>10000</v>
      </c>
      <c r="L28" s="192"/>
    </row>
    <row r="29" spans="1:16">
      <c r="A29" s="97">
        <v>13</v>
      </c>
      <c r="B29" s="51">
        <v>4901100000</v>
      </c>
      <c r="C29" s="98" t="s">
        <v>23</v>
      </c>
      <c r="D29" s="54" t="s">
        <v>81</v>
      </c>
      <c r="E29" s="54" t="s">
        <v>82</v>
      </c>
      <c r="F29" s="39">
        <v>2000</v>
      </c>
      <c r="G29" s="292"/>
      <c r="H29" s="77">
        <v>3</v>
      </c>
      <c r="I29" s="100">
        <v>3.2</v>
      </c>
      <c r="J29" s="44">
        <v>0.5</v>
      </c>
      <c r="K29" s="101">
        <f t="shared" si="0"/>
        <v>1000</v>
      </c>
      <c r="L29" s="192"/>
    </row>
    <row r="30" spans="1:16">
      <c r="A30" s="97">
        <v>14</v>
      </c>
      <c r="B30" s="51">
        <v>4901100000</v>
      </c>
      <c r="C30" s="98" t="s">
        <v>23</v>
      </c>
      <c r="D30" s="54" t="s">
        <v>83</v>
      </c>
      <c r="E30" s="54" t="s">
        <v>84</v>
      </c>
      <c r="F30" s="39">
        <v>1000</v>
      </c>
      <c r="G30" s="292"/>
      <c r="H30" s="77">
        <v>1.8</v>
      </c>
      <c r="I30" s="100">
        <v>1.9</v>
      </c>
      <c r="J30" s="44">
        <v>1</v>
      </c>
      <c r="K30" s="101">
        <f t="shared" si="0"/>
        <v>1000</v>
      </c>
      <c r="L30" s="192"/>
    </row>
    <row r="31" spans="1:16">
      <c r="A31" s="97">
        <v>15</v>
      </c>
      <c r="B31" s="51">
        <v>4901100000</v>
      </c>
      <c r="C31" s="98" t="s">
        <v>23</v>
      </c>
      <c r="D31" s="54" t="s">
        <v>85</v>
      </c>
      <c r="E31" s="39" t="s">
        <v>86</v>
      </c>
      <c r="F31" s="39">
        <v>1000</v>
      </c>
      <c r="G31" s="292"/>
      <c r="H31" s="77">
        <v>2.1</v>
      </c>
      <c r="I31" s="100">
        <v>2.2000000000000002</v>
      </c>
      <c r="J31" s="45">
        <v>1</v>
      </c>
      <c r="K31" s="101">
        <f t="shared" si="0"/>
        <v>1000</v>
      </c>
      <c r="L31" s="192"/>
    </row>
    <row r="32" spans="1:16">
      <c r="A32" s="97">
        <v>16</v>
      </c>
      <c r="B32" s="51">
        <v>4901100000</v>
      </c>
      <c r="C32" s="98" t="s">
        <v>23</v>
      </c>
      <c r="D32" s="54" t="s">
        <v>87</v>
      </c>
      <c r="E32" s="54" t="s">
        <v>88</v>
      </c>
      <c r="F32" s="39">
        <v>1000</v>
      </c>
      <c r="G32" s="292"/>
      <c r="H32" s="77">
        <v>4.4000000000000004</v>
      </c>
      <c r="I32" s="100">
        <v>4.5</v>
      </c>
      <c r="J32" s="44">
        <v>3</v>
      </c>
      <c r="K32" s="101">
        <f t="shared" si="0"/>
        <v>3000</v>
      </c>
      <c r="L32" s="192"/>
    </row>
    <row r="33" spans="1:12">
      <c r="A33" s="97">
        <v>17</v>
      </c>
      <c r="B33" s="51">
        <v>4901100000</v>
      </c>
      <c r="C33" s="98" t="s">
        <v>23</v>
      </c>
      <c r="D33" s="54" t="s">
        <v>89</v>
      </c>
      <c r="E33" s="39" t="s">
        <v>90</v>
      </c>
      <c r="F33" s="39">
        <v>1000</v>
      </c>
      <c r="G33" s="292"/>
      <c r="H33" s="77">
        <v>37</v>
      </c>
      <c r="I33" s="100">
        <v>37.5</v>
      </c>
      <c r="J33" s="44">
        <v>10</v>
      </c>
      <c r="K33" s="101">
        <f t="shared" si="0"/>
        <v>10000</v>
      </c>
      <c r="L33" s="192"/>
    </row>
    <row r="34" spans="1:12">
      <c r="A34" s="97">
        <v>18</v>
      </c>
      <c r="B34" s="50">
        <v>3923210000</v>
      </c>
      <c r="C34" s="98" t="s">
        <v>23</v>
      </c>
      <c r="D34" s="54" t="s">
        <v>47</v>
      </c>
      <c r="E34" s="54" t="s">
        <v>91</v>
      </c>
      <c r="F34" s="39">
        <v>1000</v>
      </c>
      <c r="G34" s="292"/>
      <c r="H34" s="77">
        <v>7.2</v>
      </c>
      <c r="I34" s="100">
        <v>7.3</v>
      </c>
      <c r="J34" s="45">
        <v>1</v>
      </c>
      <c r="K34" s="101">
        <f t="shared" si="0"/>
        <v>1000</v>
      </c>
      <c r="L34" s="192"/>
    </row>
    <row r="35" spans="1:12">
      <c r="A35" s="97">
        <v>19</v>
      </c>
      <c r="B35" s="105">
        <v>8506808000</v>
      </c>
      <c r="C35" s="98" t="s">
        <v>23</v>
      </c>
      <c r="D35" s="54" t="s">
        <v>92</v>
      </c>
      <c r="E35" s="104" t="s">
        <v>93</v>
      </c>
      <c r="F35" s="39">
        <v>2000</v>
      </c>
      <c r="G35" s="292"/>
      <c r="H35" s="77">
        <v>13</v>
      </c>
      <c r="I35" s="100">
        <v>13.5</v>
      </c>
      <c r="J35" s="45">
        <v>1</v>
      </c>
      <c r="K35" s="101">
        <f t="shared" si="0"/>
        <v>2000</v>
      </c>
      <c r="L35" s="192"/>
    </row>
    <row r="36" spans="1:12">
      <c r="A36" s="293" t="s">
        <v>94</v>
      </c>
      <c r="B36" s="293"/>
      <c r="C36" s="293"/>
      <c r="D36" s="293"/>
      <c r="E36" s="294"/>
      <c r="F36" s="106">
        <f>SUM(F17:F35)</f>
        <v>34000</v>
      </c>
      <c r="G36" s="96">
        <f>SUM(G17)</f>
        <v>82</v>
      </c>
      <c r="H36" s="107">
        <f>SUM(H17:H35)</f>
        <v>671.16</v>
      </c>
      <c r="I36" s="107">
        <f>SUM(I17:I35)</f>
        <v>780.22000000000025</v>
      </c>
      <c r="J36" s="108"/>
      <c r="K36" s="109">
        <f>SUM(K17:K35)</f>
        <v>106490</v>
      </c>
      <c r="L36" s="192"/>
    </row>
    <row r="37" spans="1:12">
      <c r="A37" s="295" t="s">
        <v>246</v>
      </c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192"/>
    </row>
    <row r="38" spans="1:12">
      <c r="A38" s="97">
        <v>20</v>
      </c>
      <c r="B38" s="51">
        <v>8537109800</v>
      </c>
      <c r="C38" s="98" t="s">
        <v>23</v>
      </c>
      <c r="D38" s="102" t="s">
        <v>247</v>
      </c>
      <c r="E38" s="54" t="s">
        <v>248</v>
      </c>
      <c r="F38" s="54">
        <v>2000</v>
      </c>
      <c r="G38" s="291">
        <v>167</v>
      </c>
      <c r="H38" s="77">
        <v>340</v>
      </c>
      <c r="I38" s="100">
        <v>541.5</v>
      </c>
      <c r="J38" s="100">
        <v>194.38</v>
      </c>
      <c r="K38" s="101">
        <f t="shared" ref="K38:K58" si="1">F38*J38</f>
        <v>388760</v>
      </c>
      <c r="L38" s="192"/>
    </row>
    <row r="39" spans="1:12">
      <c r="A39" s="97">
        <v>21</v>
      </c>
      <c r="B39" s="51">
        <v>8537109800</v>
      </c>
      <c r="C39" s="98" t="s">
        <v>23</v>
      </c>
      <c r="D39" s="102" t="s">
        <v>66</v>
      </c>
      <c r="E39" s="54" t="s">
        <v>67</v>
      </c>
      <c r="F39" s="54">
        <v>2000</v>
      </c>
      <c r="G39" s="292"/>
      <c r="H39" s="99">
        <v>600</v>
      </c>
      <c r="I39" s="100">
        <v>802.1</v>
      </c>
      <c r="J39" s="44">
        <v>10</v>
      </c>
      <c r="K39" s="101">
        <f t="shared" si="1"/>
        <v>20000</v>
      </c>
      <c r="L39" s="192"/>
    </row>
    <row r="40" spans="1:12" ht="25.5">
      <c r="A40" s="97">
        <v>22</v>
      </c>
      <c r="B40" s="103">
        <v>8543708000</v>
      </c>
      <c r="C40" s="98" t="s">
        <v>23</v>
      </c>
      <c r="D40" s="102" t="s">
        <v>68</v>
      </c>
      <c r="E40" s="54" t="s">
        <v>69</v>
      </c>
      <c r="F40" s="54">
        <v>2000</v>
      </c>
      <c r="G40" s="292"/>
      <c r="H40" s="77">
        <v>96.1</v>
      </c>
      <c r="I40" s="100">
        <v>96.6</v>
      </c>
      <c r="J40" s="44">
        <v>22</v>
      </c>
      <c r="K40" s="101">
        <f t="shared" si="1"/>
        <v>44000</v>
      </c>
      <c r="L40" s="192"/>
    </row>
    <row r="41" spans="1:12">
      <c r="A41" s="97">
        <v>23</v>
      </c>
      <c r="B41" s="103">
        <v>8544429009</v>
      </c>
      <c r="C41" s="98" t="s">
        <v>23</v>
      </c>
      <c r="D41" s="102" t="s">
        <v>70</v>
      </c>
      <c r="E41" s="54" t="s">
        <v>71</v>
      </c>
      <c r="F41" s="54">
        <v>2000</v>
      </c>
      <c r="G41" s="292"/>
      <c r="H41" s="77">
        <v>144</v>
      </c>
      <c r="I41" s="100">
        <v>145.1</v>
      </c>
      <c r="J41" s="44">
        <v>8.1999999999999993</v>
      </c>
      <c r="K41" s="101">
        <f t="shared" si="1"/>
        <v>16400</v>
      </c>
      <c r="L41" s="192"/>
    </row>
    <row r="42" spans="1:12">
      <c r="A42" s="97">
        <v>24</v>
      </c>
      <c r="B42" s="51">
        <v>7326199009</v>
      </c>
      <c r="C42" s="98" t="s">
        <v>23</v>
      </c>
      <c r="D42" s="102" t="s">
        <v>72</v>
      </c>
      <c r="E42" s="54" t="s">
        <v>73</v>
      </c>
      <c r="F42" s="54">
        <v>4000</v>
      </c>
      <c r="G42" s="292"/>
      <c r="H42" s="77">
        <v>56.1</v>
      </c>
      <c r="I42" s="100">
        <v>57.2</v>
      </c>
      <c r="J42" s="44">
        <v>9.5</v>
      </c>
      <c r="K42" s="101">
        <f t="shared" si="1"/>
        <v>38000</v>
      </c>
      <c r="L42" s="192"/>
    </row>
    <row r="43" spans="1:12">
      <c r="A43" s="97">
        <v>25</v>
      </c>
      <c r="B43" s="51">
        <v>4901100000</v>
      </c>
      <c r="C43" s="98" t="s">
        <v>23</v>
      </c>
      <c r="D43" s="102" t="s">
        <v>42</v>
      </c>
      <c r="E43" s="53" t="s">
        <v>58</v>
      </c>
      <c r="F43" s="54">
        <v>4000</v>
      </c>
      <c r="G43" s="292"/>
      <c r="H43" s="77">
        <v>8</v>
      </c>
      <c r="I43" s="100">
        <v>8.1</v>
      </c>
      <c r="J43" s="45">
        <v>0.5</v>
      </c>
      <c r="K43" s="101">
        <f t="shared" si="1"/>
        <v>2000</v>
      </c>
      <c r="L43" s="192"/>
    </row>
    <row r="44" spans="1:12">
      <c r="A44" s="97">
        <v>26</v>
      </c>
      <c r="B44" s="49">
        <v>8544429009</v>
      </c>
      <c r="C44" s="98" t="s">
        <v>23</v>
      </c>
      <c r="D44" s="102" t="s">
        <v>98</v>
      </c>
      <c r="E44" s="54" t="s">
        <v>99</v>
      </c>
      <c r="F44" s="54">
        <v>2000</v>
      </c>
      <c r="G44" s="292"/>
      <c r="H44" s="77">
        <v>6</v>
      </c>
      <c r="I44" s="100">
        <v>6.2</v>
      </c>
      <c r="J44" s="44">
        <v>1</v>
      </c>
      <c r="K44" s="101">
        <f t="shared" si="1"/>
        <v>2000</v>
      </c>
      <c r="L44" s="192"/>
    </row>
    <row r="45" spans="1:12">
      <c r="A45" s="97">
        <v>27</v>
      </c>
      <c r="B45" s="49">
        <v>8544429009</v>
      </c>
      <c r="C45" s="98" t="s">
        <v>23</v>
      </c>
      <c r="D45" s="41" t="s">
        <v>76</v>
      </c>
      <c r="E45" s="54" t="s">
        <v>77</v>
      </c>
      <c r="F45" s="54">
        <v>4000</v>
      </c>
      <c r="G45" s="292"/>
      <c r="H45" s="77">
        <v>7.6</v>
      </c>
      <c r="I45" s="100">
        <v>7.7</v>
      </c>
      <c r="J45" s="44">
        <v>2</v>
      </c>
      <c r="K45" s="101">
        <f t="shared" si="1"/>
        <v>8000</v>
      </c>
      <c r="L45" s="192"/>
    </row>
    <row r="46" spans="1:12">
      <c r="A46" s="97">
        <v>28</v>
      </c>
      <c r="B46" s="51">
        <v>7318149100</v>
      </c>
      <c r="C46" s="98" t="s">
        <v>23</v>
      </c>
      <c r="D46" s="41" t="s">
        <v>305</v>
      </c>
      <c r="E46" s="54" t="s">
        <v>306</v>
      </c>
      <c r="F46" s="54">
        <v>4000</v>
      </c>
      <c r="G46" s="292"/>
      <c r="H46" s="77">
        <v>7.6</v>
      </c>
      <c r="I46" s="100">
        <v>7.7</v>
      </c>
      <c r="J46" s="44">
        <v>0.5</v>
      </c>
      <c r="K46" s="101">
        <f t="shared" si="1"/>
        <v>2000</v>
      </c>
      <c r="L46" s="192"/>
    </row>
    <row r="47" spans="1:12">
      <c r="A47" s="97">
        <v>29</v>
      </c>
      <c r="B47" s="51">
        <v>7318149100</v>
      </c>
      <c r="C47" s="98" t="s">
        <v>23</v>
      </c>
      <c r="D47" s="102" t="s">
        <v>249</v>
      </c>
      <c r="E47" s="54" t="s">
        <v>96</v>
      </c>
      <c r="F47" s="54">
        <v>2000</v>
      </c>
      <c r="G47" s="292"/>
      <c r="H47" s="77">
        <v>3.8</v>
      </c>
      <c r="I47" s="100">
        <v>3.9</v>
      </c>
      <c r="J47" s="44">
        <v>0.5</v>
      </c>
      <c r="K47" s="101">
        <f t="shared" si="1"/>
        <v>1000</v>
      </c>
      <c r="L47" s="192"/>
    </row>
    <row r="48" spans="1:12">
      <c r="A48" s="97">
        <v>30</v>
      </c>
      <c r="B48" s="51">
        <v>7318149100</v>
      </c>
      <c r="C48" s="98" t="s">
        <v>23</v>
      </c>
      <c r="D48" s="102" t="s">
        <v>307</v>
      </c>
      <c r="E48" s="54" t="s">
        <v>307</v>
      </c>
      <c r="F48" s="54">
        <v>8000</v>
      </c>
      <c r="G48" s="292"/>
      <c r="H48" s="77">
        <v>15.2</v>
      </c>
      <c r="I48" s="100">
        <v>15.3</v>
      </c>
      <c r="J48" s="44">
        <v>0.5</v>
      </c>
      <c r="K48" s="101">
        <f t="shared" si="1"/>
        <v>4000</v>
      </c>
      <c r="L48" s="192"/>
    </row>
    <row r="49" spans="1:12">
      <c r="A49" s="97">
        <v>31</v>
      </c>
      <c r="B49" s="51">
        <v>7318149100</v>
      </c>
      <c r="C49" s="98" t="s">
        <v>23</v>
      </c>
      <c r="D49" s="102" t="s">
        <v>250</v>
      </c>
      <c r="E49" s="54" t="s">
        <v>308</v>
      </c>
      <c r="F49" s="54">
        <v>14000</v>
      </c>
      <c r="G49" s="292"/>
      <c r="H49" s="77">
        <v>26.6</v>
      </c>
      <c r="I49" s="100">
        <v>26.8</v>
      </c>
      <c r="J49" s="44">
        <v>0.5</v>
      </c>
      <c r="K49" s="101">
        <f t="shared" si="1"/>
        <v>7000</v>
      </c>
      <c r="L49" s="192"/>
    </row>
    <row r="50" spans="1:12">
      <c r="A50" s="97">
        <v>32</v>
      </c>
      <c r="B50" s="51">
        <v>7318149100</v>
      </c>
      <c r="C50" s="98" t="s">
        <v>23</v>
      </c>
      <c r="D50" s="102" t="s">
        <v>251</v>
      </c>
      <c r="E50" s="54" t="s">
        <v>252</v>
      </c>
      <c r="F50" s="54">
        <v>10000</v>
      </c>
      <c r="G50" s="292"/>
      <c r="H50" s="77">
        <v>19</v>
      </c>
      <c r="I50" s="100">
        <v>19.2</v>
      </c>
      <c r="J50" s="44">
        <v>0.5</v>
      </c>
      <c r="K50" s="101">
        <f t="shared" si="1"/>
        <v>5000</v>
      </c>
      <c r="L50" s="192"/>
    </row>
    <row r="51" spans="1:12">
      <c r="A51" s="97">
        <v>33</v>
      </c>
      <c r="B51" s="51">
        <v>7318149100</v>
      </c>
      <c r="C51" s="98" t="s">
        <v>23</v>
      </c>
      <c r="D51" s="102" t="s">
        <v>309</v>
      </c>
      <c r="E51" s="54" t="s">
        <v>148</v>
      </c>
      <c r="F51" s="54">
        <v>8000</v>
      </c>
      <c r="G51" s="292"/>
      <c r="H51" s="77">
        <v>19</v>
      </c>
      <c r="I51" s="100">
        <v>19.2</v>
      </c>
      <c r="J51" s="44">
        <v>0.5</v>
      </c>
      <c r="K51" s="101">
        <f t="shared" si="1"/>
        <v>4000</v>
      </c>
      <c r="L51" s="192"/>
    </row>
    <row r="52" spans="1:12">
      <c r="A52" s="97">
        <v>34</v>
      </c>
      <c r="B52" s="51">
        <v>7318149100</v>
      </c>
      <c r="C52" s="98" t="s">
        <v>23</v>
      </c>
      <c r="D52" s="102" t="s">
        <v>81</v>
      </c>
      <c r="E52" s="54" t="s">
        <v>82</v>
      </c>
      <c r="F52" s="54">
        <v>4000</v>
      </c>
      <c r="G52" s="292"/>
      <c r="H52" s="77">
        <v>8</v>
      </c>
      <c r="I52" s="100">
        <v>8.1999999999999993</v>
      </c>
      <c r="J52" s="44">
        <v>1</v>
      </c>
      <c r="K52" s="101">
        <f t="shared" si="1"/>
        <v>4000</v>
      </c>
      <c r="L52" s="192"/>
    </row>
    <row r="53" spans="1:12">
      <c r="A53" s="97">
        <v>35</v>
      </c>
      <c r="B53" s="51">
        <v>4901100000</v>
      </c>
      <c r="C53" s="98" t="s">
        <v>23</v>
      </c>
      <c r="D53" s="102" t="s">
        <v>83</v>
      </c>
      <c r="E53" s="39" t="s">
        <v>84</v>
      </c>
      <c r="F53" s="54">
        <v>2000</v>
      </c>
      <c r="G53" s="292"/>
      <c r="H53" s="77">
        <v>4</v>
      </c>
      <c r="I53" s="100">
        <v>4.0999999999999996</v>
      </c>
      <c r="J53" s="45">
        <v>1</v>
      </c>
      <c r="K53" s="101">
        <f t="shared" si="1"/>
        <v>2000</v>
      </c>
      <c r="L53" s="192"/>
    </row>
    <row r="54" spans="1:12">
      <c r="A54" s="97">
        <v>36</v>
      </c>
      <c r="B54" s="51">
        <v>4901100000</v>
      </c>
      <c r="C54" s="98" t="s">
        <v>23</v>
      </c>
      <c r="D54" s="102" t="s">
        <v>85</v>
      </c>
      <c r="E54" s="54" t="s">
        <v>86</v>
      </c>
      <c r="F54" s="54">
        <v>2000</v>
      </c>
      <c r="G54" s="292"/>
      <c r="H54" s="77">
        <v>4</v>
      </c>
      <c r="I54" s="100">
        <v>4.0999999999999996</v>
      </c>
      <c r="J54" s="44">
        <v>1</v>
      </c>
      <c r="K54" s="101">
        <f t="shared" si="1"/>
        <v>2000</v>
      </c>
      <c r="L54" s="192"/>
    </row>
    <row r="55" spans="1:12">
      <c r="A55" s="97">
        <v>37</v>
      </c>
      <c r="B55" s="51">
        <v>4901100000</v>
      </c>
      <c r="C55" s="98" t="s">
        <v>23</v>
      </c>
      <c r="D55" s="102" t="s">
        <v>87</v>
      </c>
      <c r="E55" s="39" t="s">
        <v>88</v>
      </c>
      <c r="F55" s="54">
        <v>2000</v>
      </c>
      <c r="G55" s="292"/>
      <c r="H55" s="77">
        <v>8</v>
      </c>
      <c r="I55" s="100">
        <v>8.1999999999999993</v>
      </c>
      <c r="J55" s="44">
        <v>3</v>
      </c>
      <c r="K55" s="101">
        <f t="shared" si="1"/>
        <v>6000</v>
      </c>
      <c r="L55" s="203" t="s">
        <v>97</v>
      </c>
    </row>
    <row r="56" spans="1:12">
      <c r="A56" s="97">
        <v>38</v>
      </c>
      <c r="B56" s="51">
        <v>4901100000</v>
      </c>
      <c r="C56" s="98" t="s">
        <v>23</v>
      </c>
      <c r="D56" s="102" t="s">
        <v>89</v>
      </c>
      <c r="E56" s="54" t="s">
        <v>90</v>
      </c>
      <c r="F56" s="54">
        <v>2000</v>
      </c>
      <c r="G56" s="292"/>
      <c r="H56" s="77">
        <v>136</v>
      </c>
      <c r="I56" s="100">
        <v>137</v>
      </c>
      <c r="J56" s="45">
        <v>10</v>
      </c>
      <c r="K56" s="101">
        <f t="shared" si="1"/>
        <v>20000</v>
      </c>
      <c r="L56" s="192"/>
    </row>
    <row r="57" spans="1:12">
      <c r="A57" s="97">
        <v>39</v>
      </c>
      <c r="B57" s="50">
        <v>3923210000</v>
      </c>
      <c r="C57" s="98" t="s">
        <v>23</v>
      </c>
      <c r="D57" s="102" t="s">
        <v>47</v>
      </c>
      <c r="E57" s="104" t="s">
        <v>91</v>
      </c>
      <c r="F57" s="54">
        <v>2000</v>
      </c>
      <c r="G57" s="292"/>
      <c r="H57" s="77">
        <v>14</v>
      </c>
      <c r="I57" s="100">
        <v>14.5</v>
      </c>
      <c r="J57" s="45">
        <v>1</v>
      </c>
      <c r="K57" s="101">
        <f t="shared" si="1"/>
        <v>2000</v>
      </c>
      <c r="L57" s="192"/>
    </row>
    <row r="58" spans="1:12">
      <c r="A58" s="97">
        <v>40</v>
      </c>
      <c r="B58" s="105">
        <v>8506808000</v>
      </c>
      <c r="C58" s="98" t="s">
        <v>23</v>
      </c>
      <c r="D58" s="102" t="s">
        <v>92</v>
      </c>
      <c r="E58" s="104" t="s">
        <v>93</v>
      </c>
      <c r="F58" s="54">
        <v>4000</v>
      </c>
      <c r="G58" s="292"/>
      <c r="H58" s="77">
        <v>28</v>
      </c>
      <c r="I58" s="100">
        <v>28.4</v>
      </c>
      <c r="J58" s="44">
        <v>1</v>
      </c>
      <c r="K58" s="101">
        <f t="shared" si="1"/>
        <v>4000</v>
      </c>
      <c r="L58" s="192"/>
    </row>
    <row r="59" spans="1:12">
      <c r="A59" s="293" t="s">
        <v>94</v>
      </c>
      <c r="B59" s="293"/>
      <c r="C59" s="293"/>
      <c r="D59" s="293"/>
      <c r="E59" s="294"/>
      <c r="F59" s="106">
        <f>SUM(F38:F58)</f>
        <v>86000</v>
      </c>
      <c r="G59" s="96">
        <f>SUM(G38)</f>
        <v>167</v>
      </c>
      <c r="H59" s="107">
        <f>SUM(H38:H58)</f>
        <v>1550.9999999999995</v>
      </c>
      <c r="I59" s="107">
        <f>SUM(I38:I58)</f>
        <v>1961.1</v>
      </c>
      <c r="J59" s="108"/>
      <c r="K59" s="109">
        <f>SUM(K38:K58)</f>
        <v>582160</v>
      </c>
      <c r="L59" s="192"/>
    </row>
    <row r="60" spans="1:12">
      <c r="A60" s="297" t="s">
        <v>253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192"/>
    </row>
    <row r="61" spans="1:12">
      <c r="A61" s="97">
        <v>41</v>
      </c>
      <c r="B61" s="51">
        <v>8537109800</v>
      </c>
      <c r="C61" s="98" t="s">
        <v>23</v>
      </c>
      <c r="D61" s="54" t="s">
        <v>247</v>
      </c>
      <c r="E61" s="54" t="s">
        <v>248</v>
      </c>
      <c r="F61" s="54">
        <v>500</v>
      </c>
      <c r="G61" s="291">
        <v>36</v>
      </c>
      <c r="H61" s="77">
        <v>161.1</v>
      </c>
      <c r="I61" s="100">
        <v>362.1</v>
      </c>
      <c r="J61" s="100">
        <v>223.3</v>
      </c>
      <c r="K61" s="101">
        <f t="shared" ref="K61:K81" si="2">F61*J61</f>
        <v>111650</v>
      </c>
      <c r="L61" s="192"/>
    </row>
    <row r="62" spans="1:12">
      <c r="A62" s="97">
        <v>42</v>
      </c>
      <c r="B62" s="51">
        <v>8537109800</v>
      </c>
      <c r="C62" s="98" t="s">
        <v>23</v>
      </c>
      <c r="D62" s="54" t="s">
        <v>66</v>
      </c>
      <c r="E62" s="54" t="s">
        <v>67</v>
      </c>
      <c r="F62" s="54">
        <v>500</v>
      </c>
      <c r="G62" s="292"/>
      <c r="H62" s="99">
        <v>175.5</v>
      </c>
      <c r="I62" s="100">
        <v>376.8</v>
      </c>
      <c r="J62" s="44">
        <v>10</v>
      </c>
      <c r="K62" s="101">
        <f t="shared" si="2"/>
        <v>5000</v>
      </c>
      <c r="L62" s="192"/>
    </row>
    <row r="63" spans="1:12" ht="25.5">
      <c r="A63" s="97">
        <v>43</v>
      </c>
      <c r="B63" s="103">
        <v>8543708000</v>
      </c>
      <c r="C63" s="98" t="s">
        <v>23</v>
      </c>
      <c r="D63" s="54" t="s">
        <v>68</v>
      </c>
      <c r="E63" s="54" t="s">
        <v>69</v>
      </c>
      <c r="F63" s="54">
        <v>500</v>
      </c>
      <c r="G63" s="292"/>
      <c r="H63" s="77">
        <v>24.1</v>
      </c>
      <c r="I63" s="100">
        <v>25.5</v>
      </c>
      <c r="J63" s="44">
        <v>22</v>
      </c>
      <c r="K63" s="101">
        <f t="shared" si="2"/>
        <v>11000</v>
      </c>
      <c r="L63" s="192"/>
    </row>
    <row r="64" spans="1:12">
      <c r="A64" s="97">
        <v>44</v>
      </c>
      <c r="B64" s="103">
        <v>8544429009</v>
      </c>
      <c r="C64" s="98" t="s">
        <v>23</v>
      </c>
      <c r="D64" s="54" t="s">
        <v>70</v>
      </c>
      <c r="E64" s="54" t="s">
        <v>71</v>
      </c>
      <c r="F64" s="54">
        <v>500</v>
      </c>
      <c r="G64" s="292"/>
      <c r="H64" s="77">
        <v>36.5</v>
      </c>
      <c r="I64" s="100">
        <v>37.1</v>
      </c>
      <c r="J64" s="44">
        <v>8.1999999999999993</v>
      </c>
      <c r="K64" s="101">
        <f t="shared" si="2"/>
        <v>4100</v>
      </c>
      <c r="L64" s="192"/>
    </row>
    <row r="65" spans="1:12">
      <c r="A65" s="97">
        <v>45</v>
      </c>
      <c r="B65" s="51">
        <v>7326199009</v>
      </c>
      <c r="C65" s="98" t="s">
        <v>23</v>
      </c>
      <c r="D65" s="54" t="s">
        <v>72</v>
      </c>
      <c r="E65" s="54" t="s">
        <v>73</v>
      </c>
      <c r="F65" s="54">
        <v>1000</v>
      </c>
      <c r="G65" s="292"/>
      <c r="H65" s="77">
        <v>14.5</v>
      </c>
      <c r="I65" s="100">
        <v>15.1</v>
      </c>
      <c r="J65" s="44">
        <v>9.5</v>
      </c>
      <c r="K65" s="101">
        <f t="shared" si="2"/>
        <v>9500</v>
      </c>
      <c r="L65" s="192"/>
    </row>
    <row r="66" spans="1:12">
      <c r="A66" s="97">
        <v>46</v>
      </c>
      <c r="B66" s="51">
        <v>4901100000</v>
      </c>
      <c r="C66" s="98" t="s">
        <v>23</v>
      </c>
      <c r="D66" s="54" t="s">
        <v>42</v>
      </c>
      <c r="E66" s="53" t="s">
        <v>58</v>
      </c>
      <c r="F66" s="54">
        <v>1000</v>
      </c>
      <c r="G66" s="292"/>
      <c r="H66" s="77">
        <v>2.5</v>
      </c>
      <c r="I66" s="100">
        <v>2.6</v>
      </c>
      <c r="J66" s="45">
        <v>0.5</v>
      </c>
      <c r="K66" s="101">
        <f t="shared" si="2"/>
        <v>500</v>
      </c>
      <c r="L66" s="192"/>
    </row>
    <row r="67" spans="1:12">
      <c r="A67" s="97">
        <v>47</v>
      </c>
      <c r="B67" s="103">
        <v>8544429009</v>
      </c>
      <c r="C67" s="98" t="s">
        <v>23</v>
      </c>
      <c r="D67" s="41" t="s">
        <v>98</v>
      </c>
      <c r="E67" s="54" t="s">
        <v>99</v>
      </c>
      <c r="F67" s="54">
        <v>500</v>
      </c>
      <c r="G67" s="292"/>
      <c r="H67" s="77">
        <v>1.1000000000000001</v>
      </c>
      <c r="I67" s="100">
        <v>1.2</v>
      </c>
      <c r="J67" s="44">
        <v>1</v>
      </c>
      <c r="K67" s="101">
        <f t="shared" si="2"/>
        <v>500</v>
      </c>
      <c r="L67" s="192"/>
    </row>
    <row r="68" spans="1:12">
      <c r="A68" s="97">
        <v>48</v>
      </c>
      <c r="B68" s="103">
        <v>8544429009</v>
      </c>
      <c r="C68" s="98" t="s">
        <v>23</v>
      </c>
      <c r="D68" s="41" t="s">
        <v>76</v>
      </c>
      <c r="E68" s="54" t="s">
        <v>77</v>
      </c>
      <c r="F68" s="54">
        <v>1500</v>
      </c>
      <c r="G68" s="292"/>
      <c r="H68" s="77">
        <v>5.5</v>
      </c>
      <c r="I68" s="100">
        <v>5.6</v>
      </c>
      <c r="J68" s="44">
        <v>2</v>
      </c>
      <c r="K68" s="101">
        <f t="shared" si="2"/>
        <v>3000</v>
      </c>
      <c r="L68" s="192"/>
    </row>
    <row r="69" spans="1:12">
      <c r="A69" s="97">
        <v>49</v>
      </c>
      <c r="B69" s="51">
        <v>7318149100</v>
      </c>
      <c r="C69" s="98" t="s">
        <v>23</v>
      </c>
      <c r="D69" s="102" t="s">
        <v>147</v>
      </c>
      <c r="E69" s="54" t="s">
        <v>148</v>
      </c>
      <c r="F69" s="54">
        <v>2000</v>
      </c>
      <c r="G69" s="292"/>
      <c r="H69" s="77">
        <v>3.8</v>
      </c>
      <c r="I69" s="100">
        <v>3.9</v>
      </c>
      <c r="J69" s="44">
        <v>0.5</v>
      </c>
      <c r="K69" s="101">
        <f t="shared" si="2"/>
        <v>1000</v>
      </c>
      <c r="L69" s="192"/>
    </row>
    <row r="70" spans="1:12">
      <c r="A70" s="97">
        <v>50</v>
      </c>
      <c r="B70" s="51">
        <v>7318149100</v>
      </c>
      <c r="C70" s="98" t="s">
        <v>23</v>
      </c>
      <c r="D70" s="54" t="s">
        <v>126</v>
      </c>
      <c r="E70" s="54" t="s">
        <v>311</v>
      </c>
      <c r="F70" s="54">
        <v>1000</v>
      </c>
      <c r="G70" s="292"/>
      <c r="H70" s="77">
        <v>1.9</v>
      </c>
      <c r="I70" s="100">
        <v>2</v>
      </c>
      <c r="J70" s="44">
        <v>0.5</v>
      </c>
      <c r="K70" s="101">
        <f t="shared" si="2"/>
        <v>500</v>
      </c>
      <c r="L70" s="192"/>
    </row>
    <row r="71" spans="1:12">
      <c r="A71" s="97">
        <v>51</v>
      </c>
      <c r="B71" s="51">
        <v>7318149100</v>
      </c>
      <c r="C71" s="98" t="s">
        <v>23</v>
      </c>
      <c r="D71" s="54" t="s">
        <v>128</v>
      </c>
      <c r="E71" s="54" t="s">
        <v>129</v>
      </c>
      <c r="F71" s="54">
        <v>2500</v>
      </c>
      <c r="G71" s="292"/>
      <c r="H71" s="77">
        <v>4.7</v>
      </c>
      <c r="I71" s="100">
        <v>4.8</v>
      </c>
      <c r="J71" s="44">
        <v>0.5</v>
      </c>
      <c r="K71" s="101">
        <f t="shared" si="2"/>
        <v>1250</v>
      </c>
      <c r="L71" s="192"/>
    </row>
    <row r="72" spans="1:12">
      <c r="A72" s="97">
        <v>52</v>
      </c>
      <c r="B72" s="51">
        <v>7318149100</v>
      </c>
      <c r="C72" s="98" t="s">
        <v>23</v>
      </c>
      <c r="D72" s="54" t="s">
        <v>125</v>
      </c>
      <c r="E72" s="54" t="s">
        <v>96</v>
      </c>
      <c r="F72" s="54">
        <v>500</v>
      </c>
      <c r="G72" s="292"/>
      <c r="H72" s="77">
        <v>0.95</v>
      </c>
      <c r="I72" s="100">
        <v>1</v>
      </c>
      <c r="J72" s="44">
        <v>0.5</v>
      </c>
      <c r="K72" s="101">
        <f t="shared" si="2"/>
        <v>250</v>
      </c>
      <c r="L72" s="192"/>
    </row>
    <row r="73" spans="1:12">
      <c r="A73" s="97">
        <v>53</v>
      </c>
      <c r="B73" s="51">
        <v>7318149100</v>
      </c>
      <c r="C73" s="98" t="s">
        <v>23</v>
      </c>
      <c r="D73" s="54" t="s">
        <v>143</v>
      </c>
      <c r="E73" s="54" t="s">
        <v>254</v>
      </c>
      <c r="F73" s="54">
        <v>3500</v>
      </c>
      <c r="G73" s="292"/>
      <c r="H73" s="77">
        <v>6.6</v>
      </c>
      <c r="I73" s="100">
        <v>6.7</v>
      </c>
      <c r="J73" s="44">
        <v>0.5</v>
      </c>
      <c r="K73" s="101">
        <f t="shared" si="2"/>
        <v>1750</v>
      </c>
      <c r="L73" s="192"/>
    </row>
    <row r="74" spans="1:12">
      <c r="A74" s="97">
        <v>54</v>
      </c>
      <c r="B74" s="51">
        <v>7318149100</v>
      </c>
      <c r="C74" s="98" t="s">
        <v>23</v>
      </c>
      <c r="D74" s="54" t="s">
        <v>312</v>
      </c>
      <c r="E74" s="54" t="s">
        <v>307</v>
      </c>
      <c r="F74" s="54">
        <v>2000</v>
      </c>
      <c r="G74" s="292"/>
      <c r="H74" s="77">
        <v>3.8</v>
      </c>
      <c r="I74" s="100">
        <v>3.9</v>
      </c>
      <c r="J74" s="44">
        <v>0.5</v>
      </c>
      <c r="K74" s="101">
        <f t="shared" si="2"/>
        <v>1000</v>
      </c>
      <c r="L74" s="192"/>
    </row>
    <row r="75" spans="1:12">
      <c r="A75" s="97">
        <v>55</v>
      </c>
      <c r="B75" s="51">
        <v>4901100000</v>
      </c>
      <c r="C75" s="98" t="s">
        <v>23</v>
      </c>
      <c r="D75" s="54" t="s">
        <v>81</v>
      </c>
      <c r="E75" s="39" t="s">
        <v>82</v>
      </c>
      <c r="F75" s="54">
        <v>1000</v>
      </c>
      <c r="G75" s="292"/>
      <c r="H75" s="77">
        <v>1.9</v>
      </c>
      <c r="I75" s="100">
        <v>2</v>
      </c>
      <c r="J75" s="45">
        <v>1</v>
      </c>
      <c r="K75" s="101">
        <f t="shared" si="2"/>
        <v>1000</v>
      </c>
      <c r="L75" s="192"/>
    </row>
    <row r="76" spans="1:12">
      <c r="A76" s="97">
        <v>56</v>
      </c>
      <c r="B76" s="51">
        <v>4901100000</v>
      </c>
      <c r="C76" s="98" t="s">
        <v>23</v>
      </c>
      <c r="D76" s="54" t="s">
        <v>83</v>
      </c>
      <c r="E76" s="54" t="s">
        <v>84</v>
      </c>
      <c r="F76" s="54">
        <v>500</v>
      </c>
      <c r="G76" s="292"/>
      <c r="H76" s="77">
        <v>0.8</v>
      </c>
      <c r="I76" s="100">
        <v>0.9</v>
      </c>
      <c r="J76" s="44">
        <v>1</v>
      </c>
      <c r="K76" s="101">
        <f t="shared" si="2"/>
        <v>500</v>
      </c>
      <c r="L76" s="192"/>
    </row>
    <row r="77" spans="1:12">
      <c r="A77" s="97">
        <v>57</v>
      </c>
      <c r="B77" s="51">
        <v>4901100000</v>
      </c>
      <c r="C77" s="98" t="s">
        <v>23</v>
      </c>
      <c r="D77" s="54" t="s">
        <v>85</v>
      </c>
      <c r="E77" s="39" t="s">
        <v>86</v>
      </c>
      <c r="F77" s="54">
        <v>500</v>
      </c>
      <c r="G77" s="292"/>
      <c r="H77" s="77">
        <v>1.1000000000000001</v>
      </c>
      <c r="I77" s="100">
        <v>1.2</v>
      </c>
      <c r="J77" s="44">
        <v>1</v>
      </c>
      <c r="K77" s="101">
        <f t="shared" si="2"/>
        <v>500</v>
      </c>
      <c r="L77" s="192"/>
    </row>
    <row r="78" spans="1:12">
      <c r="A78" s="97">
        <v>58</v>
      </c>
      <c r="B78" s="51">
        <v>4901100000</v>
      </c>
      <c r="C78" s="98" t="s">
        <v>23</v>
      </c>
      <c r="D78" s="54" t="s">
        <v>87</v>
      </c>
      <c r="E78" s="54" t="s">
        <v>88</v>
      </c>
      <c r="F78" s="54">
        <v>500</v>
      </c>
      <c r="G78" s="292"/>
      <c r="H78" s="77">
        <v>2.2000000000000002</v>
      </c>
      <c r="I78" s="100">
        <v>2.2999999999999998</v>
      </c>
      <c r="J78" s="45">
        <v>3</v>
      </c>
      <c r="K78" s="101">
        <f t="shared" si="2"/>
        <v>1500</v>
      </c>
      <c r="L78" s="192"/>
    </row>
    <row r="79" spans="1:12">
      <c r="A79" s="97">
        <v>59</v>
      </c>
      <c r="B79" s="51">
        <v>4901100000</v>
      </c>
      <c r="C79" s="98" t="s">
        <v>23</v>
      </c>
      <c r="D79" s="54" t="s">
        <v>89</v>
      </c>
      <c r="E79" s="104" t="s">
        <v>90</v>
      </c>
      <c r="F79" s="54">
        <v>500</v>
      </c>
      <c r="G79" s="292"/>
      <c r="H79" s="77">
        <v>34.1</v>
      </c>
      <c r="I79" s="100">
        <v>35.1</v>
      </c>
      <c r="J79" s="45">
        <v>10</v>
      </c>
      <c r="K79" s="101">
        <f t="shared" si="2"/>
        <v>5000</v>
      </c>
      <c r="L79" s="192"/>
    </row>
    <row r="80" spans="1:12">
      <c r="A80" s="97">
        <v>60</v>
      </c>
      <c r="B80" s="50">
        <v>3923210000</v>
      </c>
      <c r="C80" s="98" t="s">
        <v>23</v>
      </c>
      <c r="D80" s="54" t="s">
        <v>47</v>
      </c>
      <c r="E80" s="104" t="s">
        <v>91</v>
      </c>
      <c r="F80" s="54">
        <v>500</v>
      </c>
      <c r="G80" s="292"/>
      <c r="H80" s="77">
        <v>3.5</v>
      </c>
      <c r="I80" s="100">
        <v>3.6</v>
      </c>
      <c r="J80" s="44">
        <v>1</v>
      </c>
      <c r="K80" s="101">
        <f t="shared" si="2"/>
        <v>500</v>
      </c>
      <c r="L80" s="192"/>
    </row>
    <row r="81" spans="1:12">
      <c r="A81" s="97">
        <v>61</v>
      </c>
      <c r="B81" s="105">
        <v>8506808000</v>
      </c>
      <c r="C81" s="98" t="s">
        <v>23</v>
      </c>
      <c r="D81" s="54" t="s">
        <v>92</v>
      </c>
      <c r="E81" s="39" t="s">
        <v>93</v>
      </c>
      <c r="F81" s="54">
        <v>1000</v>
      </c>
      <c r="G81" s="292"/>
      <c r="H81" s="77">
        <v>6.8</v>
      </c>
      <c r="I81" s="100">
        <v>7</v>
      </c>
      <c r="J81" s="72">
        <v>1</v>
      </c>
      <c r="K81" s="101">
        <f t="shared" si="2"/>
        <v>1000</v>
      </c>
      <c r="L81" s="192"/>
    </row>
    <row r="82" spans="1:12">
      <c r="A82" s="293" t="s">
        <v>94</v>
      </c>
      <c r="B82" s="293"/>
      <c r="C82" s="293"/>
      <c r="D82" s="293"/>
      <c r="E82" s="294"/>
      <c r="F82" s="106">
        <f>SUM(F61:F81)</f>
        <v>22000</v>
      </c>
      <c r="G82" s="96">
        <f>SUM(G61)</f>
        <v>36</v>
      </c>
      <c r="H82" s="107">
        <f>SUM(H61:H81)</f>
        <v>492.9500000000001</v>
      </c>
      <c r="I82" s="107">
        <f>SUM(I61:I81)</f>
        <v>900.4000000000002</v>
      </c>
      <c r="J82" s="108"/>
      <c r="K82" s="109">
        <f>SUM(K61:K81)</f>
        <v>161000</v>
      </c>
      <c r="L82" s="192"/>
    </row>
    <row r="83" spans="1:12">
      <c r="A83" s="298" t="s">
        <v>255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192"/>
    </row>
    <row r="84" spans="1:12" ht="25.5">
      <c r="A84" s="97">
        <v>62</v>
      </c>
      <c r="B84" s="51">
        <v>8537109800</v>
      </c>
      <c r="C84" s="98" t="s">
        <v>23</v>
      </c>
      <c r="D84" s="102" t="s">
        <v>256</v>
      </c>
      <c r="E84" s="54" t="s">
        <v>257</v>
      </c>
      <c r="F84" s="54">
        <v>1000</v>
      </c>
      <c r="G84" s="291">
        <v>43</v>
      </c>
      <c r="H84" s="77">
        <v>570.1</v>
      </c>
      <c r="I84" s="100">
        <v>772.2</v>
      </c>
      <c r="J84" s="100">
        <v>49</v>
      </c>
      <c r="K84" s="101">
        <f t="shared" ref="K84:K104" si="3">F84*J84</f>
        <v>49000</v>
      </c>
      <c r="L84" s="192"/>
    </row>
    <row r="85" spans="1:12" ht="25.5">
      <c r="A85" s="97">
        <v>63</v>
      </c>
      <c r="B85" s="103">
        <v>8543708000</v>
      </c>
      <c r="C85" s="98" t="s">
        <v>23</v>
      </c>
      <c r="D85" s="102" t="s">
        <v>68</v>
      </c>
      <c r="E85" s="54" t="s">
        <v>69</v>
      </c>
      <c r="F85" s="54">
        <v>1000</v>
      </c>
      <c r="G85" s="292"/>
      <c r="H85" s="99">
        <v>48.1</v>
      </c>
      <c r="I85" s="100">
        <v>49.2</v>
      </c>
      <c r="J85" s="44">
        <v>22</v>
      </c>
      <c r="K85" s="101">
        <f t="shared" si="3"/>
        <v>22000</v>
      </c>
      <c r="L85" s="192"/>
    </row>
    <row r="86" spans="1:12">
      <c r="A86" s="97">
        <v>64</v>
      </c>
      <c r="B86" s="103">
        <v>8544429009</v>
      </c>
      <c r="C86" s="98" t="s">
        <v>23</v>
      </c>
      <c r="D86" s="102" t="s">
        <v>70</v>
      </c>
      <c r="E86" s="54" t="s">
        <v>71</v>
      </c>
      <c r="F86" s="54">
        <v>1000</v>
      </c>
      <c r="G86" s="292"/>
      <c r="H86" s="77">
        <v>72.2</v>
      </c>
      <c r="I86" s="100">
        <v>73</v>
      </c>
      <c r="J86" s="44">
        <v>7</v>
      </c>
      <c r="K86" s="101">
        <f t="shared" si="3"/>
        <v>7000</v>
      </c>
      <c r="L86" s="192"/>
    </row>
    <row r="87" spans="1:12">
      <c r="A87" s="97">
        <v>65</v>
      </c>
      <c r="B87" s="51">
        <v>7326199009</v>
      </c>
      <c r="C87" s="98" t="s">
        <v>23</v>
      </c>
      <c r="D87" s="102" t="s">
        <v>72</v>
      </c>
      <c r="E87" s="54" t="s">
        <v>73</v>
      </c>
      <c r="F87" s="54">
        <v>2000</v>
      </c>
      <c r="G87" s="292"/>
      <c r="H87" s="77">
        <v>26.5</v>
      </c>
      <c r="I87" s="100">
        <v>27</v>
      </c>
      <c r="J87" s="44">
        <v>8.5</v>
      </c>
      <c r="K87" s="101">
        <f t="shared" si="3"/>
        <v>17000</v>
      </c>
      <c r="L87" s="192"/>
    </row>
    <row r="88" spans="1:12">
      <c r="A88" s="97">
        <v>66</v>
      </c>
      <c r="B88" s="51">
        <v>4901100000</v>
      </c>
      <c r="C88" s="98" t="s">
        <v>23</v>
      </c>
      <c r="D88" s="102" t="s">
        <v>42</v>
      </c>
      <c r="E88" s="54" t="s">
        <v>58</v>
      </c>
      <c r="F88" s="54">
        <v>2000</v>
      </c>
      <c r="G88" s="292"/>
      <c r="H88" s="77">
        <v>2.2000000000000002</v>
      </c>
      <c r="I88" s="100">
        <v>2.2999999999999998</v>
      </c>
      <c r="J88" s="44">
        <v>0.5</v>
      </c>
      <c r="K88" s="101">
        <f t="shared" si="3"/>
        <v>1000</v>
      </c>
      <c r="L88" s="192"/>
    </row>
    <row r="89" spans="1:12">
      <c r="A89" s="97">
        <v>67</v>
      </c>
      <c r="B89" s="103">
        <v>8544429009</v>
      </c>
      <c r="C89" s="98" t="s">
        <v>23</v>
      </c>
      <c r="D89" s="102" t="s">
        <v>98</v>
      </c>
      <c r="E89" s="53" t="s">
        <v>99</v>
      </c>
      <c r="F89" s="54">
        <v>1000</v>
      </c>
      <c r="G89" s="292"/>
      <c r="H89" s="77">
        <v>6</v>
      </c>
      <c r="I89" s="100">
        <v>6.2</v>
      </c>
      <c r="J89" s="45">
        <v>1</v>
      </c>
      <c r="K89" s="101">
        <f t="shared" si="3"/>
        <v>1000</v>
      </c>
      <c r="L89" s="192"/>
    </row>
    <row r="90" spans="1:12">
      <c r="A90" s="97">
        <v>68</v>
      </c>
      <c r="B90" s="51">
        <v>8537109800</v>
      </c>
      <c r="C90" s="98" t="s">
        <v>23</v>
      </c>
      <c r="D90" s="41" t="s">
        <v>74</v>
      </c>
      <c r="E90" s="54" t="s">
        <v>75</v>
      </c>
      <c r="F90" s="54">
        <v>1000</v>
      </c>
      <c r="G90" s="292"/>
      <c r="H90" s="77">
        <v>10.199999999999999</v>
      </c>
      <c r="I90" s="100">
        <v>11</v>
      </c>
      <c r="J90" s="44">
        <v>5</v>
      </c>
      <c r="K90" s="101">
        <f t="shared" si="3"/>
        <v>5000</v>
      </c>
      <c r="L90" s="192"/>
    </row>
    <row r="91" spans="1:12">
      <c r="A91" s="97">
        <v>69</v>
      </c>
      <c r="B91" s="49">
        <v>8544429009</v>
      </c>
      <c r="C91" s="98" t="s">
        <v>23</v>
      </c>
      <c r="D91" s="41" t="s">
        <v>78</v>
      </c>
      <c r="E91" s="54" t="s">
        <v>79</v>
      </c>
      <c r="F91" s="54">
        <v>1000</v>
      </c>
      <c r="G91" s="292"/>
      <c r="H91" s="77">
        <v>0.8</v>
      </c>
      <c r="I91" s="100">
        <v>0.9</v>
      </c>
      <c r="J91" s="44">
        <v>2</v>
      </c>
      <c r="K91" s="101">
        <f t="shared" si="3"/>
        <v>2000</v>
      </c>
      <c r="L91" s="192"/>
    </row>
    <row r="92" spans="1:12">
      <c r="A92" s="97">
        <v>70</v>
      </c>
      <c r="B92" s="49">
        <v>8544429009</v>
      </c>
      <c r="C92" s="98" t="s">
        <v>23</v>
      </c>
      <c r="D92" s="102" t="s">
        <v>76</v>
      </c>
      <c r="E92" s="54" t="s">
        <v>77</v>
      </c>
      <c r="F92" s="54">
        <v>1000</v>
      </c>
      <c r="G92" s="292"/>
      <c r="H92" s="77">
        <v>0.5</v>
      </c>
      <c r="I92" s="100">
        <v>0.6</v>
      </c>
      <c r="J92" s="44">
        <v>2</v>
      </c>
      <c r="K92" s="101">
        <f t="shared" si="3"/>
        <v>2000</v>
      </c>
      <c r="L92" s="192"/>
    </row>
    <row r="93" spans="1:12">
      <c r="A93" s="97">
        <v>71</v>
      </c>
      <c r="B93" s="51">
        <v>7318149100</v>
      </c>
      <c r="C93" s="98" t="s">
        <v>23</v>
      </c>
      <c r="D93" s="102" t="s">
        <v>143</v>
      </c>
      <c r="E93" s="54" t="s">
        <v>95</v>
      </c>
      <c r="F93" s="54">
        <v>5000</v>
      </c>
      <c r="G93" s="292"/>
      <c r="H93" s="77">
        <v>9.5</v>
      </c>
      <c r="I93" s="100">
        <v>10</v>
      </c>
      <c r="J93" s="44">
        <v>0.5</v>
      </c>
      <c r="K93" s="101">
        <f t="shared" si="3"/>
        <v>2500</v>
      </c>
      <c r="L93" s="192"/>
    </row>
    <row r="94" spans="1:12">
      <c r="A94" s="97">
        <v>72</v>
      </c>
      <c r="B94" s="51">
        <v>7318149100</v>
      </c>
      <c r="C94" s="98" t="s">
        <v>23</v>
      </c>
      <c r="D94" s="102" t="s">
        <v>115</v>
      </c>
      <c r="E94" s="54" t="s">
        <v>116</v>
      </c>
      <c r="F94" s="54">
        <v>4000</v>
      </c>
      <c r="G94" s="292"/>
      <c r="H94" s="77">
        <v>7.6</v>
      </c>
      <c r="I94" s="100">
        <v>7.7</v>
      </c>
      <c r="J94" s="44">
        <v>0.5</v>
      </c>
      <c r="K94" s="101">
        <f t="shared" si="3"/>
        <v>2000</v>
      </c>
      <c r="L94" s="192"/>
    </row>
    <row r="95" spans="1:12">
      <c r="A95" s="97">
        <v>73</v>
      </c>
      <c r="B95" s="51">
        <v>7318149100</v>
      </c>
      <c r="C95" s="98" t="s">
        <v>23</v>
      </c>
      <c r="D95" s="102" t="s">
        <v>117</v>
      </c>
      <c r="E95" s="54" t="s">
        <v>80</v>
      </c>
      <c r="F95" s="54">
        <v>5000</v>
      </c>
      <c r="G95" s="292"/>
      <c r="H95" s="77">
        <v>9.4</v>
      </c>
      <c r="I95" s="100">
        <v>9.5</v>
      </c>
      <c r="J95" s="44">
        <v>0.5</v>
      </c>
      <c r="K95" s="101">
        <f t="shared" si="3"/>
        <v>2500</v>
      </c>
      <c r="L95" s="192"/>
    </row>
    <row r="96" spans="1:12">
      <c r="A96" s="97">
        <v>74</v>
      </c>
      <c r="B96" s="51">
        <v>7318149100</v>
      </c>
      <c r="C96" s="98" t="s">
        <v>23</v>
      </c>
      <c r="D96" s="102" t="s">
        <v>118</v>
      </c>
      <c r="E96" s="54" t="s">
        <v>119</v>
      </c>
      <c r="F96" s="54">
        <v>1000</v>
      </c>
      <c r="G96" s="292"/>
      <c r="H96" s="77">
        <v>1.9</v>
      </c>
      <c r="I96" s="100">
        <v>2</v>
      </c>
      <c r="J96" s="44">
        <v>0.5</v>
      </c>
      <c r="K96" s="101">
        <f t="shared" si="3"/>
        <v>500</v>
      </c>
      <c r="L96" s="192"/>
    </row>
    <row r="97" spans="1:12">
      <c r="A97" s="97">
        <v>75</v>
      </c>
      <c r="B97" s="51">
        <v>7318149100</v>
      </c>
      <c r="C97" s="98" t="s">
        <v>23</v>
      </c>
      <c r="D97" s="102" t="s">
        <v>120</v>
      </c>
      <c r="E97" s="54" t="s">
        <v>100</v>
      </c>
      <c r="F97" s="54">
        <v>4000</v>
      </c>
      <c r="G97" s="292"/>
      <c r="H97" s="77">
        <v>7.6</v>
      </c>
      <c r="I97" s="100">
        <v>7.7</v>
      </c>
      <c r="J97" s="44">
        <v>0.5</v>
      </c>
      <c r="K97" s="101">
        <f t="shared" si="3"/>
        <v>2000</v>
      </c>
      <c r="L97" s="192"/>
    </row>
    <row r="98" spans="1:12">
      <c r="A98" s="97">
        <v>76</v>
      </c>
      <c r="B98" s="51">
        <v>4901100000</v>
      </c>
      <c r="C98" s="98" t="s">
        <v>23</v>
      </c>
      <c r="D98" s="102" t="s">
        <v>81</v>
      </c>
      <c r="E98" s="39" t="s">
        <v>82</v>
      </c>
      <c r="F98" s="54">
        <v>2000</v>
      </c>
      <c r="G98" s="292"/>
      <c r="H98" s="77">
        <v>3</v>
      </c>
      <c r="I98" s="100">
        <v>3.2</v>
      </c>
      <c r="J98" s="45">
        <v>0.5</v>
      </c>
      <c r="K98" s="101">
        <f t="shared" si="3"/>
        <v>1000</v>
      </c>
      <c r="L98" s="192"/>
    </row>
    <row r="99" spans="1:12">
      <c r="A99" s="97">
        <v>77</v>
      </c>
      <c r="B99" s="51">
        <v>4901100000</v>
      </c>
      <c r="C99" s="98" t="s">
        <v>23</v>
      </c>
      <c r="D99" s="102" t="s">
        <v>83</v>
      </c>
      <c r="E99" s="54" t="s">
        <v>84</v>
      </c>
      <c r="F99" s="54">
        <v>1000</v>
      </c>
      <c r="G99" s="292"/>
      <c r="H99" s="77">
        <v>1.8</v>
      </c>
      <c r="I99" s="100">
        <v>1.9</v>
      </c>
      <c r="J99" s="44">
        <v>1</v>
      </c>
      <c r="K99" s="101">
        <f t="shared" si="3"/>
        <v>1000</v>
      </c>
      <c r="L99" s="192"/>
    </row>
    <row r="100" spans="1:12">
      <c r="A100" s="97">
        <v>78</v>
      </c>
      <c r="B100" s="51">
        <v>4901100000</v>
      </c>
      <c r="C100" s="98" t="s">
        <v>23</v>
      </c>
      <c r="D100" s="102" t="s">
        <v>85</v>
      </c>
      <c r="E100" s="39" t="s">
        <v>86</v>
      </c>
      <c r="F100" s="54">
        <v>1000</v>
      </c>
      <c r="G100" s="292"/>
      <c r="H100" s="77">
        <v>2.1</v>
      </c>
      <c r="I100" s="100">
        <v>2.2000000000000002</v>
      </c>
      <c r="J100" s="44">
        <v>1</v>
      </c>
      <c r="K100" s="101">
        <f t="shared" si="3"/>
        <v>1000</v>
      </c>
      <c r="L100" s="192"/>
    </row>
    <row r="101" spans="1:12">
      <c r="A101" s="97">
        <v>79</v>
      </c>
      <c r="B101" s="51">
        <v>4901100000</v>
      </c>
      <c r="C101" s="98" t="s">
        <v>23</v>
      </c>
      <c r="D101" s="102" t="s">
        <v>87</v>
      </c>
      <c r="E101" s="54" t="s">
        <v>88</v>
      </c>
      <c r="F101" s="54">
        <v>1000</v>
      </c>
      <c r="G101" s="292"/>
      <c r="H101" s="77">
        <v>4.4000000000000004</v>
      </c>
      <c r="I101" s="100">
        <v>4.5</v>
      </c>
      <c r="J101" s="45">
        <v>3</v>
      </c>
      <c r="K101" s="101">
        <f t="shared" si="3"/>
        <v>3000</v>
      </c>
      <c r="L101" s="192"/>
    </row>
    <row r="102" spans="1:12">
      <c r="A102" s="97">
        <v>80</v>
      </c>
      <c r="B102" s="51">
        <v>4901100000</v>
      </c>
      <c r="C102" s="98" t="s">
        <v>23</v>
      </c>
      <c r="D102" s="102" t="s">
        <v>89</v>
      </c>
      <c r="E102" s="104" t="s">
        <v>90</v>
      </c>
      <c r="F102" s="54">
        <v>1000</v>
      </c>
      <c r="G102" s="292"/>
      <c r="H102" s="77">
        <v>37</v>
      </c>
      <c r="I102" s="100">
        <v>37.5</v>
      </c>
      <c r="J102" s="45">
        <v>10</v>
      </c>
      <c r="K102" s="101">
        <f t="shared" si="3"/>
        <v>10000</v>
      </c>
      <c r="L102" s="192"/>
    </row>
    <row r="103" spans="1:12">
      <c r="A103" s="97">
        <v>81</v>
      </c>
      <c r="B103" s="50">
        <v>3923210000</v>
      </c>
      <c r="C103" s="98" t="s">
        <v>23</v>
      </c>
      <c r="D103" s="102" t="s">
        <v>47</v>
      </c>
      <c r="E103" s="104" t="s">
        <v>91</v>
      </c>
      <c r="F103" s="54">
        <v>1000</v>
      </c>
      <c r="G103" s="292"/>
      <c r="H103" s="77">
        <v>7.2</v>
      </c>
      <c r="I103" s="100">
        <v>7.3</v>
      </c>
      <c r="J103" s="44">
        <v>1</v>
      </c>
      <c r="K103" s="101">
        <f t="shared" si="3"/>
        <v>1000</v>
      </c>
      <c r="L103" s="192"/>
    </row>
    <row r="104" spans="1:12">
      <c r="A104" s="97">
        <v>82</v>
      </c>
      <c r="B104" s="105">
        <v>8506808000</v>
      </c>
      <c r="C104" s="98" t="s">
        <v>23</v>
      </c>
      <c r="D104" s="102" t="s">
        <v>92</v>
      </c>
      <c r="E104" s="39" t="s">
        <v>93</v>
      </c>
      <c r="F104" s="54">
        <v>2000</v>
      </c>
      <c r="G104" s="292"/>
      <c r="H104" s="77">
        <v>13</v>
      </c>
      <c r="I104" s="100">
        <v>13.5</v>
      </c>
      <c r="J104" s="72">
        <v>1</v>
      </c>
      <c r="K104" s="101">
        <f t="shared" si="3"/>
        <v>2000</v>
      </c>
      <c r="L104" s="192"/>
    </row>
    <row r="105" spans="1:12">
      <c r="A105" s="293" t="s">
        <v>94</v>
      </c>
      <c r="B105" s="293"/>
      <c r="C105" s="293"/>
      <c r="D105" s="293"/>
      <c r="E105" s="294"/>
      <c r="F105" s="106">
        <f>SUM(F84:F104)</f>
        <v>39000</v>
      </c>
      <c r="G105" s="96">
        <f>SUM(G84)</f>
        <v>43</v>
      </c>
      <c r="H105" s="107">
        <f>SUM(H84:H104)</f>
        <v>841.10000000000014</v>
      </c>
      <c r="I105" s="107">
        <f>SUM(I84:I104)</f>
        <v>1049.4000000000003</v>
      </c>
      <c r="J105" s="108"/>
      <c r="K105" s="109">
        <f>SUM(K84:K104)</f>
        <v>134500</v>
      </c>
      <c r="L105" s="192"/>
    </row>
    <row r="106" spans="1:12">
      <c r="A106" s="299" t="s">
        <v>138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192"/>
    </row>
    <row r="107" spans="1:12" ht="25.5">
      <c r="A107" s="97">
        <v>83</v>
      </c>
      <c r="B107" s="51">
        <v>8537109800</v>
      </c>
      <c r="C107" s="98" t="s">
        <v>23</v>
      </c>
      <c r="D107" s="102" t="s">
        <v>121</v>
      </c>
      <c r="E107" s="54" t="s">
        <v>122</v>
      </c>
      <c r="F107" s="54">
        <v>1000</v>
      </c>
      <c r="G107" s="291">
        <v>111</v>
      </c>
      <c r="H107" s="77">
        <v>420.1</v>
      </c>
      <c r="I107" s="100">
        <v>523.1</v>
      </c>
      <c r="J107" s="100">
        <v>178.93</v>
      </c>
      <c r="K107" s="101">
        <f t="shared" ref="K107:K128" si="4">F107*J107</f>
        <v>178930</v>
      </c>
      <c r="L107" s="192"/>
    </row>
    <row r="108" spans="1:12">
      <c r="A108" s="97">
        <v>84</v>
      </c>
      <c r="B108" s="51">
        <v>8537109800</v>
      </c>
      <c r="C108" s="98" t="s">
        <v>23</v>
      </c>
      <c r="D108" s="102" t="s">
        <v>66</v>
      </c>
      <c r="E108" s="54" t="s">
        <v>67</v>
      </c>
      <c r="F108" s="54">
        <v>1000</v>
      </c>
      <c r="G108" s="292"/>
      <c r="H108" s="99">
        <v>361.5</v>
      </c>
      <c r="I108" s="100">
        <v>511.92</v>
      </c>
      <c r="J108" s="44">
        <v>10</v>
      </c>
      <c r="K108" s="101">
        <f t="shared" si="4"/>
        <v>10000</v>
      </c>
      <c r="L108" s="192"/>
    </row>
    <row r="109" spans="1:12" ht="25.5">
      <c r="A109" s="97">
        <v>85</v>
      </c>
      <c r="B109" s="103">
        <v>8543708000</v>
      </c>
      <c r="C109" s="98" t="s">
        <v>23</v>
      </c>
      <c r="D109" s="102" t="s">
        <v>68</v>
      </c>
      <c r="E109" s="54" t="s">
        <v>69</v>
      </c>
      <c r="F109" s="54">
        <v>1000</v>
      </c>
      <c r="G109" s="292"/>
      <c r="H109" s="77">
        <v>48.5</v>
      </c>
      <c r="I109" s="100">
        <v>49</v>
      </c>
      <c r="J109" s="44">
        <v>22</v>
      </c>
      <c r="K109" s="101">
        <f t="shared" si="4"/>
        <v>22000</v>
      </c>
      <c r="L109" s="192"/>
    </row>
    <row r="110" spans="1:12">
      <c r="A110" s="97">
        <v>86</v>
      </c>
      <c r="B110" s="103">
        <v>8544429009</v>
      </c>
      <c r="C110" s="98" t="s">
        <v>23</v>
      </c>
      <c r="D110" s="102" t="s">
        <v>70</v>
      </c>
      <c r="E110" s="54" t="s">
        <v>71</v>
      </c>
      <c r="F110" s="54">
        <v>1000</v>
      </c>
      <c r="G110" s="292"/>
      <c r="H110" s="77">
        <v>72.2</v>
      </c>
      <c r="I110" s="100">
        <v>73</v>
      </c>
      <c r="J110" s="44">
        <v>8</v>
      </c>
      <c r="K110" s="101">
        <f t="shared" si="4"/>
        <v>8000</v>
      </c>
      <c r="L110" s="192"/>
    </row>
    <row r="111" spans="1:12">
      <c r="A111" s="97">
        <v>87</v>
      </c>
      <c r="B111" s="51">
        <v>7326199009</v>
      </c>
      <c r="C111" s="98" t="s">
        <v>23</v>
      </c>
      <c r="D111" s="102" t="s">
        <v>72</v>
      </c>
      <c r="E111" s="54" t="s">
        <v>73</v>
      </c>
      <c r="F111" s="54">
        <v>2000</v>
      </c>
      <c r="G111" s="292"/>
      <c r="H111" s="77">
        <v>26.1</v>
      </c>
      <c r="I111" s="100">
        <v>27.1</v>
      </c>
      <c r="J111" s="44">
        <v>9</v>
      </c>
      <c r="K111" s="101">
        <f t="shared" si="4"/>
        <v>18000</v>
      </c>
      <c r="L111" s="192"/>
    </row>
    <row r="112" spans="1:12">
      <c r="A112" s="97">
        <v>88</v>
      </c>
      <c r="B112" s="51">
        <v>4901100000</v>
      </c>
      <c r="C112" s="98" t="s">
        <v>23</v>
      </c>
      <c r="D112" s="102" t="s">
        <v>42</v>
      </c>
      <c r="E112" s="53" t="s">
        <v>58</v>
      </c>
      <c r="F112" s="54">
        <v>2000</v>
      </c>
      <c r="G112" s="292"/>
      <c r="H112" s="77">
        <v>2.2000000000000002</v>
      </c>
      <c r="I112" s="100">
        <v>2.2999999999999998</v>
      </c>
      <c r="J112" s="45">
        <v>0.5</v>
      </c>
      <c r="K112" s="101">
        <f t="shared" si="4"/>
        <v>1000</v>
      </c>
      <c r="L112" s="192"/>
    </row>
    <row r="113" spans="1:12">
      <c r="A113" s="97">
        <v>89</v>
      </c>
      <c r="B113" s="51">
        <v>8537109800</v>
      </c>
      <c r="C113" s="98" t="s">
        <v>23</v>
      </c>
      <c r="D113" s="41" t="s">
        <v>74</v>
      </c>
      <c r="E113" s="54" t="s">
        <v>75</v>
      </c>
      <c r="F113" s="54">
        <v>1000</v>
      </c>
      <c r="G113" s="292"/>
      <c r="H113" s="77">
        <v>10.199999999999999</v>
      </c>
      <c r="I113" s="100">
        <v>11</v>
      </c>
      <c r="J113" s="44">
        <v>5</v>
      </c>
      <c r="K113" s="101">
        <f t="shared" si="4"/>
        <v>5000</v>
      </c>
      <c r="L113" s="192"/>
    </row>
    <row r="114" spans="1:12">
      <c r="A114" s="97">
        <v>90</v>
      </c>
      <c r="B114" s="49">
        <v>8544429009</v>
      </c>
      <c r="C114" s="98" t="s">
        <v>23</v>
      </c>
      <c r="D114" s="41" t="s">
        <v>76</v>
      </c>
      <c r="E114" s="54" t="s">
        <v>77</v>
      </c>
      <c r="F114" s="54">
        <v>1000</v>
      </c>
      <c r="G114" s="292"/>
      <c r="H114" s="77">
        <v>0.8</v>
      </c>
      <c r="I114" s="100">
        <v>0.9</v>
      </c>
      <c r="J114" s="44">
        <v>2</v>
      </c>
      <c r="K114" s="101">
        <f t="shared" si="4"/>
        <v>2000</v>
      </c>
      <c r="L114" s="192"/>
    </row>
    <row r="115" spans="1:12">
      <c r="A115" s="97">
        <v>91</v>
      </c>
      <c r="B115" s="49">
        <v>8544429009</v>
      </c>
      <c r="C115" s="98" t="s">
        <v>23</v>
      </c>
      <c r="D115" s="102" t="s">
        <v>78</v>
      </c>
      <c r="E115" s="54" t="s">
        <v>79</v>
      </c>
      <c r="F115" s="54">
        <v>1000</v>
      </c>
      <c r="G115" s="292"/>
      <c r="H115" s="77">
        <v>0.5</v>
      </c>
      <c r="I115" s="100">
        <v>0.6</v>
      </c>
      <c r="J115" s="44">
        <v>2</v>
      </c>
      <c r="K115" s="101">
        <f t="shared" si="4"/>
        <v>2000</v>
      </c>
      <c r="L115" s="192"/>
    </row>
    <row r="116" spans="1:12">
      <c r="A116" s="97">
        <v>92</v>
      </c>
      <c r="B116" s="51">
        <v>7318149100</v>
      </c>
      <c r="C116" s="98" t="s">
        <v>23</v>
      </c>
      <c r="D116" s="102" t="s">
        <v>139</v>
      </c>
      <c r="E116" s="54" t="s">
        <v>140</v>
      </c>
      <c r="F116" s="54">
        <v>4000</v>
      </c>
      <c r="G116" s="292"/>
      <c r="H116" s="77">
        <v>7.6</v>
      </c>
      <c r="I116" s="100">
        <v>7.7</v>
      </c>
      <c r="J116" s="44">
        <v>0.5</v>
      </c>
      <c r="K116" s="101">
        <f t="shared" si="4"/>
        <v>2000</v>
      </c>
      <c r="L116" s="192"/>
    </row>
    <row r="117" spans="1:12">
      <c r="A117" s="97">
        <v>93</v>
      </c>
      <c r="B117" s="51">
        <v>7318149100</v>
      </c>
      <c r="C117" s="98" t="s">
        <v>23</v>
      </c>
      <c r="D117" s="102" t="s">
        <v>141</v>
      </c>
      <c r="E117" s="54" t="s">
        <v>142</v>
      </c>
      <c r="F117" s="54">
        <v>4000</v>
      </c>
      <c r="G117" s="292"/>
      <c r="H117" s="77">
        <v>7.6</v>
      </c>
      <c r="I117" s="100">
        <v>7.7</v>
      </c>
      <c r="J117" s="44">
        <v>0.5</v>
      </c>
      <c r="K117" s="101">
        <f t="shared" si="4"/>
        <v>2000</v>
      </c>
      <c r="L117" s="192"/>
    </row>
    <row r="118" spans="1:12">
      <c r="A118" s="97">
        <v>94</v>
      </c>
      <c r="B118" s="51">
        <v>7318149100</v>
      </c>
      <c r="C118" s="98" t="s">
        <v>23</v>
      </c>
      <c r="D118" s="102" t="s">
        <v>143</v>
      </c>
      <c r="E118" s="54" t="s">
        <v>95</v>
      </c>
      <c r="F118" s="54">
        <v>9000</v>
      </c>
      <c r="G118" s="292"/>
      <c r="H118" s="77">
        <v>17.100000000000001</v>
      </c>
      <c r="I118" s="100">
        <v>17.2</v>
      </c>
      <c r="J118" s="44">
        <v>0.5</v>
      </c>
      <c r="K118" s="101">
        <f t="shared" si="4"/>
        <v>4500</v>
      </c>
      <c r="L118" s="192"/>
    </row>
    <row r="119" spans="1:12">
      <c r="A119" s="97">
        <v>95</v>
      </c>
      <c r="B119" s="51">
        <v>7318149100</v>
      </c>
      <c r="C119" s="98" t="s">
        <v>23</v>
      </c>
      <c r="D119" s="102" t="s">
        <v>144</v>
      </c>
      <c r="E119" s="54" t="s">
        <v>145</v>
      </c>
      <c r="F119" s="54">
        <v>2000</v>
      </c>
      <c r="G119" s="292"/>
      <c r="H119" s="77">
        <v>3.5</v>
      </c>
      <c r="I119" s="100">
        <v>3.6</v>
      </c>
      <c r="J119" s="44">
        <v>0.5</v>
      </c>
      <c r="K119" s="101">
        <f t="shared" si="4"/>
        <v>1000</v>
      </c>
      <c r="L119" s="192"/>
    </row>
    <row r="120" spans="1:12">
      <c r="A120" s="97">
        <v>96</v>
      </c>
      <c r="B120" s="51">
        <v>7318149100</v>
      </c>
      <c r="C120" s="98" t="s">
        <v>23</v>
      </c>
      <c r="D120" s="102" t="s">
        <v>115</v>
      </c>
      <c r="E120" s="54" t="s">
        <v>116</v>
      </c>
      <c r="F120" s="54">
        <v>5000</v>
      </c>
      <c r="G120" s="292"/>
      <c r="H120" s="77">
        <v>4.2</v>
      </c>
      <c r="I120" s="100">
        <v>4.3</v>
      </c>
      <c r="J120" s="44">
        <v>0.5</v>
      </c>
      <c r="K120" s="101">
        <f t="shared" si="4"/>
        <v>2500</v>
      </c>
      <c r="L120" s="192"/>
    </row>
    <row r="121" spans="1:12">
      <c r="A121" s="97">
        <v>97</v>
      </c>
      <c r="B121" s="51">
        <v>7318149100</v>
      </c>
      <c r="C121" s="98" t="s">
        <v>23</v>
      </c>
      <c r="D121" s="102" t="s">
        <v>117</v>
      </c>
      <c r="E121" s="39" t="s">
        <v>80</v>
      </c>
      <c r="F121" s="54">
        <v>1000</v>
      </c>
      <c r="G121" s="292"/>
      <c r="H121" s="77">
        <v>1.9</v>
      </c>
      <c r="I121" s="100">
        <v>2</v>
      </c>
      <c r="J121" s="45">
        <v>0.5</v>
      </c>
      <c r="K121" s="101">
        <f t="shared" si="4"/>
        <v>500</v>
      </c>
      <c r="L121" s="192"/>
    </row>
    <row r="122" spans="1:12">
      <c r="A122" s="97">
        <v>98</v>
      </c>
      <c r="B122" s="51">
        <v>4901100000</v>
      </c>
      <c r="C122" s="98" t="s">
        <v>23</v>
      </c>
      <c r="D122" s="102" t="s">
        <v>81</v>
      </c>
      <c r="E122" s="54" t="s">
        <v>82</v>
      </c>
      <c r="F122" s="54">
        <v>2000</v>
      </c>
      <c r="G122" s="292"/>
      <c r="H122" s="77">
        <v>3</v>
      </c>
      <c r="I122" s="100">
        <v>3.2</v>
      </c>
      <c r="J122" s="44">
        <v>1</v>
      </c>
      <c r="K122" s="101">
        <f t="shared" si="4"/>
        <v>2000</v>
      </c>
      <c r="L122" s="192"/>
    </row>
    <row r="123" spans="1:12">
      <c r="A123" s="97">
        <v>99</v>
      </c>
      <c r="B123" s="51">
        <v>4901100000</v>
      </c>
      <c r="C123" s="98" t="s">
        <v>23</v>
      </c>
      <c r="D123" s="102" t="s">
        <v>83</v>
      </c>
      <c r="E123" s="39" t="s">
        <v>84</v>
      </c>
      <c r="F123" s="54">
        <v>1000</v>
      </c>
      <c r="G123" s="292"/>
      <c r="H123" s="77">
        <v>1.8</v>
      </c>
      <c r="I123" s="100">
        <v>1.9</v>
      </c>
      <c r="J123" s="44">
        <v>1</v>
      </c>
      <c r="K123" s="101">
        <f t="shared" si="4"/>
        <v>1000</v>
      </c>
      <c r="L123" s="192"/>
    </row>
    <row r="124" spans="1:12">
      <c r="A124" s="97">
        <v>100</v>
      </c>
      <c r="B124" s="51">
        <v>4901100000</v>
      </c>
      <c r="C124" s="98" t="s">
        <v>23</v>
      </c>
      <c r="D124" s="102" t="s">
        <v>85</v>
      </c>
      <c r="E124" s="54" t="s">
        <v>86</v>
      </c>
      <c r="F124" s="54">
        <v>1000</v>
      </c>
      <c r="G124" s="292"/>
      <c r="H124" s="77">
        <v>2.1</v>
      </c>
      <c r="I124" s="100">
        <v>2.2000000000000002</v>
      </c>
      <c r="J124" s="45">
        <v>1</v>
      </c>
      <c r="K124" s="101">
        <f t="shared" si="4"/>
        <v>1000</v>
      </c>
      <c r="L124" s="192"/>
    </row>
    <row r="125" spans="1:12">
      <c r="A125" s="97">
        <v>101</v>
      </c>
      <c r="B125" s="51">
        <v>4901100000</v>
      </c>
      <c r="C125" s="98" t="s">
        <v>23</v>
      </c>
      <c r="D125" s="102" t="s">
        <v>87</v>
      </c>
      <c r="E125" s="104" t="s">
        <v>88</v>
      </c>
      <c r="F125" s="54">
        <v>1000</v>
      </c>
      <c r="G125" s="292"/>
      <c r="H125" s="77">
        <v>4.4000000000000004</v>
      </c>
      <c r="I125" s="100">
        <v>4.5</v>
      </c>
      <c r="J125" s="45">
        <v>3</v>
      </c>
      <c r="K125" s="101">
        <f t="shared" si="4"/>
        <v>3000</v>
      </c>
      <c r="L125" s="192"/>
    </row>
    <row r="126" spans="1:12">
      <c r="A126" s="97">
        <v>102</v>
      </c>
      <c r="B126" s="50">
        <v>4901100000</v>
      </c>
      <c r="C126" s="98" t="s">
        <v>23</v>
      </c>
      <c r="D126" s="102" t="s">
        <v>89</v>
      </c>
      <c r="E126" s="104" t="s">
        <v>90</v>
      </c>
      <c r="F126" s="54">
        <v>1000</v>
      </c>
      <c r="G126" s="292"/>
      <c r="H126" s="77">
        <v>37</v>
      </c>
      <c r="I126" s="100">
        <v>37.5</v>
      </c>
      <c r="J126" s="44">
        <v>10</v>
      </c>
      <c r="K126" s="101">
        <f t="shared" si="4"/>
        <v>10000</v>
      </c>
      <c r="L126" s="192"/>
    </row>
    <row r="127" spans="1:12">
      <c r="A127" s="97">
        <v>103</v>
      </c>
      <c r="B127" s="50">
        <v>3923210000</v>
      </c>
      <c r="C127" s="98" t="s">
        <v>23</v>
      </c>
      <c r="D127" s="102" t="s">
        <v>47</v>
      </c>
      <c r="E127" s="104" t="s">
        <v>91</v>
      </c>
      <c r="F127" s="54">
        <v>1000</v>
      </c>
      <c r="G127" s="292"/>
      <c r="H127" s="77">
        <v>7.2</v>
      </c>
      <c r="I127" s="100">
        <v>7.3</v>
      </c>
      <c r="J127" s="44">
        <v>1</v>
      </c>
      <c r="K127" s="101">
        <f t="shared" si="4"/>
        <v>1000</v>
      </c>
      <c r="L127" s="192"/>
    </row>
    <row r="128" spans="1:12">
      <c r="A128" s="97">
        <v>104</v>
      </c>
      <c r="B128" s="50">
        <v>8506808000</v>
      </c>
      <c r="C128" s="98" t="s">
        <v>23</v>
      </c>
      <c r="D128" s="102" t="s">
        <v>92</v>
      </c>
      <c r="E128" s="104" t="s">
        <v>93</v>
      </c>
      <c r="F128" s="54">
        <v>2000</v>
      </c>
      <c r="G128" s="292"/>
      <c r="H128" s="77">
        <v>13</v>
      </c>
      <c r="I128" s="100">
        <v>13.5</v>
      </c>
      <c r="J128" s="44">
        <v>1</v>
      </c>
      <c r="K128" s="101">
        <f t="shared" si="4"/>
        <v>2000</v>
      </c>
      <c r="L128" s="192"/>
    </row>
    <row r="129" spans="1:12">
      <c r="A129" s="293" t="s">
        <v>94</v>
      </c>
      <c r="B129" s="293"/>
      <c r="C129" s="293"/>
      <c r="D129" s="293"/>
      <c r="E129" s="294"/>
      <c r="F129" s="106">
        <f>SUM(F107:F128)</f>
        <v>45000</v>
      </c>
      <c r="G129" s="96">
        <f>SUM(G107)</f>
        <v>111</v>
      </c>
      <c r="H129" s="107">
        <f>SUM(H107:H128)</f>
        <v>1052.5000000000002</v>
      </c>
      <c r="I129" s="107">
        <f>SUM(I107:I128)</f>
        <v>1311.52</v>
      </c>
      <c r="J129" s="108"/>
      <c r="K129" s="109">
        <f>SUM(K107:K128)</f>
        <v>279430</v>
      </c>
      <c r="L129" s="192"/>
    </row>
    <row r="130" spans="1:12">
      <c r="A130" s="296" t="s">
        <v>146</v>
      </c>
      <c r="B130" s="296"/>
      <c r="C130" s="296"/>
      <c r="D130" s="296"/>
      <c r="E130" s="296"/>
      <c r="F130" s="296"/>
      <c r="G130" s="296"/>
      <c r="H130" s="296"/>
      <c r="I130" s="296"/>
      <c r="J130" s="296"/>
      <c r="K130" s="296"/>
      <c r="L130" s="192"/>
    </row>
    <row r="131" spans="1:12" ht="25.5">
      <c r="A131" s="97">
        <v>105</v>
      </c>
      <c r="B131" s="51">
        <v>8537109800</v>
      </c>
      <c r="C131" s="98" t="s">
        <v>23</v>
      </c>
      <c r="D131" s="54" t="s">
        <v>121</v>
      </c>
      <c r="E131" s="54" t="s">
        <v>122</v>
      </c>
      <c r="F131" s="54">
        <v>2000</v>
      </c>
      <c r="G131" s="291">
        <v>164</v>
      </c>
      <c r="H131" s="77">
        <v>631.25</v>
      </c>
      <c r="I131" s="39">
        <v>723.1</v>
      </c>
      <c r="J131" s="100">
        <v>277.7</v>
      </c>
      <c r="K131" s="101">
        <f t="shared" ref="K131:K153" si="5">F131*J131</f>
        <v>555400</v>
      </c>
      <c r="L131" s="192"/>
    </row>
    <row r="132" spans="1:12">
      <c r="A132" s="97">
        <v>106</v>
      </c>
      <c r="B132" s="51">
        <v>8537109800</v>
      </c>
      <c r="C132" s="98" t="s">
        <v>23</v>
      </c>
      <c r="D132" s="102" t="s">
        <v>66</v>
      </c>
      <c r="E132" s="54" t="s">
        <v>67</v>
      </c>
      <c r="F132" s="54">
        <v>2000</v>
      </c>
      <c r="G132" s="292"/>
      <c r="H132" s="99">
        <v>601.20000000000005</v>
      </c>
      <c r="I132" s="39">
        <v>703.1</v>
      </c>
      <c r="J132" s="100">
        <v>10</v>
      </c>
      <c r="K132" s="101">
        <f t="shared" si="5"/>
        <v>20000</v>
      </c>
      <c r="L132" s="192"/>
    </row>
    <row r="133" spans="1:12" ht="25.5">
      <c r="A133" s="97">
        <v>107</v>
      </c>
      <c r="B133" s="103">
        <v>8543708000</v>
      </c>
      <c r="C133" s="98" t="s">
        <v>23</v>
      </c>
      <c r="D133" s="102" t="s">
        <v>68</v>
      </c>
      <c r="E133" s="54" t="s">
        <v>69</v>
      </c>
      <c r="F133" s="54">
        <v>2000</v>
      </c>
      <c r="G133" s="292"/>
      <c r="H133" s="77">
        <v>96.58</v>
      </c>
      <c r="I133" s="39">
        <v>97.2</v>
      </c>
      <c r="J133" s="44">
        <v>22</v>
      </c>
      <c r="K133" s="101">
        <f t="shared" si="5"/>
        <v>44000</v>
      </c>
      <c r="L133" s="192"/>
    </row>
    <row r="134" spans="1:12">
      <c r="A134" s="97">
        <v>108</v>
      </c>
      <c r="B134" s="103">
        <v>8544429009</v>
      </c>
      <c r="C134" s="98" t="s">
        <v>23</v>
      </c>
      <c r="D134" s="102" t="s">
        <v>70</v>
      </c>
      <c r="E134" s="54" t="s">
        <v>71</v>
      </c>
      <c r="F134" s="54">
        <v>2000</v>
      </c>
      <c r="G134" s="292"/>
      <c r="H134" s="77">
        <v>144.4</v>
      </c>
      <c r="I134" s="39">
        <v>145.6</v>
      </c>
      <c r="J134" s="44">
        <v>8.1999999999999993</v>
      </c>
      <c r="K134" s="101">
        <f t="shared" si="5"/>
        <v>16400</v>
      </c>
      <c r="L134" s="192"/>
    </row>
    <row r="135" spans="1:12">
      <c r="A135" s="97">
        <v>109</v>
      </c>
      <c r="B135" s="51">
        <v>7326199009</v>
      </c>
      <c r="C135" s="98" t="s">
        <v>23</v>
      </c>
      <c r="D135" s="102" t="s">
        <v>72</v>
      </c>
      <c r="E135" s="54" t="s">
        <v>73</v>
      </c>
      <c r="F135" s="54">
        <v>4000</v>
      </c>
      <c r="G135" s="292"/>
      <c r="H135" s="77">
        <v>52.5</v>
      </c>
      <c r="I135" s="39">
        <v>53.7</v>
      </c>
      <c r="J135" s="44">
        <v>9.5</v>
      </c>
      <c r="K135" s="101">
        <f t="shared" si="5"/>
        <v>38000</v>
      </c>
      <c r="L135" s="192"/>
    </row>
    <row r="136" spans="1:12">
      <c r="A136" s="97">
        <v>110</v>
      </c>
      <c r="B136" s="51">
        <v>4901100000</v>
      </c>
      <c r="C136" s="98" t="s">
        <v>23</v>
      </c>
      <c r="D136" s="102" t="s">
        <v>42</v>
      </c>
      <c r="E136" s="53" t="s">
        <v>58</v>
      </c>
      <c r="F136" s="54">
        <v>4000</v>
      </c>
      <c r="G136" s="292"/>
      <c r="H136" s="77">
        <v>2.2000000000000002</v>
      </c>
      <c r="I136" s="39">
        <v>2.2999999999999998</v>
      </c>
      <c r="J136" s="45">
        <v>0.5</v>
      </c>
      <c r="K136" s="101">
        <f t="shared" si="5"/>
        <v>2000</v>
      </c>
      <c r="L136" s="192"/>
    </row>
    <row r="137" spans="1:12">
      <c r="A137" s="97">
        <v>111</v>
      </c>
      <c r="B137" s="49">
        <v>8544429009</v>
      </c>
      <c r="C137" s="98" t="s">
        <v>23</v>
      </c>
      <c r="D137" s="41" t="s">
        <v>98</v>
      </c>
      <c r="E137" s="54" t="s">
        <v>99</v>
      </c>
      <c r="F137" s="54">
        <v>2000</v>
      </c>
      <c r="G137" s="292"/>
      <c r="H137" s="77">
        <v>2</v>
      </c>
      <c r="I137" s="39">
        <v>2.2000000000000002</v>
      </c>
      <c r="J137" s="44">
        <v>1</v>
      </c>
      <c r="K137" s="101">
        <f t="shared" si="5"/>
        <v>2000</v>
      </c>
      <c r="L137" s="192"/>
    </row>
    <row r="138" spans="1:12">
      <c r="A138" s="97">
        <v>112</v>
      </c>
      <c r="B138" s="51">
        <v>8537109800</v>
      </c>
      <c r="C138" s="98" t="s">
        <v>23</v>
      </c>
      <c r="D138" s="102" t="s">
        <v>74</v>
      </c>
      <c r="E138" s="54" t="s">
        <v>75</v>
      </c>
      <c r="F138" s="54">
        <v>2000</v>
      </c>
      <c r="G138" s="292"/>
      <c r="H138" s="77">
        <v>20.5</v>
      </c>
      <c r="I138" s="39">
        <v>21.1</v>
      </c>
      <c r="J138" s="44">
        <v>5</v>
      </c>
      <c r="K138" s="101">
        <f t="shared" si="5"/>
        <v>10000</v>
      </c>
      <c r="L138" s="192"/>
    </row>
    <row r="139" spans="1:12">
      <c r="A139" s="97">
        <v>113</v>
      </c>
      <c r="B139" s="103">
        <v>8544429009</v>
      </c>
      <c r="C139" s="98" t="s">
        <v>23</v>
      </c>
      <c r="D139" s="102" t="s">
        <v>76</v>
      </c>
      <c r="E139" s="54" t="s">
        <v>77</v>
      </c>
      <c r="F139" s="54">
        <v>2000</v>
      </c>
      <c r="G139" s="292"/>
      <c r="H139" s="77">
        <v>1.1000000000000001</v>
      </c>
      <c r="I139" s="39">
        <v>1.2</v>
      </c>
      <c r="J139" s="44">
        <v>2</v>
      </c>
      <c r="K139" s="101">
        <f t="shared" si="5"/>
        <v>4000</v>
      </c>
      <c r="L139" s="192"/>
    </row>
    <row r="140" spans="1:12">
      <c r="A140" s="97">
        <v>114</v>
      </c>
      <c r="B140" s="103">
        <v>8544429009</v>
      </c>
      <c r="C140" s="98" t="s">
        <v>23</v>
      </c>
      <c r="D140" s="102" t="s">
        <v>78</v>
      </c>
      <c r="E140" s="54" t="s">
        <v>79</v>
      </c>
      <c r="F140" s="54">
        <v>2000</v>
      </c>
      <c r="G140" s="292"/>
      <c r="H140" s="77">
        <v>1.3</v>
      </c>
      <c r="I140" s="39">
        <v>1.4</v>
      </c>
      <c r="J140" s="44">
        <v>2</v>
      </c>
      <c r="K140" s="101">
        <f t="shared" si="5"/>
        <v>4000</v>
      </c>
      <c r="L140" s="192"/>
    </row>
    <row r="141" spans="1:12">
      <c r="A141" s="97">
        <v>115</v>
      </c>
      <c r="B141" s="51">
        <v>7318149100</v>
      </c>
      <c r="C141" s="98" t="s">
        <v>23</v>
      </c>
      <c r="D141" s="102" t="s">
        <v>147</v>
      </c>
      <c r="E141" s="54" t="s">
        <v>148</v>
      </c>
      <c r="F141" s="54">
        <v>8000</v>
      </c>
      <c r="G141" s="292"/>
      <c r="H141" s="77">
        <v>15.2</v>
      </c>
      <c r="I141" s="39">
        <v>16</v>
      </c>
      <c r="J141" s="44">
        <v>0.5</v>
      </c>
      <c r="K141" s="101">
        <f t="shared" si="5"/>
        <v>4000</v>
      </c>
      <c r="L141" s="192"/>
    </row>
    <row r="142" spans="1:12">
      <c r="A142" s="97">
        <v>116</v>
      </c>
      <c r="B142" s="51">
        <v>7318149100</v>
      </c>
      <c r="C142" s="98" t="s">
        <v>23</v>
      </c>
      <c r="D142" s="102" t="s">
        <v>126</v>
      </c>
      <c r="E142" s="54" t="s">
        <v>127</v>
      </c>
      <c r="F142" s="54">
        <v>4000</v>
      </c>
      <c r="G142" s="292"/>
      <c r="H142" s="77">
        <v>7.6</v>
      </c>
      <c r="I142" s="39">
        <v>7.7</v>
      </c>
      <c r="J142" s="44">
        <v>0.5</v>
      </c>
      <c r="K142" s="101">
        <f t="shared" si="5"/>
        <v>2000</v>
      </c>
      <c r="L142" s="192"/>
    </row>
    <row r="143" spans="1:12">
      <c r="A143" s="97">
        <v>117</v>
      </c>
      <c r="B143" s="51">
        <v>7318149100</v>
      </c>
      <c r="C143" s="98" t="s">
        <v>23</v>
      </c>
      <c r="D143" s="102" t="s">
        <v>128</v>
      </c>
      <c r="E143" s="39" t="s">
        <v>129</v>
      </c>
      <c r="F143" s="54">
        <v>10000</v>
      </c>
      <c r="G143" s="292"/>
      <c r="H143" s="77">
        <v>19.100000000000001</v>
      </c>
      <c r="I143" s="39">
        <v>19.2</v>
      </c>
      <c r="J143" s="45">
        <v>0.5</v>
      </c>
      <c r="K143" s="101">
        <f t="shared" si="5"/>
        <v>5000</v>
      </c>
      <c r="L143" s="192"/>
    </row>
    <row r="144" spans="1:12">
      <c r="A144" s="97">
        <v>118</v>
      </c>
      <c r="B144" s="51">
        <v>7318149100</v>
      </c>
      <c r="C144" s="98" t="s">
        <v>23</v>
      </c>
      <c r="D144" s="102" t="s">
        <v>125</v>
      </c>
      <c r="E144" s="54" t="s">
        <v>96</v>
      </c>
      <c r="F144" s="54">
        <v>2000</v>
      </c>
      <c r="G144" s="292"/>
      <c r="H144" s="77">
        <v>3.8</v>
      </c>
      <c r="I144" s="39">
        <v>3.9</v>
      </c>
      <c r="J144" s="44">
        <v>0.5</v>
      </c>
      <c r="K144" s="101">
        <f t="shared" si="5"/>
        <v>1000</v>
      </c>
      <c r="L144" s="192"/>
    </row>
    <row r="145" spans="1:12" ht="25.5">
      <c r="A145" s="97">
        <v>119</v>
      </c>
      <c r="B145" s="51">
        <v>7318149100</v>
      </c>
      <c r="C145" s="98" t="s">
        <v>23</v>
      </c>
      <c r="D145" s="102" t="s">
        <v>149</v>
      </c>
      <c r="E145" s="39" t="s">
        <v>150</v>
      </c>
      <c r="F145" s="54">
        <v>8000</v>
      </c>
      <c r="G145" s="292"/>
      <c r="H145" s="77">
        <v>15.2</v>
      </c>
      <c r="I145" s="39">
        <v>16</v>
      </c>
      <c r="J145" s="44">
        <v>0.5</v>
      </c>
      <c r="K145" s="101">
        <f t="shared" si="5"/>
        <v>4000</v>
      </c>
      <c r="L145" s="192"/>
    </row>
    <row r="146" spans="1:12">
      <c r="A146" s="97">
        <v>120</v>
      </c>
      <c r="B146" s="51">
        <v>7318149100</v>
      </c>
      <c r="C146" s="98" t="s">
        <v>23</v>
      </c>
      <c r="D146" s="102" t="s">
        <v>143</v>
      </c>
      <c r="E146" s="54" t="s">
        <v>95</v>
      </c>
      <c r="F146" s="54">
        <v>18000</v>
      </c>
      <c r="G146" s="292"/>
      <c r="H146" s="77">
        <v>34.200000000000003</v>
      </c>
      <c r="I146" s="39">
        <v>35.1</v>
      </c>
      <c r="J146" s="45">
        <v>0.5</v>
      </c>
      <c r="K146" s="101">
        <f t="shared" si="5"/>
        <v>9000</v>
      </c>
      <c r="L146" s="192"/>
    </row>
    <row r="147" spans="1:12">
      <c r="A147" s="97">
        <v>121</v>
      </c>
      <c r="B147" s="51">
        <v>4901100000</v>
      </c>
      <c r="C147" s="98" t="s">
        <v>23</v>
      </c>
      <c r="D147" s="102" t="s">
        <v>81</v>
      </c>
      <c r="E147" s="104" t="s">
        <v>82</v>
      </c>
      <c r="F147" s="54">
        <v>4000</v>
      </c>
      <c r="G147" s="292"/>
      <c r="H147" s="77">
        <v>5.8</v>
      </c>
      <c r="I147" s="39">
        <v>6</v>
      </c>
      <c r="J147" s="45">
        <v>1</v>
      </c>
      <c r="K147" s="101">
        <f t="shared" si="5"/>
        <v>4000</v>
      </c>
      <c r="L147" s="192"/>
    </row>
    <row r="148" spans="1:12">
      <c r="A148" s="97">
        <v>122</v>
      </c>
      <c r="B148" s="51">
        <v>4901100000</v>
      </c>
      <c r="C148" s="98" t="s">
        <v>23</v>
      </c>
      <c r="D148" s="102" t="s">
        <v>83</v>
      </c>
      <c r="E148" s="104" t="s">
        <v>84</v>
      </c>
      <c r="F148" s="54">
        <v>2000</v>
      </c>
      <c r="G148" s="292"/>
      <c r="H148" s="77">
        <v>3.5</v>
      </c>
      <c r="I148" s="39">
        <v>3.6</v>
      </c>
      <c r="J148" s="44">
        <v>1</v>
      </c>
      <c r="K148" s="101">
        <f t="shared" si="5"/>
        <v>2000</v>
      </c>
      <c r="L148" s="192"/>
    </row>
    <row r="149" spans="1:12">
      <c r="A149" s="97">
        <v>123</v>
      </c>
      <c r="B149" s="51">
        <v>4901100000</v>
      </c>
      <c r="C149" s="98" t="s">
        <v>23</v>
      </c>
      <c r="D149" s="102" t="s">
        <v>85</v>
      </c>
      <c r="E149" s="104" t="s">
        <v>86</v>
      </c>
      <c r="F149" s="54">
        <v>2000</v>
      </c>
      <c r="G149" s="292"/>
      <c r="H149" s="77">
        <v>4</v>
      </c>
      <c r="I149" s="39">
        <v>4.0999999999999996</v>
      </c>
      <c r="J149" s="44">
        <v>1</v>
      </c>
      <c r="K149" s="101">
        <f t="shared" si="5"/>
        <v>2000</v>
      </c>
      <c r="L149" s="192"/>
    </row>
    <row r="150" spans="1:12">
      <c r="A150" s="97">
        <v>124</v>
      </c>
      <c r="B150" s="51">
        <v>4901100000</v>
      </c>
      <c r="C150" s="98" t="s">
        <v>23</v>
      </c>
      <c r="D150" s="102" t="s">
        <v>87</v>
      </c>
      <c r="E150" s="104" t="s">
        <v>88</v>
      </c>
      <c r="F150" s="54">
        <v>2000</v>
      </c>
      <c r="G150" s="292"/>
      <c r="H150" s="77">
        <v>8.1</v>
      </c>
      <c r="I150" s="39">
        <v>8.1999999999999993</v>
      </c>
      <c r="J150" s="44">
        <v>3</v>
      </c>
      <c r="K150" s="101">
        <f t="shared" si="5"/>
        <v>6000</v>
      </c>
      <c r="L150" s="192"/>
    </row>
    <row r="151" spans="1:12">
      <c r="A151" s="97">
        <v>125</v>
      </c>
      <c r="B151" s="51">
        <v>4901100000</v>
      </c>
      <c r="C151" s="98" t="s">
        <v>23</v>
      </c>
      <c r="D151" s="102" t="s">
        <v>89</v>
      </c>
      <c r="E151" s="104" t="s">
        <v>90</v>
      </c>
      <c r="F151" s="54">
        <v>2000</v>
      </c>
      <c r="G151" s="292"/>
      <c r="H151" s="77">
        <v>37</v>
      </c>
      <c r="I151" s="39">
        <v>37.5</v>
      </c>
      <c r="J151" s="44">
        <v>10</v>
      </c>
      <c r="K151" s="101">
        <f t="shared" si="5"/>
        <v>20000</v>
      </c>
      <c r="L151" s="192"/>
    </row>
    <row r="152" spans="1:12" ht="18.75" customHeight="1">
      <c r="A152" s="97">
        <v>126</v>
      </c>
      <c r="B152" s="50">
        <v>3923210000</v>
      </c>
      <c r="C152" s="98" t="s">
        <v>23</v>
      </c>
      <c r="D152" s="102" t="s">
        <v>47</v>
      </c>
      <c r="E152" s="104" t="s">
        <v>91</v>
      </c>
      <c r="F152" s="54">
        <v>2000</v>
      </c>
      <c r="G152" s="292"/>
      <c r="H152" s="77">
        <v>12.5</v>
      </c>
      <c r="I152" s="39">
        <v>13</v>
      </c>
      <c r="J152" s="44">
        <v>1</v>
      </c>
      <c r="K152" s="101">
        <f t="shared" si="5"/>
        <v>2000</v>
      </c>
      <c r="L152" s="192"/>
    </row>
    <row r="153" spans="1:12">
      <c r="A153" s="97">
        <v>127</v>
      </c>
      <c r="B153" s="50">
        <v>8506808000</v>
      </c>
      <c r="C153" s="98" t="s">
        <v>23</v>
      </c>
      <c r="D153" s="102" t="s">
        <v>92</v>
      </c>
      <c r="E153" s="104" t="s">
        <v>93</v>
      </c>
      <c r="F153" s="54">
        <v>4000</v>
      </c>
      <c r="G153" s="292"/>
      <c r="H153" s="77">
        <v>19.5</v>
      </c>
      <c r="I153" s="39">
        <v>20.100000000000001</v>
      </c>
      <c r="J153" s="44">
        <v>1</v>
      </c>
      <c r="K153" s="101">
        <f t="shared" si="5"/>
        <v>4000</v>
      </c>
      <c r="L153" s="192"/>
    </row>
    <row r="154" spans="1:12">
      <c r="A154" s="97"/>
      <c r="B154" s="50"/>
      <c r="C154" s="98"/>
      <c r="D154" s="102"/>
      <c r="E154" s="104"/>
      <c r="F154" s="29">
        <f>SUM(F131:F153)</f>
        <v>92000</v>
      </c>
      <c r="G154" s="292"/>
      <c r="H154" s="190">
        <f>SUM(H131:H153)</f>
        <v>1738.5299999999997</v>
      </c>
      <c r="I154" s="191">
        <f>SUM(I131:I153)</f>
        <v>1941.3</v>
      </c>
      <c r="J154" s="44"/>
      <c r="K154" s="189">
        <f>SUM(K131:K153)</f>
        <v>760800</v>
      </c>
      <c r="L154" s="192"/>
    </row>
    <row r="155" spans="1:12" ht="15.75">
      <c r="A155" s="110"/>
      <c r="B155" s="281" t="s">
        <v>25</v>
      </c>
      <c r="C155" s="282"/>
      <c r="D155" s="282"/>
      <c r="E155" s="282"/>
      <c r="F155" s="282"/>
      <c r="G155" s="111"/>
      <c r="H155" s="111"/>
      <c r="I155" s="111"/>
      <c r="J155" s="111"/>
      <c r="K155" s="178">
        <v>63624.84</v>
      </c>
      <c r="L155" s="192"/>
    </row>
    <row r="156" spans="1:12" ht="15.75">
      <c r="A156" s="110"/>
      <c r="B156" s="283" t="s">
        <v>26</v>
      </c>
      <c r="C156" s="284"/>
      <c r="D156" s="285"/>
      <c r="E156" s="112"/>
      <c r="F156" s="113">
        <f>F154+F129+F105+F82+F59+F36</f>
        <v>318000</v>
      </c>
      <c r="G156" s="113">
        <f>G131+G107+G84+G61+G38+G17</f>
        <v>603</v>
      </c>
      <c r="H156" s="114">
        <f>H154+H129+H105+H82+H59+H36+I13</f>
        <v>6347.24</v>
      </c>
      <c r="I156" s="114">
        <f>I154+I129+I105+I82+I59+I36</f>
        <v>7943.9400000000014</v>
      </c>
      <c r="J156" s="133"/>
      <c r="K156" s="114">
        <f>K36+K59+K82+K105+K129+K154+K155</f>
        <v>2088004.84</v>
      </c>
      <c r="L156" s="192"/>
    </row>
    <row r="157" spans="1:12">
      <c r="A157" s="91"/>
      <c r="B157" s="115"/>
      <c r="C157" s="95"/>
      <c r="D157" s="95"/>
      <c r="E157" s="116"/>
      <c r="F157" s="95"/>
      <c r="J157" s="91"/>
      <c r="K157" s="91"/>
    </row>
    <row r="158" spans="1:12" ht="19.5">
      <c r="A158" s="91"/>
      <c r="B158" s="286" t="s">
        <v>54</v>
      </c>
      <c r="C158" s="286"/>
      <c r="D158" s="286"/>
      <c r="E158" s="286"/>
      <c r="F158" s="286"/>
      <c r="G158" s="286"/>
      <c r="H158" s="117"/>
      <c r="I158" s="117"/>
      <c r="J158" s="91"/>
      <c r="K158" s="91"/>
    </row>
    <row r="159" spans="1:12" ht="19.5">
      <c r="A159" s="91"/>
      <c r="B159" s="118" t="s">
        <v>52</v>
      </c>
      <c r="C159" s="95"/>
      <c r="D159" s="95"/>
      <c r="F159" s="95"/>
      <c r="G159" s="119"/>
      <c r="H159" s="120"/>
      <c r="I159" s="120"/>
      <c r="J159" s="91"/>
      <c r="K159" s="120"/>
    </row>
    <row r="160" spans="1:12" ht="19.5">
      <c r="A160" s="91"/>
      <c r="B160" s="118" t="s">
        <v>53</v>
      </c>
      <c r="H160" s="121"/>
      <c r="I160" s="121"/>
      <c r="J160" s="91"/>
      <c r="K160" s="120"/>
    </row>
    <row r="161" spans="1:11">
      <c r="A161" s="91"/>
      <c r="C161" s="90"/>
      <c r="D161" s="90"/>
      <c r="E161" s="90"/>
      <c r="F161" s="90"/>
      <c r="G161" s="123"/>
      <c r="H161" s="124"/>
      <c r="I161" s="124"/>
      <c r="J161" s="120"/>
      <c r="K161" s="120"/>
    </row>
    <row r="162" spans="1:11">
      <c r="A162" s="91"/>
      <c r="C162" s="90"/>
      <c r="D162" s="90"/>
      <c r="E162" s="90"/>
      <c r="F162" s="90"/>
      <c r="G162" s="123"/>
      <c r="J162" s="91"/>
      <c r="K162" s="91"/>
    </row>
    <row r="163" spans="1:11">
      <c r="A163" s="91"/>
      <c r="B163" s="115"/>
      <c r="C163" s="95"/>
      <c r="D163" s="95"/>
      <c r="E163" s="125" t="s">
        <v>27</v>
      </c>
      <c r="F163" s="287" t="s">
        <v>28</v>
      </c>
      <c r="G163" s="287"/>
      <c r="H163" s="287"/>
      <c r="J163" s="91"/>
      <c r="K163" s="91"/>
    </row>
    <row r="164" spans="1:11">
      <c r="A164" s="91"/>
      <c r="B164" s="115"/>
      <c r="C164" s="95"/>
      <c r="D164" s="95"/>
      <c r="E164" s="95"/>
      <c r="F164" s="287"/>
      <c r="G164" s="287"/>
      <c r="H164" s="287"/>
      <c r="J164" s="91"/>
      <c r="K164" s="91"/>
    </row>
    <row r="165" spans="1:11">
      <c r="F165" s="287"/>
      <c r="G165" s="287"/>
      <c r="H165" s="287"/>
    </row>
    <row r="166" spans="1:11">
      <c r="F166" s="287"/>
      <c r="G166" s="287"/>
      <c r="H166" s="287"/>
    </row>
    <row r="167" spans="1:11">
      <c r="F167" s="287"/>
      <c r="G167" s="287"/>
      <c r="H167" s="287"/>
    </row>
    <row r="168" spans="1:11">
      <c r="B168" s="83"/>
    </row>
    <row r="169" spans="1:11">
      <c r="B169" s="83"/>
    </row>
    <row r="170" spans="1:11">
      <c r="B170" s="83"/>
    </row>
    <row r="171" spans="1:11">
      <c r="B171" s="83"/>
    </row>
    <row r="172" spans="1:11">
      <c r="B172" s="83"/>
    </row>
    <row r="173" spans="1:11">
      <c r="B173" s="83"/>
    </row>
    <row r="174" spans="1:11">
      <c r="B174" s="83"/>
    </row>
    <row r="175" spans="1:11">
      <c r="B175" s="83"/>
    </row>
    <row r="176" spans="1:11">
      <c r="B176" s="83"/>
    </row>
    <row r="177" spans="2:2">
      <c r="B177" s="83"/>
    </row>
    <row r="178" spans="2:2">
      <c r="B178" s="83"/>
    </row>
    <row r="179" spans="2:2">
      <c r="B179" s="83"/>
    </row>
    <row r="180" spans="2:2">
      <c r="B180" s="83"/>
    </row>
    <row r="181" spans="2:2">
      <c r="B181" s="83"/>
    </row>
    <row r="182" spans="2:2">
      <c r="B182" s="83"/>
    </row>
    <row r="183" spans="2:2">
      <c r="B183" s="83"/>
    </row>
    <row r="184" spans="2:2">
      <c r="B184" s="83"/>
    </row>
    <row r="185" spans="2:2">
      <c r="B185" s="83"/>
    </row>
    <row r="186" spans="2:2">
      <c r="B186" s="83"/>
    </row>
    <row r="187" spans="2:2">
      <c r="B187" s="83"/>
    </row>
    <row r="188" spans="2:2">
      <c r="B188" s="83"/>
    </row>
    <row r="189" spans="2:2">
      <c r="B189" s="83"/>
    </row>
    <row r="190" spans="2:2">
      <c r="B190" s="83"/>
    </row>
    <row r="191" spans="2:2">
      <c r="B191" s="83"/>
    </row>
    <row r="192" spans="2:2">
      <c r="B192" s="83"/>
    </row>
    <row r="193" spans="2:2">
      <c r="B193" s="83"/>
    </row>
    <row r="194" spans="2:2">
      <c r="B194" s="83"/>
    </row>
    <row r="195" spans="2:2">
      <c r="B195" s="83"/>
    </row>
    <row r="196" spans="2:2">
      <c r="B196" s="83"/>
    </row>
    <row r="197" spans="2:2">
      <c r="B197" s="83"/>
    </row>
    <row r="198" spans="2:2">
      <c r="B198" s="83"/>
    </row>
    <row r="199" spans="2:2">
      <c r="B199" s="83"/>
    </row>
    <row r="200" spans="2:2">
      <c r="B200" s="83"/>
    </row>
    <row r="201" spans="2:2">
      <c r="B201" s="83"/>
    </row>
    <row r="202" spans="2:2">
      <c r="B202" s="83"/>
    </row>
    <row r="203" spans="2:2">
      <c r="B203" s="83"/>
    </row>
    <row r="204" spans="2:2">
      <c r="B204" s="83"/>
    </row>
    <row r="205" spans="2:2">
      <c r="B205" s="83"/>
    </row>
    <row r="206" spans="2:2">
      <c r="B206" s="83"/>
    </row>
    <row r="207" spans="2:2">
      <c r="B207" s="83"/>
    </row>
    <row r="208" spans="2:2">
      <c r="B208" s="83"/>
    </row>
    <row r="209" spans="2:2">
      <c r="B209" s="83"/>
    </row>
    <row r="210" spans="2:2">
      <c r="B210" s="83"/>
    </row>
    <row r="211" spans="2:2">
      <c r="B211" s="83"/>
    </row>
    <row r="212" spans="2:2">
      <c r="B212" s="83"/>
    </row>
    <row r="213" spans="2:2">
      <c r="B213" s="83"/>
    </row>
    <row r="214" spans="2:2">
      <c r="B214" s="83"/>
    </row>
    <row r="215" spans="2:2">
      <c r="B215" s="83"/>
    </row>
    <row r="216" spans="2:2">
      <c r="B216" s="83"/>
    </row>
    <row r="217" spans="2:2">
      <c r="B217" s="83"/>
    </row>
    <row r="218" spans="2:2">
      <c r="B218" s="83"/>
    </row>
    <row r="219" spans="2:2">
      <c r="B219" s="83"/>
    </row>
    <row r="220" spans="2:2">
      <c r="B220" s="83"/>
    </row>
    <row r="221" spans="2:2">
      <c r="B221" s="83"/>
    </row>
    <row r="222" spans="2:2">
      <c r="B222" s="83"/>
    </row>
    <row r="223" spans="2:2">
      <c r="B223" s="83"/>
    </row>
  </sheetData>
  <mergeCells count="29">
    <mergeCell ref="A129:E129"/>
    <mergeCell ref="G131:G154"/>
    <mergeCell ref="A83:K83"/>
    <mergeCell ref="G84:G104"/>
    <mergeCell ref="A105:E105"/>
    <mergeCell ref="A106:K106"/>
    <mergeCell ref="G107:G128"/>
    <mergeCell ref="B155:F155"/>
    <mergeCell ref="B156:D156"/>
    <mergeCell ref="B158:G158"/>
    <mergeCell ref="F163:H167"/>
    <mergeCell ref="C8:E10"/>
    <mergeCell ref="G8:K10"/>
    <mergeCell ref="A16:K16"/>
    <mergeCell ref="G17:G35"/>
    <mergeCell ref="A36:E36"/>
    <mergeCell ref="A37:K37"/>
    <mergeCell ref="A130:K130"/>
    <mergeCell ref="G38:G58"/>
    <mergeCell ref="A59:E59"/>
    <mergeCell ref="A60:K60"/>
    <mergeCell ref="G61:G81"/>
    <mergeCell ref="A82:E82"/>
    <mergeCell ref="C7:E7"/>
    <mergeCell ref="A1:K1"/>
    <mergeCell ref="B2:C2"/>
    <mergeCell ref="G2:H2"/>
    <mergeCell ref="J2:K2"/>
    <mergeCell ref="B5:F5"/>
  </mergeCells>
  <conditionalFormatting sqref="B2 G2">
    <cfRule type="containsBlanks" dxfId="34" priority="26">
      <formula>LEN(TRIM(B2))=0</formula>
    </cfRule>
  </conditionalFormatting>
  <conditionalFormatting sqref="C8:D8 G8">
    <cfRule type="expression" dxfId="33" priority="38" stopIfTrue="1">
      <formula>LEN(TRIM(C8))=0</formula>
    </cfRule>
  </conditionalFormatting>
  <conditionalFormatting sqref="F17:F28">
    <cfRule type="expression" dxfId="32" priority="25" stopIfTrue="1">
      <formula>LEN(TRIM(F17))=0</formula>
    </cfRule>
  </conditionalFormatting>
  <conditionalFormatting sqref="F31:F35">
    <cfRule type="expression" dxfId="31" priority="23" stopIfTrue="1">
      <formula>LEN(TRIM(F31))=0</formula>
    </cfRule>
  </conditionalFormatting>
  <conditionalFormatting sqref="F38:F49">
    <cfRule type="expression" dxfId="30" priority="22" stopIfTrue="1">
      <formula>LEN(TRIM(F38))=0</formula>
    </cfRule>
  </conditionalFormatting>
  <conditionalFormatting sqref="F52:F58">
    <cfRule type="expression" dxfId="29" priority="20" stopIfTrue="1">
      <formula>LEN(TRIM(F52))=0</formula>
    </cfRule>
  </conditionalFormatting>
  <conditionalFormatting sqref="F61:F72">
    <cfRule type="expression" dxfId="28" priority="19" stopIfTrue="1">
      <formula>LEN(TRIM(F61))=0</formula>
    </cfRule>
  </conditionalFormatting>
  <conditionalFormatting sqref="F75:F81">
    <cfRule type="expression" dxfId="27" priority="17" stopIfTrue="1">
      <formula>LEN(TRIM(F75))=0</formula>
    </cfRule>
  </conditionalFormatting>
  <conditionalFormatting sqref="F84:F95">
    <cfRule type="expression" dxfId="26" priority="16" stopIfTrue="1">
      <formula>LEN(TRIM(F84))=0</formula>
    </cfRule>
  </conditionalFormatting>
  <conditionalFormatting sqref="F98:F104">
    <cfRule type="expression" dxfId="25" priority="14" stopIfTrue="1">
      <formula>LEN(TRIM(F98))=0</formula>
    </cfRule>
  </conditionalFormatting>
  <conditionalFormatting sqref="F107:F118">
    <cfRule type="expression" dxfId="24" priority="13" stopIfTrue="1">
      <formula>LEN(TRIM(F107))=0</formula>
    </cfRule>
  </conditionalFormatting>
  <conditionalFormatting sqref="F121:F128">
    <cfRule type="expression" dxfId="23" priority="11" stopIfTrue="1">
      <formula>LEN(TRIM(F121))=0</formula>
    </cfRule>
  </conditionalFormatting>
  <conditionalFormatting sqref="F131:F142">
    <cfRule type="expression" dxfId="22" priority="10" stopIfTrue="1">
      <formula>LEN(TRIM(F131))=0</formula>
    </cfRule>
  </conditionalFormatting>
  <conditionalFormatting sqref="F145:F154">
    <cfRule type="expression" dxfId="21" priority="8" stopIfTrue="1">
      <formula>LEN(TRIM(F145))=0</formula>
    </cfRule>
  </conditionalFormatting>
  <conditionalFormatting sqref="J17:J35">
    <cfRule type="expression" dxfId="20" priority="24" stopIfTrue="1">
      <formula>LEN(TRIM(J17))=0</formula>
    </cfRule>
  </conditionalFormatting>
  <conditionalFormatting sqref="J38:J58">
    <cfRule type="expression" dxfId="19" priority="21" stopIfTrue="1">
      <formula>LEN(TRIM(J38))=0</formula>
    </cfRule>
  </conditionalFormatting>
  <conditionalFormatting sqref="J61:J81">
    <cfRule type="expression" dxfId="18" priority="18" stopIfTrue="1">
      <formula>LEN(TRIM(J61))=0</formula>
    </cfRule>
  </conditionalFormatting>
  <conditionalFormatting sqref="J84:J104">
    <cfRule type="expression" dxfId="17" priority="15" stopIfTrue="1">
      <formula>LEN(TRIM(J84))=0</formula>
    </cfRule>
  </conditionalFormatting>
  <conditionalFormatting sqref="J107:J128">
    <cfRule type="expression" dxfId="16" priority="12" stopIfTrue="1">
      <formula>LEN(TRIM(J107))=0</formula>
    </cfRule>
  </conditionalFormatting>
  <conditionalFormatting sqref="J131:J154">
    <cfRule type="expression" dxfId="15" priority="9" stopIfTrue="1">
      <formula>LEN(TRIM(J131))=0</formula>
    </cfRule>
  </conditionalFormatting>
  <conditionalFormatting sqref="J2:K2">
    <cfRule type="cellIs" dxfId="14" priority="27" operator="greaterThan">
      <formula>TODAY()</formula>
    </cfRule>
    <cfRule type="containsBlanks" dxfId="13" priority="28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2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K33"/>
  <sheetViews>
    <sheetView view="pageBreakPreview" zoomScale="85" zoomScaleNormal="80" zoomScaleSheetLayoutView="85" workbookViewId="0">
      <selection activeCell="L17" sqref="L17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300" t="s">
        <v>259</v>
      </c>
      <c r="C2" s="300"/>
      <c r="D2" s="5"/>
      <c r="E2" s="6"/>
      <c r="F2" s="37" t="s">
        <v>2</v>
      </c>
      <c r="G2" s="226" t="s">
        <v>258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243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4" t="s">
        <v>14</v>
      </c>
      <c r="B15" s="4" t="s">
        <v>15</v>
      </c>
      <c r="C15" s="29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52" t="s">
        <v>106</v>
      </c>
      <c r="B16" s="253"/>
      <c r="C16" s="253"/>
      <c r="D16" s="253"/>
      <c r="E16" s="253"/>
      <c r="F16" s="253"/>
      <c r="G16" s="253"/>
      <c r="H16" s="253"/>
      <c r="I16" s="253"/>
      <c r="J16" s="253"/>
      <c r="K16" s="254"/>
    </row>
    <row r="17" spans="1:11">
      <c r="A17" s="54">
        <v>1</v>
      </c>
      <c r="B17" s="47">
        <v>8524110029</v>
      </c>
      <c r="C17" s="55" t="s">
        <v>23</v>
      </c>
      <c r="D17" s="128" t="s">
        <v>176</v>
      </c>
      <c r="E17" s="129" t="s">
        <v>177</v>
      </c>
      <c r="F17" s="43">
        <v>5</v>
      </c>
      <c r="G17" s="132">
        <v>5</v>
      </c>
      <c r="H17" s="66">
        <v>39.549999999999997</v>
      </c>
      <c r="I17" s="66">
        <v>42.1</v>
      </c>
      <c r="J17" s="131">
        <v>736.5</v>
      </c>
      <c r="K17" s="56">
        <f t="shared" ref="K17" si="0">F17*J17</f>
        <v>3682.5</v>
      </c>
    </row>
    <row r="18" spans="1:11" ht="15" customHeight="1">
      <c r="A18" s="252" t="s">
        <v>224</v>
      </c>
      <c r="B18" s="253"/>
      <c r="C18" s="253"/>
      <c r="D18" s="253"/>
      <c r="E18" s="253"/>
      <c r="F18" s="253"/>
      <c r="G18" s="253"/>
      <c r="H18" s="253"/>
      <c r="I18" s="253"/>
      <c r="J18" s="253"/>
      <c r="K18" s="254"/>
    </row>
    <row r="19" spans="1:11">
      <c r="A19" s="54">
        <v>2</v>
      </c>
      <c r="B19" s="47">
        <v>8524110029</v>
      </c>
      <c r="C19" s="55" t="s">
        <v>23</v>
      </c>
      <c r="D19" s="128" t="s">
        <v>222</v>
      </c>
      <c r="E19" s="129" t="s">
        <v>223</v>
      </c>
      <c r="F19" s="43">
        <v>10</v>
      </c>
      <c r="G19" s="132">
        <v>10</v>
      </c>
      <c r="H19" s="66">
        <v>85.1</v>
      </c>
      <c r="I19" s="66">
        <v>86.2</v>
      </c>
      <c r="J19" s="131">
        <v>850.6</v>
      </c>
      <c r="K19" s="56">
        <f t="shared" ref="K19" si="1">F19*J19</f>
        <v>8506</v>
      </c>
    </row>
    <row r="20" spans="1:11">
      <c r="A20" s="54"/>
      <c r="B20" s="204" t="s">
        <v>26</v>
      </c>
      <c r="C20" s="205"/>
      <c r="D20" s="206"/>
      <c r="E20" s="29"/>
      <c r="F20" s="62">
        <f>F17+F19</f>
        <v>15</v>
      </c>
      <c r="G20" s="62">
        <f>G17+G19</f>
        <v>15</v>
      </c>
      <c r="H20" s="71">
        <f>H17+H19</f>
        <v>124.64999999999999</v>
      </c>
      <c r="I20" s="71">
        <f>I17+I19</f>
        <v>128.30000000000001</v>
      </c>
      <c r="J20" s="71"/>
      <c r="K20" s="71">
        <f>K17+K19</f>
        <v>12188.5</v>
      </c>
    </row>
    <row r="22" spans="1:11" ht="15.75">
      <c r="B22" s="78" t="s">
        <v>65</v>
      </c>
    </row>
    <row r="23" spans="1:11">
      <c r="B23" s="20"/>
      <c r="C23" s="17"/>
      <c r="D23" s="17"/>
      <c r="E23" s="30"/>
      <c r="F23" s="17"/>
    </row>
    <row r="24" spans="1:11" ht="19.5">
      <c r="B24" s="301" t="s">
        <v>54</v>
      </c>
      <c r="C24" s="301"/>
      <c r="D24" s="301"/>
      <c r="E24" s="301"/>
      <c r="F24" s="301"/>
      <c r="G24" s="301"/>
    </row>
    <row r="25" spans="1:11" ht="19.5">
      <c r="B25" s="80" t="s">
        <v>52</v>
      </c>
      <c r="C25" s="17"/>
      <c r="D25" s="17"/>
      <c r="F25" s="17"/>
      <c r="G25" s="20"/>
      <c r="H25" s="20"/>
    </row>
    <row r="26" spans="1:11" ht="19.5">
      <c r="B26" s="80" t="s">
        <v>53</v>
      </c>
      <c r="H26" s="79"/>
    </row>
    <row r="27" spans="1:11">
      <c r="C27" s="12"/>
      <c r="D27" s="12"/>
      <c r="E27" s="12"/>
      <c r="F27" s="12"/>
      <c r="G27" s="81"/>
    </row>
    <row r="28" spans="1:11">
      <c r="C28" s="12"/>
      <c r="D28" s="12"/>
      <c r="E28" s="12"/>
      <c r="F28" s="12"/>
      <c r="G28" s="81"/>
    </row>
    <row r="29" spans="1:11">
      <c r="B29" s="20"/>
      <c r="C29" s="17"/>
      <c r="D29" s="17"/>
      <c r="E29" s="82" t="s">
        <v>27</v>
      </c>
      <c r="F29" s="302" t="s">
        <v>28</v>
      </c>
      <c r="G29" s="302"/>
      <c r="H29" s="302"/>
    </row>
    <row r="30" spans="1:11">
      <c r="B30" s="20"/>
      <c r="C30" s="17"/>
      <c r="D30" s="17"/>
      <c r="E30" s="17"/>
      <c r="F30" s="302"/>
      <c r="G30" s="302"/>
      <c r="H30" s="302"/>
    </row>
    <row r="31" spans="1:11">
      <c r="F31" s="302"/>
      <c r="G31" s="302"/>
      <c r="H31" s="302"/>
    </row>
    <row r="32" spans="1:11">
      <c r="F32" s="302"/>
      <c r="G32" s="302"/>
      <c r="H32" s="302"/>
    </row>
    <row r="33" spans="6:8">
      <c r="F33" s="302"/>
      <c r="G33" s="302"/>
      <c r="H33" s="302"/>
    </row>
  </sheetData>
  <mergeCells count="13">
    <mergeCell ref="B24:G24"/>
    <mergeCell ref="F29:H33"/>
    <mergeCell ref="A16:K16"/>
    <mergeCell ref="A18:K18"/>
    <mergeCell ref="B20:D20"/>
    <mergeCell ref="C8:E10"/>
    <mergeCell ref="G8:K10"/>
    <mergeCell ref="A1:K1"/>
    <mergeCell ref="B2:C2"/>
    <mergeCell ref="G2:H2"/>
    <mergeCell ref="J2:K2"/>
    <mergeCell ref="B5:F5"/>
    <mergeCell ref="C7:E7"/>
  </mergeCells>
  <conditionalFormatting sqref="B2">
    <cfRule type="containsBlanks" dxfId="12" priority="1">
      <formula>LEN(TRIM(B2))=0</formula>
    </cfRule>
  </conditionalFormatting>
  <conditionalFormatting sqref="C8:D8">
    <cfRule type="expression" dxfId="11" priority="4" stopIfTrue="1">
      <formula>LEN(TRIM(C8))=0</formula>
    </cfRule>
  </conditionalFormatting>
  <conditionalFormatting sqref="G2">
    <cfRule type="containsBlanks" dxfId="10" priority="3">
      <formula>LEN(TRIM(G2))=0</formula>
    </cfRule>
  </conditionalFormatting>
  <conditionalFormatting sqref="G8">
    <cfRule type="expression" dxfId="9" priority="2" stopIfTrue="1">
      <formula>LEN(TRIM(G8))=0</formula>
    </cfRule>
  </conditionalFormatting>
  <conditionalFormatting sqref="J2:K2">
    <cfRule type="cellIs" dxfId="8" priority="5" operator="greaterThan">
      <formula>TODAY()</formula>
    </cfRule>
    <cfRule type="containsBlanks" dxfId="7" priority="6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236"/>
  <sheetViews>
    <sheetView view="pageBreakPreview" topLeftCell="A7" zoomScale="85" zoomScaleNormal="80" zoomScaleSheetLayoutView="85" workbookViewId="0">
      <selection activeCell="E190" sqref="E190"/>
    </sheetView>
  </sheetViews>
  <sheetFormatPr defaultColWidth="9" defaultRowHeight="15"/>
  <cols>
    <col min="1" max="1" width="14.140625" style="83" customWidth="1"/>
    <col min="2" max="2" width="25.28515625" style="122" customWidth="1"/>
    <col min="3" max="3" width="27.140625" style="83" customWidth="1"/>
    <col min="4" max="4" width="38.42578125" style="83" customWidth="1"/>
    <col min="5" max="5" width="57" style="83" customWidth="1"/>
    <col min="6" max="6" width="12" style="83" customWidth="1"/>
    <col min="7" max="7" width="16.42578125" style="83" customWidth="1"/>
    <col min="8" max="8" width="14.140625" style="83" customWidth="1"/>
    <col min="9" max="9" width="14.42578125" style="83" customWidth="1"/>
    <col min="10" max="10" width="15.42578125" style="83" customWidth="1"/>
    <col min="11" max="11" width="18.140625" style="83" customWidth="1"/>
    <col min="12" max="16384" width="9" style="83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84" customFormat="1" ht="30" customHeight="1">
      <c r="A2" s="3" t="s">
        <v>1</v>
      </c>
      <c r="B2" s="225" t="s">
        <v>304</v>
      </c>
      <c r="C2" s="225"/>
      <c r="D2" s="5"/>
      <c r="E2" s="6"/>
      <c r="F2" s="37" t="s">
        <v>2</v>
      </c>
      <c r="G2" s="226" t="s">
        <v>261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8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85"/>
      <c r="B6" s="86"/>
      <c r="C6" s="87"/>
      <c r="D6" s="87"/>
      <c r="E6" s="88"/>
      <c r="F6" s="89"/>
      <c r="G6" s="90"/>
      <c r="H6" s="13"/>
      <c r="I6" s="91"/>
      <c r="J6" s="91"/>
      <c r="K6" s="91"/>
    </row>
    <row r="7" spans="1:11" ht="63.75" customHeight="1">
      <c r="A7" s="85" t="s">
        <v>5</v>
      </c>
      <c r="B7" s="86"/>
      <c r="C7" s="279" t="s">
        <v>62</v>
      </c>
      <c r="D7" s="280"/>
      <c r="E7" s="280"/>
      <c r="F7" s="89"/>
      <c r="G7" s="90"/>
      <c r="H7" s="13"/>
      <c r="I7" s="91"/>
      <c r="J7" s="91"/>
      <c r="K7" s="91"/>
    </row>
    <row r="8" spans="1:11" ht="15" customHeight="1">
      <c r="A8" s="85" t="s">
        <v>6</v>
      </c>
      <c r="B8" s="92"/>
      <c r="C8" s="288" t="s">
        <v>113</v>
      </c>
      <c r="D8" s="288"/>
      <c r="E8" s="288"/>
      <c r="F8" s="93" t="s">
        <v>7</v>
      </c>
      <c r="G8" s="289" t="s">
        <v>114</v>
      </c>
      <c r="H8" s="289"/>
      <c r="I8" s="289"/>
      <c r="J8" s="289"/>
      <c r="K8" s="289"/>
    </row>
    <row r="9" spans="1:11" ht="54" customHeight="1">
      <c r="A9" s="85"/>
      <c r="B9" s="92"/>
      <c r="C9" s="288"/>
      <c r="D9" s="288"/>
      <c r="E9" s="288"/>
      <c r="F9" s="93" t="s">
        <v>8</v>
      </c>
      <c r="G9" s="289"/>
      <c r="H9" s="289"/>
      <c r="I9" s="289"/>
      <c r="J9" s="289"/>
      <c r="K9" s="289"/>
    </row>
    <row r="10" spans="1:11" ht="13.5" customHeight="1">
      <c r="A10" s="94"/>
      <c r="B10" s="92"/>
      <c r="C10" s="288"/>
      <c r="D10" s="288"/>
      <c r="E10" s="288"/>
      <c r="F10" s="95"/>
      <c r="G10" s="289"/>
      <c r="H10" s="289"/>
      <c r="I10" s="289"/>
      <c r="J10" s="289"/>
      <c r="K10" s="289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260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3.75" customHeight="1">
      <c r="A15" s="4" t="s">
        <v>14</v>
      </c>
      <c r="B15" s="4" t="s">
        <v>15</v>
      </c>
      <c r="C15" s="29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90" t="s">
        <v>262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</row>
    <row r="17" spans="1:12" ht="25.5">
      <c r="A17" s="97">
        <v>1</v>
      </c>
      <c r="B17" s="51">
        <v>8537109800</v>
      </c>
      <c r="C17" s="98" t="s">
        <v>23</v>
      </c>
      <c r="D17" s="102" t="s">
        <v>136</v>
      </c>
      <c r="E17" s="54" t="s">
        <v>137</v>
      </c>
      <c r="F17" s="54">
        <v>3000</v>
      </c>
      <c r="G17" s="291">
        <v>201</v>
      </c>
      <c r="H17" s="66">
        <v>1272.3499999999999</v>
      </c>
      <c r="I17" s="46">
        <v>1486</v>
      </c>
      <c r="J17" s="100">
        <v>15.27</v>
      </c>
      <c r="K17" s="101">
        <f t="shared" ref="K17:K34" si="0">F17*J17</f>
        <v>45810</v>
      </c>
      <c r="L17" s="200"/>
    </row>
    <row r="18" spans="1:12">
      <c r="A18" s="97">
        <v>2</v>
      </c>
      <c r="B18" s="103">
        <v>8543708000</v>
      </c>
      <c r="C18" s="98" t="s">
        <v>23</v>
      </c>
      <c r="D18" s="41" t="s">
        <v>132</v>
      </c>
      <c r="E18" s="54" t="s">
        <v>133</v>
      </c>
      <c r="F18" s="54">
        <v>3000</v>
      </c>
      <c r="G18" s="292"/>
      <c r="H18" s="134">
        <v>225</v>
      </c>
      <c r="I18" s="46">
        <v>240.76</v>
      </c>
      <c r="J18" s="44">
        <v>22</v>
      </c>
      <c r="K18" s="101">
        <f t="shared" si="0"/>
        <v>66000</v>
      </c>
      <c r="L18" s="200"/>
    </row>
    <row r="19" spans="1:12">
      <c r="A19" s="97">
        <v>3</v>
      </c>
      <c r="B19" s="103">
        <v>8544429009</v>
      </c>
      <c r="C19" s="98" t="s">
        <v>23</v>
      </c>
      <c r="D19" s="54" t="s">
        <v>70</v>
      </c>
      <c r="E19" s="54" t="s">
        <v>71</v>
      </c>
      <c r="F19" s="54">
        <v>3000</v>
      </c>
      <c r="G19" s="292"/>
      <c r="H19" s="66">
        <v>215.99999999999997</v>
      </c>
      <c r="I19" s="46">
        <v>218.5</v>
      </c>
      <c r="J19" s="44">
        <v>3.5</v>
      </c>
      <c r="K19" s="101">
        <f t="shared" si="0"/>
        <v>10500</v>
      </c>
      <c r="L19" s="200"/>
    </row>
    <row r="20" spans="1:12">
      <c r="A20" s="97">
        <v>4</v>
      </c>
      <c r="B20" s="51">
        <v>7326199009</v>
      </c>
      <c r="C20" s="98" t="s">
        <v>23</v>
      </c>
      <c r="D20" s="54" t="s">
        <v>72</v>
      </c>
      <c r="E20" s="54" t="s">
        <v>73</v>
      </c>
      <c r="F20" s="54">
        <v>6000</v>
      </c>
      <c r="G20" s="292"/>
      <c r="H20" s="66">
        <v>114</v>
      </c>
      <c r="I20" s="46">
        <v>115.5</v>
      </c>
      <c r="J20" s="44">
        <v>3.2</v>
      </c>
      <c r="K20" s="101">
        <f t="shared" si="0"/>
        <v>19200</v>
      </c>
      <c r="L20" s="200"/>
    </row>
    <row r="21" spans="1:12">
      <c r="A21" s="97">
        <v>5</v>
      </c>
      <c r="B21" s="51">
        <v>4901100000</v>
      </c>
      <c r="C21" s="98" t="s">
        <v>23</v>
      </c>
      <c r="D21" s="54" t="s">
        <v>42</v>
      </c>
      <c r="E21" s="53" t="s">
        <v>58</v>
      </c>
      <c r="F21" s="54">
        <v>3000</v>
      </c>
      <c r="G21" s="292"/>
      <c r="H21" s="66">
        <v>7.8</v>
      </c>
      <c r="I21" s="46">
        <v>8.6</v>
      </c>
      <c r="J21" s="45">
        <v>0.5</v>
      </c>
      <c r="K21" s="101">
        <f t="shared" si="0"/>
        <v>1500</v>
      </c>
      <c r="L21" s="200"/>
    </row>
    <row r="22" spans="1:12">
      <c r="A22" s="97">
        <v>6</v>
      </c>
      <c r="B22" s="49">
        <v>8544429009</v>
      </c>
      <c r="C22" s="98" t="s">
        <v>23</v>
      </c>
      <c r="D22" s="54" t="s">
        <v>98</v>
      </c>
      <c r="E22" s="54" t="s">
        <v>99</v>
      </c>
      <c r="F22" s="54">
        <v>3000</v>
      </c>
      <c r="G22" s="292"/>
      <c r="H22" s="66">
        <v>0.6</v>
      </c>
      <c r="I22" s="46">
        <v>0.7</v>
      </c>
      <c r="J22" s="44">
        <v>0.5</v>
      </c>
      <c r="K22" s="101">
        <f t="shared" si="0"/>
        <v>1500</v>
      </c>
      <c r="L22" s="200"/>
    </row>
    <row r="23" spans="1:12">
      <c r="A23" s="97">
        <v>7</v>
      </c>
      <c r="B23" s="49">
        <v>8544429009</v>
      </c>
      <c r="C23" s="98" t="s">
        <v>23</v>
      </c>
      <c r="D23" s="41" t="s">
        <v>76</v>
      </c>
      <c r="E23" s="54" t="s">
        <v>77</v>
      </c>
      <c r="F23" s="102">
        <v>6000</v>
      </c>
      <c r="G23" s="292"/>
      <c r="H23" s="66">
        <v>16.8</v>
      </c>
      <c r="I23" s="46">
        <v>17.899999999999999</v>
      </c>
      <c r="J23" s="44">
        <v>1</v>
      </c>
      <c r="K23" s="101">
        <f t="shared" si="0"/>
        <v>6000</v>
      </c>
      <c r="L23" s="200"/>
    </row>
    <row r="24" spans="1:12">
      <c r="A24" s="97">
        <v>8</v>
      </c>
      <c r="B24" s="51">
        <v>7318149100</v>
      </c>
      <c r="C24" s="98" t="s">
        <v>23</v>
      </c>
      <c r="D24" s="54" t="s">
        <v>120</v>
      </c>
      <c r="E24" s="54" t="s">
        <v>100</v>
      </c>
      <c r="F24" s="54">
        <v>12000</v>
      </c>
      <c r="G24" s="292"/>
      <c r="H24" s="66">
        <v>22.8</v>
      </c>
      <c r="I24" s="46">
        <v>23.5</v>
      </c>
      <c r="J24" s="44">
        <v>0.5</v>
      </c>
      <c r="K24" s="101">
        <f t="shared" si="0"/>
        <v>6000</v>
      </c>
      <c r="L24" s="200"/>
    </row>
    <row r="25" spans="1:12">
      <c r="A25" s="97">
        <v>9</v>
      </c>
      <c r="B25" s="51">
        <v>7318149100</v>
      </c>
      <c r="C25" s="98" t="s">
        <v>23</v>
      </c>
      <c r="D25" s="54" t="s">
        <v>143</v>
      </c>
      <c r="E25" s="54" t="s">
        <v>95</v>
      </c>
      <c r="F25" s="54">
        <v>12000</v>
      </c>
      <c r="G25" s="292"/>
      <c r="H25" s="66">
        <v>8.6</v>
      </c>
      <c r="I25" s="46">
        <v>9</v>
      </c>
      <c r="J25" s="44">
        <v>0.5</v>
      </c>
      <c r="K25" s="101">
        <f t="shared" si="0"/>
        <v>6000</v>
      </c>
      <c r="L25" s="200"/>
    </row>
    <row r="26" spans="1:12">
      <c r="A26" s="97">
        <v>10</v>
      </c>
      <c r="B26" s="51">
        <v>7318149100</v>
      </c>
      <c r="C26" s="98" t="s">
        <v>23</v>
      </c>
      <c r="D26" s="54" t="s">
        <v>118</v>
      </c>
      <c r="E26" s="54" t="s">
        <v>119</v>
      </c>
      <c r="F26" s="54">
        <v>6000</v>
      </c>
      <c r="G26" s="292"/>
      <c r="H26" s="66">
        <v>3.9</v>
      </c>
      <c r="I26" s="46">
        <v>4.2</v>
      </c>
      <c r="J26" s="44">
        <v>0.5</v>
      </c>
      <c r="K26" s="101">
        <f t="shared" si="0"/>
        <v>3000</v>
      </c>
      <c r="L26" s="200"/>
    </row>
    <row r="27" spans="1:12">
      <c r="A27" s="97">
        <v>11</v>
      </c>
      <c r="B27" s="51">
        <v>7318149100</v>
      </c>
      <c r="C27" s="98" t="s">
        <v>23</v>
      </c>
      <c r="D27" s="54" t="s">
        <v>117</v>
      </c>
      <c r="E27" s="54" t="s">
        <v>80</v>
      </c>
      <c r="F27" s="54">
        <v>12000</v>
      </c>
      <c r="G27" s="292"/>
      <c r="H27" s="66">
        <v>7.44</v>
      </c>
      <c r="I27" s="46">
        <v>8.5</v>
      </c>
      <c r="J27" s="44">
        <v>0.5</v>
      </c>
      <c r="K27" s="101">
        <f t="shared" si="0"/>
        <v>6000</v>
      </c>
      <c r="L27" s="200"/>
    </row>
    <row r="28" spans="1:12">
      <c r="A28" s="97">
        <v>12</v>
      </c>
      <c r="B28" s="50">
        <v>7616999008</v>
      </c>
      <c r="C28" s="98" t="s">
        <v>23</v>
      </c>
      <c r="D28" s="54" t="s">
        <v>107</v>
      </c>
      <c r="E28" s="54" t="s">
        <v>41</v>
      </c>
      <c r="F28" s="54">
        <v>6000</v>
      </c>
      <c r="G28" s="292"/>
      <c r="H28" s="66">
        <v>225</v>
      </c>
      <c r="I28" s="46">
        <v>227.9</v>
      </c>
      <c r="J28" s="44">
        <v>5</v>
      </c>
      <c r="K28" s="101">
        <f t="shared" si="0"/>
        <v>30000</v>
      </c>
      <c r="L28" s="200"/>
    </row>
    <row r="29" spans="1:12">
      <c r="A29" s="97">
        <v>13</v>
      </c>
      <c r="B29" s="51">
        <v>4901100000</v>
      </c>
      <c r="C29" s="98" t="s">
        <v>23</v>
      </c>
      <c r="D29" s="54" t="s">
        <v>81</v>
      </c>
      <c r="E29" s="39" t="s">
        <v>82</v>
      </c>
      <c r="F29" s="54">
        <v>6000</v>
      </c>
      <c r="G29" s="292"/>
      <c r="H29" s="66">
        <v>9</v>
      </c>
      <c r="I29" s="46">
        <v>11.1</v>
      </c>
      <c r="J29" s="45">
        <v>0.5</v>
      </c>
      <c r="K29" s="101">
        <f t="shared" si="0"/>
        <v>3000</v>
      </c>
      <c r="L29" s="200"/>
    </row>
    <row r="30" spans="1:12">
      <c r="A30" s="97">
        <v>14</v>
      </c>
      <c r="B30" s="51">
        <v>4901100000</v>
      </c>
      <c r="C30" s="98" t="s">
        <v>23</v>
      </c>
      <c r="D30" s="54" t="s">
        <v>83</v>
      </c>
      <c r="E30" s="54" t="s">
        <v>84</v>
      </c>
      <c r="F30" s="54">
        <v>3000</v>
      </c>
      <c r="G30" s="292"/>
      <c r="H30" s="66">
        <v>5.3999999999999995</v>
      </c>
      <c r="I30" s="46">
        <v>6.8</v>
      </c>
      <c r="J30" s="44">
        <v>1</v>
      </c>
      <c r="K30" s="101">
        <f t="shared" si="0"/>
        <v>3000</v>
      </c>
      <c r="L30" s="200"/>
    </row>
    <row r="31" spans="1:12">
      <c r="A31" s="97">
        <v>15</v>
      </c>
      <c r="B31" s="51">
        <v>4901100000</v>
      </c>
      <c r="C31" s="98" t="s">
        <v>23</v>
      </c>
      <c r="D31" s="54" t="s">
        <v>85</v>
      </c>
      <c r="E31" s="39" t="s">
        <v>86</v>
      </c>
      <c r="F31" s="54">
        <v>3000</v>
      </c>
      <c r="G31" s="292"/>
      <c r="H31" s="66">
        <v>6.3</v>
      </c>
      <c r="I31" s="46">
        <v>6.7</v>
      </c>
      <c r="J31" s="44">
        <v>1</v>
      </c>
      <c r="K31" s="101">
        <f t="shared" si="0"/>
        <v>3000</v>
      </c>
      <c r="L31" s="200"/>
    </row>
    <row r="32" spans="1:12">
      <c r="A32" s="97">
        <v>16</v>
      </c>
      <c r="B32" s="51">
        <v>4901100000</v>
      </c>
      <c r="C32" s="98" t="s">
        <v>23</v>
      </c>
      <c r="D32" s="54" t="s">
        <v>87</v>
      </c>
      <c r="E32" s="54" t="s">
        <v>88</v>
      </c>
      <c r="F32" s="54">
        <v>3000</v>
      </c>
      <c r="G32" s="292"/>
      <c r="H32" s="66">
        <v>13.200000000000001</v>
      </c>
      <c r="I32" s="46">
        <v>14.5</v>
      </c>
      <c r="J32" s="45">
        <v>3</v>
      </c>
      <c r="K32" s="101">
        <f t="shared" si="0"/>
        <v>9000</v>
      </c>
      <c r="L32" s="200"/>
    </row>
    <row r="33" spans="1:12">
      <c r="A33" s="97">
        <v>17</v>
      </c>
      <c r="B33" s="51">
        <v>4901100000</v>
      </c>
      <c r="C33" s="98" t="s">
        <v>23</v>
      </c>
      <c r="D33" s="54" t="s">
        <v>89</v>
      </c>
      <c r="E33" s="104" t="s">
        <v>90</v>
      </c>
      <c r="F33" s="54">
        <v>3000</v>
      </c>
      <c r="G33" s="292"/>
      <c r="H33" s="66">
        <v>111</v>
      </c>
      <c r="I33" s="46">
        <v>113.5</v>
      </c>
      <c r="J33" s="45">
        <v>10</v>
      </c>
      <c r="K33" s="101">
        <f t="shared" si="0"/>
        <v>30000</v>
      </c>
      <c r="L33" s="200"/>
    </row>
    <row r="34" spans="1:12">
      <c r="A34" s="97">
        <v>18</v>
      </c>
      <c r="B34" s="105">
        <v>8506808000</v>
      </c>
      <c r="C34" s="98" t="s">
        <v>23</v>
      </c>
      <c r="D34" s="54" t="s">
        <v>92</v>
      </c>
      <c r="E34" s="104" t="s">
        <v>93</v>
      </c>
      <c r="F34" s="54">
        <v>6000</v>
      </c>
      <c r="G34" s="292"/>
      <c r="H34" s="66">
        <v>39</v>
      </c>
      <c r="I34" s="46">
        <v>42</v>
      </c>
      <c r="J34" s="44">
        <v>1</v>
      </c>
      <c r="K34" s="101">
        <f t="shared" si="0"/>
        <v>6000</v>
      </c>
      <c r="L34" s="200"/>
    </row>
    <row r="35" spans="1:12">
      <c r="A35" s="293" t="s">
        <v>94</v>
      </c>
      <c r="B35" s="293"/>
      <c r="C35" s="293"/>
      <c r="D35" s="293"/>
      <c r="E35" s="294"/>
      <c r="F35" s="106">
        <f>SUM(F17:F34)</f>
        <v>99000</v>
      </c>
      <c r="G35" s="96">
        <f>SUM(G17)</f>
        <v>201</v>
      </c>
      <c r="H35" s="107">
        <f>SUM(H17:H34)</f>
        <v>2304.19</v>
      </c>
      <c r="I35" s="107">
        <f>SUM(I17:I34)</f>
        <v>2555.66</v>
      </c>
      <c r="J35" s="108" t="s">
        <v>97</v>
      </c>
      <c r="K35" s="109">
        <f>SUM(K17:K34)</f>
        <v>255510</v>
      </c>
      <c r="L35" s="200"/>
    </row>
    <row r="36" spans="1:12">
      <c r="A36" s="308" t="s">
        <v>263</v>
      </c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200"/>
    </row>
    <row r="37" spans="1:12" ht="25.5">
      <c r="A37" s="97">
        <v>19</v>
      </c>
      <c r="B37" s="51">
        <v>8537109800</v>
      </c>
      <c r="C37" s="98" t="s">
        <v>23</v>
      </c>
      <c r="D37" s="54" t="s">
        <v>121</v>
      </c>
      <c r="E37" s="54" t="s">
        <v>122</v>
      </c>
      <c r="F37" s="54">
        <v>700</v>
      </c>
      <c r="G37" s="291">
        <v>60</v>
      </c>
      <c r="H37" s="66">
        <v>287.61</v>
      </c>
      <c r="I37" s="46">
        <v>351.2</v>
      </c>
      <c r="J37" s="100">
        <v>642.70000000000005</v>
      </c>
      <c r="K37" s="101">
        <f t="shared" ref="K37:K58" si="1">F37*J37</f>
        <v>449890.00000000006</v>
      </c>
      <c r="L37" s="200"/>
    </row>
    <row r="38" spans="1:12">
      <c r="A38" s="97">
        <v>20</v>
      </c>
      <c r="B38" s="51">
        <v>8537109800</v>
      </c>
      <c r="C38" s="98" t="s">
        <v>23</v>
      </c>
      <c r="D38" s="54" t="s">
        <v>66</v>
      </c>
      <c r="E38" s="54" t="s">
        <v>67</v>
      </c>
      <c r="F38" s="54">
        <v>700</v>
      </c>
      <c r="G38" s="292"/>
      <c r="H38" s="134">
        <v>252</v>
      </c>
      <c r="I38" s="46">
        <v>306.5</v>
      </c>
      <c r="J38" s="44">
        <v>15</v>
      </c>
      <c r="K38" s="101">
        <f t="shared" si="1"/>
        <v>10500</v>
      </c>
      <c r="L38" s="200"/>
    </row>
    <row r="39" spans="1:12" ht="25.5">
      <c r="A39" s="97">
        <v>21</v>
      </c>
      <c r="B39" s="103">
        <v>8543708000</v>
      </c>
      <c r="C39" s="98" t="s">
        <v>23</v>
      </c>
      <c r="D39" s="54" t="s">
        <v>68</v>
      </c>
      <c r="E39" s="54" t="s">
        <v>69</v>
      </c>
      <c r="F39" s="54">
        <v>700</v>
      </c>
      <c r="G39" s="292"/>
      <c r="H39" s="66">
        <v>36.4</v>
      </c>
      <c r="I39" s="46">
        <v>37.5</v>
      </c>
      <c r="J39" s="44">
        <v>22</v>
      </c>
      <c r="K39" s="101">
        <f t="shared" si="1"/>
        <v>15400</v>
      </c>
      <c r="L39" s="200"/>
    </row>
    <row r="40" spans="1:12">
      <c r="A40" s="97">
        <v>22</v>
      </c>
      <c r="B40" s="103">
        <v>8544429009</v>
      </c>
      <c r="C40" s="98" t="s">
        <v>23</v>
      </c>
      <c r="D40" s="54" t="s">
        <v>70</v>
      </c>
      <c r="E40" s="54" t="s">
        <v>71</v>
      </c>
      <c r="F40" s="54">
        <v>700</v>
      </c>
      <c r="G40" s="292"/>
      <c r="H40" s="66">
        <v>50.4</v>
      </c>
      <c r="I40" s="46">
        <v>51.5</v>
      </c>
      <c r="J40" s="44">
        <v>8.1999999999999993</v>
      </c>
      <c r="K40" s="101">
        <f t="shared" si="1"/>
        <v>5739.9999999999991</v>
      </c>
      <c r="L40" s="200"/>
    </row>
    <row r="41" spans="1:12">
      <c r="A41" s="97">
        <v>23</v>
      </c>
      <c r="B41" s="51">
        <v>7326199009</v>
      </c>
      <c r="C41" s="98" t="s">
        <v>23</v>
      </c>
      <c r="D41" s="54" t="s">
        <v>72</v>
      </c>
      <c r="E41" s="54" t="s">
        <v>73</v>
      </c>
      <c r="F41" s="54">
        <v>1400</v>
      </c>
      <c r="G41" s="292"/>
      <c r="H41" s="66">
        <v>18.2</v>
      </c>
      <c r="I41" s="46">
        <v>19.5</v>
      </c>
      <c r="J41" s="44">
        <v>9.6999999999999993</v>
      </c>
      <c r="K41" s="101">
        <f t="shared" si="1"/>
        <v>13579.999999999998</v>
      </c>
      <c r="L41" s="200"/>
    </row>
    <row r="42" spans="1:12">
      <c r="A42" s="97">
        <v>24</v>
      </c>
      <c r="B42" s="51">
        <v>4901100000</v>
      </c>
      <c r="C42" s="98" t="s">
        <v>23</v>
      </c>
      <c r="D42" s="54" t="s">
        <v>42</v>
      </c>
      <c r="E42" s="53" t="s">
        <v>58</v>
      </c>
      <c r="F42" s="54">
        <v>1400</v>
      </c>
      <c r="G42" s="292"/>
      <c r="H42" s="66">
        <v>2.2999999999999998</v>
      </c>
      <c r="I42" s="46">
        <v>2.4</v>
      </c>
      <c r="J42" s="45">
        <v>0.5</v>
      </c>
      <c r="K42" s="101">
        <f t="shared" si="1"/>
        <v>700</v>
      </c>
      <c r="L42" s="200"/>
    </row>
    <row r="43" spans="1:12">
      <c r="A43" s="97">
        <v>25</v>
      </c>
      <c r="B43" s="49">
        <v>8544429009</v>
      </c>
      <c r="C43" s="98" t="s">
        <v>23</v>
      </c>
      <c r="D43" s="41" t="s">
        <v>98</v>
      </c>
      <c r="E43" s="54" t="s">
        <v>99</v>
      </c>
      <c r="F43" s="54">
        <v>700</v>
      </c>
      <c r="G43" s="292"/>
      <c r="H43" s="66">
        <v>0.8</v>
      </c>
      <c r="I43" s="46">
        <v>0.9</v>
      </c>
      <c r="J43" s="44">
        <v>1</v>
      </c>
      <c r="K43" s="101">
        <f t="shared" si="1"/>
        <v>700</v>
      </c>
      <c r="L43" s="200"/>
    </row>
    <row r="44" spans="1:12">
      <c r="A44" s="97">
        <v>26</v>
      </c>
      <c r="B44" s="51">
        <v>8537109800</v>
      </c>
      <c r="C44" s="98" t="s">
        <v>23</v>
      </c>
      <c r="D44" s="41" t="s">
        <v>74</v>
      </c>
      <c r="E44" s="54" t="s">
        <v>75</v>
      </c>
      <c r="F44" s="54">
        <v>700</v>
      </c>
      <c r="G44" s="292"/>
      <c r="H44" s="66">
        <v>7.1</v>
      </c>
      <c r="I44" s="46">
        <v>7.8</v>
      </c>
      <c r="J44" s="44">
        <v>6</v>
      </c>
      <c r="K44" s="101">
        <f t="shared" si="1"/>
        <v>4200</v>
      </c>
      <c r="L44" s="200"/>
    </row>
    <row r="45" spans="1:12">
      <c r="A45" s="97">
        <v>27</v>
      </c>
      <c r="B45" s="49">
        <v>8544429009</v>
      </c>
      <c r="C45" s="98" t="s">
        <v>23</v>
      </c>
      <c r="D45" s="39" t="s">
        <v>76</v>
      </c>
      <c r="E45" s="54" t="s">
        <v>77</v>
      </c>
      <c r="F45" s="54">
        <v>700</v>
      </c>
      <c r="G45" s="292"/>
      <c r="H45" s="66">
        <v>18.899999999999999</v>
      </c>
      <c r="I45" s="46">
        <v>19.5</v>
      </c>
      <c r="J45" s="44">
        <v>2</v>
      </c>
      <c r="K45" s="101">
        <f t="shared" si="1"/>
        <v>1400</v>
      </c>
      <c r="L45" s="200"/>
    </row>
    <row r="46" spans="1:12">
      <c r="A46" s="97">
        <v>28</v>
      </c>
      <c r="B46" s="49">
        <v>8544429009</v>
      </c>
      <c r="C46" s="98" t="s">
        <v>23</v>
      </c>
      <c r="D46" s="54" t="s">
        <v>78</v>
      </c>
      <c r="E46" s="54" t="s">
        <v>79</v>
      </c>
      <c r="F46" s="54">
        <v>700</v>
      </c>
      <c r="G46" s="292"/>
      <c r="H46" s="66">
        <v>19.600000000000001</v>
      </c>
      <c r="I46" s="46">
        <v>21</v>
      </c>
      <c r="J46" s="44">
        <v>2</v>
      </c>
      <c r="K46" s="101">
        <f t="shared" si="1"/>
        <v>1400</v>
      </c>
      <c r="L46" s="200"/>
    </row>
    <row r="47" spans="1:12">
      <c r="A47" s="97">
        <v>29</v>
      </c>
      <c r="B47" s="51">
        <v>7318149100</v>
      </c>
      <c r="C47" s="98" t="s">
        <v>23</v>
      </c>
      <c r="D47" s="54" t="s">
        <v>143</v>
      </c>
      <c r="E47" s="54" t="s">
        <v>95</v>
      </c>
      <c r="F47" s="54">
        <v>6300</v>
      </c>
      <c r="G47" s="292"/>
      <c r="H47" s="66">
        <v>4.9000000000000004</v>
      </c>
      <c r="I47" s="46">
        <v>5.0999999999999996</v>
      </c>
      <c r="J47" s="44">
        <v>0.5</v>
      </c>
      <c r="K47" s="101">
        <f t="shared" si="1"/>
        <v>3150</v>
      </c>
      <c r="L47" s="200"/>
    </row>
    <row r="48" spans="1:12">
      <c r="A48" s="97">
        <v>30</v>
      </c>
      <c r="B48" s="51">
        <v>7318149100</v>
      </c>
      <c r="C48" s="98" t="s">
        <v>23</v>
      </c>
      <c r="D48" s="54" t="s">
        <v>264</v>
      </c>
      <c r="E48" s="54" t="s">
        <v>265</v>
      </c>
      <c r="F48" s="54">
        <v>3500</v>
      </c>
      <c r="G48" s="292"/>
      <c r="H48" s="66">
        <v>2.2000000000000002</v>
      </c>
      <c r="I48" s="46">
        <v>2.2999999999999998</v>
      </c>
      <c r="J48" s="44">
        <v>0.5</v>
      </c>
      <c r="K48" s="101">
        <f t="shared" si="1"/>
        <v>1750</v>
      </c>
      <c r="L48" s="200"/>
    </row>
    <row r="49" spans="1:12">
      <c r="A49" s="97">
        <v>31</v>
      </c>
      <c r="B49" s="51">
        <v>7318149100</v>
      </c>
      <c r="C49" s="98" t="s">
        <v>23</v>
      </c>
      <c r="D49" s="54" t="s">
        <v>123</v>
      </c>
      <c r="E49" s="54" t="s">
        <v>124</v>
      </c>
      <c r="F49" s="54">
        <v>1400</v>
      </c>
      <c r="G49" s="292"/>
      <c r="H49" s="66">
        <v>1.8</v>
      </c>
      <c r="I49" s="46">
        <v>1.9</v>
      </c>
      <c r="J49" s="44">
        <v>0.5</v>
      </c>
      <c r="K49" s="101">
        <f t="shared" si="1"/>
        <v>700</v>
      </c>
      <c r="L49" s="200"/>
    </row>
    <row r="50" spans="1:12">
      <c r="A50" s="97">
        <v>32</v>
      </c>
      <c r="B50" s="51">
        <v>7318149100</v>
      </c>
      <c r="C50" s="98" t="s">
        <v>23</v>
      </c>
      <c r="D50" s="54" t="s">
        <v>125</v>
      </c>
      <c r="E50" s="54" t="s">
        <v>96</v>
      </c>
      <c r="F50" s="54">
        <v>700</v>
      </c>
      <c r="G50" s="292"/>
      <c r="H50" s="66">
        <v>0.8</v>
      </c>
      <c r="I50" s="46">
        <v>0.9</v>
      </c>
      <c r="J50" s="44">
        <v>0.5</v>
      </c>
      <c r="K50" s="101">
        <f t="shared" si="1"/>
        <v>350</v>
      </c>
      <c r="L50" s="200"/>
    </row>
    <row r="51" spans="1:12">
      <c r="A51" s="97">
        <v>33</v>
      </c>
      <c r="B51" s="51">
        <v>7318149100</v>
      </c>
      <c r="C51" s="98" t="s">
        <v>23</v>
      </c>
      <c r="D51" s="54" t="s">
        <v>266</v>
      </c>
      <c r="E51" s="54" t="s">
        <v>267</v>
      </c>
      <c r="F51" s="54">
        <v>1400</v>
      </c>
      <c r="G51" s="292"/>
      <c r="H51" s="66">
        <v>2.2000000000000002</v>
      </c>
      <c r="I51" s="46">
        <v>2.2999999999999998</v>
      </c>
      <c r="J51" s="44">
        <v>0.5</v>
      </c>
      <c r="K51" s="101">
        <f t="shared" si="1"/>
        <v>700</v>
      </c>
      <c r="L51" s="200"/>
    </row>
    <row r="52" spans="1:12">
      <c r="A52" s="97">
        <v>34</v>
      </c>
      <c r="B52" s="51">
        <v>4901100000</v>
      </c>
      <c r="C52" s="98" t="s">
        <v>23</v>
      </c>
      <c r="D52" s="54" t="s">
        <v>81</v>
      </c>
      <c r="E52" s="39" t="s">
        <v>82</v>
      </c>
      <c r="F52" s="54">
        <v>1400</v>
      </c>
      <c r="G52" s="292"/>
      <c r="H52" s="66">
        <v>3.2199999999999998</v>
      </c>
      <c r="I52" s="46">
        <v>3.4</v>
      </c>
      <c r="J52" s="45">
        <v>1</v>
      </c>
      <c r="K52" s="101">
        <f t="shared" si="1"/>
        <v>1400</v>
      </c>
      <c r="L52" s="200"/>
    </row>
    <row r="53" spans="1:12">
      <c r="A53" s="97">
        <v>35</v>
      </c>
      <c r="B53" s="51">
        <v>4901100000</v>
      </c>
      <c r="C53" s="98" t="s">
        <v>23</v>
      </c>
      <c r="D53" s="54" t="s">
        <v>83</v>
      </c>
      <c r="E53" s="54" t="s">
        <v>84</v>
      </c>
      <c r="F53" s="54">
        <v>700</v>
      </c>
      <c r="G53" s="292"/>
      <c r="H53" s="66">
        <v>0.77</v>
      </c>
      <c r="I53" s="46">
        <v>0.9</v>
      </c>
      <c r="J53" s="44">
        <v>1</v>
      </c>
      <c r="K53" s="101">
        <f t="shared" si="1"/>
        <v>700</v>
      </c>
      <c r="L53" s="200"/>
    </row>
    <row r="54" spans="1:12">
      <c r="A54" s="97">
        <v>36</v>
      </c>
      <c r="B54" s="51">
        <v>4901100000</v>
      </c>
      <c r="C54" s="98" t="s">
        <v>23</v>
      </c>
      <c r="D54" s="54" t="s">
        <v>85</v>
      </c>
      <c r="E54" s="39" t="s">
        <v>86</v>
      </c>
      <c r="F54" s="54">
        <v>700</v>
      </c>
      <c r="G54" s="292"/>
      <c r="H54" s="66">
        <v>1.4000000000000001</v>
      </c>
      <c r="I54" s="46">
        <v>1.5</v>
      </c>
      <c r="J54" s="44">
        <v>1</v>
      </c>
      <c r="K54" s="101">
        <f t="shared" si="1"/>
        <v>700</v>
      </c>
      <c r="L54" s="200"/>
    </row>
    <row r="55" spans="1:12">
      <c r="A55" s="97">
        <v>37</v>
      </c>
      <c r="B55" s="51">
        <v>4901100000</v>
      </c>
      <c r="C55" s="98" t="s">
        <v>23</v>
      </c>
      <c r="D55" s="54" t="s">
        <v>87</v>
      </c>
      <c r="E55" s="54" t="s">
        <v>88</v>
      </c>
      <c r="F55" s="54">
        <v>700</v>
      </c>
      <c r="G55" s="292"/>
      <c r="H55" s="66">
        <v>2.6</v>
      </c>
      <c r="I55" s="46">
        <v>2.8</v>
      </c>
      <c r="J55" s="45">
        <v>3</v>
      </c>
      <c r="K55" s="101">
        <f t="shared" si="1"/>
        <v>2100</v>
      </c>
      <c r="L55" s="200"/>
    </row>
    <row r="56" spans="1:12">
      <c r="A56" s="97">
        <v>38</v>
      </c>
      <c r="B56" s="51">
        <v>4901100000</v>
      </c>
      <c r="C56" s="98" t="s">
        <v>23</v>
      </c>
      <c r="D56" s="54" t="s">
        <v>89</v>
      </c>
      <c r="E56" s="104" t="s">
        <v>90</v>
      </c>
      <c r="F56" s="54">
        <v>700</v>
      </c>
      <c r="G56" s="292"/>
      <c r="H56" s="66">
        <v>5.0999999999999996</v>
      </c>
      <c r="I56" s="46">
        <v>5.6</v>
      </c>
      <c r="J56" s="45">
        <v>10</v>
      </c>
      <c r="K56" s="101">
        <f t="shared" si="1"/>
        <v>7000</v>
      </c>
      <c r="L56" s="200"/>
    </row>
    <row r="57" spans="1:12">
      <c r="A57" s="97">
        <v>39</v>
      </c>
      <c r="B57" s="50">
        <v>3923210000</v>
      </c>
      <c r="C57" s="98" t="s">
        <v>23</v>
      </c>
      <c r="D57" s="54" t="s">
        <v>47</v>
      </c>
      <c r="E57" s="104" t="s">
        <v>91</v>
      </c>
      <c r="F57" s="54">
        <v>700</v>
      </c>
      <c r="G57" s="292"/>
      <c r="H57" s="66">
        <v>3.4</v>
      </c>
      <c r="I57" s="46">
        <v>3.5</v>
      </c>
      <c r="J57" s="44">
        <v>1</v>
      </c>
      <c r="K57" s="101">
        <f t="shared" si="1"/>
        <v>700</v>
      </c>
      <c r="L57" s="200"/>
    </row>
    <row r="58" spans="1:12">
      <c r="A58" s="97">
        <v>40</v>
      </c>
      <c r="B58" s="105">
        <v>8506808000</v>
      </c>
      <c r="C58" s="98" t="s">
        <v>23</v>
      </c>
      <c r="D58" s="54" t="s">
        <v>92</v>
      </c>
      <c r="E58" s="39" t="s">
        <v>93</v>
      </c>
      <c r="F58" s="54">
        <v>1400</v>
      </c>
      <c r="G58" s="292"/>
      <c r="H58" s="66">
        <v>9.1</v>
      </c>
      <c r="I58" s="46">
        <v>9.5</v>
      </c>
      <c r="J58" s="72">
        <v>1</v>
      </c>
      <c r="K58" s="101">
        <f t="shared" si="1"/>
        <v>1400</v>
      </c>
      <c r="L58" s="200"/>
    </row>
    <row r="59" spans="1:12">
      <c r="A59" s="293" t="s">
        <v>94</v>
      </c>
      <c r="B59" s="293"/>
      <c r="C59" s="293"/>
      <c r="D59" s="293"/>
      <c r="E59" s="294"/>
      <c r="F59" s="106">
        <f>SUM(F37:F58)</f>
        <v>28000</v>
      </c>
      <c r="G59" s="96">
        <f>SUM(G37)</f>
        <v>60</v>
      </c>
      <c r="H59" s="107">
        <f>SUM(H37:H58)</f>
        <v>730.8</v>
      </c>
      <c r="I59" s="107">
        <f>SUM(I37:I58)</f>
        <v>857.49999999999977</v>
      </c>
      <c r="J59" s="108"/>
      <c r="K59" s="109">
        <f>SUM(K37:K58)</f>
        <v>524160.00000000006</v>
      </c>
      <c r="L59" s="200"/>
    </row>
    <row r="60" spans="1:12">
      <c r="A60" s="297" t="s">
        <v>268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00"/>
    </row>
    <row r="61" spans="1:12" ht="25.5">
      <c r="A61" s="97">
        <v>41</v>
      </c>
      <c r="B61" s="51">
        <v>8537109800</v>
      </c>
      <c r="C61" s="98" t="s">
        <v>23</v>
      </c>
      <c r="D61" s="102" t="s">
        <v>121</v>
      </c>
      <c r="E61" s="54" t="s">
        <v>122</v>
      </c>
      <c r="F61" s="54">
        <v>150</v>
      </c>
      <c r="G61" s="291">
        <v>25</v>
      </c>
      <c r="H61" s="66">
        <v>31.5</v>
      </c>
      <c r="I61" s="46">
        <v>32.9</v>
      </c>
      <c r="J61" s="100">
        <v>963.6</v>
      </c>
      <c r="K61" s="101">
        <f t="shared" ref="K61:K73" si="2">F61*J61</f>
        <v>144540</v>
      </c>
      <c r="L61" s="200"/>
    </row>
    <row r="62" spans="1:12">
      <c r="A62" s="97">
        <v>42</v>
      </c>
      <c r="B62" s="51">
        <v>8537109800</v>
      </c>
      <c r="C62" s="98" t="s">
        <v>23</v>
      </c>
      <c r="D62" s="102" t="s">
        <v>66</v>
      </c>
      <c r="E62" s="54" t="s">
        <v>67</v>
      </c>
      <c r="F62" s="54">
        <v>150</v>
      </c>
      <c r="G62" s="292"/>
      <c r="H62" s="134">
        <v>81</v>
      </c>
      <c r="I62" s="46">
        <v>82.5</v>
      </c>
      <c r="J62" s="44">
        <v>18</v>
      </c>
      <c r="K62" s="101">
        <f t="shared" si="2"/>
        <v>2700</v>
      </c>
      <c r="L62" s="200"/>
    </row>
    <row r="63" spans="1:12" ht="25.5">
      <c r="A63" s="97">
        <v>43</v>
      </c>
      <c r="B63" s="103">
        <v>8543708000</v>
      </c>
      <c r="C63" s="98" t="s">
        <v>23</v>
      </c>
      <c r="D63" s="102" t="s">
        <v>68</v>
      </c>
      <c r="E63" s="54" t="s">
        <v>69</v>
      </c>
      <c r="F63" s="54">
        <v>150</v>
      </c>
      <c r="G63" s="292"/>
      <c r="H63" s="66">
        <v>7.8</v>
      </c>
      <c r="I63" s="46">
        <v>8.1999999999999993</v>
      </c>
      <c r="J63" s="44">
        <v>22</v>
      </c>
      <c r="K63" s="101">
        <f t="shared" si="2"/>
        <v>3300</v>
      </c>
      <c r="L63" s="200"/>
    </row>
    <row r="64" spans="1:12">
      <c r="A64" s="97">
        <v>44</v>
      </c>
      <c r="B64" s="103">
        <v>8544429009</v>
      </c>
      <c r="C64" s="98" t="s">
        <v>23</v>
      </c>
      <c r="D64" s="102" t="s">
        <v>70</v>
      </c>
      <c r="E64" s="54" t="s">
        <v>71</v>
      </c>
      <c r="F64" s="54">
        <v>150</v>
      </c>
      <c r="G64" s="292"/>
      <c r="H64" s="66">
        <v>10.799999999999999</v>
      </c>
      <c r="I64" s="46">
        <v>11</v>
      </c>
      <c r="J64" s="44">
        <v>9</v>
      </c>
      <c r="K64" s="101">
        <f t="shared" si="2"/>
        <v>1350</v>
      </c>
      <c r="L64" s="200"/>
    </row>
    <row r="65" spans="1:12">
      <c r="A65" s="97">
        <v>45</v>
      </c>
      <c r="B65" s="51">
        <v>7326199009</v>
      </c>
      <c r="C65" s="98" t="s">
        <v>23</v>
      </c>
      <c r="D65" s="102" t="s">
        <v>72</v>
      </c>
      <c r="E65" s="54" t="s">
        <v>73</v>
      </c>
      <c r="F65" s="54">
        <v>300</v>
      </c>
      <c r="G65" s="292"/>
      <c r="H65" s="66">
        <v>4.3</v>
      </c>
      <c r="I65" s="46">
        <v>5</v>
      </c>
      <c r="J65" s="44">
        <v>10</v>
      </c>
      <c r="K65" s="101">
        <f t="shared" si="2"/>
        <v>3000</v>
      </c>
      <c r="L65" s="200"/>
    </row>
    <row r="66" spans="1:12">
      <c r="A66" s="97">
        <v>46</v>
      </c>
      <c r="B66" s="51">
        <v>4901100000</v>
      </c>
      <c r="C66" s="98" t="s">
        <v>23</v>
      </c>
      <c r="D66" s="102" t="s">
        <v>42</v>
      </c>
      <c r="E66" s="53" t="s">
        <v>58</v>
      </c>
      <c r="F66" s="54">
        <v>300</v>
      </c>
      <c r="G66" s="292"/>
      <c r="H66" s="66">
        <v>0.4</v>
      </c>
      <c r="I66" s="46">
        <v>0.5</v>
      </c>
      <c r="J66" s="45">
        <v>0.5</v>
      </c>
      <c r="K66" s="101">
        <f t="shared" si="2"/>
        <v>150</v>
      </c>
      <c r="L66" s="200"/>
    </row>
    <row r="67" spans="1:12">
      <c r="A67" s="97">
        <v>47</v>
      </c>
      <c r="B67" s="51">
        <v>8537109800</v>
      </c>
      <c r="C67" s="98" t="s">
        <v>23</v>
      </c>
      <c r="D67" s="102" t="s">
        <v>74</v>
      </c>
      <c r="E67" s="54" t="s">
        <v>75</v>
      </c>
      <c r="F67" s="54">
        <v>150</v>
      </c>
      <c r="G67" s="292"/>
      <c r="H67" s="66">
        <v>1.4</v>
      </c>
      <c r="I67" s="46">
        <v>1.5</v>
      </c>
      <c r="J67" s="44">
        <v>7</v>
      </c>
      <c r="K67" s="101">
        <f t="shared" si="2"/>
        <v>1050</v>
      </c>
      <c r="L67" s="200"/>
    </row>
    <row r="68" spans="1:12">
      <c r="A68" s="97">
        <v>48</v>
      </c>
      <c r="B68" s="49">
        <v>8544429009</v>
      </c>
      <c r="C68" s="98" t="s">
        <v>23</v>
      </c>
      <c r="D68" s="41" t="s">
        <v>76</v>
      </c>
      <c r="E68" s="54" t="s">
        <v>77</v>
      </c>
      <c r="F68" s="54">
        <v>150</v>
      </c>
      <c r="G68" s="292"/>
      <c r="H68" s="66">
        <v>0.3</v>
      </c>
      <c r="I68" s="46">
        <v>0.35</v>
      </c>
      <c r="J68" s="44">
        <v>2</v>
      </c>
      <c r="K68" s="101">
        <f t="shared" si="2"/>
        <v>300</v>
      </c>
      <c r="L68" s="200"/>
    </row>
    <row r="69" spans="1:12">
      <c r="A69" s="97">
        <v>49</v>
      </c>
      <c r="B69" s="49">
        <v>8544429009</v>
      </c>
      <c r="C69" s="98" t="s">
        <v>23</v>
      </c>
      <c r="D69" s="41" t="s">
        <v>78</v>
      </c>
      <c r="E69" s="54" t="s">
        <v>79</v>
      </c>
      <c r="F69" s="54">
        <v>150</v>
      </c>
      <c r="G69" s="292"/>
      <c r="H69" s="66">
        <v>0.3</v>
      </c>
      <c r="I69" s="46">
        <v>0.4</v>
      </c>
      <c r="J69" s="44">
        <v>2</v>
      </c>
      <c r="K69" s="101">
        <f t="shared" si="2"/>
        <v>300</v>
      </c>
      <c r="L69" s="200"/>
    </row>
    <row r="70" spans="1:12">
      <c r="A70" s="97">
        <v>50</v>
      </c>
      <c r="B70" s="51">
        <v>7318149100</v>
      </c>
      <c r="C70" s="98" t="s">
        <v>23</v>
      </c>
      <c r="D70" s="39" t="s">
        <v>143</v>
      </c>
      <c r="E70" s="54" t="s">
        <v>95</v>
      </c>
      <c r="F70" s="54">
        <v>1650</v>
      </c>
      <c r="G70" s="292"/>
      <c r="H70" s="66">
        <v>1.1000000000000001</v>
      </c>
      <c r="I70" s="46">
        <v>1.2</v>
      </c>
      <c r="J70" s="44">
        <v>0.5</v>
      </c>
      <c r="K70" s="101">
        <f t="shared" si="2"/>
        <v>825</v>
      </c>
      <c r="L70" s="200"/>
    </row>
    <row r="71" spans="1:12">
      <c r="A71" s="97">
        <v>51</v>
      </c>
      <c r="B71" s="51">
        <v>7318149100</v>
      </c>
      <c r="C71" s="98" t="s">
        <v>23</v>
      </c>
      <c r="D71" s="102" t="s">
        <v>128</v>
      </c>
      <c r="E71" s="54" t="s">
        <v>129</v>
      </c>
      <c r="F71" s="54">
        <v>1350</v>
      </c>
      <c r="G71" s="292"/>
      <c r="H71" s="66">
        <v>0.8</v>
      </c>
      <c r="I71" s="46">
        <v>0.9</v>
      </c>
      <c r="J71" s="44">
        <v>0.5</v>
      </c>
      <c r="K71" s="101">
        <f t="shared" si="2"/>
        <v>675</v>
      </c>
      <c r="L71" s="200"/>
    </row>
    <row r="72" spans="1:12">
      <c r="A72" s="97">
        <v>52</v>
      </c>
      <c r="B72" s="51">
        <v>7318149100</v>
      </c>
      <c r="C72" s="98" t="s">
        <v>23</v>
      </c>
      <c r="D72" s="102" t="s">
        <v>123</v>
      </c>
      <c r="E72" s="54" t="s">
        <v>124</v>
      </c>
      <c r="F72" s="54">
        <v>300</v>
      </c>
      <c r="G72" s="292"/>
      <c r="H72" s="66">
        <v>0.04</v>
      </c>
      <c r="I72" s="46">
        <v>0.05</v>
      </c>
      <c r="J72" s="44">
        <v>0.5</v>
      </c>
      <c r="K72" s="101">
        <f t="shared" si="2"/>
        <v>150</v>
      </c>
      <c r="L72" s="200"/>
    </row>
    <row r="73" spans="1:12">
      <c r="A73" s="97">
        <v>53</v>
      </c>
      <c r="B73" s="51">
        <v>7318149100</v>
      </c>
      <c r="C73" s="98" t="s">
        <v>23</v>
      </c>
      <c r="D73" s="102" t="s">
        <v>125</v>
      </c>
      <c r="E73" s="54" t="s">
        <v>96</v>
      </c>
      <c r="F73" s="54">
        <v>150</v>
      </c>
      <c r="G73" s="292"/>
      <c r="H73" s="66">
        <v>0.02</v>
      </c>
      <c r="I73" s="46">
        <v>0.03</v>
      </c>
      <c r="J73" s="44">
        <v>0.5</v>
      </c>
      <c r="K73" s="101">
        <f t="shared" si="2"/>
        <v>75</v>
      </c>
      <c r="L73" s="200"/>
    </row>
    <row r="74" spans="1:12" ht="25.5">
      <c r="A74" s="97">
        <v>54</v>
      </c>
      <c r="B74" s="51">
        <v>7318149100</v>
      </c>
      <c r="C74" s="98" t="s">
        <v>23</v>
      </c>
      <c r="D74" s="102" t="s">
        <v>130</v>
      </c>
      <c r="E74" s="54" t="s">
        <v>131</v>
      </c>
      <c r="F74" s="54">
        <v>600</v>
      </c>
      <c r="G74" s="292"/>
      <c r="H74" s="66">
        <v>1</v>
      </c>
      <c r="I74" s="46">
        <v>1.1000000000000001</v>
      </c>
      <c r="J74" s="44">
        <v>0.5</v>
      </c>
      <c r="K74" s="101">
        <f t="shared" ref="K74:K81" si="3">F74*J74</f>
        <v>300</v>
      </c>
      <c r="L74" s="200"/>
    </row>
    <row r="75" spans="1:12">
      <c r="A75" s="97">
        <v>55</v>
      </c>
      <c r="B75" s="51">
        <v>4901100000</v>
      </c>
      <c r="C75" s="98" t="s">
        <v>23</v>
      </c>
      <c r="D75" s="102" t="s">
        <v>81</v>
      </c>
      <c r="E75" s="54" t="s">
        <v>82</v>
      </c>
      <c r="F75" s="54">
        <v>300</v>
      </c>
      <c r="G75" s="292"/>
      <c r="H75" s="66">
        <v>0.3</v>
      </c>
      <c r="I75" s="46">
        <v>0.4</v>
      </c>
      <c r="J75" s="44">
        <v>1</v>
      </c>
      <c r="K75" s="101">
        <f t="shared" si="3"/>
        <v>300</v>
      </c>
      <c r="L75" s="200"/>
    </row>
    <row r="76" spans="1:12">
      <c r="A76" s="97">
        <v>56</v>
      </c>
      <c r="B76" s="51">
        <v>4901100000</v>
      </c>
      <c r="C76" s="98" t="s">
        <v>23</v>
      </c>
      <c r="D76" s="102" t="s">
        <v>83</v>
      </c>
      <c r="E76" s="54" t="s">
        <v>84</v>
      </c>
      <c r="F76" s="54">
        <v>150</v>
      </c>
      <c r="G76" s="292"/>
      <c r="H76" s="66">
        <v>0.4</v>
      </c>
      <c r="I76" s="46">
        <v>0.5</v>
      </c>
      <c r="J76" s="44">
        <v>1</v>
      </c>
      <c r="K76" s="101">
        <f t="shared" si="3"/>
        <v>150</v>
      </c>
      <c r="L76" s="200"/>
    </row>
    <row r="77" spans="1:12">
      <c r="A77" s="97">
        <v>57</v>
      </c>
      <c r="B77" s="51">
        <v>4901100000</v>
      </c>
      <c r="C77" s="98" t="s">
        <v>23</v>
      </c>
      <c r="D77" s="102" t="s">
        <v>85</v>
      </c>
      <c r="E77" s="39" t="s">
        <v>86</v>
      </c>
      <c r="F77" s="54">
        <v>150</v>
      </c>
      <c r="G77" s="292"/>
      <c r="H77" s="66">
        <v>0.35</v>
      </c>
      <c r="I77" s="46">
        <v>0.4</v>
      </c>
      <c r="J77" s="45">
        <v>1</v>
      </c>
      <c r="K77" s="101">
        <f t="shared" si="3"/>
        <v>150</v>
      </c>
      <c r="L77" s="200"/>
    </row>
    <row r="78" spans="1:12">
      <c r="A78" s="97">
        <v>58</v>
      </c>
      <c r="B78" s="51">
        <v>4901100000</v>
      </c>
      <c r="C78" s="98" t="s">
        <v>23</v>
      </c>
      <c r="D78" s="102" t="s">
        <v>87</v>
      </c>
      <c r="E78" s="54" t="s">
        <v>88</v>
      </c>
      <c r="F78" s="54">
        <v>150</v>
      </c>
      <c r="G78" s="292"/>
      <c r="H78" s="66">
        <v>0.5</v>
      </c>
      <c r="I78" s="46">
        <v>0.6</v>
      </c>
      <c r="J78" s="44">
        <v>3</v>
      </c>
      <c r="K78" s="101">
        <f t="shared" si="3"/>
        <v>450</v>
      </c>
      <c r="L78" s="200"/>
    </row>
    <row r="79" spans="1:12">
      <c r="A79" s="97">
        <v>59</v>
      </c>
      <c r="B79" s="51">
        <v>4901100000</v>
      </c>
      <c r="C79" s="98" t="s">
        <v>23</v>
      </c>
      <c r="D79" s="102" t="s">
        <v>89</v>
      </c>
      <c r="E79" s="39" t="s">
        <v>90</v>
      </c>
      <c r="F79" s="54">
        <v>150</v>
      </c>
      <c r="G79" s="292"/>
      <c r="H79" s="66">
        <v>10.9</v>
      </c>
      <c r="I79" s="46">
        <v>11.5</v>
      </c>
      <c r="J79" s="44">
        <v>10</v>
      </c>
      <c r="K79" s="101">
        <f t="shared" si="3"/>
        <v>1500</v>
      </c>
      <c r="L79" s="200"/>
    </row>
    <row r="80" spans="1:12">
      <c r="A80" s="97">
        <v>60</v>
      </c>
      <c r="B80" s="50">
        <v>3923210000</v>
      </c>
      <c r="C80" s="98" t="s">
        <v>23</v>
      </c>
      <c r="D80" s="102" t="s">
        <v>47</v>
      </c>
      <c r="E80" s="54" t="s">
        <v>91</v>
      </c>
      <c r="F80" s="54">
        <v>150</v>
      </c>
      <c r="G80" s="292"/>
      <c r="H80" s="66">
        <v>1</v>
      </c>
      <c r="I80" s="46">
        <v>1.1000000000000001</v>
      </c>
      <c r="J80" s="45">
        <v>1</v>
      </c>
      <c r="K80" s="101">
        <f t="shared" si="3"/>
        <v>150</v>
      </c>
      <c r="L80" s="200"/>
    </row>
    <row r="81" spans="1:12">
      <c r="A81" s="97">
        <v>61</v>
      </c>
      <c r="B81" s="105">
        <v>8506808000</v>
      </c>
      <c r="C81" s="98" t="s">
        <v>23</v>
      </c>
      <c r="D81" s="102" t="s">
        <v>92</v>
      </c>
      <c r="E81" s="104" t="s">
        <v>93</v>
      </c>
      <c r="F81" s="54">
        <v>300</v>
      </c>
      <c r="G81" s="292"/>
      <c r="H81" s="66">
        <v>1.9</v>
      </c>
      <c r="I81" s="46">
        <v>2.1</v>
      </c>
      <c r="J81" s="45">
        <v>1</v>
      </c>
      <c r="K81" s="101">
        <f t="shared" si="3"/>
        <v>300</v>
      </c>
      <c r="L81" s="200"/>
    </row>
    <row r="82" spans="1:12">
      <c r="A82" s="293" t="s">
        <v>94</v>
      </c>
      <c r="B82" s="304"/>
      <c r="C82" s="304"/>
      <c r="D82" s="304"/>
      <c r="E82" s="305"/>
      <c r="F82" s="195">
        <f>SUM(F61:F81)</f>
        <v>7050</v>
      </c>
      <c r="G82" s="196">
        <f>SUM(G61)</f>
        <v>25</v>
      </c>
      <c r="H82" s="197">
        <f>SUM(H61:H81)</f>
        <v>156.11000000000007</v>
      </c>
      <c r="I82" s="197">
        <f>SUM(I61:I81)</f>
        <v>162.23000000000002</v>
      </c>
      <c r="J82" s="108"/>
      <c r="K82" s="198">
        <f>SUM(K61:K81)</f>
        <v>161715</v>
      </c>
      <c r="L82" s="200"/>
    </row>
    <row r="83" spans="1:12">
      <c r="A83" s="309" t="s">
        <v>269</v>
      </c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200"/>
    </row>
    <row r="84" spans="1:12" ht="25.5">
      <c r="A84" s="97">
        <v>62</v>
      </c>
      <c r="B84" s="51">
        <v>8537109800</v>
      </c>
      <c r="C84" s="98" t="s">
        <v>23</v>
      </c>
      <c r="D84" s="102" t="s">
        <v>270</v>
      </c>
      <c r="E84" s="54" t="s">
        <v>271</v>
      </c>
      <c r="F84" s="54">
        <v>100</v>
      </c>
      <c r="G84" s="291">
        <v>15</v>
      </c>
      <c r="H84" s="66">
        <v>23</v>
      </c>
      <c r="I84" s="46">
        <v>25.1</v>
      </c>
      <c r="J84" s="100">
        <v>2195.75</v>
      </c>
      <c r="K84" s="101">
        <f t="shared" ref="K84:K103" si="4">F84*J84</f>
        <v>219575</v>
      </c>
      <c r="L84" s="200"/>
    </row>
    <row r="85" spans="1:12">
      <c r="A85" s="97">
        <v>63</v>
      </c>
      <c r="B85" s="51">
        <v>8537109800</v>
      </c>
      <c r="C85" s="98" t="s">
        <v>23</v>
      </c>
      <c r="D85" s="102" t="s">
        <v>66</v>
      </c>
      <c r="E85" s="54" t="s">
        <v>67</v>
      </c>
      <c r="F85" s="54">
        <v>100</v>
      </c>
      <c r="G85" s="292"/>
      <c r="H85" s="134">
        <v>48</v>
      </c>
      <c r="I85" s="46">
        <v>51.6</v>
      </c>
      <c r="J85" s="44">
        <v>20</v>
      </c>
      <c r="K85" s="101">
        <f t="shared" si="4"/>
        <v>2000</v>
      </c>
      <c r="L85" s="200"/>
    </row>
    <row r="86" spans="1:12" ht="25.5">
      <c r="A86" s="97">
        <v>64</v>
      </c>
      <c r="B86" s="103">
        <v>8543708000</v>
      </c>
      <c r="C86" s="98" t="s">
        <v>23</v>
      </c>
      <c r="D86" s="102" t="s">
        <v>68</v>
      </c>
      <c r="E86" s="54" t="s">
        <v>69</v>
      </c>
      <c r="F86" s="54">
        <v>100</v>
      </c>
      <c r="G86" s="292"/>
      <c r="H86" s="66">
        <v>5.2</v>
      </c>
      <c r="I86" s="46">
        <v>5.4</v>
      </c>
      <c r="J86" s="44">
        <v>22</v>
      </c>
      <c r="K86" s="101">
        <f t="shared" si="4"/>
        <v>2200</v>
      </c>
      <c r="L86" s="200"/>
    </row>
    <row r="87" spans="1:12">
      <c r="A87" s="97">
        <v>65</v>
      </c>
      <c r="B87" s="103">
        <v>8544429009</v>
      </c>
      <c r="C87" s="98" t="s">
        <v>23</v>
      </c>
      <c r="D87" s="102" t="s">
        <v>70</v>
      </c>
      <c r="E87" s="54" t="s">
        <v>71</v>
      </c>
      <c r="F87" s="54">
        <v>100</v>
      </c>
      <c r="G87" s="292"/>
      <c r="H87" s="66">
        <v>10</v>
      </c>
      <c r="I87" s="46">
        <v>11</v>
      </c>
      <c r="J87" s="44">
        <v>10</v>
      </c>
      <c r="K87" s="101">
        <f t="shared" si="4"/>
        <v>1000</v>
      </c>
      <c r="L87" s="200"/>
    </row>
    <row r="88" spans="1:12">
      <c r="A88" s="97">
        <v>66</v>
      </c>
      <c r="B88" s="51">
        <v>7326199009</v>
      </c>
      <c r="C88" s="98" t="s">
        <v>23</v>
      </c>
      <c r="D88" s="102" t="s">
        <v>72</v>
      </c>
      <c r="E88" s="54" t="s">
        <v>73</v>
      </c>
      <c r="F88" s="54">
        <v>200</v>
      </c>
      <c r="G88" s="292"/>
      <c r="H88" s="66">
        <v>8</v>
      </c>
      <c r="I88" s="46">
        <v>8.3000000000000007</v>
      </c>
      <c r="J88" s="44">
        <v>11</v>
      </c>
      <c r="K88" s="101">
        <f t="shared" si="4"/>
        <v>2200</v>
      </c>
      <c r="L88" s="200"/>
    </row>
    <row r="89" spans="1:12">
      <c r="A89" s="97">
        <v>67</v>
      </c>
      <c r="B89" s="49">
        <v>8544429009</v>
      </c>
      <c r="C89" s="98" t="s">
        <v>23</v>
      </c>
      <c r="D89" s="102" t="s">
        <v>98</v>
      </c>
      <c r="E89" s="53" t="s">
        <v>99</v>
      </c>
      <c r="F89" s="54">
        <v>100</v>
      </c>
      <c r="G89" s="292"/>
      <c r="H89" s="66">
        <v>0.1</v>
      </c>
      <c r="I89" s="46">
        <v>0.2</v>
      </c>
      <c r="J89" s="45">
        <v>1</v>
      </c>
      <c r="K89" s="101">
        <f t="shared" si="4"/>
        <v>100</v>
      </c>
      <c r="L89" s="200"/>
    </row>
    <row r="90" spans="1:12">
      <c r="A90" s="97">
        <v>68</v>
      </c>
      <c r="B90" s="51">
        <v>8537109800</v>
      </c>
      <c r="C90" s="98" t="s">
        <v>23</v>
      </c>
      <c r="D90" s="102" t="s">
        <v>74</v>
      </c>
      <c r="E90" s="54" t="s">
        <v>75</v>
      </c>
      <c r="F90" s="54">
        <v>100</v>
      </c>
      <c r="G90" s="292"/>
      <c r="H90" s="66">
        <v>0.95</v>
      </c>
      <c r="I90" s="46">
        <v>1</v>
      </c>
      <c r="J90" s="44">
        <v>7</v>
      </c>
      <c r="K90" s="101">
        <f t="shared" si="4"/>
        <v>700</v>
      </c>
      <c r="L90" s="200"/>
    </row>
    <row r="91" spans="1:12">
      <c r="A91" s="97">
        <v>69</v>
      </c>
      <c r="B91" s="49">
        <v>8544429009</v>
      </c>
      <c r="C91" s="98" t="s">
        <v>23</v>
      </c>
      <c r="D91" s="41" t="s">
        <v>76</v>
      </c>
      <c r="E91" s="54" t="s">
        <v>77</v>
      </c>
      <c r="F91" s="54">
        <v>100</v>
      </c>
      <c r="G91" s="292"/>
      <c r="H91" s="66">
        <v>0.22</v>
      </c>
      <c r="I91" s="46">
        <v>0.25</v>
      </c>
      <c r="J91" s="44">
        <v>2</v>
      </c>
      <c r="K91" s="101">
        <f t="shared" si="4"/>
        <v>200</v>
      </c>
      <c r="L91" s="200"/>
    </row>
    <row r="92" spans="1:12">
      <c r="A92" s="97">
        <v>70</v>
      </c>
      <c r="B92" s="49">
        <v>8544429009</v>
      </c>
      <c r="C92" s="98" t="s">
        <v>23</v>
      </c>
      <c r="D92" s="41" t="s">
        <v>78</v>
      </c>
      <c r="E92" s="54" t="s">
        <v>79</v>
      </c>
      <c r="F92" s="54">
        <v>100</v>
      </c>
      <c r="G92" s="292"/>
      <c r="H92" s="66">
        <v>0.34</v>
      </c>
      <c r="I92" s="46">
        <v>0.4</v>
      </c>
      <c r="J92" s="44">
        <v>2</v>
      </c>
      <c r="K92" s="101">
        <f t="shared" si="4"/>
        <v>200</v>
      </c>
      <c r="L92" s="200"/>
    </row>
    <row r="93" spans="1:12">
      <c r="A93" s="97">
        <v>71</v>
      </c>
      <c r="B93" s="51">
        <v>7318149100</v>
      </c>
      <c r="C93" s="98" t="s">
        <v>23</v>
      </c>
      <c r="D93" s="39" t="s">
        <v>143</v>
      </c>
      <c r="E93" s="54" t="s">
        <v>95</v>
      </c>
      <c r="F93" s="54">
        <v>1000</v>
      </c>
      <c r="G93" s="292"/>
      <c r="H93" s="66">
        <v>0.3</v>
      </c>
      <c r="I93" s="46">
        <v>0.4</v>
      </c>
      <c r="J93" s="44">
        <v>0.5</v>
      </c>
      <c r="K93" s="101">
        <f t="shared" si="4"/>
        <v>500</v>
      </c>
      <c r="L93" s="200"/>
    </row>
    <row r="94" spans="1:12">
      <c r="A94" s="97">
        <v>72</v>
      </c>
      <c r="B94" s="51">
        <v>7318149100</v>
      </c>
      <c r="C94" s="98" t="s">
        <v>23</v>
      </c>
      <c r="D94" s="102" t="s">
        <v>128</v>
      </c>
      <c r="E94" s="54" t="s">
        <v>129</v>
      </c>
      <c r="F94" s="54">
        <v>200</v>
      </c>
      <c r="G94" s="292"/>
      <c r="H94" s="66">
        <v>0.1</v>
      </c>
      <c r="I94" s="46">
        <v>0.2</v>
      </c>
      <c r="J94" s="44">
        <v>0.5</v>
      </c>
      <c r="K94" s="101">
        <f t="shared" si="4"/>
        <v>100</v>
      </c>
      <c r="L94" s="200"/>
    </row>
    <row r="95" spans="1:12">
      <c r="A95" s="97">
        <v>73</v>
      </c>
      <c r="B95" s="51">
        <v>7318149100</v>
      </c>
      <c r="C95" s="98" t="s">
        <v>23</v>
      </c>
      <c r="D95" s="102" t="s">
        <v>272</v>
      </c>
      <c r="E95" s="54" t="s">
        <v>273</v>
      </c>
      <c r="F95" s="54">
        <v>800</v>
      </c>
      <c r="G95" s="292"/>
      <c r="H95" s="66">
        <v>0.8</v>
      </c>
      <c r="I95" s="46">
        <v>0.9</v>
      </c>
      <c r="J95" s="44">
        <v>0.5</v>
      </c>
      <c r="K95" s="101">
        <f t="shared" si="4"/>
        <v>400</v>
      </c>
      <c r="L95" s="200"/>
    </row>
    <row r="96" spans="1:12" ht="29.25" customHeight="1">
      <c r="A96" s="97">
        <v>74</v>
      </c>
      <c r="B96" s="51">
        <v>7318149100</v>
      </c>
      <c r="C96" s="98" t="s">
        <v>23</v>
      </c>
      <c r="D96" s="102" t="s">
        <v>274</v>
      </c>
      <c r="E96" s="54" t="s">
        <v>275</v>
      </c>
      <c r="F96" s="54">
        <v>400</v>
      </c>
      <c r="G96" s="292"/>
      <c r="H96" s="66">
        <v>0.6</v>
      </c>
      <c r="I96" s="46">
        <v>0.7</v>
      </c>
      <c r="J96" s="44">
        <v>0.5</v>
      </c>
      <c r="K96" s="101">
        <f t="shared" si="4"/>
        <v>200</v>
      </c>
      <c r="L96" s="200"/>
    </row>
    <row r="97" spans="1:12">
      <c r="A97" s="97">
        <v>75</v>
      </c>
      <c r="B97" s="51">
        <v>4901100000</v>
      </c>
      <c r="C97" s="98" t="s">
        <v>23</v>
      </c>
      <c r="D97" s="102" t="s">
        <v>81</v>
      </c>
      <c r="E97" s="54" t="s">
        <v>82</v>
      </c>
      <c r="F97" s="54">
        <v>200</v>
      </c>
      <c r="G97" s="292"/>
      <c r="H97" s="66">
        <v>0.5</v>
      </c>
      <c r="I97" s="46">
        <v>0.6</v>
      </c>
      <c r="J97" s="44">
        <v>1</v>
      </c>
      <c r="K97" s="101">
        <f t="shared" si="4"/>
        <v>200</v>
      </c>
      <c r="L97" s="200"/>
    </row>
    <row r="98" spans="1:12">
      <c r="A98" s="97">
        <v>76</v>
      </c>
      <c r="B98" s="51">
        <v>4901100000</v>
      </c>
      <c r="C98" s="98" t="s">
        <v>23</v>
      </c>
      <c r="D98" s="102" t="s">
        <v>83</v>
      </c>
      <c r="E98" s="54" t="s">
        <v>84</v>
      </c>
      <c r="F98" s="54">
        <v>100</v>
      </c>
      <c r="G98" s="292"/>
      <c r="H98" s="66">
        <v>0.3</v>
      </c>
      <c r="I98" s="46">
        <v>0.4</v>
      </c>
      <c r="J98" s="44">
        <v>1</v>
      </c>
      <c r="K98" s="101">
        <f t="shared" si="4"/>
        <v>100</v>
      </c>
      <c r="L98" s="200"/>
    </row>
    <row r="99" spans="1:12">
      <c r="A99" s="97">
        <v>77</v>
      </c>
      <c r="B99" s="51">
        <v>4901100000</v>
      </c>
      <c r="C99" s="98" t="s">
        <v>23</v>
      </c>
      <c r="D99" s="102" t="s">
        <v>85</v>
      </c>
      <c r="E99" s="54" t="s">
        <v>86</v>
      </c>
      <c r="F99" s="54">
        <v>100</v>
      </c>
      <c r="G99" s="292"/>
      <c r="H99" s="66">
        <v>0.65</v>
      </c>
      <c r="I99" s="46">
        <v>0.7</v>
      </c>
      <c r="J99" s="44">
        <v>1</v>
      </c>
      <c r="K99" s="101">
        <f t="shared" si="4"/>
        <v>100</v>
      </c>
      <c r="L99" s="200"/>
    </row>
    <row r="100" spans="1:12">
      <c r="A100" s="97">
        <v>78</v>
      </c>
      <c r="B100" s="51">
        <v>4901100000</v>
      </c>
      <c r="C100" s="98" t="s">
        <v>23</v>
      </c>
      <c r="D100" s="102" t="s">
        <v>87</v>
      </c>
      <c r="E100" s="39" t="s">
        <v>88</v>
      </c>
      <c r="F100" s="54">
        <v>100</v>
      </c>
      <c r="G100" s="292"/>
      <c r="H100" s="66">
        <v>0.38</v>
      </c>
      <c r="I100" s="46">
        <v>0.4</v>
      </c>
      <c r="J100" s="45">
        <v>3</v>
      </c>
      <c r="K100" s="101">
        <f t="shared" si="4"/>
        <v>300</v>
      </c>
      <c r="L100" s="200"/>
    </row>
    <row r="101" spans="1:12">
      <c r="A101" s="97">
        <v>79</v>
      </c>
      <c r="B101" s="51">
        <v>4901100000</v>
      </c>
      <c r="C101" s="98" t="s">
        <v>23</v>
      </c>
      <c r="D101" s="102" t="s">
        <v>89</v>
      </c>
      <c r="E101" s="54" t="s">
        <v>90</v>
      </c>
      <c r="F101" s="54">
        <v>100</v>
      </c>
      <c r="G101" s="292"/>
      <c r="H101" s="66">
        <v>0.62</v>
      </c>
      <c r="I101" s="46">
        <v>0.65</v>
      </c>
      <c r="J101" s="44">
        <v>10</v>
      </c>
      <c r="K101" s="101">
        <f t="shared" si="4"/>
        <v>1000</v>
      </c>
      <c r="L101" s="200"/>
    </row>
    <row r="102" spans="1:12">
      <c r="A102" s="97">
        <v>80</v>
      </c>
      <c r="B102" s="50">
        <v>3923210000</v>
      </c>
      <c r="C102" s="98" t="s">
        <v>23</v>
      </c>
      <c r="D102" s="102" t="s">
        <v>47</v>
      </c>
      <c r="E102" s="39" t="s">
        <v>91</v>
      </c>
      <c r="F102" s="54">
        <v>100</v>
      </c>
      <c r="G102" s="292"/>
      <c r="H102" s="66">
        <v>0.5</v>
      </c>
      <c r="I102" s="46">
        <v>0.6</v>
      </c>
      <c r="J102" s="44">
        <v>1</v>
      </c>
      <c r="K102" s="101">
        <f t="shared" si="4"/>
        <v>100</v>
      </c>
      <c r="L102" s="200"/>
    </row>
    <row r="103" spans="1:12">
      <c r="A103" s="97">
        <v>81</v>
      </c>
      <c r="B103" s="105">
        <v>8506808000</v>
      </c>
      <c r="C103" s="98" t="s">
        <v>23</v>
      </c>
      <c r="D103" s="102" t="s">
        <v>92</v>
      </c>
      <c r="E103" s="54" t="s">
        <v>93</v>
      </c>
      <c r="F103" s="54">
        <v>200</v>
      </c>
      <c r="G103" s="292"/>
      <c r="H103" s="66">
        <v>1.3</v>
      </c>
      <c r="I103" s="46">
        <v>1.4</v>
      </c>
      <c r="J103" s="45">
        <v>1</v>
      </c>
      <c r="K103" s="101">
        <f t="shared" si="4"/>
        <v>200</v>
      </c>
      <c r="L103" s="200"/>
    </row>
    <row r="104" spans="1:12">
      <c r="A104" s="293" t="s">
        <v>94</v>
      </c>
      <c r="B104" s="304"/>
      <c r="C104" s="304"/>
      <c r="D104" s="304"/>
      <c r="E104" s="305"/>
      <c r="F104" s="195">
        <f>SUM(F84:F103)</f>
        <v>4300</v>
      </c>
      <c r="G104" s="196">
        <f>SUM(G84)</f>
        <v>15</v>
      </c>
      <c r="H104" s="197">
        <f>SUM(H84:H103)</f>
        <v>101.85999999999999</v>
      </c>
      <c r="I104" s="197">
        <f>SUM(I84:I103)</f>
        <v>110.20000000000005</v>
      </c>
      <c r="J104" s="108"/>
      <c r="K104" s="198">
        <f>SUM(K84:K103)</f>
        <v>231375</v>
      </c>
      <c r="L104" s="200"/>
    </row>
    <row r="105" spans="1:12">
      <c r="A105" s="309" t="s">
        <v>285</v>
      </c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200"/>
    </row>
    <row r="106" spans="1:12" ht="25.5">
      <c r="A106" s="97">
        <v>82</v>
      </c>
      <c r="B106" s="51">
        <v>8537109800</v>
      </c>
      <c r="C106" s="98" t="s">
        <v>23</v>
      </c>
      <c r="D106" s="102" t="s">
        <v>276</v>
      </c>
      <c r="E106" s="54" t="s">
        <v>277</v>
      </c>
      <c r="F106" s="54">
        <v>500</v>
      </c>
      <c r="G106" s="291">
        <v>65</v>
      </c>
      <c r="H106" s="66">
        <v>153.5</v>
      </c>
      <c r="I106" s="46">
        <v>215.2</v>
      </c>
      <c r="J106" s="100">
        <v>854.68</v>
      </c>
      <c r="K106" s="101">
        <f t="shared" ref="K106:K128" si="5">F106*J106</f>
        <v>427340</v>
      </c>
      <c r="L106" s="200"/>
    </row>
    <row r="107" spans="1:12">
      <c r="A107" s="97">
        <v>83</v>
      </c>
      <c r="B107" s="51">
        <v>8537109800</v>
      </c>
      <c r="C107" s="98" t="s">
        <v>23</v>
      </c>
      <c r="D107" s="102" t="s">
        <v>66</v>
      </c>
      <c r="E107" s="54" t="s">
        <v>67</v>
      </c>
      <c r="F107" s="54">
        <v>500</v>
      </c>
      <c r="G107" s="292"/>
      <c r="H107" s="134">
        <v>340</v>
      </c>
      <c r="I107" s="46">
        <v>394.5</v>
      </c>
      <c r="J107" s="44">
        <v>10</v>
      </c>
      <c r="K107" s="101">
        <f t="shared" si="5"/>
        <v>5000</v>
      </c>
      <c r="L107" s="200"/>
    </row>
    <row r="108" spans="1:12" ht="25.5">
      <c r="A108" s="97">
        <v>84</v>
      </c>
      <c r="B108" s="103">
        <v>8543708000</v>
      </c>
      <c r="C108" s="98" t="s">
        <v>23</v>
      </c>
      <c r="D108" s="102" t="s">
        <v>68</v>
      </c>
      <c r="E108" s="54" t="s">
        <v>69</v>
      </c>
      <c r="F108" s="54">
        <v>500</v>
      </c>
      <c r="G108" s="292"/>
      <c r="H108" s="66">
        <v>26</v>
      </c>
      <c r="I108" s="46">
        <v>26.7</v>
      </c>
      <c r="J108" s="44">
        <v>22</v>
      </c>
      <c r="K108" s="101">
        <f t="shared" si="5"/>
        <v>11000</v>
      </c>
      <c r="L108" s="200"/>
    </row>
    <row r="109" spans="1:12">
      <c r="A109" s="97">
        <v>85</v>
      </c>
      <c r="B109" s="103">
        <v>8544429009</v>
      </c>
      <c r="C109" s="98" t="s">
        <v>23</v>
      </c>
      <c r="D109" s="102" t="s">
        <v>70</v>
      </c>
      <c r="E109" s="54" t="s">
        <v>71</v>
      </c>
      <c r="F109" s="54">
        <v>500</v>
      </c>
      <c r="G109" s="292"/>
      <c r="H109" s="66">
        <v>36</v>
      </c>
      <c r="I109" s="46">
        <v>36.5</v>
      </c>
      <c r="J109" s="44">
        <v>8.1999999999999993</v>
      </c>
      <c r="K109" s="101">
        <f t="shared" si="5"/>
        <v>4100</v>
      </c>
      <c r="L109" s="200"/>
    </row>
    <row r="110" spans="1:12">
      <c r="A110" s="97">
        <v>86</v>
      </c>
      <c r="B110" s="51">
        <v>7326199009</v>
      </c>
      <c r="C110" s="98" t="s">
        <v>23</v>
      </c>
      <c r="D110" s="102" t="s">
        <v>72</v>
      </c>
      <c r="E110" s="54" t="s">
        <v>73</v>
      </c>
      <c r="F110" s="54">
        <v>1000</v>
      </c>
      <c r="G110" s="292"/>
      <c r="H110" s="66">
        <v>16.5</v>
      </c>
      <c r="I110" s="46">
        <v>18.5</v>
      </c>
      <c r="J110" s="44">
        <v>9.5</v>
      </c>
      <c r="K110" s="101">
        <f t="shared" si="5"/>
        <v>9500</v>
      </c>
      <c r="L110" s="200"/>
    </row>
    <row r="111" spans="1:12">
      <c r="A111" s="97">
        <v>87</v>
      </c>
      <c r="B111" s="51">
        <v>4901100000</v>
      </c>
      <c r="C111" s="98" t="s">
        <v>23</v>
      </c>
      <c r="D111" s="102" t="s">
        <v>42</v>
      </c>
      <c r="E111" s="53" t="s">
        <v>58</v>
      </c>
      <c r="F111" s="54">
        <v>1000</v>
      </c>
      <c r="G111" s="292"/>
      <c r="H111" s="66">
        <v>2</v>
      </c>
      <c r="I111" s="46">
        <v>2.2000000000000002</v>
      </c>
      <c r="J111" s="45">
        <v>0.5</v>
      </c>
      <c r="K111" s="101">
        <f t="shared" si="5"/>
        <v>500</v>
      </c>
      <c r="L111" s="200"/>
    </row>
    <row r="112" spans="1:12">
      <c r="A112" s="97">
        <v>88</v>
      </c>
      <c r="B112" s="51">
        <v>8537109800</v>
      </c>
      <c r="C112" s="98" t="s">
        <v>23</v>
      </c>
      <c r="D112" s="102" t="s">
        <v>74</v>
      </c>
      <c r="E112" s="54" t="s">
        <v>75</v>
      </c>
      <c r="F112" s="54">
        <v>500</v>
      </c>
      <c r="G112" s="292"/>
      <c r="H112" s="66">
        <v>1.1000000000000001</v>
      </c>
      <c r="I112" s="46">
        <v>1.2</v>
      </c>
      <c r="J112" s="44">
        <v>5</v>
      </c>
      <c r="K112" s="101">
        <f t="shared" si="5"/>
        <v>2500</v>
      </c>
      <c r="L112" s="200"/>
    </row>
    <row r="113" spans="1:12">
      <c r="A113" s="97">
        <v>89</v>
      </c>
      <c r="B113" s="49">
        <v>8544429009</v>
      </c>
      <c r="C113" s="98" t="s">
        <v>23</v>
      </c>
      <c r="D113" s="41" t="s">
        <v>76</v>
      </c>
      <c r="E113" s="54" t="s">
        <v>77</v>
      </c>
      <c r="F113" s="54">
        <v>500</v>
      </c>
      <c r="G113" s="292"/>
      <c r="H113" s="66">
        <v>4.7</v>
      </c>
      <c r="I113" s="46">
        <v>5</v>
      </c>
      <c r="J113" s="44">
        <v>2</v>
      </c>
      <c r="K113" s="101">
        <f t="shared" si="5"/>
        <v>1000</v>
      </c>
      <c r="L113" s="200"/>
    </row>
    <row r="114" spans="1:12">
      <c r="A114" s="97">
        <v>90</v>
      </c>
      <c r="B114" s="49">
        <v>8544429009</v>
      </c>
      <c r="C114" s="98" t="s">
        <v>23</v>
      </c>
      <c r="D114" s="41" t="s">
        <v>78</v>
      </c>
      <c r="E114" s="54" t="s">
        <v>79</v>
      </c>
      <c r="F114" s="54">
        <v>500</v>
      </c>
      <c r="G114" s="292"/>
      <c r="H114" s="66">
        <v>1.9</v>
      </c>
      <c r="I114" s="46">
        <v>2.1</v>
      </c>
      <c r="J114" s="44">
        <v>2</v>
      </c>
      <c r="K114" s="101">
        <f t="shared" si="5"/>
        <v>1000</v>
      </c>
      <c r="L114" s="200"/>
    </row>
    <row r="115" spans="1:12">
      <c r="A115" s="97">
        <v>91</v>
      </c>
      <c r="B115" s="51">
        <v>7318149100</v>
      </c>
      <c r="C115" s="98" t="s">
        <v>23</v>
      </c>
      <c r="D115" s="39" t="s">
        <v>278</v>
      </c>
      <c r="E115" s="54" t="s">
        <v>279</v>
      </c>
      <c r="F115" s="54">
        <v>2000</v>
      </c>
      <c r="G115" s="292"/>
      <c r="H115" s="66">
        <v>1.8</v>
      </c>
      <c r="I115" s="46">
        <v>2</v>
      </c>
      <c r="J115" s="44">
        <v>0.5</v>
      </c>
      <c r="K115" s="101">
        <f t="shared" si="5"/>
        <v>1000</v>
      </c>
      <c r="L115" s="200"/>
    </row>
    <row r="116" spans="1:12" ht="25.5">
      <c r="A116" s="97">
        <v>92</v>
      </c>
      <c r="B116" s="51">
        <v>7318149100</v>
      </c>
      <c r="C116" s="98" t="s">
        <v>23</v>
      </c>
      <c r="D116" s="102" t="s">
        <v>280</v>
      </c>
      <c r="E116" s="54" t="s">
        <v>281</v>
      </c>
      <c r="F116" s="54">
        <v>2000</v>
      </c>
      <c r="G116" s="292"/>
      <c r="H116" s="66">
        <v>5.2</v>
      </c>
      <c r="I116" s="46">
        <v>5.3</v>
      </c>
      <c r="J116" s="44">
        <v>0.5</v>
      </c>
      <c r="K116" s="101">
        <f t="shared" si="5"/>
        <v>1000</v>
      </c>
      <c r="L116" s="200"/>
    </row>
    <row r="117" spans="1:12" ht="25.5">
      <c r="A117" s="97">
        <v>93</v>
      </c>
      <c r="B117" s="51">
        <v>7318149100</v>
      </c>
      <c r="C117" s="98" t="s">
        <v>23</v>
      </c>
      <c r="D117" s="102" t="s">
        <v>282</v>
      </c>
      <c r="E117" s="54" t="s">
        <v>283</v>
      </c>
      <c r="F117" s="54">
        <v>2000</v>
      </c>
      <c r="G117" s="292"/>
      <c r="H117" s="66">
        <v>9.4</v>
      </c>
      <c r="I117" s="46">
        <v>9.5</v>
      </c>
      <c r="J117" s="44">
        <v>0.5</v>
      </c>
      <c r="K117" s="101">
        <f t="shared" si="5"/>
        <v>1000</v>
      </c>
      <c r="L117" s="200"/>
    </row>
    <row r="118" spans="1:12">
      <c r="A118" s="97">
        <v>94</v>
      </c>
      <c r="B118" s="51">
        <v>7318149100</v>
      </c>
      <c r="C118" s="98" t="s">
        <v>23</v>
      </c>
      <c r="D118" s="102" t="s">
        <v>126</v>
      </c>
      <c r="E118" s="54" t="s">
        <v>127</v>
      </c>
      <c r="F118" s="54">
        <v>2000</v>
      </c>
      <c r="G118" s="292"/>
      <c r="H118" s="66">
        <v>6.4</v>
      </c>
      <c r="I118" s="46">
        <v>6.5</v>
      </c>
      <c r="J118" s="44">
        <v>0.5</v>
      </c>
      <c r="K118" s="101">
        <f t="shared" si="5"/>
        <v>1000</v>
      </c>
      <c r="L118" s="200"/>
    </row>
    <row r="119" spans="1:12">
      <c r="A119" s="97">
        <v>95</v>
      </c>
      <c r="B119" s="51">
        <v>7318149100</v>
      </c>
      <c r="C119" s="98" t="s">
        <v>23</v>
      </c>
      <c r="D119" s="102" t="s">
        <v>128</v>
      </c>
      <c r="E119" s="54" t="s">
        <v>129</v>
      </c>
      <c r="F119" s="54">
        <v>3500</v>
      </c>
      <c r="G119" s="292"/>
      <c r="H119" s="66">
        <v>11.200000000000001</v>
      </c>
      <c r="I119" s="46">
        <v>11.6</v>
      </c>
      <c r="J119" s="44">
        <v>0.5</v>
      </c>
      <c r="K119" s="101">
        <f t="shared" si="5"/>
        <v>1750</v>
      </c>
      <c r="L119" s="200"/>
    </row>
    <row r="120" spans="1:12">
      <c r="A120" s="97">
        <v>96</v>
      </c>
      <c r="B120" s="51">
        <v>7318149100</v>
      </c>
      <c r="C120" s="98" t="s">
        <v>23</v>
      </c>
      <c r="D120" s="102" t="s">
        <v>284</v>
      </c>
      <c r="E120" s="54" t="s">
        <v>95</v>
      </c>
      <c r="F120" s="54">
        <v>5000</v>
      </c>
      <c r="G120" s="292"/>
      <c r="H120" s="66">
        <v>6.5</v>
      </c>
      <c r="I120" s="46">
        <v>6.8</v>
      </c>
      <c r="J120" s="44">
        <v>0.5</v>
      </c>
      <c r="K120" s="101">
        <f t="shared" si="5"/>
        <v>2500</v>
      </c>
      <c r="L120" s="200"/>
    </row>
    <row r="121" spans="1:12">
      <c r="A121" s="97">
        <v>97</v>
      </c>
      <c r="B121" s="51">
        <v>7318149100</v>
      </c>
      <c r="C121" s="98" t="s">
        <v>23</v>
      </c>
      <c r="D121" s="102" t="s">
        <v>125</v>
      </c>
      <c r="E121" s="54" t="s">
        <v>96</v>
      </c>
      <c r="F121" s="54">
        <v>1000</v>
      </c>
      <c r="G121" s="292"/>
      <c r="H121" s="66">
        <v>5</v>
      </c>
      <c r="I121" s="46">
        <v>5.2</v>
      </c>
      <c r="J121" s="44">
        <v>0.5</v>
      </c>
      <c r="K121" s="101">
        <f t="shared" si="5"/>
        <v>500</v>
      </c>
      <c r="L121" s="200"/>
    </row>
    <row r="122" spans="1:12">
      <c r="A122" s="97">
        <v>98</v>
      </c>
      <c r="B122" s="51">
        <v>4901100000</v>
      </c>
      <c r="C122" s="98" t="s">
        <v>23</v>
      </c>
      <c r="D122" s="102" t="s">
        <v>81</v>
      </c>
      <c r="E122" s="39" t="s">
        <v>82</v>
      </c>
      <c r="F122" s="54">
        <v>1000</v>
      </c>
      <c r="G122" s="292"/>
      <c r="H122" s="66">
        <v>6.5</v>
      </c>
      <c r="I122" s="46">
        <v>6.7</v>
      </c>
      <c r="J122" s="45">
        <v>1</v>
      </c>
      <c r="K122" s="101">
        <f t="shared" si="5"/>
        <v>1000</v>
      </c>
      <c r="L122" s="200"/>
    </row>
    <row r="123" spans="1:12">
      <c r="A123" s="97">
        <v>99</v>
      </c>
      <c r="B123" s="51">
        <v>4901100000</v>
      </c>
      <c r="C123" s="98" t="s">
        <v>23</v>
      </c>
      <c r="D123" s="102" t="s">
        <v>83</v>
      </c>
      <c r="E123" s="54" t="s">
        <v>84</v>
      </c>
      <c r="F123" s="54">
        <v>500</v>
      </c>
      <c r="G123" s="292"/>
      <c r="H123" s="66">
        <v>3.25</v>
      </c>
      <c r="I123" s="46">
        <v>3.3</v>
      </c>
      <c r="J123" s="44">
        <v>1</v>
      </c>
      <c r="K123" s="101">
        <f t="shared" si="5"/>
        <v>500</v>
      </c>
      <c r="L123" s="200"/>
    </row>
    <row r="124" spans="1:12">
      <c r="A124" s="97">
        <v>100</v>
      </c>
      <c r="B124" s="51">
        <v>4901100000</v>
      </c>
      <c r="C124" s="98" t="s">
        <v>23</v>
      </c>
      <c r="D124" s="102" t="s">
        <v>85</v>
      </c>
      <c r="E124" s="39" t="s">
        <v>86</v>
      </c>
      <c r="F124" s="54">
        <v>500</v>
      </c>
      <c r="G124" s="292"/>
      <c r="H124" s="66">
        <v>1.05</v>
      </c>
      <c r="I124" s="46">
        <v>1.2</v>
      </c>
      <c r="J124" s="44">
        <v>1</v>
      </c>
      <c r="K124" s="101">
        <f t="shared" si="5"/>
        <v>500</v>
      </c>
      <c r="L124" s="200"/>
    </row>
    <row r="125" spans="1:12">
      <c r="A125" s="97">
        <v>101</v>
      </c>
      <c r="B125" s="51">
        <v>4901100000</v>
      </c>
      <c r="C125" s="98" t="s">
        <v>23</v>
      </c>
      <c r="D125" s="102" t="s">
        <v>87</v>
      </c>
      <c r="E125" s="39" t="s">
        <v>88</v>
      </c>
      <c r="F125" s="54">
        <v>500</v>
      </c>
      <c r="G125" s="292"/>
      <c r="H125" s="66">
        <v>1.9</v>
      </c>
      <c r="I125" s="46">
        <v>2.1</v>
      </c>
      <c r="J125" s="44">
        <v>3</v>
      </c>
      <c r="K125" s="101">
        <f t="shared" si="5"/>
        <v>1500</v>
      </c>
      <c r="L125" s="200"/>
    </row>
    <row r="126" spans="1:12">
      <c r="A126" s="97">
        <v>102</v>
      </c>
      <c r="B126" s="51">
        <v>4901100000</v>
      </c>
      <c r="C126" s="98" t="s">
        <v>23</v>
      </c>
      <c r="D126" s="102" t="s">
        <v>89</v>
      </c>
      <c r="E126" s="39" t="s">
        <v>90</v>
      </c>
      <c r="F126" s="54">
        <v>500</v>
      </c>
      <c r="G126" s="292"/>
      <c r="H126" s="66">
        <v>40</v>
      </c>
      <c r="I126" s="46">
        <v>42.1</v>
      </c>
      <c r="J126" s="44">
        <v>10</v>
      </c>
      <c r="K126" s="101">
        <f t="shared" si="5"/>
        <v>5000</v>
      </c>
      <c r="L126" s="200"/>
    </row>
    <row r="127" spans="1:12">
      <c r="A127" s="97">
        <v>103</v>
      </c>
      <c r="B127" s="50">
        <v>3923210000</v>
      </c>
      <c r="C127" s="98" t="s">
        <v>23</v>
      </c>
      <c r="D127" s="102" t="s">
        <v>47</v>
      </c>
      <c r="E127" s="39" t="s">
        <v>91</v>
      </c>
      <c r="F127" s="54">
        <v>500</v>
      </c>
      <c r="G127" s="292"/>
      <c r="H127" s="66">
        <v>1.1000000000000001</v>
      </c>
      <c r="I127" s="46">
        <v>1.2</v>
      </c>
      <c r="J127" s="44">
        <v>1</v>
      </c>
      <c r="K127" s="101">
        <f t="shared" si="5"/>
        <v>500</v>
      </c>
      <c r="L127" s="200"/>
    </row>
    <row r="128" spans="1:12">
      <c r="A128" s="97">
        <v>104</v>
      </c>
      <c r="B128" s="105">
        <v>8506808000</v>
      </c>
      <c r="C128" s="98" t="s">
        <v>23</v>
      </c>
      <c r="D128" s="102" t="s">
        <v>92</v>
      </c>
      <c r="E128" s="39" t="s">
        <v>93</v>
      </c>
      <c r="F128" s="54">
        <v>1000</v>
      </c>
      <c r="G128" s="292"/>
      <c r="H128" s="66">
        <v>6.5</v>
      </c>
      <c r="I128" s="46">
        <v>606</v>
      </c>
      <c r="J128" s="44">
        <v>1</v>
      </c>
      <c r="K128" s="101">
        <f t="shared" si="5"/>
        <v>1000</v>
      </c>
      <c r="L128" s="200"/>
    </row>
    <row r="129" spans="1:12">
      <c r="A129" s="293" t="s">
        <v>94</v>
      </c>
      <c r="B129" s="304"/>
      <c r="C129" s="304"/>
      <c r="D129" s="304"/>
      <c r="E129" s="305"/>
      <c r="F129" s="195">
        <f>SUM(F106:F128)</f>
        <v>27500</v>
      </c>
      <c r="G129" s="196">
        <f>SUM(G106)</f>
        <v>65</v>
      </c>
      <c r="H129" s="197">
        <f>SUM(H106:H128)</f>
        <v>687.5</v>
      </c>
      <c r="I129" s="197">
        <f>SUM(I106:I128)</f>
        <v>1411.4000000000003</v>
      </c>
      <c r="J129" s="108"/>
      <c r="K129" s="198">
        <f>SUM(K106:K128)</f>
        <v>480690</v>
      </c>
      <c r="L129" s="200"/>
    </row>
    <row r="130" spans="1:12" ht="15" customHeight="1">
      <c r="A130" s="310" t="s">
        <v>286</v>
      </c>
      <c r="B130" s="311"/>
      <c r="C130" s="311"/>
      <c r="D130" s="311"/>
      <c r="E130" s="311"/>
      <c r="F130" s="311"/>
      <c r="G130" s="311"/>
      <c r="H130" s="311"/>
      <c r="I130" s="311"/>
      <c r="J130" s="311"/>
      <c r="K130" s="312"/>
      <c r="L130" s="200"/>
    </row>
    <row r="131" spans="1:12" ht="25.5">
      <c r="A131" s="97">
        <v>105</v>
      </c>
      <c r="B131" s="51">
        <v>8537109800</v>
      </c>
      <c r="C131" s="98" t="s">
        <v>23</v>
      </c>
      <c r="D131" s="102" t="s">
        <v>287</v>
      </c>
      <c r="E131" s="54" t="s">
        <v>288</v>
      </c>
      <c r="F131" s="54">
        <v>150</v>
      </c>
      <c r="G131" s="291">
        <v>30</v>
      </c>
      <c r="H131" s="66">
        <v>48</v>
      </c>
      <c r="I131" s="46">
        <v>52.5</v>
      </c>
      <c r="J131" s="100">
        <v>1055.98</v>
      </c>
      <c r="K131" s="101">
        <f t="shared" ref="K131:K153" si="6">F131*J131</f>
        <v>158397</v>
      </c>
      <c r="L131" s="200"/>
    </row>
    <row r="132" spans="1:12">
      <c r="A132" s="97">
        <v>106</v>
      </c>
      <c r="B132" s="51">
        <v>8537109800</v>
      </c>
      <c r="C132" s="98" t="s">
        <v>23</v>
      </c>
      <c r="D132" s="102" t="s">
        <v>66</v>
      </c>
      <c r="E132" s="54" t="s">
        <v>67</v>
      </c>
      <c r="F132" s="54">
        <v>150</v>
      </c>
      <c r="G132" s="292"/>
      <c r="H132" s="134">
        <v>102.00000000000001</v>
      </c>
      <c r="I132" s="46">
        <v>105.4</v>
      </c>
      <c r="J132" s="44">
        <v>15</v>
      </c>
      <c r="K132" s="101">
        <f t="shared" si="6"/>
        <v>2250</v>
      </c>
      <c r="L132" s="200"/>
    </row>
    <row r="133" spans="1:12" ht="25.5">
      <c r="A133" s="97">
        <v>107</v>
      </c>
      <c r="B133" s="103">
        <v>8543708000</v>
      </c>
      <c r="C133" s="98" t="s">
        <v>23</v>
      </c>
      <c r="D133" s="102" t="s">
        <v>68</v>
      </c>
      <c r="E133" s="54" t="s">
        <v>69</v>
      </c>
      <c r="F133" s="54">
        <v>150</v>
      </c>
      <c r="G133" s="292"/>
      <c r="H133" s="66">
        <v>7.8</v>
      </c>
      <c r="I133" s="46">
        <v>8</v>
      </c>
      <c r="J133" s="44">
        <v>22</v>
      </c>
      <c r="K133" s="101">
        <f t="shared" si="6"/>
        <v>3300</v>
      </c>
      <c r="L133" s="200"/>
    </row>
    <row r="134" spans="1:12">
      <c r="A134" s="97">
        <v>108</v>
      </c>
      <c r="B134" s="103">
        <v>8544429009</v>
      </c>
      <c r="C134" s="98" t="s">
        <v>23</v>
      </c>
      <c r="D134" s="102" t="s">
        <v>70</v>
      </c>
      <c r="E134" s="54" t="s">
        <v>71</v>
      </c>
      <c r="F134" s="54">
        <v>150</v>
      </c>
      <c r="G134" s="292"/>
      <c r="H134" s="66">
        <v>10.799999999999999</v>
      </c>
      <c r="I134" s="46">
        <v>11</v>
      </c>
      <c r="J134" s="44">
        <v>8.5</v>
      </c>
      <c r="K134" s="101">
        <f t="shared" si="6"/>
        <v>1275</v>
      </c>
      <c r="L134" s="200"/>
    </row>
    <row r="135" spans="1:12">
      <c r="A135" s="97">
        <v>109</v>
      </c>
      <c r="B135" s="51">
        <v>7326199009</v>
      </c>
      <c r="C135" s="98" t="s">
        <v>23</v>
      </c>
      <c r="D135" s="102" t="s">
        <v>72</v>
      </c>
      <c r="E135" s="54" t="s">
        <v>73</v>
      </c>
      <c r="F135" s="54">
        <v>300</v>
      </c>
      <c r="G135" s="292"/>
      <c r="H135" s="66">
        <v>4.9000000000000004</v>
      </c>
      <c r="I135" s="46">
        <v>5.2</v>
      </c>
      <c r="J135" s="44">
        <v>9.6999999999999993</v>
      </c>
      <c r="K135" s="101">
        <f t="shared" si="6"/>
        <v>2910</v>
      </c>
      <c r="L135" s="200"/>
    </row>
    <row r="136" spans="1:12">
      <c r="A136" s="97">
        <v>110</v>
      </c>
      <c r="B136" s="51">
        <v>4901100000</v>
      </c>
      <c r="C136" s="98" t="s">
        <v>23</v>
      </c>
      <c r="D136" s="102" t="s">
        <v>42</v>
      </c>
      <c r="E136" s="53" t="s">
        <v>58</v>
      </c>
      <c r="F136" s="54">
        <v>300</v>
      </c>
      <c r="G136" s="292"/>
      <c r="H136" s="66">
        <v>0.6</v>
      </c>
      <c r="I136" s="46">
        <v>0.7</v>
      </c>
      <c r="J136" s="45">
        <v>0.5</v>
      </c>
      <c r="K136" s="101">
        <f t="shared" si="6"/>
        <v>150</v>
      </c>
      <c r="L136" s="200"/>
    </row>
    <row r="137" spans="1:12">
      <c r="A137" s="97">
        <v>111</v>
      </c>
      <c r="B137" s="51">
        <v>8537109800</v>
      </c>
      <c r="C137" s="98" t="s">
        <v>23</v>
      </c>
      <c r="D137" s="102" t="s">
        <v>74</v>
      </c>
      <c r="E137" s="54" t="s">
        <v>75</v>
      </c>
      <c r="F137" s="54">
        <v>150</v>
      </c>
      <c r="G137" s="292"/>
      <c r="H137" s="66">
        <v>0.4</v>
      </c>
      <c r="I137" s="46">
        <v>0.5</v>
      </c>
      <c r="J137" s="44">
        <v>6</v>
      </c>
      <c r="K137" s="101">
        <f t="shared" si="6"/>
        <v>900</v>
      </c>
      <c r="L137" s="200"/>
    </row>
    <row r="138" spans="1:12">
      <c r="A138" s="97">
        <v>112</v>
      </c>
      <c r="B138" s="49">
        <v>8544429009</v>
      </c>
      <c r="C138" s="98" t="s">
        <v>23</v>
      </c>
      <c r="D138" s="41" t="s">
        <v>76</v>
      </c>
      <c r="E138" s="54" t="s">
        <v>77</v>
      </c>
      <c r="F138" s="54">
        <v>150</v>
      </c>
      <c r="G138" s="292"/>
      <c r="H138" s="66">
        <v>1.4</v>
      </c>
      <c r="I138" s="46">
        <v>1.5</v>
      </c>
      <c r="J138" s="44">
        <v>2</v>
      </c>
      <c r="K138" s="101">
        <f t="shared" si="6"/>
        <v>300</v>
      </c>
      <c r="L138" s="200"/>
    </row>
    <row r="139" spans="1:12">
      <c r="A139" s="97">
        <v>113</v>
      </c>
      <c r="B139" s="49">
        <v>8544429009</v>
      </c>
      <c r="C139" s="98" t="s">
        <v>23</v>
      </c>
      <c r="D139" s="41" t="s">
        <v>78</v>
      </c>
      <c r="E139" s="54" t="s">
        <v>79</v>
      </c>
      <c r="F139" s="54">
        <v>150</v>
      </c>
      <c r="G139" s="292"/>
      <c r="H139" s="66">
        <v>0.6</v>
      </c>
      <c r="I139" s="46">
        <v>0.7</v>
      </c>
      <c r="J139" s="44">
        <v>2</v>
      </c>
      <c r="K139" s="101">
        <f t="shared" si="6"/>
        <v>300</v>
      </c>
      <c r="L139" s="200"/>
    </row>
    <row r="140" spans="1:12">
      <c r="A140" s="97">
        <v>114</v>
      </c>
      <c r="B140" s="51">
        <v>7318149100</v>
      </c>
      <c r="C140" s="98" t="s">
        <v>23</v>
      </c>
      <c r="D140" s="39" t="s">
        <v>278</v>
      </c>
      <c r="E140" s="54" t="s">
        <v>279</v>
      </c>
      <c r="F140" s="54">
        <v>600</v>
      </c>
      <c r="G140" s="292"/>
      <c r="H140" s="66">
        <v>0.5</v>
      </c>
      <c r="I140" s="46">
        <v>0.6</v>
      </c>
      <c r="J140" s="44">
        <v>0.5</v>
      </c>
      <c r="K140" s="101">
        <f t="shared" si="6"/>
        <v>300</v>
      </c>
      <c r="L140" s="200"/>
    </row>
    <row r="141" spans="1:12" ht="25.5">
      <c r="A141" s="97">
        <v>115</v>
      </c>
      <c r="B141" s="51">
        <v>7318149100</v>
      </c>
      <c r="C141" s="98" t="s">
        <v>23</v>
      </c>
      <c r="D141" s="102" t="s">
        <v>289</v>
      </c>
      <c r="E141" s="54" t="s">
        <v>267</v>
      </c>
      <c r="F141" s="54">
        <v>300</v>
      </c>
      <c r="G141" s="292"/>
      <c r="H141" s="66">
        <v>0.7</v>
      </c>
      <c r="I141" s="46">
        <v>0.8</v>
      </c>
      <c r="J141" s="44">
        <v>0.5</v>
      </c>
      <c r="K141" s="101">
        <f t="shared" si="6"/>
        <v>150</v>
      </c>
      <c r="L141" s="200"/>
    </row>
    <row r="142" spans="1:12" ht="25.5">
      <c r="A142" s="97">
        <v>116</v>
      </c>
      <c r="B142" s="51">
        <v>7318149100</v>
      </c>
      <c r="C142" s="98" t="s">
        <v>23</v>
      </c>
      <c r="D142" s="102" t="s">
        <v>282</v>
      </c>
      <c r="E142" s="54" t="s">
        <v>283</v>
      </c>
      <c r="F142" s="54">
        <v>600</v>
      </c>
      <c r="G142" s="292"/>
      <c r="H142" s="66">
        <v>2.8</v>
      </c>
      <c r="I142" s="46">
        <v>3</v>
      </c>
      <c r="J142" s="44">
        <v>0.5</v>
      </c>
      <c r="K142" s="101">
        <f t="shared" si="6"/>
        <v>300</v>
      </c>
      <c r="L142" s="200"/>
    </row>
    <row r="143" spans="1:12">
      <c r="A143" s="97">
        <v>117</v>
      </c>
      <c r="B143" s="51">
        <v>7318149100</v>
      </c>
      <c r="C143" s="98" t="s">
        <v>23</v>
      </c>
      <c r="D143" s="102" t="s">
        <v>126</v>
      </c>
      <c r="E143" s="54" t="s">
        <v>127</v>
      </c>
      <c r="F143" s="54">
        <v>600</v>
      </c>
      <c r="G143" s="292"/>
      <c r="H143" s="66">
        <v>1.9</v>
      </c>
      <c r="I143" s="46">
        <v>2.1</v>
      </c>
      <c r="J143" s="44">
        <v>0.5</v>
      </c>
      <c r="K143" s="101">
        <f t="shared" si="6"/>
        <v>300</v>
      </c>
      <c r="L143" s="200"/>
    </row>
    <row r="144" spans="1:12">
      <c r="A144" s="97">
        <v>118</v>
      </c>
      <c r="B144" s="51">
        <v>7318149100</v>
      </c>
      <c r="C144" s="98" t="s">
        <v>23</v>
      </c>
      <c r="D144" s="102" t="s">
        <v>128</v>
      </c>
      <c r="E144" s="54" t="s">
        <v>129</v>
      </c>
      <c r="F144" s="54">
        <v>1950</v>
      </c>
      <c r="G144" s="292"/>
      <c r="H144" s="66">
        <v>6.2</v>
      </c>
      <c r="I144" s="46">
        <v>6.5</v>
      </c>
      <c r="J144" s="44">
        <v>0.5</v>
      </c>
      <c r="K144" s="101">
        <f t="shared" si="6"/>
        <v>975</v>
      </c>
      <c r="L144" s="200"/>
    </row>
    <row r="145" spans="1:12">
      <c r="A145" s="97">
        <v>119</v>
      </c>
      <c r="B145" s="51">
        <v>7318149100</v>
      </c>
      <c r="C145" s="98" t="s">
        <v>23</v>
      </c>
      <c r="D145" s="102" t="s">
        <v>284</v>
      </c>
      <c r="E145" s="54" t="s">
        <v>95</v>
      </c>
      <c r="F145" s="54">
        <v>1350</v>
      </c>
      <c r="G145" s="292"/>
      <c r="H145" s="66">
        <v>3.2</v>
      </c>
      <c r="I145" s="46">
        <v>3.3</v>
      </c>
      <c r="J145" s="44">
        <v>0.5</v>
      </c>
      <c r="K145" s="101">
        <f t="shared" si="6"/>
        <v>675</v>
      </c>
      <c r="L145" s="200"/>
    </row>
    <row r="146" spans="1:12">
      <c r="A146" s="97">
        <v>120</v>
      </c>
      <c r="B146" s="51">
        <v>7318149100</v>
      </c>
      <c r="C146" s="98" t="s">
        <v>23</v>
      </c>
      <c r="D146" s="102" t="s">
        <v>125</v>
      </c>
      <c r="E146" s="54" t="s">
        <v>96</v>
      </c>
      <c r="F146" s="54">
        <v>600</v>
      </c>
      <c r="G146" s="292"/>
      <c r="H146" s="66">
        <v>3</v>
      </c>
      <c r="I146" s="46">
        <v>3.2</v>
      </c>
      <c r="J146" s="44">
        <v>0.5</v>
      </c>
      <c r="K146" s="101">
        <f t="shared" si="6"/>
        <v>300</v>
      </c>
      <c r="L146" s="200"/>
    </row>
    <row r="147" spans="1:12">
      <c r="A147" s="97">
        <v>121</v>
      </c>
      <c r="B147" s="51">
        <v>4901100000</v>
      </c>
      <c r="C147" s="98" t="s">
        <v>23</v>
      </c>
      <c r="D147" s="102" t="s">
        <v>81</v>
      </c>
      <c r="E147" s="39" t="s">
        <v>82</v>
      </c>
      <c r="F147" s="54">
        <v>300</v>
      </c>
      <c r="G147" s="292"/>
      <c r="H147" s="66">
        <v>0.8</v>
      </c>
      <c r="I147" s="46">
        <v>0.9</v>
      </c>
      <c r="J147" s="45">
        <v>1</v>
      </c>
      <c r="K147" s="101">
        <f t="shared" si="6"/>
        <v>300</v>
      </c>
      <c r="L147" s="200"/>
    </row>
    <row r="148" spans="1:12">
      <c r="A148" s="97">
        <v>122</v>
      </c>
      <c r="B148" s="51">
        <v>4901100000</v>
      </c>
      <c r="C148" s="98" t="s">
        <v>23</v>
      </c>
      <c r="D148" s="102" t="s">
        <v>83</v>
      </c>
      <c r="E148" s="54" t="s">
        <v>84</v>
      </c>
      <c r="F148" s="54">
        <v>150</v>
      </c>
      <c r="G148" s="292"/>
      <c r="H148" s="66">
        <v>1</v>
      </c>
      <c r="I148" s="46">
        <v>1.1000000000000001</v>
      </c>
      <c r="J148" s="44">
        <v>1</v>
      </c>
      <c r="K148" s="101">
        <f t="shared" si="6"/>
        <v>150</v>
      </c>
      <c r="L148" s="200"/>
    </row>
    <row r="149" spans="1:12">
      <c r="A149" s="97">
        <v>123</v>
      </c>
      <c r="B149" s="51">
        <v>4901100000</v>
      </c>
      <c r="C149" s="98" t="s">
        <v>23</v>
      </c>
      <c r="D149" s="102" t="s">
        <v>85</v>
      </c>
      <c r="E149" s="39" t="s">
        <v>86</v>
      </c>
      <c r="F149" s="54">
        <v>150</v>
      </c>
      <c r="G149" s="292"/>
      <c r="H149" s="66">
        <v>0.5</v>
      </c>
      <c r="I149" s="46">
        <v>0.6</v>
      </c>
      <c r="J149" s="44">
        <v>1</v>
      </c>
      <c r="K149" s="101">
        <f t="shared" si="6"/>
        <v>150</v>
      </c>
      <c r="L149" s="200"/>
    </row>
    <row r="150" spans="1:12">
      <c r="A150" s="97">
        <v>124</v>
      </c>
      <c r="B150" s="51">
        <v>4901100000</v>
      </c>
      <c r="C150" s="98" t="s">
        <v>23</v>
      </c>
      <c r="D150" s="102" t="s">
        <v>87</v>
      </c>
      <c r="E150" s="39" t="s">
        <v>88</v>
      </c>
      <c r="F150" s="54">
        <v>150</v>
      </c>
      <c r="G150" s="292"/>
      <c r="H150" s="66">
        <v>0.6</v>
      </c>
      <c r="I150" s="46">
        <v>0.7</v>
      </c>
      <c r="J150" s="44">
        <v>3</v>
      </c>
      <c r="K150" s="101">
        <f t="shared" si="6"/>
        <v>450</v>
      </c>
      <c r="L150" s="200"/>
    </row>
    <row r="151" spans="1:12">
      <c r="A151" s="97">
        <v>125</v>
      </c>
      <c r="B151" s="51">
        <v>4901100000</v>
      </c>
      <c r="C151" s="98" t="s">
        <v>23</v>
      </c>
      <c r="D151" s="102" t="s">
        <v>89</v>
      </c>
      <c r="E151" s="39" t="s">
        <v>90</v>
      </c>
      <c r="F151" s="54">
        <v>150</v>
      </c>
      <c r="G151" s="292"/>
      <c r="H151" s="66">
        <v>12.1</v>
      </c>
      <c r="I151" s="46">
        <v>12.8</v>
      </c>
      <c r="J151" s="44">
        <v>10</v>
      </c>
      <c r="K151" s="101">
        <f t="shared" si="6"/>
        <v>1500</v>
      </c>
      <c r="L151" s="200"/>
    </row>
    <row r="152" spans="1:12">
      <c r="A152" s="97">
        <v>126</v>
      </c>
      <c r="B152" s="50">
        <v>3923210000</v>
      </c>
      <c r="C152" s="98" t="s">
        <v>23</v>
      </c>
      <c r="D152" s="102" t="s">
        <v>47</v>
      </c>
      <c r="E152" s="39" t="s">
        <v>91</v>
      </c>
      <c r="F152" s="54">
        <v>150</v>
      </c>
      <c r="G152" s="292"/>
      <c r="H152" s="66">
        <v>0.6</v>
      </c>
      <c r="I152" s="46">
        <v>0.7</v>
      </c>
      <c r="J152" s="44">
        <v>1</v>
      </c>
      <c r="K152" s="101">
        <f t="shared" si="6"/>
        <v>150</v>
      </c>
      <c r="L152" s="200"/>
    </row>
    <row r="153" spans="1:12">
      <c r="A153" s="97">
        <v>127</v>
      </c>
      <c r="B153" s="105">
        <v>8506808000</v>
      </c>
      <c r="C153" s="98" t="s">
        <v>23</v>
      </c>
      <c r="D153" s="102" t="s">
        <v>92</v>
      </c>
      <c r="E153" s="39" t="s">
        <v>93</v>
      </c>
      <c r="F153" s="54">
        <v>300</v>
      </c>
      <c r="G153" s="303"/>
      <c r="H153" s="66">
        <v>1.95</v>
      </c>
      <c r="I153" s="46">
        <v>2</v>
      </c>
      <c r="J153" s="44">
        <v>1</v>
      </c>
      <c r="K153" s="101">
        <f t="shared" si="6"/>
        <v>300</v>
      </c>
      <c r="L153" s="200"/>
    </row>
    <row r="154" spans="1:12">
      <c r="A154" s="293" t="s">
        <v>94</v>
      </c>
      <c r="B154" s="304"/>
      <c r="C154" s="304"/>
      <c r="D154" s="304"/>
      <c r="E154" s="305"/>
      <c r="F154" s="195">
        <f>SUM(F131:F153)</f>
        <v>9000</v>
      </c>
      <c r="G154" s="196">
        <f>SUM(G131)</f>
        <v>30</v>
      </c>
      <c r="H154" s="197">
        <f>SUM(H131:H153)</f>
        <v>212.35</v>
      </c>
      <c r="I154" s="197">
        <f>SUM(I131:I153)</f>
        <v>223.79999999999995</v>
      </c>
      <c r="J154" s="108"/>
      <c r="K154" s="198">
        <f>SUM(K131:K153)</f>
        <v>175782</v>
      </c>
      <c r="L154" s="200"/>
    </row>
    <row r="155" spans="1:12">
      <c r="A155" s="307" t="s">
        <v>290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200"/>
    </row>
    <row r="156" spans="1:12" ht="25.5">
      <c r="A156" s="97">
        <v>128</v>
      </c>
      <c r="B156" s="51">
        <v>8537109800</v>
      </c>
      <c r="C156" s="98" t="s">
        <v>23</v>
      </c>
      <c r="D156" s="102" t="s">
        <v>287</v>
      </c>
      <c r="E156" s="54" t="s">
        <v>288</v>
      </c>
      <c r="F156" s="54">
        <v>250</v>
      </c>
      <c r="G156" s="291">
        <v>45</v>
      </c>
      <c r="H156" s="66">
        <v>61.1</v>
      </c>
      <c r="I156" s="46">
        <v>65.099999999999994</v>
      </c>
      <c r="J156" s="100">
        <v>1408.55</v>
      </c>
      <c r="K156" s="101">
        <f t="shared" ref="K156:K177" si="7">F156*J156</f>
        <v>352137.5</v>
      </c>
      <c r="L156" s="200"/>
    </row>
    <row r="157" spans="1:12">
      <c r="A157" s="97">
        <v>129</v>
      </c>
      <c r="B157" s="51">
        <v>8537109800</v>
      </c>
      <c r="C157" s="98" t="s">
        <v>23</v>
      </c>
      <c r="D157" s="102" t="s">
        <v>66</v>
      </c>
      <c r="E157" s="54" t="s">
        <v>67</v>
      </c>
      <c r="F157" s="54">
        <v>250</v>
      </c>
      <c r="G157" s="292"/>
      <c r="H157" s="134">
        <v>125.2</v>
      </c>
      <c r="I157" s="46">
        <v>134.1</v>
      </c>
      <c r="J157" s="44">
        <v>20</v>
      </c>
      <c r="K157" s="101">
        <f t="shared" si="7"/>
        <v>5000</v>
      </c>
      <c r="L157" s="200"/>
    </row>
    <row r="158" spans="1:12" ht="25.5">
      <c r="A158" s="97">
        <v>130</v>
      </c>
      <c r="B158" s="103">
        <v>8543708000</v>
      </c>
      <c r="C158" s="98" t="s">
        <v>23</v>
      </c>
      <c r="D158" s="102" t="s">
        <v>68</v>
      </c>
      <c r="E158" s="54" t="s">
        <v>69</v>
      </c>
      <c r="F158" s="54">
        <v>250</v>
      </c>
      <c r="G158" s="292"/>
      <c r="H158" s="66">
        <v>8.5</v>
      </c>
      <c r="I158" s="46">
        <v>9.3000000000000007</v>
      </c>
      <c r="J158" s="44">
        <v>22</v>
      </c>
      <c r="K158" s="101">
        <f t="shared" si="7"/>
        <v>5500</v>
      </c>
      <c r="L158" s="200"/>
    </row>
    <row r="159" spans="1:12">
      <c r="A159" s="97">
        <v>131</v>
      </c>
      <c r="B159" s="103">
        <v>8544429009</v>
      </c>
      <c r="C159" s="98" t="s">
        <v>23</v>
      </c>
      <c r="D159" s="102" t="s">
        <v>70</v>
      </c>
      <c r="E159" s="54" t="s">
        <v>71</v>
      </c>
      <c r="F159" s="54">
        <v>250</v>
      </c>
      <c r="G159" s="292"/>
      <c r="H159" s="66">
        <v>12.5</v>
      </c>
      <c r="I159" s="46">
        <v>13</v>
      </c>
      <c r="J159" s="44">
        <v>9</v>
      </c>
      <c r="K159" s="101">
        <f t="shared" si="7"/>
        <v>2250</v>
      </c>
      <c r="L159" s="200"/>
    </row>
    <row r="160" spans="1:12">
      <c r="A160" s="97">
        <v>132</v>
      </c>
      <c r="B160" s="51">
        <v>7326199009</v>
      </c>
      <c r="C160" s="98" t="s">
        <v>23</v>
      </c>
      <c r="D160" s="102" t="s">
        <v>72</v>
      </c>
      <c r="E160" s="54" t="s">
        <v>73</v>
      </c>
      <c r="F160" s="54">
        <v>500</v>
      </c>
      <c r="G160" s="292"/>
      <c r="H160" s="66">
        <v>6</v>
      </c>
      <c r="I160" s="46">
        <v>6.2</v>
      </c>
      <c r="J160" s="44">
        <v>10</v>
      </c>
      <c r="K160" s="101">
        <f t="shared" si="7"/>
        <v>5000</v>
      </c>
      <c r="L160" s="200"/>
    </row>
    <row r="161" spans="1:12">
      <c r="A161" s="97">
        <v>133</v>
      </c>
      <c r="B161" s="51">
        <v>4901100000</v>
      </c>
      <c r="C161" s="98" t="s">
        <v>23</v>
      </c>
      <c r="D161" s="102" t="s">
        <v>42</v>
      </c>
      <c r="E161" s="53" t="s">
        <v>58</v>
      </c>
      <c r="F161" s="54">
        <v>500</v>
      </c>
      <c r="G161" s="292"/>
      <c r="H161" s="66">
        <v>0.8</v>
      </c>
      <c r="I161" s="46">
        <v>0.9</v>
      </c>
      <c r="J161" s="45">
        <v>0.5</v>
      </c>
      <c r="K161" s="101">
        <f t="shared" si="7"/>
        <v>250</v>
      </c>
      <c r="L161" s="200"/>
    </row>
    <row r="162" spans="1:12">
      <c r="A162" s="97">
        <v>134</v>
      </c>
      <c r="B162" s="51">
        <v>8537109800</v>
      </c>
      <c r="C162" s="98" t="s">
        <v>23</v>
      </c>
      <c r="D162" s="102" t="s">
        <v>74</v>
      </c>
      <c r="E162" s="54" t="s">
        <v>75</v>
      </c>
      <c r="F162" s="54">
        <v>250</v>
      </c>
      <c r="G162" s="292"/>
      <c r="H162" s="66">
        <v>0.5</v>
      </c>
      <c r="I162" s="46">
        <v>0.6</v>
      </c>
      <c r="J162" s="44">
        <v>6</v>
      </c>
      <c r="K162" s="101">
        <f t="shared" si="7"/>
        <v>1500</v>
      </c>
      <c r="L162" s="200"/>
    </row>
    <row r="163" spans="1:12">
      <c r="A163" s="97">
        <v>135</v>
      </c>
      <c r="B163" s="49">
        <v>8544429009</v>
      </c>
      <c r="C163" s="98" t="s">
        <v>23</v>
      </c>
      <c r="D163" s="41" t="s">
        <v>76</v>
      </c>
      <c r="E163" s="54" t="s">
        <v>77</v>
      </c>
      <c r="F163" s="54">
        <v>250</v>
      </c>
      <c r="G163" s="292"/>
      <c r="H163" s="66">
        <v>1.6</v>
      </c>
      <c r="I163" s="46">
        <v>1.8</v>
      </c>
      <c r="J163" s="44">
        <v>2</v>
      </c>
      <c r="K163" s="101">
        <f t="shared" si="7"/>
        <v>500</v>
      </c>
      <c r="L163" s="200"/>
    </row>
    <row r="164" spans="1:12">
      <c r="A164" s="97">
        <v>136</v>
      </c>
      <c r="B164" s="49">
        <v>8544429009</v>
      </c>
      <c r="C164" s="98" t="s">
        <v>23</v>
      </c>
      <c r="D164" s="41" t="s">
        <v>78</v>
      </c>
      <c r="E164" s="54" t="s">
        <v>79</v>
      </c>
      <c r="F164" s="54">
        <v>250</v>
      </c>
      <c r="G164" s="292"/>
      <c r="H164" s="66">
        <v>0.7</v>
      </c>
      <c r="I164" s="46">
        <v>0.8</v>
      </c>
      <c r="J164" s="44">
        <v>2</v>
      </c>
      <c r="K164" s="101">
        <f t="shared" si="7"/>
        <v>500</v>
      </c>
      <c r="L164" s="200"/>
    </row>
    <row r="165" spans="1:12">
      <c r="A165" s="97">
        <v>137</v>
      </c>
      <c r="B165" s="51">
        <v>7318149100</v>
      </c>
      <c r="C165" s="98" t="s">
        <v>23</v>
      </c>
      <c r="D165" s="39" t="s">
        <v>278</v>
      </c>
      <c r="E165" s="54" t="s">
        <v>279</v>
      </c>
      <c r="F165" s="54">
        <v>1000</v>
      </c>
      <c r="G165" s="292"/>
      <c r="H165" s="66">
        <v>0.8</v>
      </c>
      <c r="I165" s="46">
        <v>0.9</v>
      </c>
      <c r="J165" s="44">
        <v>0.5</v>
      </c>
      <c r="K165" s="101">
        <f t="shared" si="7"/>
        <v>500</v>
      </c>
      <c r="L165" s="200"/>
    </row>
    <row r="166" spans="1:12" ht="25.5">
      <c r="A166" s="97">
        <v>138</v>
      </c>
      <c r="B166" s="51">
        <v>7318149100</v>
      </c>
      <c r="C166" s="98" t="s">
        <v>23</v>
      </c>
      <c r="D166" s="102" t="s">
        <v>291</v>
      </c>
      <c r="E166" s="54" t="s">
        <v>292</v>
      </c>
      <c r="F166" s="54">
        <v>1500</v>
      </c>
      <c r="G166" s="292"/>
      <c r="H166" s="66">
        <v>1</v>
      </c>
      <c r="I166" s="46">
        <v>1.1000000000000001</v>
      </c>
      <c r="J166" s="44">
        <v>0.5</v>
      </c>
      <c r="K166" s="101">
        <f t="shared" si="7"/>
        <v>750</v>
      </c>
      <c r="L166" s="200"/>
    </row>
    <row r="167" spans="1:12">
      <c r="A167" s="97">
        <v>139</v>
      </c>
      <c r="B167" s="51">
        <v>7318149100</v>
      </c>
      <c r="C167" s="98" t="s">
        <v>23</v>
      </c>
      <c r="D167" s="102" t="s">
        <v>126</v>
      </c>
      <c r="E167" s="54" t="s">
        <v>127</v>
      </c>
      <c r="F167" s="54">
        <v>1000</v>
      </c>
      <c r="G167" s="292"/>
      <c r="H167" s="66">
        <v>3.2</v>
      </c>
      <c r="I167" s="46">
        <v>3.5</v>
      </c>
      <c r="J167" s="44">
        <v>0.5</v>
      </c>
      <c r="K167" s="101">
        <f t="shared" si="7"/>
        <v>500</v>
      </c>
      <c r="L167" s="200"/>
    </row>
    <row r="168" spans="1:12">
      <c r="A168" s="97">
        <v>140</v>
      </c>
      <c r="B168" s="51">
        <v>7318149100</v>
      </c>
      <c r="C168" s="98" t="s">
        <v>23</v>
      </c>
      <c r="D168" s="102" t="s">
        <v>128</v>
      </c>
      <c r="E168" s="54" t="s">
        <v>129</v>
      </c>
      <c r="F168" s="54">
        <v>2750</v>
      </c>
      <c r="G168" s="292"/>
      <c r="H168" s="66">
        <v>2.1</v>
      </c>
      <c r="I168" s="46">
        <v>2.2000000000000002</v>
      </c>
      <c r="J168" s="44">
        <v>0.5</v>
      </c>
      <c r="K168" s="101">
        <f t="shared" si="7"/>
        <v>1375</v>
      </c>
      <c r="L168" s="200"/>
    </row>
    <row r="169" spans="1:12">
      <c r="A169" s="97">
        <v>141</v>
      </c>
      <c r="B169" s="51">
        <v>7318149100</v>
      </c>
      <c r="C169" s="98" t="s">
        <v>23</v>
      </c>
      <c r="D169" s="102" t="s">
        <v>284</v>
      </c>
      <c r="E169" s="54" t="s">
        <v>95</v>
      </c>
      <c r="F169" s="54">
        <v>2750</v>
      </c>
      <c r="G169" s="292"/>
      <c r="H169" s="66">
        <v>6.5</v>
      </c>
      <c r="I169" s="46">
        <v>6.9</v>
      </c>
      <c r="J169" s="44">
        <v>0.5</v>
      </c>
      <c r="K169" s="101">
        <f t="shared" si="7"/>
        <v>1375</v>
      </c>
      <c r="L169" s="200"/>
    </row>
    <row r="170" spans="1:12">
      <c r="A170" s="97">
        <v>142</v>
      </c>
      <c r="B170" s="51">
        <v>7318149100</v>
      </c>
      <c r="C170" s="98" t="s">
        <v>23</v>
      </c>
      <c r="D170" s="102" t="s">
        <v>125</v>
      </c>
      <c r="E170" s="54" t="s">
        <v>96</v>
      </c>
      <c r="F170" s="54">
        <v>500</v>
      </c>
      <c r="G170" s="292"/>
      <c r="H170" s="66">
        <v>3.9</v>
      </c>
      <c r="I170" s="46">
        <v>4.2</v>
      </c>
      <c r="J170" s="44">
        <v>0.5</v>
      </c>
      <c r="K170" s="101">
        <f t="shared" si="7"/>
        <v>250</v>
      </c>
      <c r="L170" s="200"/>
    </row>
    <row r="171" spans="1:12">
      <c r="A171" s="97">
        <v>143</v>
      </c>
      <c r="B171" s="51">
        <v>4901100000</v>
      </c>
      <c r="C171" s="98" t="s">
        <v>23</v>
      </c>
      <c r="D171" s="102" t="s">
        <v>81</v>
      </c>
      <c r="E171" s="54" t="s">
        <v>82</v>
      </c>
      <c r="F171" s="54">
        <v>500</v>
      </c>
      <c r="G171" s="292"/>
      <c r="H171" s="66">
        <v>3.8</v>
      </c>
      <c r="I171" s="46">
        <v>4.2</v>
      </c>
      <c r="J171" s="44">
        <v>1</v>
      </c>
      <c r="K171" s="101">
        <f t="shared" si="7"/>
        <v>500</v>
      </c>
      <c r="L171" s="200"/>
    </row>
    <row r="172" spans="1:12">
      <c r="A172" s="97">
        <v>144</v>
      </c>
      <c r="B172" s="51">
        <v>4901100000</v>
      </c>
      <c r="C172" s="98" t="s">
        <v>23</v>
      </c>
      <c r="D172" s="102" t="s">
        <v>83</v>
      </c>
      <c r="E172" s="39" t="s">
        <v>84</v>
      </c>
      <c r="F172" s="54">
        <v>250</v>
      </c>
      <c r="G172" s="292"/>
      <c r="H172" s="66">
        <v>1.1000000000000001</v>
      </c>
      <c r="I172" s="46">
        <v>1.2</v>
      </c>
      <c r="J172" s="45">
        <v>1</v>
      </c>
      <c r="K172" s="101">
        <f t="shared" si="7"/>
        <v>250</v>
      </c>
      <c r="L172" s="200"/>
    </row>
    <row r="173" spans="1:12">
      <c r="A173" s="97">
        <v>145</v>
      </c>
      <c r="B173" s="51">
        <v>4901100000</v>
      </c>
      <c r="C173" s="98" t="s">
        <v>23</v>
      </c>
      <c r="D173" s="102" t="s">
        <v>85</v>
      </c>
      <c r="E173" s="54" t="s">
        <v>86</v>
      </c>
      <c r="F173" s="54">
        <v>250</v>
      </c>
      <c r="G173" s="292"/>
      <c r="H173" s="66">
        <v>1.5</v>
      </c>
      <c r="I173" s="46">
        <v>1.6</v>
      </c>
      <c r="J173" s="44">
        <v>1</v>
      </c>
      <c r="K173" s="101">
        <f t="shared" si="7"/>
        <v>250</v>
      </c>
      <c r="L173" s="200"/>
    </row>
    <row r="174" spans="1:12">
      <c r="A174" s="97">
        <v>146</v>
      </c>
      <c r="B174" s="51">
        <v>4901100000</v>
      </c>
      <c r="C174" s="98" t="s">
        <v>23</v>
      </c>
      <c r="D174" s="102" t="s">
        <v>87</v>
      </c>
      <c r="E174" s="39" t="s">
        <v>88</v>
      </c>
      <c r="F174" s="54">
        <v>250</v>
      </c>
      <c r="G174" s="292"/>
      <c r="H174" s="66">
        <v>0.8</v>
      </c>
      <c r="I174" s="46">
        <v>0.9</v>
      </c>
      <c r="J174" s="44">
        <v>3</v>
      </c>
      <c r="K174" s="101">
        <f t="shared" si="7"/>
        <v>750</v>
      </c>
      <c r="L174" s="200"/>
    </row>
    <row r="175" spans="1:12">
      <c r="A175" s="97">
        <v>147</v>
      </c>
      <c r="B175" s="51">
        <v>4901100000</v>
      </c>
      <c r="C175" s="98" t="s">
        <v>23</v>
      </c>
      <c r="D175" s="102" t="s">
        <v>89</v>
      </c>
      <c r="E175" s="39" t="s">
        <v>90</v>
      </c>
      <c r="F175" s="54">
        <v>250</v>
      </c>
      <c r="G175" s="292"/>
      <c r="H175" s="66">
        <v>18.5</v>
      </c>
      <c r="I175" s="46">
        <v>20.100000000000001</v>
      </c>
      <c r="J175" s="44">
        <v>10</v>
      </c>
      <c r="K175" s="101">
        <f t="shared" si="7"/>
        <v>2500</v>
      </c>
      <c r="L175" s="200"/>
    </row>
    <row r="176" spans="1:12">
      <c r="A176" s="97">
        <v>148</v>
      </c>
      <c r="B176" s="50">
        <v>3923210000</v>
      </c>
      <c r="C176" s="98" t="s">
        <v>23</v>
      </c>
      <c r="D176" s="102" t="s">
        <v>47</v>
      </c>
      <c r="E176" s="39" t="s">
        <v>91</v>
      </c>
      <c r="F176" s="54">
        <v>250</v>
      </c>
      <c r="G176" s="292"/>
      <c r="H176" s="66">
        <v>0.9</v>
      </c>
      <c r="I176" s="46">
        <v>1</v>
      </c>
      <c r="J176" s="44">
        <v>1</v>
      </c>
      <c r="K176" s="101">
        <f t="shared" si="7"/>
        <v>250</v>
      </c>
      <c r="L176" s="200"/>
    </row>
    <row r="177" spans="1:12">
      <c r="A177" s="97">
        <v>149</v>
      </c>
      <c r="B177" s="105">
        <v>8506808000</v>
      </c>
      <c r="C177" s="98" t="s">
        <v>23</v>
      </c>
      <c r="D177" s="102" t="s">
        <v>92</v>
      </c>
      <c r="E177" s="39" t="s">
        <v>93</v>
      </c>
      <c r="F177" s="54">
        <v>500</v>
      </c>
      <c r="G177" s="292"/>
      <c r="H177" s="66">
        <v>2.2000000000000002</v>
      </c>
      <c r="I177" s="46">
        <v>2.2999999999999998</v>
      </c>
      <c r="J177" s="44">
        <v>1</v>
      </c>
      <c r="K177" s="101">
        <f t="shared" si="7"/>
        <v>500</v>
      </c>
      <c r="L177" s="200"/>
    </row>
    <row r="178" spans="1:12">
      <c r="A178" s="306" t="s">
        <v>94</v>
      </c>
      <c r="B178" s="306"/>
      <c r="C178" s="306"/>
      <c r="D178" s="306"/>
      <c r="E178" s="306"/>
      <c r="F178" s="106">
        <f>SUM(F156:F177)</f>
        <v>14500</v>
      </c>
      <c r="G178" s="96">
        <f>SUM(G156)</f>
        <v>45</v>
      </c>
      <c r="H178" s="107">
        <f>SUM(H156:H177)</f>
        <v>263.2</v>
      </c>
      <c r="I178" s="107">
        <f>SUM(I156:I177)</f>
        <v>281.89999999999998</v>
      </c>
      <c r="J178" s="199"/>
      <c r="K178" s="109">
        <f>SUM(K156:K177)</f>
        <v>382387.5</v>
      </c>
      <c r="L178" s="200"/>
    </row>
    <row r="179" spans="1:12">
      <c r="A179" s="307" t="s">
        <v>293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200"/>
    </row>
    <row r="180" spans="1:12" ht="25.5">
      <c r="A180" s="97">
        <v>150</v>
      </c>
      <c r="B180" s="51">
        <v>8537109800</v>
      </c>
      <c r="C180" s="98" t="s">
        <v>23</v>
      </c>
      <c r="D180" s="102" t="s">
        <v>294</v>
      </c>
      <c r="E180" s="54" t="s">
        <v>295</v>
      </c>
      <c r="F180" s="54">
        <v>100</v>
      </c>
      <c r="G180" s="291">
        <v>28</v>
      </c>
      <c r="H180" s="66">
        <v>37</v>
      </c>
      <c r="I180" s="46">
        <v>38.5</v>
      </c>
      <c r="J180" s="100">
        <v>2691.38</v>
      </c>
      <c r="K180" s="101">
        <f t="shared" ref="K180:K197" si="8">F180*J180</f>
        <v>269138</v>
      </c>
      <c r="L180" s="200"/>
    </row>
    <row r="181" spans="1:12">
      <c r="A181" s="97">
        <v>151</v>
      </c>
      <c r="B181" s="51">
        <v>8537109800</v>
      </c>
      <c r="C181" s="98" t="s">
        <v>23</v>
      </c>
      <c r="D181" s="102" t="s">
        <v>66</v>
      </c>
      <c r="E181" s="54" t="s">
        <v>67</v>
      </c>
      <c r="F181" s="54">
        <v>100</v>
      </c>
      <c r="G181" s="292"/>
      <c r="H181" s="134">
        <v>96</v>
      </c>
      <c r="I181" s="46">
        <v>98.1</v>
      </c>
      <c r="J181" s="44">
        <v>30</v>
      </c>
      <c r="K181" s="101">
        <f t="shared" si="8"/>
        <v>3000</v>
      </c>
      <c r="L181" s="200"/>
    </row>
    <row r="182" spans="1:12" ht="25.5">
      <c r="A182" s="97">
        <v>152</v>
      </c>
      <c r="B182" s="103">
        <v>8543708000</v>
      </c>
      <c r="C182" s="98" t="s">
        <v>23</v>
      </c>
      <c r="D182" s="102" t="s">
        <v>296</v>
      </c>
      <c r="E182" s="54" t="s">
        <v>297</v>
      </c>
      <c r="F182" s="54">
        <v>100</v>
      </c>
      <c r="G182" s="292"/>
      <c r="H182" s="66">
        <v>7.0000000000000009</v>
      </c>
      <c r="I182" s="46">
        <v>7.5</v>
      </c>
      <c r="J182" s="44">
        <v>22</v>
      </c>
      <c r="K182" s="101">
        <f t="shared" si="8"/>
        <v>2200</v>
      </c>
      <c r="L182" s="200"/>
    </row>
    <row r="183" spans="1:12">
      <c r="A183" s="97">
        <v>153</v>
      </c>
      <c r="B183" s="103">
        <v>8544429009</v>
      </c>
      <c r="C183" s="98" t="s">
        <v>23</v>
      </c>
      <c r="D183" s="102" t="s">
        <v>70</v>
      </c>
      <c r="E183" s="54" t="s">
        <v>71</v>
      </c>
      <c r="F183" s="54">
        <v>100</v>
      </c>
      <c r="G183" s="292"/>
      <c r="H183" s="66">
        <v>8.6</v>
      </c>
      <c r="I183" s="46">
        <v>9.1999999999999993</v>
      </c>
      <c r="J183" s="44">
        <v>10</v>
      </c>
      <c r="K183" s="101">
        <f t="shared" si="8"/>
        <v>1000</v>
      </c>
      <c r="L183" s="200"/>
    </row>
    <row r="184" spans="1:12">
      <c r="A184" s="97">
        <v>154</v>
      </c>
      <c r="B184" s="51">
        <v>7326199009</v>
      </c>
      <c r="C184" s="98" t="s">
        <v>23</v>
      </c>
      <c r="D184" s="102" t="s">
        <v>72</v>
      </c>
      <c r="E184" s="54" t="s">
        <v>73</v>
      </c>
      <c r="F184" s="54">
        <v>100</v>
      </c>
      <c r="G184" s="292"/>
      <c r="H184" s="66">
        <v>5.8000000000000007</v>
      </c>
      <c r="I184" s="46">
        <v>6.5</v>
      </c>
      <c r="J184" s="44">
        <v>25</v>
      </c>
      <c r="K184" s="101">
        <f t="shared" si="8"/>
        <v>2500</v>
      </c>
      <c r="L184" s="200"/>
    </row>
    <row r="185" spans="1:12">
      <c r="A185" s="97">
        <v>155</v>
      </c>
      <c r="B185" s="51">
        <v>8537109800</v>
      </c>
      <c r="C185" s="98" t="s">
        <v>23</v>
      </c>
      <c r="D185" s="102" t="s">
        <v>74</v>
      </c>
      <c r="E185" s="53" t="s">
        <v>75</v>
      </c>
      <c r="F185" s="54">
        <v>100</v>
      </c>
      <c r="G185" s="292"/>
      <c r="H185" s="66">
        <v>0.95</v>
      </c>
      <c r="I185" s="46">
        <v>1.1000000000000001</v>
      </c>
      <c r="J185" s="45">
        <v>3</v>
      </c>
      <c r="K185" s="101">
        <f t="shared" si="8"/>
        <v>300</v>
      </c>
      <c r="L185" s="200"/>
    </row>
    <row r="186" spans="1:12">
      <c r="A186" s="97">
        <v>156</v>
      </c>
      <c r="B186" s="49">
        <v>8544429009</v>
      </c>
      <c r="C186" s="98" t="s">
        <v>23</v>
      </c>
      <c r="D186" s="102" t="s">
        <v>76</v>
      </c>
      <c r="E186" s="54" t="s">
        <v>77</v>
      </c>
      <c r="F186" s="54">
        <v>100</v>
      </c>
      <c r="G186" s="292"/>
      <c r="H186" s="66">
        <v>0.33999999999999997</v>
      </c>
      <c r="I186" s="46">
        <v>0.5</v>
      </c>
      <c r="J186" s="44">
        <v>7</v>
      </c>
      <c r="K186" s="101">
        <f t="shared" si="8"/>
        <v>700</v>
      </c>
      <c r="L186" s="200"/>
    </row>
    <row r="187" spans="1:12">
      <c r="A187" s="97">
        <v>157</v>
      </c>
      <c r="B187" s="49">
        <v>8544429009</v>
      </c>
      <c r="C187" s="98" t="s">
        <v>23</v>
      </c>
      <c r="D187" s="41" t="s">
        <v>78</v>
      </c>
      <c r="E187" s="54" t="s">
        <v>79</v>
      </c>
      <c r="F187" s="54">
        <v>100</v>
      </c>
      <c r="G187" s="292"/>
      <c r="H187" s="66">
        <v>0.22</v>
      </c>
      <c r="I187" s="46">
        <v>0.3</v>
      </c>
      <c r="J187" s="44">
        <v>5</v>
      </c>
      <c r="K187" s="101">
        <f t="shared" si="8"/>
        <v>500</v>
      </c>
      <c r="L187" s="200"/>
    </row>
    <row r="188" spans="1:12">
      <c r="A188" s="97">
        <v>158</v>
      </c>
      <c r="B188" s="51">
        <v>7318149100</v>
      </c>
      <c r="C188" s="98" t="s">
        <v>23</v>
      </c>
      <c r="D188" s="41" t="s">
        <v>313</v>
      </c>
      <c r="E188" s="54" t="s">
        <v>95</v>
      </c>
      <c r="F188" s="54">
        <v>1200</v>
      </c>
      <c r="G188" s="292"/>
      <c r="H188" s="66">
        <v>4.8</v>
      </c>
      <c r="I188" s="46">
        <v>5</v>
      </c>
      <c r="J188" s="44">
        <v>0.5</v>
      </c>
      <c r="K188" s="101">
        <f t="shared" si="8"/>
        <v>600</v>
      </c>
      <c r="L188" s="200"/>
    </row>
    <row r="189" spans="1:12">
      <c r="A189" s="97">
        <v>159</v>
      </c>
      <c r="B189" s="51">
        <v>7318149100</v>
      </c>
      <c r="C189" s="98" t="s">
        <v>23</v>
      </c>
      <c r="D189" s="39" t="s">
        <v>298</v>
      </c>
      <c r="E189" s="54" t="s">
        <v>299</v>
      </c>
      <c r="F189" s="54">
        <v>200</v>
      </c>
      <c r="G189" s="292"/>
      <c r="H189" s="66">
        <v>0.8</v>
      </c>
      <c r="I189" s="46">
        <v>0.9</v>
      </c>
      <c r="J189" s="44">
        <v>0.5</v>
      </c>
      <c r="K189" s="101">
        <f t="shared" si="8"/>
        <v>100</v>
      </c>
      <c r="L189" s="200"/>
    </row>
    <row r="190" spans="1:12">
      <c r="A190" s="97">
        <v>160</v>
      </c>
      <c r="B190" s="51">
        <v>7318149100</v>
      </c>
      <c r="C190" s="98" t="s">
        <v>23</v>
      </c>
      <c r="D190" s="102" t="s">
        <v>128</v>
      </c>
      <c r="E190" s="54" t="s">
        <v>129</v>
      </c>
      <c r="F190" s="54">
        <v>100</v>
      </c>
      <c r="G190" s="292"/>
      <c r="H190" s="66">
        <v>0.4</v>
      </c>
      <c r="I190" s="46">
        <v>0.5</v>
      </c>
      <c r="J190" s="44">
        <v>0.5</v>
      </c>
      <c r="K190" s="101">
        <f t="shared" si="8"/>
        <v>50</v>
      </c>
      <c r="L190" s="200"/>
    </row>
    <row r="191" spans="1:12" ht="25.5">
      <c r="A191" s="97">
        <v>161</v>
      </c>
      <c r="B191" s="51">
        <v>7318149100</v>
      </c>
      <c r="C191" s="98" t="s">
        <v>23</v>
      </c>
      <c r="D191" s="102" t="s">
        <v>300</v>
      </c>
      <c r="E191" s="54" t="s">
        <v>301</v>
      </c>
      <c r="F191" s="54">
        <v>400</v>
      </c>
      <c r="G191" s="292"/>
      <c r="H191" s="66">
        <v>1.2</v>
      </c>
      <c r="I191" s="46">
        <v>1.3</v>
      </c>
      <c r="J191" s="44">
        <v>0.5</v>
      </c>
      <c r="K191" s="101">
        <f t="shared" si="8"/>
        <v>200</v>
      </c>
      <c r="L191" s="200"/>
    </row>
    <row r="192" spans="1:12">
      <c r="A192" s="97">
        <v>162</v>
      </c>
      <c r="B192" s="51">
        <v>4901100000</v>
      </c>
      <c r="C192" s="98" t="s">
        <v>23</v>
      </c>
      <c r="D192" s="102" t="s">
        <v>81</v>
      </c>
      <c r="E192" s="54" t="s">
        <v>82</v>
      </c>
      <c r="F192" s="54">
        <v>200</v>
      </c>
      <c r="G192" s="292"/>
      <c r="H192" s="66">
        <v>0.4</v>
      </c>
      <c r="I192" s="46">
        <v>0.5</v>
      </c>
      <c r="J192" s="44">
        <v>0.5</v>
      </c>
      <c r="K192" s="101">
        <f t="shared" si="8"/>
        <v>100</v>
      </c>
      <c r="L192" s="200"/>
    </row>
    <row r="193" spans="1:12">
      <c r="A193" s="97">
        <v>163</v>
      </c>
      <c r="B193" s="51">
        <v>4901100000</v>
      </c>
      <c r="C193" s="98" t="s">
        <v>23</v>
      </c>
      <c r="D193" s="102" t="s">
        <v>83</v>
      </c>
      <c r="E193" s="54" t="s">
        <v>84</v>
      </c>
      <c r="F193" s="54">
        <v>100</v>
      </c>
      <c r="G193" s="292"/>
      <c r="H193" s="66">
        <v>0.1</v>
      </c>
      <c r="I193" s="46">
        <v>0.2</v>
      </c>
      <c r="J193" s="44">
        <v>1</v>
      </c>
      <c r="K193" s="101">
        <f t="shared" si="8"/>
        <v>100</v>
      </c>
      <c r="L193" s="200"/>
    </row>
    <row r="194" spans="1:12">
      <c r="A194" s="97">
        <v>164</v>
      </c>
      <c r="B194" s="51">
        <v>4901100000</v>
      </c>
      <c r="C194" s="98" t="s">
        <v>23</v>
      </c>
      <c r="D194" s="102" t="s">
        <v>85</v>
      </c>
      <c r="E194" s="54" t="s">
        <v>86</v>
      </c>
      <c r="F194" s="54">
        <v>100</v>
      </c>
      <c r="G194" s="292"/>
      <c r="H194" s="66">
        <v>0.2</v>
      </c>
      <c r="I194" s="46">
        <v>0.3</v>
      </c>
      <c r="J194" s="44">
        <v>1</v>
      </c>
      <c r="K194" s="101">
        <f t="shared" si="8"/>
        <v>100</v>
      </c>
      <c r="L194" s="200"/>
    </row>
    <row r="195" spans="1:12">
      <c r="A195" s="97">
        <v>165</v>
      </c>
      <c r="B195" s="51">
        <v>4901100000</v>
      </c>
      <c r="C195" s="98" t="s">
        <v>23</v>
      </c>
      <c r="D195" s="102" t="s">
        <v>87</v>
      </c>
      <c r="E195" s="54" t="s">
        <v>88</v>
      </c>
      <c r="F195" s="54">
        <v>100</v>
      </c>
      <c r="G195" s="292"/>
      <c r="H195" s="66">
        <v>0.4</v>
      </c>
      <c r="I195" s="46">
        <v>0.5</v>
      </c>
      <c r="J195" s="44">
        <v>3</v>
      </c>
      <c r="K195" s="101">
        <f t="shared" si="8"/>
        <v>300</v>
      </c>
      <c r="L195" s="200"/>
    </row>
    <row r="196" spans="1:12">
      <c r="A196" s="97">
        <v>166</v>
      </c>
      <c r="B196" s="51">
        <v>4901100000</v>
      </c>
      <c r="C196" s="98" t="s">
        <v>23</v>
      </c>
      <c r="D196" s="102" t="s">
        <v>89</v>
      </c>
      <c r="E196" s="39" t="s">
        <v>90</v>
      </c>
      <c r="F196" s="54">
        <v>100</v>
      </c>
      <c r="G196" s="292"/>
      <c r="H196" s="66">
        <v>4.5</v>
      </c>
      <c r="I196" s="46">
        <v>4.8</v>
      </c>
      <c r="J196" s="45">
        <v>15</v>
      </c>
      <c r="K196" s="101">
        <f t="shared" si="8"/>
        <v>1500</v>
      </c>
      <c r="L196" s="200"/>
    </row>
    <row r="197" spans="1:12">
      <c r="A197" s="97">
        <v>167</v>
      </c>
      <c r="B197" s="105">
        <v>8506808000</v>
      </c>
      <c r="C197" s="98" t="s">
        <v>23</v>
      </c>
      <c r="D197" s="102" t="s">
        <v>92</v>
      </c>
      <c r="E197" s="54" t="s">
        <v>93</v>
      </c>
      <c r="F197" s="54">
        <v>200</v>
      </c>
      <c r="G197" s="292"/>
      <c r="H197" s="66">
        <v>1.3</v>
      </c>
      <c r="I197" s="46">
        <v>1.4</v>
      </c>
      <c r="J197" s="44">
        <v>1</v>
      </c>
      <c r="K197" s="101">
        <f t="shared" si="8"/>
        <v>200</v>
      </c>
      <c r="L197" s="200"/>
    </row>
    <row r="198" spans="1:12">
      <c r="A198" s="306" t="s">
        <v>94</v>
      </c>
      <c r="B198" s="306"/>
      <c r="C198" s="306"/>
      <c r="D198" s="306"/>
      <c r="E198" s="306"/>
      <c r="F198" s="106">
        <f>SUM(F180:F197)</f>
        <v>3500</v>
      </c>
      <c r="G198" s="96">
        <f>SUM(G180)</f>
        <v>28</v>
      </c>
      <c r="H198" s="107">
        <f>SUM(H180:H197)</f>
        <v>170.01000000000002</v>
      </c>
      <c r="I198" s="107">
        <f>SUM(I180:I197)</f>
        <v>177.10000000000002</v>
      </c>
      <c r="J198" s="199"/>
      <c r="K198" s="109">
        <f>SUM(K180:K197)</f>
        <v>282588</v>
      </c>
      <c r="L198" s="200"/>
    </row>
    <row r="199" spans="1:12" ht="15.75">
      <c r="A199" s="110"/>
      <c r="B199" s="281" t="s">
        <v>25</v>
      </c>
      <c r="C199" s="282"/>
      <c r="D199" s="282"/>
      <c r="E199" s="282"/>
      <c r="F199" s="282"/>
      <c r="G199" s="111"/>
      <c r="H199" s="111"/>
      <c r="I199" s="111"/>
      <c r="J199" s="111" t="s">
        <v>97</v>
      </c>
      <c r="K199" s="114">
        <v>63624.84</v>
      </c>
      <c r="L199" s="200"/>
    </row>
    <row r="200" spans="1:12" ht="15.75">
      <c r="A200" s="110"/>
      <c r="B200" s="283" t="s">
        <v>26</v>
      </c>
      <c r="C200" s="284"/>
      <c r="D200" s="285"/>
      <c r="E200" s="112"/>
      <c r="F200" s="113">
        <f>F35+F59+F82+F104+F129+F154+F178+F198</f>
        <v>192850</v>
      </c>
      <c r="G200" s="113">
        <f>G198+G178+G154+G129+G104+G82+G59+G35</f>
        <v>469</v>
      </c>
      <c r="H200" s="114">
        <f>H198+H178+H154+H129+H104+H82+H59+H35</f>
        <v>4626.0200000000004</v>
      </c>
      <c r="I200" s="114">
        <f>I198+I178+I154+I129+I104+I82+I59+I35</f>
        <v>5779.79</v>
      </c>
      <c r="J200" s="133"/>
      <c r="K200" s="114">
        <f>K199+K198+K178+K154+K129+K104+K82+K59+K35</f>
        <v>2557832.34</v>
      </c>
      <c r="L200" s="200"/>
    </row>
    <row r="201" spans="1:12">
      <c r="A201" s="91"/>
      <c r="B201" s="115"/>
      <c r="C201" s="95"/>
      <c r="D201" s="95"/>
      <c r="E201" s="116"/>
      <c r="F201" s="95"/>
      <c r="J201" s="91"/>
      <c r="K201" s="91"/>
    </row>
    <row r="202" spans="1:12" ht="19.5">
      <c r="A202" s="91"/>
      <c r="B202" s="286" t="s">
        <v>54</v>
      </c>
      <c r="C202" s="286"/>
      <c r="D202" s="286"/>
      <c r="E202" s="286"/>
      <c r="F202" s="286"/>
      <c r="G202" s="286"/>
      <c r="H202" s="117"/>
      <c r="I202" s="117"/>
      <c r="J202" s="91"/>
      <c r="K202" s="91"/>
    </row>
    <row r="203" spans="1:12" ht="19.5">
      <c r="A203" s="91"/>
      <c r="B203" s="118" t="s">
        <v>52</v>
      </c>
      <c r="C203" s="95"/>
      <c r="D203" s="95"/>
      <c r="F203" s="95"/>
      <c r="G203" s="119"/>
      <c r="H203" s="120"/>
      <c r="I203" s="120"/>
      <c r="J203" s="91"/>
      <c r="K203" s="120"/>
    </row>
    <row r="204" spans="1:12" ht="19.5">
      <c r="A204" s="91"/>
      <c r="B204" s="118" t="s">
        <v>53</v>
      </c>
      <c r="H204" s="121"/>
      <c r="I204" s="121"/>
      <c r="J204" s="91"/>
      <c r="K204" s="91"/>
    </row>
    <row r="205" spans="1:12">
      <c r="A205" s="91"/>
      <c r="C205" s="90"/>
      <c r="D205" s="90"/>
      <c r="E205" s="90"/>
      <c r="F205" s="90"/>
      <c r="G205" s="123"/>
      <c r="H205" s="124"/>
      <c r="I205" s="124"/>
      <c r="J205" s="120"/>
      <c r="K205" s="120"/>
    </row>
    <row r="206" spans="1:12">
      <c r="A206" s="91"/>
      <c r="C206" s="90"/>
      <c r="D206" s="90"/>
      <c r="E206" s="90"/>
      <c r="F206" s="90"/>
      <c r="G206" s="123"/>
      <c r="J206" s="91"/>
      <c r="K206" s="91"/>
    </row>
    <row r="207" spans="1:12">
      <c r="A207" s="91"/>
      <c r="B207" s="115"/>
      <c r="C207" s="95"/>
      <c r="D207" s="95"/>
      <c r="E207" s="125" t="s">
        <v>27</v>
      </c>
      <c r="F207" s="287" t="s">
        <v>28</v>
      </c>
      <c r="G207" s="287"/>
      <c r="H207" s="287"/>
      <c r="J207" s="91"/>
      <c r="K207" s="91"/>
    </row>
    <row r="208" spans="1:12">
      <c r="A208" s="91"/>
      <c r="B208" s="115"/>
      <c r="C208" s="95"/>
      <c r="D208" s="95"/>
      <c r="E208" s="95"/>
      <c r="F208" s="287"/>
      <c r="G208" s="287"/>
      <c r="H208" s="287"/>
      <c r="J208" s="91"/>
      <c r="K208" s="91"/>
    </row>
    <row r="209" spans="2:8">
      <c r="F209" s="287"/>
      <c r="G209" s="287"/>
      <c r="H209" s="287"/>
    </row>
    <row r="210" spans="2:8">
      <c r="F210" s="287"/>
      <c r="G210" s="287"/>
      <c r="H210" s="287"/>
    </row>
    <row r="211" spans="2:8">
      <c r="F211" s="287"/>
      <c r="G211" s="287"/>
      <c r="H211" s="287"/>
    </row>
    <row r="224" spans="2:8">
      <c r="B224" s="83"/>
    </row>
    <row r="225" spans="2:2">
      <c r="B225" s="83"/>
    </row>
    <row r="226" spans="2:2">
      <c r="B226" s="83"/>
    </row>
    <row r="227" spans="2:2">
      <c r="B227" s="83"/>
    </row>
    <row r="228" spans="2:2">
      <c r="B228" s="83"/>
    </row>
    <row r="229" spans="2:2">
      <c r="B229" s="83"/>
    </row>
    <row r="230" spans="2:2">
      <c r="B230" s="83"/>
    </row>
    <row r="231" spans="2:2">
      <c r="B231" s="83"/>
    </row>
    <row r="232" spans="2:2">
      <c r="B232" s="83"/>
    </row>
    <row r="233" spans="2:2">
      <c r="B233" s="83"/>
    </row>
    <row r="234" spans="2:2">
      <c r="B234" s="83"/>
    </row>
    <row r="235" spans="2:2">
      <c r="B235" s="83"/>
    </row>
    <row r="236" spans="2:2">
      <c r="B236" s="83"/>
    </row>
  </sheetData>
  <mergeCells count="36">
    <mergeCell ref="B199:F199"/>
    <mergeCell ref="B200:D200"/>
    <mergeCell ref="B202:G202"/>
    <mergeCell ref="F207:H211"/>
    <mergeCell ref="G37:G58"/>
    <mergeCell ref="A59:E59"/>
    <mergeCell ref="A60:K60"/>
    <mergeCell ref="G61:G81"/>
    <mergeCell ref="A82:E82"/>
    <mergeCell ref="A83:K83"/>
    <mergeCell ref="G84:G103"/>
    <mergeCell ref="A104:E104"/>
    <mergeCell ref="A105:K105"/>
    <mergeCell ref="G106:G128"/>
    <mergeCell ref="A129:E129"/>
    <mergeCell ref="A130:K130"/>
    <mergeCell ref="A36:K36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4"/>
    <mergeCell ref="A35:E35"/>
    <mergeCell ref="G131:G153"/>
    <mergeCell ref="A154:E154"/>
    <mergeCell ref="A198:E198"/>
    <mergeCell ref="A155:K155"/>
    <mergeCell ref="G156:G177"/>
    <mergeCell ref="A178:E178"/>
    <mergeCell ref="A179:K179"/>
    <mergeCell ref="G180:G197"/>
  </mergeCells>
  <conditionalFormatting sqref="B2 G2">
    <cfRule type="containsBlanks" dxfId="6" priority="28">
      <formula>LEN(TRIM(B2))=0</formula>
    </cfRule>
  </conditionalFormatting>
  <conditionalFormatting sqref="C8:D8 G8">
    <cfRule type="expression" dxfId="5" priority="31" stopIfTrue="1">
      <formula>LEN(TRIM(C8))=0</formula>
    </cfRule>
  </conditionalFormatting>
  <conditionalFormatting sqref="J2:K2">
    <cfRule type="cellIs" dxfId="4" priority="29" operator="greaterThan">
      <formula>TODAY()</formula>
    </cfRule>
    <cfRule type="containsBlanks" dxfId="3" priority="30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6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31"/>
  <sheetViews>
    <sheetView view="pageBreakPreview" zoomScaleNormal="100" zoomScaleSheetLayoutView="100" workbookViewId="0">
      <selection activeCell="K17" sqref="K17"/>
    </sheetView>
  </sheetViews>
  <sheetFormatPr defaultRowHeight="15"/>
  <cols>
    <col min="1" max="1" width="14.140625" customWidth="1"/>
    <col min="2" max="2" width="25.28515625" customWidth="1"/>
    <col min="3" max="3" width="27.140625" customWidth="1"/>
    <col min="4" max="4" width="38.42578125" customWidth="1"/>
    <col min="5" max="5" width="62.7109375" customWidth="1"/>
    <col min="6" max="6" width="12" customWidth="1"/>
    <col min="7" max="7" width="16.42578125" customWidth="1"/>
    <col min="8" max="8" width="15.42578125" customWidth="1"/>
    <col min="9" max="9" width="14.42578125" customWidth="1"/>
    <col min="10" max="10" width="15.42578125" customWidth="1"/>
    <col min="11" max="11" width="18.140625" customWidth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3" t="s">
        <v>1</v>
      </c>
      <c r="B2" s="300" t="s">
        <v>259</v>
      </c>
      <c r="C2" s="300"/>
      <c r="D2" s="5"/>
      <c r="E2" s="6"/>
      <c r="F2" s="37" t="s">
        <v>2</v>
      </c>
      <c r="G2" s="226" t="s">
        <v>302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35.2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15.75" thickBot="1">
      <c r="A13" s="24" t="s">
        <v>102</v>
      </c>
      <c r="B13" s="22"/>
      <c r="C13" s="127" t="s">
        <v>260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38.25">
      <c r="A15" s="194" t="s">
        <v>14</v>
      </c>
      <c r="B15" s="194" t="s">
        <v>15</v>
      </c>
      <c r="C15" s="29" t="s">
        <v>16</v>
      </c>
      <c r="D15" s="194" t="s">
        <v>17</v>
      </c>
      <c r="E15" s="194" t="s">
        <v>18</v>
      </c>
      <c r="F15" s="194" t="s">
        <v>19</v>
      </c>
      <c r="G15" s="194" t="s">
        <v>20</v>
      </c>
      <c r="H15" s="194" t="s">
        <v>21</v>
      </c>
      <c r="I15" s="29" t="s">
        <v>22</v>
      </c>
      <c r="J15" s="34" t="s">
        <v>105</v>
      </c>
      <c r="K15" s="35" t="s">
        <v>104</v>
      </c>
    </row>
    <row r="16" spans="1:11">
      <c r="A16" s="252" t="s">
        <v>192</v>
      </c>
      <c r="B16" s="253"/>
      <c r="C16" s="253"/>
      <c r="D16" s="253"/>
      <c r="E16" s="253"/>
      <c r="F16" s="253"/>
      <c r="G16" s="253"/>
      <c r="H16" s="253"/>
      <c r="I16" s="253"/>
      <c r="J16" s="253"/>
      <c r="K16" s="254"/>
    </row>
    <row r="17" spans="1:11">
      <c r="A17" s="54">
        <v>1</v>
      </c>
      <c r="B17" s="47">
        <v>8524110029</v>
      </c>
      <c r="C17" s="55" t="s">
        <v>23</v>
      </c>
      <c r="D17" s="128" t="s">
        <v>190</v>
      </c>
      <c r="E17" s="129" t="s">
        <v>191</v>
      </c>
      <c r="F17" s="43">
        <v>15</v>
      </c>
      <c r="G17" s="193">
        <v>15</v>
      </c>
      <c r="H17" s="66">
        <v>52.5</v>
      </c>
      <c r="I17" s="66">
        <v>55.1</v>
      </c>
      <c r="J17" s="131">
        <v>334.1</v>
      </c>
      <c r="K17" s="56">
        <f t="shared" ref="K17" si="0">F17*J17</f>
        <v>5011.5</v>
      </c>
    </row>
    <row r="18" spans="1:11">
      <c r="A18" s="54"/>
      <c r="B18" s="204" t="s">
        <v>26</v>
      </c>
      <c r="C18" s="205"/>
      <c r="D18" s="206"/>
      <c r="E18" s="29"/>
      <c r="F18" s="62">
        <f>F17</f>
        <v>15</v>
      </c>
      <c r="G18" s="62">
        <f>G17</f>
        <v>15</v>
      </c>
      <c r="H18" s="71">
        <f>H17</f>
        <v>52.5</v>
      </c>
      <c r="I18" s="71">
        <f>I17</f>
        <v>55.1</v>
      </c>
      <c r="J18" s="71"/>
      <c r="K18" s="71">
        <f>K17</f>
        <v>5011.5</v>
      </c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75">
      <c r="A20" s="1"/>
      <c r="B20" s="78" t="s">
        <v>65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20"/>
      <c r="C21" s="17"/>
      <c r="D21" s="17"/>
      <c r="E21" s="30"/>
      <c r="F21" s="17"/>
      <c r="G21" s="1"/>
      <c r="H21" s="1"/>
      <c r="I21" s="1"/>
      <c r="J21" s="1"/>
      <c r="K21" s="1"/>
    </row>
    <row r="22" spans="1:11" ht="19.5">
      <c r="A22" s="1"/>
      <c r="B22" s="301" t="s">
        <v>54</v>
      </c>
      <c r="C22" s="301"/>
      <c r="D22" s="301"/>
      <c r="E22" s="301"/>
      <c r="F22" s="301"/>
      <c r="G22" s="301"/>
      <c r="H22" s="1"/>
      <c r="I22" s="1"/>
      <c r="J22" s="1"/>
      <c r="K22" s="1"/>
    </row>
    <row r="23" spans="1:11" ht="19.5">
      <c r="A23" s="1"/>
      <c r="B23" s="80" t="s">
        <v>52</v>
      </c>
      <c r="C23" s="17"/>
      <c r="D23" s="17"/>
      <c r="E23" s="1"/>
      <c r="F23" s="17"/>
      <c r="G23" s="20"/>
      <c r="H23" s="20"/>
      <c r="I23" s="1"/>
      <c r="J23" s="1"/>
      <c r="K23" s="1"/>
    </row>
    <row r="24" spans="1:11" ht="19.5">
      <c r="A24" s="1"/>
      <c r="B24" s="80" t="s">
        <v>53</v>
      </c>
      <c r="C24" s="1"/>
      <c r="D24" s="1"/>
      <c r="E24" s="1"/>
      <c r="F24" s="1"/>
      <c r="G24" s="1"/>
      <c r="H24" s="79"/>
      <c r="I24" s="1"/>
      <c r="J24" s="1"/>
      <c r="K24" s="1"/>
    </row>
    <row r="25" spans="1:11">
      <c r="A25" s="1"/>
      <c r="B25" s="1"/>
      <c r="C25" s="12"/>
      <c r="D25" s="12"/>
      <c r="E25" s="12"/>
      <c r="F25" s="12"/>
      <c r="G25" s="81"/>
      <c r="H25" s="1"/>
      <c r="I25" s="1"/>
      <c r="J25" s="1"/>
      <c r="K25" s="1"/>
    </row>
    <row r="26" spans="1:11">
      <c r="A26" s="1"/>
      <c r="B26" s="1"/>
      <c r="C26" s="12"/>
      <c r="D26" s="12"/>
      <c r="E26" s="12"/>
      <c r="F26" s="12"/>
      <c r="G26" s="81"/>
      <c r="H26" s="1"/>
      <c r="I26" s="1"/>
      <c r="J26" s="1"/>
      <c r="K26" s="1"/>
    </row>
    <row r="27" spans="1:11">
      <c r="A27" s="1"/>
      <c r="B27" s="20"/>
      <c r="C27" s="17"/>
      <c r="D27" s="17"/>
      <c r="E27" s="82" t="s">
        <v>27</v>
      </c>
      <c r="F27" s="302" t="s">
        <v>28</v>
      </c>
      <c r="G27" s="302"/>
      <c r="H27" s="302"/>
      <c r="I27" s="1"/>
      <c r="J27" s="1"/>
      <c r="K27" s="1"/>
    </row>
    <row r="28" spans="1:11">
      <c r="A28" s="1"/>
      <c r="B28" s="20"/>
      <c r="C28" s="17"/>
      <c r="D28" s="17"/>
      <c r="E28" s="17"/>
      <c r="F28" s="302"/>
      <c r="G28" s="302"/>
      <c r="H28" s="302"/>
      <c r="I28" s="1"/>
      <c r="J28" s="1"/>
      <c r="K28" s="1"/>
    </row>
    <row r="29" spans="1:11">
      <c r="A29" s="1"/>
      <c r="B29" s="1"/>
      <c r="C29" s="1"/>
      <c r="D29" s="1"/>
      <c r="E29" s="1"/>
      <c r="F29" s="302"/>
      <c r="G29" s="302"/>
      <c r="H29" s="302"/>
      <c r="I29" s="1"/>
      <c r="J29" s="1"/>
      <c r="K29" s="1"/>
    </row>
    <row r="30" spans="1:11">
      <c r="A30" s="1"/>
      <c r="B30" s="1"/>
      <c r="C30" s="1"/>
      <c r="D30" s="1"/>
      <c r="E30" s="1"/>
      <c r="F30" s="302"/>
      <c r="G30" s="302"/>
      <c r="H30" s="302"/>
      <c r="I30" s="1"/>
      <c r="J30" s="1"/>
      <c r="K30" s="1"/>
    </row>
    <row r="31" spans="1:11">
      <c r="A31" s="1"/>
      <c r="B31" s="1"/>
      <c r="C31" s="1"/>
      <c r="D31" s="1"/>
      <c r="E31" s="1"/>
      <c r="F31" s="302"/>
      <c r="G31" s="302"/>
      <c r="H31" s="302"/>
      <c r="I31" s="1"/>
      <c r="J31" s="1"/>
      <c r="K31" s="1"/>
    </row>
  </sheetData>
  <mergeCells count="12">
    <mergeCell ref="C7:E7"/>
    <mergeCell ref="A1:K1"/>
    <mergeCell ref="B2:C2"/>
    <mergeCell ref="G2:H2"/>
    <mergeCell ref="J2:K2"/>
    <mergeCell ref="B5:F5"/>
    <mergeCell ref="F27:H31"/>
    <mergeCell ref="C8:E10"/>
    <mergeCell ref="G8:K10"/>
    <mergeCell ref="A16:K16"/>
    <mergeCell ref="B18:D18"/>
    <mergeCell ref="B22:G22"/>
  </mergeCells>
  <conditionalFormatting sqref="J2:K2">
    <cfRule type="cellIs" dxfId="2" priority="5" operator="greaterThan">
      <formula>TODAY()</formula>
    </cfRule>
  </conditionalFormatting>
  <pageMargins left="0.7" right="0.7" top="0.75" bottom="0.75" header="0.3" footer="0.3"/>
  <pageSetup paperSize="9" scale="50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9D8BFF17-6865-4E3C-BB64-F28D4A2A3312}">
            <xm:f>LEN(TRIM('24a-HNKU6242960'!B2))=0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4" stopIfTrue="1" id="{906EF1C0-F4A7-460B-B424-DFDCB95130B1}">
            <xm:f>LEN(TRIM('24a-HNKU6242960'!C8))=0</xm:f>
            <x14:dxf>
              <fill>
                <patternFill patternType="solid">
                  <bgColor indexed="13"/>
                </patternFill>
              </fill>
            </x14:dxf>
          </x14:cfRule>
          <xm:sqref>C8:D8 G8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3"/>
  <sheetViews>
    <sheetView view="pageBreakPreview" zoomScaleNormal="100" zoomScaleSheetLayoutView="100" workbookViewId="0">
      <selection activeCell="F47" sqref="F47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173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202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48</v>
      </c>
      <c r="G17" s="235">
        <v>48</v>
      </c>
      <c r="H17" s="67">
        <v>406.04400000000004</v>
      </c>
      <c r="I17" s="67">
        <v>406.72439999999995</v>
      </c>
      <c r="J17" s="154">
        <v>733.8</v>
      </c>
      <c r="K17" s="56">
        <f>F17*J17</f>
        <v>35222.399999999994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48</v>
      </c>
      <c r="G18" s="235"/>
      <c r="H18" s="67">
        <v>38.4</v>
      </c>
      <c r="I18" s="67">
        <v>38.4</v>
      </c>
      <c r="J18" s="155">
        <v>11</v>
      </c>
      <c r="K18" s="56">
        <f t="shared" ref="K18:K30" si="0">F18*J18</f>
        <v>528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48</v>
      </c>
      <c r="G19" s="235"/>
      <c r="H19" s="67">
        <v>0.14000000000000001</v>
      </c>
      <c r="I19" s="67">
        <v>0.16</v>
      </c>
      <c r="J19" s="154">
        <v>6</v>
      </c>
      <c r="K19" s="56">
        <f t="shared" si="0"/>
        <v>288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96</v>
      </c>
      <c r="G20" s="235"/>
      <c r="H20" s="67">
        <v>14.2</v>
      </c>
      <c r="I20" s="67">
        <v>15.6</v>
      </c>
      <c r="J20" s="155">
        <v>7</v>
      </c>
      <c r="K20" s="56">
        <f t="shared" si="0"/>
        <v>672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48</v>
      </c>
      <c r="G21" s="235"/>
      <c r="H21" s="67">
        <v>0.1</v>
      </c>
      <c r="I21" s="67">
        <v>0.12</v>
      </c>
      <c r="J21" s="155">
        <v>2</v>
      </c>
      <c r="K21" s="56">
        <f t="shared" si="0"/>
        <v>96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48</v>
      </c>
      <c r="G22" s="235"/>
      <c r="H22" s="67">
        <v>0.22</v>
      </c>
      <c r="I22" s="67">
        <v>0.25</v>
      </c>
      <c r="J22" s="155">
        <v>8</v>
      </c>
      <c r="K22" s="56">
        <f t="shared" si="0"/>
        <v>384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48</v>
      </c>
      <c r="G23" s="235"/>
      <c r="H23" s="67">
        <v>0.11</v>
      </c>
      <c r="I23" s="67">
        <v>0.14000000000000001</v>
      </c>
      <c r="J23" s="155">
        <v>2</v>
      </c>
      <c r="K23" s="56">
        <f t="shared" si="0"/>
        <v>96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48</v>
      </c>
      <c r="G24" s="235"/>
      <c r="H24" s="67">
        <v>0.14000000000000001</v>
      </c>
      <c r="I24" s="67">
        <v>0.18</v>
      </c>
      <c r="J24" s="155">
        <v>1</v>
      </c>
      <c r="K24" s="56">
        <f t="shared" si="0"/>
        <v>48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96</v>
      </c>
      <c r="G25" s="235"/>
      <c r="H25" s="67">
        <v>7.6</v>
      </c>
      <c r="I25" s="67">
        <v>7.9</v>
      </c>
      <c r="J25" s="155">
        <v>9</v>
      </c>
      <c r="K25" s="56">
        <f t="shared" si="0"/>
        <v>864</v>
      </c>
      <c r="L25" s="174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96</v>
      </c>
      <c r="G26" s="235"/>
      <c r="H26" s="67">
        <v>1.2</v>
      </c>
      <c r="I26" s="67">
        <v>1.3</v>
      </c>
      <c r="J26" s="155">
        <v>8</v>
      </c>
      <c r="K26" s="56">
        <f t="shared" si="0"/>
        <v>768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48</v>
      </c>
      <c r="G27" s="235"/>
      <c r="H27" s="67">
        <v>6.1</v>
      </c>
      <c r="I27" s="67">
        <v>6.3</v>
      </c>
      <c r="J27" s="155">
        <v>12</v>
      </c>
      <c r="K27" s="56">
        <f t="shared" si="0"/>
        <v>576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48</v>
      </c>
      <c r="G28" s="235"/>
      <c r="H28" s="67">
        <v>6.1</v>
      </c>
      <c r="I28" s="67">
        <v>6.3</v>
      </c>
      <c r="J28" s="155">
        <v>12</v>
      </c>
      <c r="K28" s="56">
        <f t="shared" si="0"/>
        <v>576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48</v>
      </c>
      <c r="G29" s="235"/>
      <c r="H29" s="67">
        <v>7.0000000000000007E-2</v>
      </c>
      <c r="I29" s="67">
        <v>0.08</v>
      </c>
      <c r="J29" s="155">
        <v>1</v>
      </c>
      <c r="K29" s="56">
        <f t="shared" si="0"/>
        <v>48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192</v>
      </c>
      <c r="G30" s="235"/>
      <c r="H30" s="67">
        <v>11.3</v>
      </c>
      <c r="I30" s="67">
        <v>11.5</v>
      </c>
      <c r="J30" s="155">
        <v>3.3</v>
      </c>
      <c r="K30" s="56">
        <f t="shared" si="0"/>
        <v>633.59999999999991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960</v>
      </c>
      <c r="G31" s="58">
        <f>SUM(G17:G30)</f>
        <v>48</v>
      </c>
      <c r="H31" s="70">
        <f>SUM(H17:H30)</f>
        <v>491.7240000000001</v>
      </c>
      <c r="I31" s="70">
        <f>SUM(I17:I30)</f>
        <v>494.95439999999996</v>
      </c>
      <c r="J31" s="136"/>
      <c r="K31" s="59">
        <f>SUM(K17:K30)</f>
        <v>40799.999999999993</v>
      </c>
      <c r="L31" s="174"/>
    </row>
    <row r="32" spans="1:12">
      <c r="A32" s="243" t="s">
        <v>192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5"/>
      <c r="L32" s="174"/>
    </row>
    <row r="33" spans="1:12">
      <c r="A33" s="41">
        <v>15</v>
      </c>
      <c r="B33" s="47">
        <v>8524110029</v>
      </c>
      <c r="C33" s="55" t="s">
        <v>23</v>
      </c>
      <c r="D33" s="165" t="s">
        <v>190</v>
      </c>
      <c r="E33" s="166" t="s">
        <v>191</v>
      </c>
      <c r="F33" s="43">
        <v>798</v>
      </c>
      <c r="G33" s="214">
        <v>798</v>
      </c>
      <c r="H33" s="66">
        <v>3400.98</v>
      </c>
      <c r="I33" s="66">
        <v>3402.1</v>
      </c>
      <c r="J33" s="154">
        <v>334.1</v>
      </c>
      <c r="K33" s="56">
        <f t="shared" ref="K33:K43" si="1">F33*J33</f>
        <v>266611.80000000005</v>
      </c>
      <c r="L33" s="174"/>
    </row>
    <row r="34" spans="1:12">
      <c r="A34" s="41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43">
        <v>798</v>
      </c>
      <c r="G34" s="215"/>
      <c r="H34" s="66">
        <v>478.8</v>
      </c>
      <c r="I34" s="66">
        <v>478.8</v>
      </c>
      <c r="J34" s="155">
        <v>7</v>
      </c>
      <c r="K34" s="56">
        <f t="shared" si="1"/>
        <v>5586</v>
      </c>
      <c r="L34" s="174"/>
    </row>
    <row r="35" spans="1:12" ht="15" customHeight="1">
      <c r="A35" s="41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43">
        <v>798</v>
      </c>
      <c r="G35" s="215"/>
      <c r="H35" s="66">
        <v>2.2000000000000002</v>
      </c>
      <c r="I35" s="66">
        <v>2.2999999999999998</v>
      </c>
      <c r="J35" s="154">
        <v>5</v>
      </c>
      <c r="K35" s="56">
        <f t="shared" si="1"/>
        <v>3990</v>
      </c>
      <c r="L35" s="174"/>
    </row>
    <row r="36" spans="1:12">
      <c r="A36" s="41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43">
        <v>1596</v>
      </c>
      <c r="G36" s="215"/>
      <c r="H36" s="66">
        <v>127.6</v>
      </c>
      <c r="I36" s="66">
        <v>128.1</v>
      </c>
      <c r="J36" s="155">
        <v>6.7</v>
      </c>
      <c r="K36" s="56">
        <f t="shared" si="1"/>
        <v>10693.2</v>
      </c>
      <c r="L36" s="174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3">
        <v>798</v>
      </c>
      <c r="G37" s="215"/>
      <c r="H37" s="66">
        <v>2.58</v>
      </c>
      <c r="I37" s="66">
        <v>2.59</v>
      </c>
      <c r="J37" s="155">
        <v>2</v>
      </c>
      <c r="K37" s="56">
        <f t="shared" si="1"/>
        <v>1596</v>
      </c>
      <c r="L37" s="174"/>
    </row>
    <row r="38" spans="1:12">
      <c r="A38" s="41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43">
        <v>798</v>
      </c>
      <c r="G38" s="215"/>
      <c r="H38" s="66">
        <v>3.04</v>
      </c>
      <c r="I38" s="66">
        <v>3.05</v>
      </c>
      <c r="J38" s="155">
        <v>7</v>
      </c>
      <c r="K38" s="56">
        <f t="shared" si="1"/>
        <v>5586</v>
      </c>
      <c r="L38" s="174"/>
    </row>
    <row r="39" spans="1:12">
      <c r="A39" s="41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43">
        <v>798</v>
      </c>
      <c r="G39" s="215"/>
      <c r="H39" s="66">
        <v>1.06</v>
      </c>
      <c r="I39" s="66">
        <v>1.07</v>
      </c>
      <c r="J39" s="155">
        <v>2</v>
      </c>
      <c r="K39" s="56">
        <f t="shared" si="1"/>
        <v>1596</v>
      </c>
      <c r="L39" s="174"/>
    </row>
    <row r="40" spans="1:12">
      <c r="A40" s="41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43">
        <v>798</v>
      </c>
      <c r="G40" s="215"/>
      <c r="H40" s="66">
        <v>103.7</v>
      </c>
      <c r="I40" s="66">
        <v>104.1</v>
      </c>
      <c r="J40" s="155">
        <v>11</v>
      </c>
      <c r="K40" s="56">
        <f t="shared" si="1"/>
        <v>8778</v>
      </c>
      <c r="L40" s="174"/>
    </row>
    <row r="41" spans="1:12">
      <c r="A41" s="41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43">
        <v>798</v>
      </c>
      <c r="G41" s="215"/>
      <c r="H41" s="66">
        <v>103.7</v>
      </c>
      <c r="I41" s="66">
        <v>104.1</v>
      </c>
      <c r="J41" s="155">
        <v>11</v>
      </c>
      <c r="K41" s="56">
        <f t="shared" si="1"/>
        <v>8778</v>
      </c>
      <c r="L41" s="174"/>
    </row>
    <row r="42" spans="1:12">
      <c r="A42" s="41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43">
        <v>798</v>
      </c>
      <c r="G42" s="215"/>
      <c r="H42" s="66">
        <v>0.4</v>
      </c>
      <c r="I42" s="66">
        <v>0.5</v>
      </c>
      <c r="J42" s="155">
        <v>1.5</v>
      </c>
      <c r="K42" s="56">
        <f t="shared" si="1"/>
        <v>1197</v>
      </c>
      <c r="L42" s="174"/>
    </row>
    <row r="43" spans="1:12">
      <c r="A43" s="41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43">
        <v>1596</v>
      </c>
      <c r="G43" s="216"/>
      <c r="H43" s="66">
        <v>95.7</v>
      </c>
      <c r="I43" s="66">
        <v>96</v>
      </c>
      <c r="J43" s="155">
        <v>3</v>
      </c>
      <c r="K43" s="56">
        <f t="shared" si="1"/>
        <v>4788</v>
      </c>
      <c r="L43" s="174" t="s">
        <v>97</v>
      </c>
    </row>
    <row r="44" spans="1:12">
      <c r="A44" s="65"/>
      <c r="B44" s="217" t="s">
        <v>59</v>
      </c>
      <c r="C44" s="218"/>
      <c r="D44" s="218"/>
      <c r="E44" s="219"/>
      <c r="F44" s="58">
        <f>SUM(F33:F43)</f>
        <v>10374</v>
      </c>
      <c r="G44" s="58">
        <f>SUM(G33:G43)</f>
        <v>798</v>
      </c>
      <c r="H44" s="70">
        <f>SUM(H33:H43)</f>
        <v>4319.7599999999993</v>
      </c>
      <c r="I44" s="70">
        <f>SUM(I33:I43)</f>
        <v>4322.7100000000009</v>
      </c>
      <c r="J44" s="136"/>
      <c r="K44" s="59">
        <f>SUM(K33:K43)</f>
        <v>319200.00000000006</v>
      </c>
      <c r="L44" s="174"/>
    </row>
    <row r="45" spans="1:12">
      <c r="A45" s="240" t="s">
        <v>167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2"/>
      <c r="L45" s="174"/>
    </row>
    <row r="46" spans="1:12">
      <c r="A46" s="41">
        <v>26</v>
      </c>
      <c r="B46" s="47">
        <v>8524110029</v>
      </c>
      <c r="C46" s="55" t="s">
        <v>23</v>
      </c>
      <c r="D46" s="156" t="s">
        <v>170</v>
      </c>
      <c r="E46" s="157" t="s">
        <v>171</v>
      </c>
      <c r="F46" s="42">
        <v>78</v>
      </c>
      <c r="G46" s="214">
        <v>78</v>
      </c>
      <c r="H46" s="66">
        <v>1514.14</v>
      </c>
      <c r="I46" s="66">
        <v>1515.83</v>
      </c>
      <c r="J46" s="154">
        <v>2160.5</v>
      </c>
      <c r="K46" s="56">
        <f t="shared" ref="K46:K59" si="2">F46*J46</f>
        <v>168519</v>
      </c>
      <c r="L46" s="174"/>
    </row>
    <row r="47" spans="1:12">
      <c r="A47" s="41">
        <v>27</v>
      </c>
      <c r="B47" s="48">
        <v>4819100000</v>
      </c>
      <c r="C47" s="55" t="s">
        <v>23</v>
      </c>
      <c r="D47" s="158" t="s">
        <v>29</v>
      </c>
      <c r="E47" s="156" t="s">
        <v>30</v>
      </c>
      <c r="F47" s="42">
        <v>78</v>
      </c>
      <c r="G47" s="215"/>
      <c r="H47" s="66">
        <v>132.6</v>
      </c>
      <c r="I47" s="66">
        <v>132.6</v>
      </c>
      <c r="J47" s="155">
        <v>36</v>
      </c>
      <c r="K47" s="56">
        <f t="shared" si="2"/>
        <v>2808</v>
      </c>
      <c r="L47" s="174"/>
    </row>
    <row r="48" spans="1:12">
      <c r="A48" s="41">
        <v>28</v>
      </c>
      <c r="B48" s="49">
        <v>8544429009</v>
      </c>
      <c r="C48" s="55" t="s">
        <v>23</v>
      </c>
      <c r="D48" s="158" t="s">
        <v>50</v>
      </c>
      <c r="E48" s="156" t="s">
        <v>51</v>
      </c>
      <c r="F48" s="42">
        <v>156</v>
      </c>
      <c r="G48" s="215"/>
      <c r="H48" s="66">
        <v>0.8</v>
      </c>
      <c r="I48" s="66">
        <v>0.9</v>
      </c>
      <c r="J48" s="154">
        <v>9</v>
      </c>
      <c r="K48" s="56">
        <f t="shared" si="2"/>
        <v>1404</v>
      </c>
      <c r="L48" s="174"/>
    </row>
    <row r="49" spans="1:12">
      <c r="A49" s="41">
        <v>29</v>
      </c>
      <c r="B49" s="49">
        <v>8518210000</v>
      </c>
      <c r="C49" s="55" t="s">
        <v>23</v>
      </c>
      <c r="D49" s="158" t="s">
        <v>49</v>
      </c>
      <c r="E49" s="159" t="s">
        <v>32</v>
      </c>
      <c r="F49" s="42">
        <v>156</v>
      </c>
      <c r="G49" s="215"/>
      <c r="H49" s="66">
        <v>37.4</v>
      </c>
      <c r="I49" s="66">
        <v>38</v>
      </c>
      <c r="J49" s="155">
        <v>27.25</v>
      </c>
      <c r="K49" s="56">
        <f t="shared" si="2"/>
        <v>4251</v>
      </c>
      <c r="L49" s="174"/>
    </row>
    <row r="50" spans="1:12">
      <c r="A50" s="41">
        <v>30</v>
      </c>
      <c r="B50" s="50">
        <v>8544429009</v>
      </c>
      <c r="C50" s="55" t="s">
        <v>23</v>
      </c>
      <c r="D50" s="156" t="s">
        <v>33</v>
      </c>
      <c r="E50" s="160" t="s">
        <v>34</v>
      </c>
      <c r="F50" s="42">
        <v>78</v>
      </c>
      <c r="G50" s="215"/>
      <c r="H50" s="66">
        <v>1.54</v>
      </c>
      <c r="I50" s="66">
        <v>1.55</v>
      </c>
      <c r="J50" s="155">
        <v>4</v>
      </c>
      <c r="K50" s="56">
        <f t="shared" si="2"/>
        <v>312</v>
      </c>
      <c r="L50" s="174"/>
    </row>
    <row r="51" spans="1:12" ht="15" customHeight="1">
      <c r="A51" s="41">
        <v>31</v>
      </c>
      <c r="B51" s="41">
        <v>8537109800</v>
      </c>
      <c r="C51" s="55" t="s">
        <v>23</v>
      </c>
      <c r="D51" s="158" t="s">
        <v>35</v>
      </c>
      <c r="E51" s="159" t="s">
        <v>36</v>
      </c>
      <c r="F51" s="42">
        <v>78</v>
      </c>
      <c r="G51" s="215"/>
      <c r="H51" s="66">
        <v>0.6</v>
      </c>
      <c r="I51" s="66">
        <v>0.7</v>
      </c>
      <c r="J51" s="155">
        <v>11</v>
      </c>
      <c r="K51" s="56">
        <f t="shared" si="2"/>
        <v>858</v>
      </c>
      <c r="L51" s="174"/>
    </row>
    <row r="52" spans="1:12">
      <c r="A52" s="41">
        <v>32</v>
      </c>
      <c r="B52" s="50">
        <v>8544429009</v>
      </c>
      <c r="C52" s="55" t="s">
        <v>23</v>
      </c>
      <c r="D52" s="156" t="s">
        <v>37</v>
      </c>
      <c r="E52" s="159" t="s">
        <v>38</v>
      </c>
      <c r="F52" s="42">
        <v>78</v>
      </c>
      <c r="G52" s="215"/>
      <c r="H52" s="66">
        <v>0.5</v>
      </c>
      <c r="I52" s="66">
        <v>0.6</v>
      </c>
      <c r="J52" s="155">
        <v>4</v>
      </c>
      <c r="K52" s="56">
        <f t="shared" si="2"/>
        <v>312</v>
      </c>
      <c r="L52" s="174"/>
    </row>
    <row r="53" spans="1:12">
      <c r="A53" s="41">
        <v>33</v>
      </c>
      <c r="B53" s="50">
        <v>8544429009</v>
      </c>
      <c r="C53" s="55" t="s">
        <v>23</v>
      </c>
      <c r="D53" s="158" t="s">
        <v>39</v>
      </c>
      <c r="E53" s="159" t="s">
        <v>24</v>
      </c>
      <c r="F53" s="42">
        <v>78</v>
      </c>
      <c r="G53" s="215"/>
      <c r="H53" s="66">
        <v>0.6</v>
      </c>
      <c r="I53" s="66">
        <v>0.7</v>
      </c>
      <c r="J53" s="155">
        <v>2</v>
      </c>
      <c r="K53" s="56">
        <f t="shared" si="2"/>
        <v>156</v>
      </c>
      <c r="L53" s="174"/>
    </row>
    <row r="54" spans="1:12">
      <c r="A54" s="41">
        <v>34</v>
      </c>
      <c r="B54" s="50">
        <v>7616999008</v>
      </c>
      <c r="C54" s="55" t="s">
        <v>23</v>
      </c>
      <c r="D54" s="158" t="s">
        <v>107</v>
      </c>
      <c r="E54" s="161" t="s">
        <v>157</v>
      </c>
      <c r="F54" s="42">
        <v>156</v>
      </c>
      <c r="G54" s="215"/>
      <c r="H54" s="66">
        <v>31.2</v>
      </c>
      <c r="I54" s="66">
        <v>31.6</v>
      </c>
      <c r="J54" s="154">
        <v>16</v>
      </c>
      <c r="K54" s="56">
        <f t="shared" si="2"/>
        <v>2496</v>
      </c>
      <c r="L54" s="174"/>
    </row>
    <row r="55" spans="1:12">
      <c r="A55" s="41">
        <v>35</v>
      </c>
      <c r="B55" s="50">
        <v>8302500000</v>
      </c>
      <c r="C55" s="55" t="s">
        <v>23</v>
      </c>
      <c r="D55" s="162" t="s">
        <v>158</v>
      </c>
      <c r="E55" s="159" t="s">
        <v>159</v>
      </c>
      <c r="F55" s="42">
        <v>312</v>
      </c>
      <c r="G55" s="215"/>
      <c r="H55" s="66">
        <v>5</v>
      </c>
      <c r="I55" s="66">
        <v>5.2</v>
      </c>
      <c r="J55" s="155">
        <v>17</v>
      </c>
      <c r="K55" s="56">
        <f t="shared" si="2"/>
        <v>5304</v>
      </c>
      <c r="L55" s="174"/>
    </row>
    <row r="56" spans="1:12">
      <c r="A56" s="41">
        <v>36</v>
      </c>
      <c r="B56" s="51">
        <v>8529904900</v>
      </c>
      <c r="C56" s="55" t="s">
        <v>23</v>
      </c>
      <c r="D56" s="156" t="s">
        <v>43</v>
      </c>
      <c r="E56" s="163" t="s">
        <v>44</v>
      </c>
      <c r="F56" s="42">
        <v>78</v>
      </c>
      <c r="G56" s="215"/>
      <c r="H56" s="66">
        <v>62.4</v>
      </c>
      <c r="I56" s="66">
        <v>63.1</v>
      </c>
      <c r="J56" s="155">
        <v>25</v>
      </c>
      <c r="K56" s="56">
        <f t="shared" si="2"/>
        <v>1950</v>
      </c>
      <c r="L56" s="174"/>
    </row>
    <row r="57" spans="1:12">
      <c r="A57" s="41">
        <v>37</v>
      </c>
      <c r="B57" s="51">
        <v>8529904900</v>
      </c>
      <c r="C57" s="55" t="s">
        <v>23</v>
      </c>
      <c r="D57" s="156" t="s">
        <v>45</v>
      </c>
      <c r="E57" s="163" t="s">
        <v>46</v>
      </c>
      <c r="F57" s="42">
        <v>78</v>
      </c>
      <c r="G57" s="215"/>
      <c r="H57" s="66">
        <v>62.4</v>
      </c>
      <c r="I57" s="66">
        <v>63.1</v>
      </c>
      <c r="J57" s="155">
        <v>25</v>
      </c>
      <c r="K57" s="56">
        <f t="shared" si="2"/>
        <v>1950</v>
      </c>
      <c r="L57" s="174"/>
    </row>
    <row r="58" spans="1:12">
      <c r="A58" s="41">
        <v>38</v>
      </c>
      <c r="B58" s="50">
        <v>3923210000</v>
      </c>
      <c r="C58" s="55" t="s">
        <v>23</v>
      </c>
      <c r="D58" s="158" t="s">
        <v>47</v>
      </c>
      <c r="E58" s="164" t="s">
        <v>48</v>
      </c>
      <c r="F58" s="42">
        <v>78</v>
      </c>
      <c r="G58" s="215"/>
      <c r="H58" s="66">
        <v>0.6</v>
      </c>
      <c r="I58" s="66">
        <v>0.7</v>
      </c>
      <c r="J58" s="155">
        <v>4</v>
      </c>
      <c r="K58" s="56">
        <f t="shared" si="2"/>
        <v>312</v>
      </c>
      <c r="L58" s="174"/>
    </row>
    <row r="59" spans="1:12">
      <c r="A59" s="41">
        <v>39</v>
      </c>
      <c r="B59" s="52">
        <v>3919900000</v>
      </c>
      <c r="C59" s="55" t="s">
        <v>23</v>
      </c>
      <c r="D59" s="158" t="s">
        <v>60</v>
      </c>
      <c r="E59" s="156" t="s">
        <v>55</v>
      </c>
      <c r="F59" s="42">
        <v>624</v>
      </c>
      <c r="G59" s="216"/>
      <c r="H59" s="66">
        <v>124.8</v>
      </c>
      <c r="I59" s="66">
        <v>125.1</v>
      </c>
      <c r="J59" s="155">
        <v>7</v>
      </c>
      <c r="K59" s="56">
        <f t="shared" si="2"/>
        <v>4368</v>
      </c>
      <c r="L59" s="174"/>
    </row>
    <row r="60" spans="1:12">
      <c r="A60" s="65"/>
      <c r="B60" s="217" t="s">
        <v>59</v>
      </c>
      <c r="C60" s="218"/>
      <c r="D60" s="218"/>
      <c r="E60" s="219"/>
      <c r="F60" s="58">
        <f>SUM(F46:F59)</f>
        <v>2106</v>
      </c>
      <c r="G60" s="58">
        <f>SUM(G46:G59)</f>
        <v>78</v>
      </c>
      <c r="H60" s="70">
        <f>SUM(H46:H59)</f>
        <v>1974.58</v>
      </c>
      <c r="I60" s="70">
        <f>SUM(I46:I59)</f>
        <v>1979.6799999999996</v>
      </c>
      <c r="J60" s="136"/>
      <c r="K60" s="59">
        <f>SUM(K46:K59)</f>
        <v>195000</v>
      </c>
      <c r="L60" s="174"/>
    </row>
    <row r="61" spans="1:12">
      <c r="A61" s="54"/>
      <c r="B61" s="209" t="s">
        <v>25</v>
      </c>
      <c r="C61" s="210"/>
      <c r="D61" s="210"/>
      <c r="E61" s="210"/>
      <c r="F61" s="64"/>
      <c r="G61" s="60"/>
      <c r="H61" s="60"/>
      <c r="I61" s="60"/>
      <c r="J61" s="61"/>
      <c r="K61" s="56">
        <v>48624.84</v>
      </c>
      <c r="L61" s="174"/>
    </row>
    <row r="62" spans="1:12">
      <c r="A62" s="54"/>
      <c r="B62" s="204" t="s">
        <v>26</v>
      </c>
      <c r="C62" s="205"/>
      <c r="D62" s="206"/>
      <c r="E62" s="29"/>
      <c r="F62" s="62">
        <f>F31+F60+F44</f>
        <v>13440</v>
      </c>
      <c r="G62" s="62">
        <f>G31+G33+G46</f>
        <v>924</v>
      </c>
      <c r="H62" s="63">
        <f>H31+H60+H44</f>
        <v>6786.0639999999994</v>
      </c>
      <c r="I62" s="63">
        <f>I31+I60+I44</f>
        <v>6797.3444</v>
      </c>
      <c r="J62" s="63"/>
      <c r="K62" s="63">
        <f>K31+K61+K44+K60</f>
        <v>603624.84000000008</v>
      </c>
      <c r="L62" s="174"/>
    </row>
    <row r="64" spans="1:12">
      <c r="B64" s="207" t="s">
        <v>54</v>
      </c>
      <c r="C64" s="207"/>
      <c r="D64" s="207"/>
      <c r="E64" s="207"/>
      <c r="F64" s="207"/>
      <c r="G64" s="207"/>
      <c r="H64" s="73"/>
      <c r="I64" s="73"/>
      <c r="J64" s="20"/>
      <c r="K64" s="20"/>
    </row>
    <row r="65" spans="2:11">
      <c r="B65" s="12" t="s">
        <v>52</v>
      </c>
      <c r="C65" s="17"/>
      <c r="D65" s="17"/>
      <c r="E65" s="73"/>
      <c r="F65" s="17"/>
      <c r="G65" s="20"/>
      <c r="H65" s="20"/>
      <c r="I65" s="36"/>
      <c r="J65" s="20"/>
      <c r="K65" s="36"/>
    </row>
    <row r="66" spans="2:11">
      <c r="B66" s="12" t="s">
        <v>53</v>
      </c>
      <c r="C66" s="73"/>
      <c r="D66" s="73"/>
      <c r="E66" s="73"/>
      <c r="F66" s="73"/>
      <c r="G66" s="73"/>
      <c r="H66" s="74"/>
      <c r="I66" s="74"/>
      <c r="J66" s="20"/>
      <c r="K66" s="20"/>
    </row>
    <row r="67" spans="2:11" ht="15" customHeight="1">
      <c r="B67" s="73"/>
      <c r="C67" s="12"/>
      <c r="D67" s="12"/>
      <c r="E67" s="12"/>
      <c r="F67" s="12"/>
      <c r="G67" s="75"/>
      <c r="H67" s="73"/>
      <c r="I67" s="73"/>
      <c r="J67" s="36"/>
      <c r="K67" s="36"/>
    </row>
    <row r="68" spans="2:11">
      <c r="B68" s="73"/>
      <c r="C68" s="12"/>
      <c r="D68" s="12"/>
      <c r="E68" s="12"/>
      <c r="F68" s="12"/>
      <c r="G68" s="75"/>
      <c r="H68" s="73"/>
      <c r="I68" s="73"/>
      <c r="J68" s="20"/>
      <c r="K68" s="20"/>
    </row>
    <row r="69" spans="2:11">
      <c r="B69" s="20"/>
      <c r="C69" s="17"/>
      <c r="D69" s="17"/>
      <c r="E69" s="76" t="s">
        <v>27</v>
      </c>
      <c r="F69" s="208" t="s">
        <v>28</v>
      </c>
      <c r="G69" s="208"/>
      <c r="H69" s="208"/>
      <c r="I69" s="73"/>
      <c r="J69" s="20"/>
      <c r="K69" s="20"/>
    </row>
    <row r="70" spans="2:11">
      <c r="B70" s="20"/>
      <c r="C70" s="17"/>
      <c r="D70" s="17"/>
      <c r="E70" s="17"/>
      <c r="F70" s="208"/>
      <c r="G70" s="208"/>
      <c r="H70" s="208"/>
      <c r="I70" s="73"/>
      <c r="J70" s="20"/>
      <c r="K70" s="20"/>
    </row>
    <row r="71" spans="2:11">
      <c r="B71" s="73"/>
      <c r="C71" s="73"/>
      <c r="D71" s="73"/>
      <c r="E71" s="73"/>
      <c r="F71" s="208"/>
      <c r="G71" s="208"/>
      <c r="H71" s="208"/>
      <c r="I71" s="73"/>
      <c r="J71" s="73"/>
      <c r="K71" s="73"/>
    </row>
    <row r="72" spans="2:11">
      <c r="B72" s="73"/>
      <c r="C72" s="73"/>
      <c r="D72" s="73"/>
      <c r="E72" s="73"/>
      <c r="F72" s="208"/>
      <c r="G72" s="208"/>
      <c r="H72" s="208"/>
      <c r="I72" s="73"/>
      <c r="J72" s="73"/>
      <c r="K72" s="73"/>
    </row>
    <row r="73" spans="2:11">
      <c r="B73" s="73"/>
      <c r="C73" s="73"/>
      <c r="D73" s="73"/>
      <c r="E73" s="73"/>
      <c r="F73" s="208"/>
      <c r="G73" s="208"/>
      <c r="H73" s="208"/>
      <c r="I73" s="73"/>
      <c r="J73" s="73"/>
      <c r="K73" s="73"/>
    </row>
  </sheetData>
  <mergeCells count="21">
    <mergeCell ref="B62:D62"/>
    <mergeCell ref="B64:G64"/>
    <mergeCell ref="F69:H73"/>
    <mergeCell ref="G33:G43"/>
    <mergeCell ref="B44:E44"/>
    <mergeCell ref="A45:K45"/>
    <mergeCell ref="G46:G59"/>
    <mergeCell ref="B60:E60"/>
    <mergeCell ref="B61:E61"/>
    <mergeCell ref="A32:K32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</mergeCells>
  <conditionalFormatting sqref="B2 G2">
    <cfRule type="containsBlanks" dxfId="141" priority="3">
      <formula>LEN(TRIM(B2))=0</formula>
    </cfRule>
  </conditionalFormatting>
  <conditionalFormatting sqref="C8:D8">
    <cfRule type="expression" dxfId="140" priority="4" stopIfTrue="1">
      <formula>LEN(TRIM(C8))=0</formula>
    </cfRule>
  </conditionalFormatting>
  <conditionalFormatting sqref="H17:J30 F17:F30">
    <cfRule type="expression" dxfId="139" priority="1" stopIfTrue="1">
      <formula>LEN(TRIM(F17))=0</formula>
    </cfRule>
  </conditionalFormatting>
  <conditionalFormatting sqref="G8">
    <cfRule type="expression" dxfId="138" priority="2" stopIfTrue="1">
      <formula>LEN(TRIM(G8))=0</formula>
    </cfRule>
  </conditionalFormatting>
  <conditionalFormatting sqref="J2:K2">
    <cfRule type="cellIs" dxfId="137" priority="5" operator="greaterThan">
      <formula>TODAY()</formula>
    </cfRule>
    <cfRule type="containsBlanks" dxfId="136" priority="6">
      <formula>LEN(TRIM(J2))=0</formula>
    </cfRule>
  </conditionalFormatting>
  <pageMargins left="0.23622047244094491" right="0.23622047244094491" top="0.19685039370078741" bottom="0.19685039370078741" header="0.31496062992125984" footer="0.31496062992125984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73"/>
  <sheetViews>
    <sheetView view="pageBreakPreview" topLeftCell="A25" zoomScaleNormal="100" zoomScaleSheetLayoutView="100" workbookViewId="0">
      <selection activeCell="K62" sqref="K62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174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203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7" t="s">
        <v>14</v>
      </c>
      <c r="B15" s="137" t="s">
        <v>15</v>
      </c>
      <c r="C15" s="29" t="s">
        <v>16</v>
      </c>
      <c r="D15" s="137" t="s">
        <v>17</v>
      </c>
      <c r="E15" s="137" t="s">
        <v>18</v>
      </c>
      <c r="F15" s="137" t="s">
        <v>19</v>
      </c>
      <c r="G15" s="137" t="s">
        <v>20</v>
      </c>
      <c r="H15" s="137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48</v>
      </c>
      <c r="G17" s="235">
        <v>48</v>
      </c>
      <c r="H17" s="67">
        <v>406.04400000000004</v>
      </c>
      <c r="I17" s="67">
        <v>406.72439999999995</v>
      </c>
      <c r="J17" s="154">
        <v>733.8</v>
      </c>
      <c r="K17" s="56">
        <f>F17*J17</f>
        <v>35222.399999999994</v>
      </c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48</v>
      </c>
      <c r="G18" s="235"/>
      <c r="H18" s="67">
        <v>38.4</v>
      </c>
      <c r="I18" s="67">
        <v>38.4</v>
      </c>
      <c r="J18" s="155">
        <v>11</v>
      </c>
      <c r="K18" s="56">
        <f t="shared" ref="K18:K30" si="0">F18*J18</f>
        <v>528</v>
      </c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48</v>
      </c>
      <c r="G19" s="235"/>
      <c r="H19" s="67">
        <v>0.14000000000000001</v>
      </c>
      <c r="I19" s="67">
        <v>0.16</v>
      </c>
      <c r="J19" s="154">
        <v>6</v>
      </c>
      <c r="K19" s="56">
        <f t="shared" si="0"/>
        <v>288</v>
      </c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96</v>
      </c>
      <c r="G20" s="235"/>
      <c r="H20" s="67">
        <v>14.2</v>
      </c>
      <c r="I20" s="67">
        <v>15.6</v>
      </c>
      <c r="J20" s="155">
        <v>7</v>
      </c>
      <c r="K20" s="56">
        <f t="shared" si="0"/>
        <v>672</v>
      </c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48</v>
      </c>
      <c r="G21" s="235"/>
      <c r="H21" s="67">
        <v>0.1</v>
      </c>
      <c r="I21" s="67">
        <v>0.12</v>
      </c>
      <c r="J21" s="155">
        <v>2</v>
      </c>
      <c r="K21" s="56">
        <f t="shared" si="0"/>
        <v>96</v>
      </c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48</v>
      </c>
      <c r="G22" s="235"/>
      <c r="H22" s="67">
        <v>0.22</v>
      </c>
      <c r="I22" s="67">
        <v>0.25</v>
      </c>
      <c r="J22" s="155">
        <v>8</v>
      </c>
      <c r="K22" s="56">
        <f t="shared" si="0"/>
        <v>384</v>
      </c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48</v>
      </c>
      <c r="G23" s="235"/>
      <c r="H23" s="67">
        <v>0.11</v>
      </c>
      <c r="I23" s="67">
        <v>0.14000000000000001</v>
      </c>
      <c r="J23" s="155">
        <v>2</v>
      </c>
      <c r="K23" s="56">
        <f t="shared" si="0"/>
        <v>96</v>
      </c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48</v>
      </c>
      <c r="G24" s="235"/>
      <c r="H24" s="67">
        <v>0.14000000000000001</v>
      </c>
      <c r="I24" s="67">
        <v>0.18</v>
      </c>
      <c r="J24" s="155">
        <v>1</v>
      </c>
      <c r="K24" s="56">
        <f t="shared" si="0"/>
        <v>48</v>
      </c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96</v>
      </c>
      <c r="G25" s="235"/>
      <c r="H25" s="67">
        <v>7.6</v>
      </c>
      <c r="I25" s="67">
        <v>7.9</v>
      </c>
      <c r="J25" s="155">
        <v>9</v>
      </c>
      <c r="K25" s="56">
        <f t="shared" si="0"/>
        <v>864</v>
      </c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96</v>
      </c>
      <c r="G26" s="235"/>
      <c r="H26" s="67">
        <v>1.2</v>
      </c>
      <c r="I26" s="67">
        <v>1.3</v>
      </c>
      <c r="J26" s="155">
        <v>8</v>
      </c>
      <c r="K26" s="56">
        <f t="shared" si="0"/>
        <v>768</v>
      </c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48</v>
      </c>
      <c r="G27" s="235"/>
      <c r="H27" s="67">
        <v>6.1</v>
      </c>
      <c r="I27" s="67">
        <v>6.3</v>
      </c>
      <c r="J27" s="155">
        <v>12</v>
      </c>
      <c r="K27" s="56">
        <f t="shared" si="0"/>
        <v>576</v>
      </c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48</v>
      </c>
      <c r="G28" s="235"/>
      <c r="H28" s="67">
        <v>6.1</v>
      </c>
      <c r="I28" s="67">
        <v>6.3</v>
      </c>
      <c r="J28" s="155">
        <v>12</v>
      </c>
      <c r="K28" s="56">
        <f t="shared" si="0"/>
        <v>576</v>
      </c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48</v>
      </c>
      <c r="G29" s="235"/>
      <c r="H29" s="67">
        <v>7.0000000000000007E-2</v>
      </c>
      <c r="I29" s="67">
        <v>0.08</v>
      </c>
      <c r="J29" s="155">
        <v>1</v>
      </c>
      <c r="K29" s="56">
        <f t="shared" si="0"/>
        <v>48</v>
      </c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192</v>
      </c>
      <c r="G30" s="235"/>
      <c r="H30" s="67">
        <v>11.3</v>
      </c>
      <c r="I30" s="67">
        <v>11.5</v>
      </c>
      <c r="J30" s="155">
        <v>3.3</v>
      </c>
      <c r="K30" s="56">
        <f t="shared" si="0"/>
        <v>633.59999999999991</v>
      </c>
      <c r="L30" s="40"/>
    </row>
    <row r="31" spans="1:12">
      <c r="A31" s="236" t="s">
        <v>59</v>
      </c>
      <c r="B31" s="236"/>
      <c r="C31" s="236"/>
      <c r="D31" s="236"/>
      <c r="E31" s="236"/>
      <c r="F31" s="58">
        <f>SUM(F17:F30)</f>
        <v>960</v>
      </c>
      <c r="G31" s="58">
        <f>SUM(G17:G30)</f>
        <v>48</v>
      </c>
      <c r="H31" s="70">
        <f>SUM(H17:H30)</f>
        <v>491.7240000000001</v>
      </c>
      <c r="I31" s="70">
        <f>SUM(I17:I30)</f>
        <v>494.95439999999996</v>
      </c>
      <c r="J31" s="138"/>
      <c r="K31" s="59">
        <f>SUM(K17:K30)</f>
        <v>40799.999999999993</v>
      </c>
    </row>
    <row r="32" spans="1:12" ht="15" customHeight="1">
      <c r="A32" s="243" t="s">
        <v>192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5"/>
    </row>
    <row r="33" spans="1:11">
      <c r="A33" s="41">
        <v>15</v>
      </c>
      <c r="B33" s="47">
        <v>8524110029</v>
      </c>
      <c r="C33" s="55" t="s">
        <v>23</v>
      </c>
      <c r="D33" s="165" t="s">
        <v>190</v>
      </c>
      <c r="E33" s="166" t="s">
        <v>191</v>
      </c>
      <c r="F33" s="43">
        <v>798</v>
      </c>
      <c r="G33" s="214">
        <v>798</v>
      </c>
      <c r="H33" s="66">
        <v>3400.98</v>
      </c>
      <c r="I33" s="66">
        <v>3402.1</v>
      </c>
      <c r="J33" s="154">
        <v>334.1</v>
      </c>
      <c r="K33" s="56">
        <f t="shared" ref="K33:K43" si="1">F33*J33</f>
        <v>266611.80000000005</v>
      </c>
    </row>
    <row r="34" spans="1:11">
      <c r="A34" s="41">
        <v>16</v>
      </c>
      <c r="B34" s="48">
        <v>4819100000</v>
      </c>
      <c r="C34" s="55" t="s">
        <v>23</v>
      </c>
      <c r="D34" s="165" t="s">
        <v>29</v>
      </c>
      <c r="E34" s="156" t="s">
        <v>30</v>
      </c>
      <c r="F34" s="43">
        <v>798</v>
      </c>
      <c r="G34" s="215"/>
      <c r="H34" s="66">
        <v>478.8</v>
      </c>
      <c r="I34" s="66">
        <v>478.8</v>
      </c>
      <c r="J34" s="155">
        <v>7</v>
      </c>
      <c r="K34" s="56">
        <f t="shared" si="1"/>
        <v>5586</v>
      </c>
    </row>
    <row r="35" spans="1:11" ht="15" customHeight="1">
      <c r="A35" s="41">
        <v>17</v>
      </c>
      <c r="B35" s="49">
        <v>8544429009</v>
      </c>
      <c r="C35" s="55" t="s">
        <v>23</v>
      </c>
      <c r="D35" s="165" t="s">
        <v>50</v>
      </c>
      <c r="E35" s="156" t="s">
        <v>51</v>
      </c>
      <c r="F35" s="43">
        <v>798</v>
      </c>
      <c r="G35" s="215"/>
      <c r="H35" s="66">
        <v>2.2000000000000002</v>
      </c>
      <c r="I35" s="66">
        <v>2.2999999999999998</v>
      </c>
      <c r="J35" s="154">
        <v>5</v>
      </c>
      <c r="K35" s="56">
        <f t="shared" si="1"/>
        <v>3990</v>
      </c>
    </row>
    <row r="36" spans="1:11">
      <c r="A36" s="41">
        <v>18</v>
      </c>
      <c r="B36" s="49">
        <v>8518210000</v>
      </c>
      <c r="C36" s="55" t="s">
        <v>23</v>
      </c>
      <c r="D36" s="165" t="s">
        <v>31</v>
      </c>
      <c r="E36" s="159" t="s">
        <v>32</v>
      </c>
      <c r="F36" s="43">
        <v>1596</v>
      </c>
      <c r="G36" s="215"/>
      <c r="H36" s="66">
        <v>127.6</v>
      </c>
      <c r="I36" s="66">
        <v>128.1</v>
      </c>
      <c r="J36" s="155">
        <v>6.7</v>
      </c>
      <c r="K36" s="56">
        <f t="shared" si="1"/>
        <v>10693.2</v>
      </c>
    </row>
    <row r="37" spans="1:11">
      <c r="A37" s="41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43">
        <v>798</v>
      </c>
      <c r="G37" s="215"/>
      <c r="H37" s="66">
        <v>2.58</v>
      </c>
      <c r="I37" s="66">
        <v>2.59</v>
      </c>
      <c r="J37" s="155">
        <v>2</v>
      </c>
      <c r="K37" s="56">
        <f t="shared" si="1"/>
        <v>1596</v>
      </c>
    </row>
    <row r="38" spans="1:11">
      <c r="A38" s="41">
        <v>20</v>
      </c>
      <c r="B38" s="41">
        <v>8537109800</v>
      </c>
      <c r="C38" s="55" t="s">
        <v>23</v>
      </c>
      <c r="D38" s="165" t="s">
        <v>35</v>
      </c>
      <c r="E38" s="159" t="s">
        <v>36</v>
      </c>
      <c r="F38" s="43">
        <v>798</v>
      </c>
      <c r="G38" s="215"/>
      <c r="H38" s="66">
        <v>3.04</v>
      </c>
      <c r="I38" s="66">
        <v>3.05</v>
      </c>
      <c r="J38" s="155">
        <v>7</v>
      </c>
      <c r="K38" s="56">
        <f t="shared" si="1"/>
        <v>5586</v>
      </c>
    </row>
    <row r="39" spans="1:11">
      <c r="A39" s="41">
        <v>21</v>
      </c>
      <c r="B39" s="50">
        <v>8544429009</v>
      </c>
      <c r="C39" s="55" t="s">
        <v>23</v>
      </c>
      <c r="D39" s="165" t="s">
        <v>39</v>
      </c>
      <c r="E39" s="159" t="s">
        <v>24</v>
      </c>
      <c r="F39" s="43">
        <v>798</v>
      </c>
      <c r="G39" s="215"/>
      <c r="H39" s="66">
        <v>1.06</v>
      </c>
      <c r="I39" s="66">
        <v>1.07</v>
      </c>
      <c r="J39" s="155">
        <v>2</v>
      </c>
      <c r="K39" s="56">
        <f t="shared" si="1"/>
        <v>1596</v>
      </c>
    </row>
    <row r="40" spans="1:11">
      <c r="A40" s="41">
        <v>22</v>
      </c>
      <c r="B40" s="51">
        <v>8529904900</v>
      </c>
      <c r="C40" s="55" t="s">
        <v>23</v>
      </c>
      <c r="D40" s="165" t="s">
        <v>109</v>
      </c>
      <c r="E40" s="163" t="s">
        <v>44</v>
      </c>
      <c r="F40" s="43">
        <v>798</v>
      </c>
      <c r="G40" s="215"/>
      <c r="H40" s="66">
        <v>103.7</v>
      </c>
      <c r="I40" s="66">
        <v>104.1</v>
      </c>
      <c r="J40" s="155">
        <v>11</v>
      </c>
      <c r="K40" s="56">
        <f t="shared" si="1"/>
        <v>8778</v>
      </c>
    </row>
    <row r="41" spans="1:11">
      <c r="A41" s="41">
        <v>23</v>
      </c>
      <c r="B41" s="51">
        <v>8529904900</v>
      </c>
      <c r="C41" s="55" t="s">
        <v>23</v>
      </c>
      <c r="D41" s="165" t="s">
        <v>110</v>
      </c>
      <c r="E41" s="163" t="s">
        <v>46</v>
      </c>
      <c r="F41" s="43">
        <v>798</v>
      </c>
      <c r="G41" s="215"/>
      <c r="H41" s="66">
        <v>103.7</v>
      </c>
      <c r="I41" s="66">
        <v>104.1</v>
      </c>
      <c r="J41" s="155">
        <v>11</v>
      </c>
      <c r="K41" s="56">
        <f t="shared" si="1"/>
        <v>8778</v>
      </c>
    </row>
    <row r="42" spans="1:11">
      <c r="A42" s="41">
        <v>24</v>
      </c>
      <c r="B42" s="50">
        <v>3923210000</v>
      </c>
      <c r="C42" s="55" t="s">
        <v>23</v>
      </c>
      <c r="D42" s="165" t="s">
        <v>47</v>
      </c>
      <c r="E42" s="167" t="s">
        <v>48</v>
      </c>
      <c r="F42" s="43">
        <v>798</v>
      </c>
      <c r="G42" s="215"/>
      <c r="H42" s="66">
        <v>0.4</v>
      </c>
      <c r="I42" s="66">
        <v>0.5</v>
      </c>
      <c r="J42" s="155">
        <v>1.5</v>
      </c>
      <c r="K42" s="56">
        <f t="shared" si="1"/>
        <v>1197</v>
      </c>
    </row>
    <row r="43" spans="1:11">
      <c r="A43" s="41">
        <v>25</v>
      </c>
      <c r="B43" s="52">
        <v>3919900000</v>
      </c>
      <c r="C43" s="55" t="s">
        <v>23</v>
      </c>
      <c r="D43" s="165" t="s">
        <v>60</v>
      </c>
      <c r="E43" s="156" t="s">
        <v>55</v>
      </c>
      <c r="F43" s="43">
        <v>1596</v>
      </c>
      <c r="G43" s="216"/>
      <c r="H43" s="66">
        <v>95.7</v>
      </c>
      <c r="I43" s="66">
        <v>96</v>
      </c>
      <c r="J43" s="155">
        <v>3</v>
      </c>
      <c r="K43" s="56">
        <f t="shared" si="1"/>
        <v>4788</v>
      </c>
    </row>
    <row r="44" spans="1:11">
      <c r="A44" s="65"/>
      <c r="B44" s="217" t="s">
        <v>59</v>
      </c>
      <c r="C44" s="218"/>
      <c r="D44" s="218"/>
      <c r="E44" s="219"/>
      <c r="F44" s="58">
        <f>SUM(F33:F43)</f>
        <v>10374</v>
      </c>
      <c r="G44" s="58">
        <f>SUM(G33:G43)</f>
        <v>798</v>
      </c>
      <c r="H44" s="70">
        <f>SUM(H33:H43)</f>
        <v>4319.7599999999993</v>
      </c>
      <c r="I44" s="70">
        <f>SUM(I33:I43)</f>
        <v>4322.7100000000009</v>
      </c>
      <c r="J44" s="138"/>
      <c r="K44" s="59">
        <f>SUM(K33:K43)</f>
        <v>319200.00000000006</v>
      </c>
    </row>
    <row r="45" spans="1:11" ht="15" customHeight="1">
      <c r="A45" s="240" t="s">
        <v>167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2"/>
    </row>
    <row r="46" spans="1:11">
      <c r="A46" s="41">
        <v>26</v>
      </c>
      <c r="B46" s="47">
        <v>8524110029</v>
      </c>
      <c r="C46" s="55" t="s">
        <v>23</v>
      </c>
      <c r="D46" s="156" t="s">
        <v>170</v>
      </c>
      <c r="E46" s="157" t="s">
        <v>171</v>
      </c>
      <c r="F46" s="42">
        <v>78</v>
      </c>
      <c r="G46" s="214">
        <v>78</v>
      </c>
      <c r="H46" s="66">
        <v>1514.14</v>
      </c>
      <c r="I46" s="66">
        <v>1515.83</v>
      </c>
      <c r="J46" s="154">
        <v>2160.5</v>
      </c>
      <c r="K46" s="56">
        <f t="shared" ref="K46:K59" si="2">F46*J46</f>
        <v>168519</v>
      </c>
    </row>
    <row r="47" spans="1:11">
      <c r="A47" s="41">
        <v>27</v>
      </c>
      <c r="B47" s="48">
        <v>4819100000</v>
      </c>
      <c r="C47" s="55" t="s">
        <v>23</v>
      </c>
      <c r="D47" s="158" t="s">
        <v>29</v>
      </c>
      <c r="E47" s="156" t="s">
        <v>30</v>
      </c>
      <c r="F47" s="42">
        <v>78</v>
      </c>
      <c r="G47" s="215"/>
      <c r="H47" s="66">
        <v>132.6</v>
      </c>
      <c r="I47" s="66">
        <v>132.6</v>
      </c>
      <c r="J47" s="155">
        <v>36</v>
      </c>
      <c r="K47" s="56">
        <f t="shared" si="2"/>
        <v>2808</v>
      </c>
    </row>
    <row r="48" spans="1:11">
      <c r="A48" s="41">
        <v>28</v>
      </c>
      <c r="B48" s="49">
        <v>8544429009</v>
      </c>
      <c r="C48" s="55" t="s">
        <v>23</v>
      </c>
      <c r="D48" s="158" t="s">
        <v>50</v>
      </c>
      <c r="E48" s="156" t="s">
        <v>51</v>
      </c>
      <c r="F48" s="42">
        <v>156</v>
      </c>
      <c r="G48" s="215"/>
      <c r="H48" s="66">
        <v>0.8</v>
      </c>
      <c r="I48" s="66">
        <v>0.9</v>
      </c>
      <c r="J48" s="154">
        <v>9</v>
      </c>
      <c r="K48" s="56">
        <f t="shared" si="2"/>
        <v>1404</v>
      </c>
    </row>
    <row r="49" spans="1:11">
      <c r="A49" s="41">
        <v>29</v>
      </c>
      <c r="B49" s="49">
        <v>8518210000</v>
      </c>
      <c r="C49" s="55" t="s">
        <v>23</v>
      </c>
      <c r="D49" s="158" t="s">
        <v>49</v>
      </c>
      <c r="E49" s="159" t="s">
        <v>32</v>
      </c>
      <c r="F49" s="42">
        <v>156</v>
      </c>
      <c r="G49" s="215"/>
      <c r="H49" s="66">
        <v>37.4</v>
      </c>
      <c r="I49" s="66">
        <v>38</v>
      </c>
      <c r="J49" s="155">
        <v>27.25</v>
      </c>
      <c r="K49" s="56">
        <f t="shared" si="2"/>
        <v>4251</v>
      </c>
    </row>
    <row r="50" spans="1:11">
      <c r="A50" s="41">
        <v>30</v>
      </c>
      <c r="B50" s="50">
        <v>8544429009</v>
      </c>
      <c r="C50" s="55" t="s">
        <v>23</v>
      </c>
      <c r="D50" s="156" t="s">
        <v>33</v>
      </c>
      <c r="E50" s="160" t="s">
        <v>34</v>
      </c>
      <c r="F50" s="42">
        <v>78</v>
      </c>
      <c r="G50" s="215"/>
      <c r="H50" s="66">
        <v>1.54</v>
      </c>
      <c r="I50" s="66">
        <v>1.55</v>
      </c>
      <c r="J50" s="155">
        <v>4</v>
      </c>
      <c r="K50" s="56">
        <f t="shared" si="2"/>
        <v>312</v>
      </c>
    </row>
    <row r="51" spans="1:11" ht="15" customHeight="1">
      <c r="A51" s="41">
        <v>31</v>
      </c>
      <c r="B51" s="41">
        <v>8537109800</v>
      </c>
      <c r="C51" s="55" t="s">
        <v>23</v>
      </c>
      <c r="D51" s="158" t="s">
        <v>35</v>
      </c>
      <c r="E51" s="159" t="s">
        <v>36</v>
      </c>
      <c r="F51" s="42">
        <v>78</v>
      </c>
      <c r="G51" s="215"/>
      <c r="H51" s="66">
        <v>0.6</v>
      </c>
      <c r="I51" s="66">
        <v>0.7</v>
      </c>
      <c r="J51" s="155">
        <v>11</v>
      </c>
      <c r="K51" s="56">
        <f t="shared" si="2"/>
        <v>858</v>
      </c>
    </row>
    <row r="52" spans="1:11">
      <c r="A52" s="41">
        <v>32</v>
      </c>
      <c r="B52" s="50">
        <v>8544429009</v>
      </c>
      <c r="C52" s="55" t="s">
        <v>23</v>
      </c>
      <c r="D52" s="156" t="s">
        <v>37</v>
      </c>
      <c r="E52" s="159" t="s">
        <v>38</v>
      </c>
      <c r="F52" s="42">
        <v>78</v>
      </c>
      <c r="G52" s="215"/>
      <c r="H52" s="66">
        <v>0.5</v>
      </c>
      <c r="I52" s="66">
        <v>0.6</v>
      </c>
      <c r="J52" s="155">
        <v>4</v>
      </c>
      <c r="K52" s="56">
        <f t="shared" si="2"/>
        <v>312</v>
      </c>
    </row>
    <row r="53" spans="1:11">
      <c r="A53" s="41">
        <v>33</v>
      </c>
      <c r="B53" s="50">
        <v>8544429009</v>
      </c>
      <c r="C53" s="55" t="s">
        <v>23</v>
      </c>
      <c r="D53" s="158" t="s">
        <v>39</v>
      </c>
      <c r="E53" s="159" t="s">
        <v>24</v>
      </c>
      <c r="F53" s="42">
        <v>78</v>
      </c>
      <c r="G53" s="215"/>
      <c r="H53" s="66">
        <v>0.6</v>
      </c>
      <c r="I53" s="66">
        <v>0.7</v>
      </c>
      <c r="J53" s="155">
        <v>2</v>
      </c>
      <c r="K53" s="56">
        <f t="shared" si="2"/>
        <v>156</v>
      </c>
    </row>
    <row r="54" spans="1:11">
      <c r="A54" s="41">
        <v>34</v>
      </c>
      <c r="B54" s="50">
        <v>7616999008</v>
      </c>
      <c r="C54" s="55" t="s">
        <v>23</v>
      </c>
      <c r="D54" s="158" t="s">
        <v>107</v>
      </c>
      <c r="E54" s="161" t="s">
        <v>157</v>
      </c>
      <c r="F54" s="42">
        <v>156</v>
      </c>
      <c r="G54" s="215"/>
      <c r="H54" s="66">
        <v>31.2</v>
      </c>
      <c r="I54" s="66">
        <v>31.6</v>
      </c>
      <c r="J54" s="154">
        <v>16</v>
      </c>
      <c r="K54" s="56">
        <f t="shared" si="2"/>
        <v>2496</v>
      </c>
    </row>
    <row r="55" spans="1:11">
      <c r="A55" s="41">
        <v>35</v>
      </c>
      <c r="B55" s="50">
        <v>8302500000</v>
      </c>
      <c r="C55" s="55" t="s">
        <v>23</v>
      </c>
      <c r="D55" s="162" t="s">
        <v>158</v>
      </c>
      <c r="E55" s="159" t="s">
        <v>159</v>
      </c>
      <c r="F55" s="42">
        <v>312</v>
      </c>
      <c r="G55" s="215"/>
      <c r="H55" s="66">
        <v>5</v>
      </c>
      <c r="I55" s="66">
        <v>5.2</v>
      </c>
      <c r="J55" s="155">
        <v>17</v>
      </c>
      <c r="K55" s="56">
        <f t="shared" si="2"/>
        <v>5304</v>
      </c>
    </row>
    <row r="56" spans="1:11">
      <c r="A56" s="41">
        <v>36</v>
      </c>
      <c r="B56" s="51">
        <v>8529904900</v>
      </c>
      <c r="C56" s="55" t="s">
        <v>23</v>
      </c>
      <c r="D56" s="156" t="s">
        <v>43</v>
      </c>
      <c r="E56" s="163" t="s">
        <v>44</v>
      </c>
      <c r="F56" s="42">
        <v>78</v>
      </c>
      <c r="G56" s="215"/>
      <c r="H56" s="66">
        <v>62.4</v>
      </c>
      <c r="I56" s="66">
        <v>63.1</v>
      </c>
      <c r="J56" s="155">
        <v>25</v>
      </c>
      <c r="K56" s="56">
        <f t="shared" si="2"/>
        <v>1950</v>
      </c>
    </row>
    <row r="57" spans="1:11">
      <c r="A57" s="41">
        <v>37</v>
      </c>
      <c r="B57" s="51">
        <v>8529904900</v>
      </c>
      <c r="C57" s="55" t="s">
        <v>23</v>
      </c>
      <c r="D57" s="156" t="s">
        <v>45</v>
      </c>
      <c r="E57" s="163" t="s">
        <v>46</v>
      </c>
      <c r="F57" s="42">
        <v>78</v>
      </c>
      <c r="G57" s="215"/>
      <c r="H57" s="66">
        <v>62.4</v>
      </c>
      <c r="I57" s="66">
        <v>63.1</v>
      </c>
      <c r="J57" s="155">
        <v>25</v>
      </c>
      <c r="K57" s="56">
        <f t="shared" si="2"/>
        <v>1950</v>
      </c>
    </row>
    <row r="58" spans="1:11">
      <c r="A58" s="41">
        <v>38</v>
      </c>
      <c r="B58" s="50">
        <v>3923210000</v>
      </c>
      <c r="C58" s="55" t="s">
        <v>23</v>
      </c>
      <c r="D58" s="158" t="s">
        <v>47</v>
      </c>
      <c r="E58" s="164" t="s">
        <v>48</v>
      </c>
      <c r="F58" s="42">
        <v>78</v>
      </c>
      <c r="G58" s="215"/>
      <c r="H58" s="66">
        <v>0.6</v>
      </c>
      <c r="I58" s="66">
        <v>0.7</v>
      </c>
      <c r="J58" s="155">
        <v>4</v>
      </c>
      <c r="K58" s="56">
        <f t="shared" si="2"/>
        <v>312</v>
      </c>
    </row>
    <row r="59" spans="1:11">
      <c r="A59" s="41">
        <v>39</v>
      </c>
      <c r="B59" s="52">
        <v>3919900000</v>
      </c>
      <c r="C59" s="55" t="s">
        <v>23</v>
      </c>
      <c r="D59" s="158" t="s">
        <v>60</v>
      </c>
      <c r="E59" s="156" t="s">
        <v>55</v>
      </c>
      <c r="F59" s="42">
        <v>624</v>
      </c>
      <c r="G59" s="216"/>
      <c r="H59" s="66">
        <v>124.8</v>
      </c>
      <c r="I59" s="66">
        <v>125.1</v>
      </c>
      <c r="J59" s="155">
        <v>7</v>
      </c>
      <c r="K59" s="56">
        <f t="shared" si="2"/>
        <v>4368</v>
      </c>
    </row>
    <row r="60" spans="1:11">
      <c r="A60" s="65"/>
      <c r="B60" s="217" t="s">
        <v>59</v>
      </c>
      <c r="C60" s="218"/>
      <c r="D60" s="218"/>
      <c r="E60" s="219"/>
      <c r="F60" s="58">
        <f>SUM(F46:F59)</f>
        <v>2106</v>
      </c>
      <c r="G60" s="58">
        <f>SUM(G46:G59)</f>
        <v>78</v>
      </c>
      <c r="H60" s="70">
        <f>SUM(H46:H59)</f>
        <v>1974.58</v>
      </c>
      <c r="I60" s="70">
        <f>SUM(I46:I59)</f>
        <v>1979.6799999999996</v>
      </c>
      <c r="J60" s="138"/>
      <c r="K60" s="59">
        <f>SUM(K46:K59)</f>
        <v>195000</v>
      </c>
    </row>
    <row r="61" spans="1:11">
      <c r="A61" s="54"/>
      <c r="B61" s="209" t="s">
        <v>25</v>
      </c>
      <c r="C61" s="210"/>
      <c r="D61" s="210"/>
      <c r="E61" s="210"/>
      <c r="F61" s="64"/>
      <c r="G61" s="60"/>
      <c r="H61" s="60"/>
      <c r="I61" s="60"/>
      <c r="J61" s="61"/>
      <c r="K61" s="56">
        <v>48624.84</v>
      </c>
    </row>
    <row r="62" spans="1:11">
      <c r="A62" s="54"/>
      <c r="B62" s="204" t="s">
        <v>26</v>
      </c>
      <c r="C62" s="205"/>
      <c r="D62" s="206"/>
      <c r="E62" s="29"/>
      <c r="F62" s="62">
        <f>F31+F60+F44</f>
        <v>13440</v>
      </c>
      <c r="G62" s="62">
        <f>G31+G33+G46</f>
        <v>924</v>
      </c>
      <c r="H62" s="63">
        <f>H31+H60+H44</f>
        <v>6786.0639999999994</v>
      </c>
      <c r="I62" s="63">
        <f>I31+I60+I44</f>
        <v>6797.3444</v>
      </c>
      <c r="J62" s="63"/>
      <c r="K62" s="63">
        <f>K31+K61+K44+K60</f>
        <v>603624.84000000008</v>
      </c>
    </row>
    <row r="64" spans="1:11" ht="15" customHeight="1">
      <c r="B64" s="207" t="s">
        <v>54</v>
      </c>
      <c r="C64" s="207"/>
      <c r="D64" s="207"/>
      <c r="E64" s="207"/>
      <c r="F64" s="207"/>
      <c r="G64" s="207"/>
      <c r="H64" s="73"/>
      <c r="I64" s="73"/>
      <c r="J64" s="20"/>
      <c r="K64" s="20"/>
    </row>
    <row r="65" spans="2:11">
      <c r="B65" s="12" t="s">
        <v>52</v>
      </c>
      <c r="C65" s="17"/>
      <c r="D65" s="17"/>
      <c r="E65" s="73"/>
      <c r="F65" s="17"/>
      <c r="G65" s="20"/>
      <c r="H65" s="20"/>
      <c r="I65" s="36"/>
      <c r="J65" s="20"/>
      <c r="K65" s="36"/>
    </row>
    <row r="66" spans="2:11">
      <c r="B66" s="12" t="s">
        <v>53</v>
      </c>
      <c r="C66" s="73"/>
      <c r="D66" s="73"/>
      <c r="E66" s="73"/>
      <c r="F66" s="73"/>
      <c r="G66" s="73"/>
      <c r="H66" s="74"/>
      <c r="I66" s="74"/>
      <c r="J66" s="20"/>
      <c r="K66" s="20"/>
    </row>
    <row r="67" spans="2:11" ht="15" customHeight="1">
      <c r="B67" s="73"/>
      <c r="C67" s="12"/>
      <c r="D67" s="12"/>
      <c r="E67" s="12"/>
      <c r="F67" s="12"/>
      <c r="G67" s="75"/>
      <c r="H67" s="73"/>
      <c r="I67" s="73"/>
      <c r="J67" s="36"/>
      <c r="K67" s="36"/>
    </row>
    <row r="68" spans="2:11">
      <c r="B68" s="73"/>
      <c r="C68" s="12"/>
      <c r="D68" s="12"/>
      <c r="E68" s="12"/>
      <c r="F68" s="12"/>
      <c r="G68" s="75"/>
      <c r="H68" s="73"/>
      <c r="I68" s="73"/>
      <c r="J68" s="20"/>
      <c r="K68" s="20"/>
    </row>
    <row r="69" spans="2:11">
      <c r="B69" s="20"/>
      <c r="C69" s="17"/>
      <c r="D69" s="17"/>
      <c r="E69" s="76" t="s">
        <v>27</v>
      </c>
      <c r="F69" s="208" t="s">
        <v>28</v>
      </c>
      <c r="G69" s="208"/>
      <c r="H69" s="208"/>
      <c r="I69" s="73"/>
      <c r="J69" s="20"/>
      <c r="K69" s="20"/>
    </row>
    <row r="70" spans="2:11">
      <c r="B70" s="20"/>
      <c r="C70" s="17"/>
      <c r="D70" s="17"/>
      <c r="E70" s="17"/>
      <c r="F70" s="208"/>
      <c r="G70" s="208"/>
      <c r="H70" s="208"/>
      <c r="I70" s="73"/>
      <c r="J70" s="20"/>
      <c r="K70" s="20"/>
    </row>
    <row r="71" spans="2:11">
      <c r="B71" s="73"/>
      <c r="C71" s="73"/>
      <c r="D71" s="73"/>
      <c r="E71" s="73"/>
      <c r="F71" s="208"/>
      <c r="G71" s="208"/>
      <c r="H71" s="208"/>
      <c r="I71" s="73"/>
      <c r="J71" s="73"/>
      <c r="K71" s="73"/>
    </row>
    <row r="72" spans="2:11">
      <c r="B72" s="73"/>
      <c r="C72" s="73"/>
      <c r="D72" s="73"/>
      <c r="E72" s="73"/>
      <c r="F72" s="208"/>
      <c r="G72" s="208"/>
      <c r="H72" s="208"/>
      <c r="I72" s="73"/>
      <c r="J72" s="73"/>
      <c r="K72" s="73"/>
    </row>
    <row r="73" spans="2:11">
      <c r="B73" s="73"/>
      <c r="C73" s="73"/>
      <c r="D73" s="73"/>
      <c r="E73" s="73"/>
      <c r="F73" s="208"/>
      <c r="G73" s="208"/>
      <c r="H73" s="208"/>
      <c r="I73" s="73"/>
      <c r="J73" s="73"/>
      <c r="K73" s="73"/>
    </row>
  </sheetData>
  <mergeCells count="21">
    <mergeCell ref="B62:D62"/>
    <mergeCell ref="B64:G64"/>
    <mergeCell ref="F69:H73"/>
    <mergeCell ref="G33:G43"/>
    <mergeCell ref="B44:E44"/>
    <mergeCell ref="A45:K45"/>
    <mergeCell ref="G46:G59"/>
    <mergeCell ref="B60:E60"/>
    <mergeCell ref="B61:E61"/>
    <mergeCell ref="A32:K32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</mergeCells>
  <conditionalFormatting sqref="J2:K2">
    <cfRule type="cellIs" dxfId="135" priority="5" operator="greaterThan">
      <formula>TODAY()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" id="{23423212-3319-47CC-9DD2-E1DA9E92EE19}">
            <xm:f>LEN(TRIM('3 - HNKU6131565'!B2))=0</xm:f>
            <x14:dxf>
              <fill>
                <patternFill patternType="solid">
                  <bgColor rgb="FFFFFF00"/>
                </patternFill>
              </fill>
            </x14:dxf>
          </x14:cfRule>
          <xm:sqref>B2 G2 J2:K2</xm:sqref>
        </x14:conditionalFormatting>
        <x14:conditionalFormatting xmlns:xm="http://schemas.microsoft.com/office/excel/2006/main">
          <x14:cfRule type="expression" priority="4" stopIfTrue="1" id="{F9E2DE26-6C42-458D-8E29-392FF4CFABBF}">
            <xm:f>LEN(TRIM('3 - HNKU6131565'!C8))=0</xm:f>
            <x14:dxf>
              <fill>
                <patternFill patternType="solid">
                  <bgColor indexed="13"/>
                </patternFill>
              </fill>
            </x14:dxf>
          </x14:cfRule>
          <xm:sqref>C8:D8 H17:J30 F17:F30 G8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0"/>
  <sheetViews>
    <sheetView view="pageBreakPreview" topLeftCell="A28" zoomScale="85" zoomScaleNormal="100" zoomScaleSheetLayoutView="85" workbookViewId="0">
      <selection activeCell="C7" sqref="C7:E7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175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204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4" t="s">
        <v>14</v>
      </c>
      <c r="B15" s="4" t="s">
        <v>15</v>
      </c>
      <c r="C15" s="29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49" t="s">
        <v>106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1"/>
    </row>
    <row r="17" spans="1:12">
      <c r="A17" s="54">
        <v>1</v>
      </c>
      <c r="B17" s="47">
        <v>8524110029</v>
      </c>
      <c r="C17" s="55" t="s">
        <v>23</v>
      </c>
      <c r="D17" s="168" t="s">
        <v>176</v>
      </c>
      <c r="E17" s="169" t="s">
        <v>177</v>
      </c>
      <c r="F17" s="130">
        <v>270</v>
      </c>
      <c r="G17" s="235">
        <v>270</v>
      </c>
      <c r="H17" s="67">
        <v>2310.9699999999998</v>
      </c>
      <c r="I17" s="67">
        <v>2315.14</v>
      </c>
      <c r="J17" s="171">
        <v>736.5</v>
      </c>
      <c r="K17" s="56">
        <f>F17*J17</f>
        <v>198855</v>
      </c>
      <c r="L17" s="174"/>
    </row>
    <row r="18" spans="1:12">
      <c r="A18" s="54">
        <v>2</v>
      </c>
      <c r="B18" s="48">
        <v>4819100000</v>
      </c>
      <c r="C18" s="55" t="s">
        <v>23</v>
      </c>
      <c r="D18" s="157" t="s">
        <v>29</v>
      </c>
      <c r="E18" s="156" t="s">
        <v>30</v>
      </c>
      <c r="F18" s="130">
        <v>270</v>
      </c>
      <c r="G18" s="235"/>
      <c r="H18" s="67">
        <v>270</v>
      </c>
      <c r="I18" s="67">
        <v>270</v>
      </c>
      <c r="J18" s="155">
        <v>15</v>
      </c>
      <c r="K18" s="56">
        <f t="shared" ref="K18:K30" si="0">F18*J18</f>
        <v>4050</v>
      </c>
      <c r="L18" s="174"/>
    </row>
    <row r="19" spans="1:12">
      <c r="A19" s="54">
        <v>3</v>
      </c>
      <c r="B19" s="49">
        <v>8544429009</v>
      </c>
      <c r="C19" s="55" t="s">
        <v>23</v>
      </c>
      <c r="D19" s="157" t="s">
        <v>50</v>
      </c>
      <c r="E19" s="156" t="s">
        <v>51</v>
      </c>
      <c r="F19" s="130">
        <v>270</v>
      </c>
      <c r="G19" s="235"/>
      <c r="H19" s="67">
        <v>0.4</v>
      </c>
      <c r="I19" s="67">
        <v>0.5</v>
      </c>
      <c r="J19" s="154">
        <v>6.5</v>
      </c>
      <c r="K19" s="56">
        <f t="shared" si="0"/>
        <v>1755</v>
      </c>
      <c r="L19" s="174"/>
    </row>
    <row r="20" spans="1:12">
      <c r="A20" s="54">
        <v>4</v>
      </c>
      <c r="B20" s="49">
        <v>8518210000</v>
      </c>
      <c r="C20" s="55" t="s">
        <v>23</v>
      </c>
      <c r="D20" s="157" t="s">
        <v>49</v>
      </c>
      <c r="E20" s="159" t="s">
        <v>32</v>
      </c>
      <c r="F20" s="130">
        <v>540</v>
      </c>
      <c r="G20" s="235"/>
      <c r="H20" s="67">
        <v>81</v>
      </c>
      <c r="I20" s="67">
        <v>81.16</v>
      </c>
      <c r="J20" s="155">
        <v>23.5</v>
      </c>
      <c r="K20" s="56">
        <f t="shared" si="0"/>
        <v>12690</v>
      </c>
      <c r="L20" s="174"/>
    </row>
    <row r="21" spans="1:12">
      <c r="A21" s="54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130">
        <v>270</v>
      </c>
      <c r="G21" s="235"/>
      <c r="H21" s="67">
        <v>9.4500000000000011</v>
      </c>
      <c r="I21" s="67">
        <v>9.4600000000000009</v>
      </c>
      <c r="J21" s="155">
        <v>2</v>
      </c>
      <c r="K21" s="56">
        <f t="shared" si="0"/>
        <v>540</v>
      </c>
      <c r="L21" s="174"/>
    </row>
    <row r="22" spans="1:12">
      <c r="A22" s="54">
        <v>6</v>
      </c>
      <c r="B22" s="41">
        <v>8537109800</v>
      </c>
      <c r="C22" s="55" t="s">
        <v>23</v>
      </c>
      <c r="D22" s="157" t="s">
        <v>35</v>
      </c>
      <c r="E22" s="159" t="s">
        <v>36</v>
      </c>
      <c r="F22" s="130">
        <v>270</v>
      </c>
      <c r="G22" s="235"/>
      <c r="H22" s="67">
        <v>0.54</v>
      </c>
      <c r="I22" s="67">
        <v>0.56000000000000005</v>
      </c>
      <c r="J22" s="155">
        <v>9</v>
      </c>
      <c r="K22" s="56">
        <f t="shared" si="0"/>
        <v>2430</v>
      </c>
      <c r="L22" s="174"/>
    </row>
    <row r="23" spans="1:12">
      <c r="A23" s="54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130">
        <v>270</v>
      </c>
      <c r="G23" s="235"/>
      <c r="H23" s="67">
        <v>1.24</v>
      </c>
      <c r="I23" s="67">
        <v>1.25</v>
      </c>
      <c r="J23" s="155">
        <v>2</v>
      </c>
      <c r="K23" s="56">
        <f t="shared" si="0"/>
        <v>540</v>
      </c>
      <c r="L23" s="174"/>
    </row>
    <row r="24" spans="1:12">
      <c r="A24" s="54">
        <v>8</v>
      </c>
      <c r="B24" s="50">
        <v>8544429009</v>
      </c>
      <c r="C24" s="55" t="s">
        <v>23</v>
      </c>
      <c r="D24" s="157" t="s">
        <v>39</v>
      </c>
      <c r="E24" s="159" t="s">
        <v>24</v>
      </c>
      <c r="F24" s="130">
        <v>270</v>
      </c>
      <c r="G24" s="235"/>
      <c r="H24" s="67">
        <v>0.78</v>
      </c>
      <c r="I24" s="67">
        <v>0.79</v>
      </c>
      <c r="J24" s="155">
        <v>1</v>
      </c>
      <c r="K24" s="56">
        <f t="shared" si="0"/>
        <v>270</v>
      </c>
      <c r="L24" s="174"/>
    </row>
    <row r="25" spans="1:12">
      <c r="A25" s="54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130">
        <v>540</v>
      </c>
      <c r="G25" s="235"/>
      <c r="H25" s="67">
        <v>59.4</v>
      </c>
      <c r="I25" s="67">
        <v>59.51</v>
      </c>
      <c r="J25" s="155">
        <v>13</v>
      </c>
      <c r="K25" s="56">
        <f t="shared" si="0"/>
        <v>7020</v>
      </c>
      <c r="L25" s="174"/>
    </row>
    <row r="26" spans="1:12">
      <c r="A26" s="54">
        <v>10</v>
      </c>
      <c r="B26" s="50">
        <v>8302500000</v>
      </c>
      <c r="C26" s="55" t="s">
        <v>23</v>
      </c>
      <c r="D26" s="162" t="s">
        <v>158</v>
      </c>
      <c r="E26" s="159" t="s">
        <v>159</v>
      </c>
      <c r="F26" s="130">
        <v>540</v>
      </c>
      <c r="G26" s="235"/>
      <c r="H26" s="67">
        <v>5.5</v>
      </c>
      <c r="I26" s="67">
        <v>5.6</v>
      </c>
      <c r="J26" s="155">
        <v>8.5</v>
      </c>
      <c r="K26" s="56">
        <f t="shared" si="0"/>
        <v>4590</v>
      </c>
      <c r="L26" s="174"/>
    </row>
    <row r="27" spans="1:12">
      <c r="A27" s="54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130">
        <v>270</v>
      </c>
      <c r="G27" s="235"/>
      <c r="H27" s="67">
        <v>48.6</v>
      </c>
      <c r="I27" s="67">
        <v>48.69</v>
      </c>
      <c r="J27" s="155">
        <v>13</v>
      </c>
      <c r="K27" s="56">
        <f t="shared" si="0"/>
        <v>3510</v>
      </c>
      <c r="L27" s="174"/>
    </row>
    <row r="28" spans="1:12">
      <c r="A28" s="54">
        <v>12</v>
      </c>
      <c r="B28" s="51">
        <v>8529904900</v>
      </c>
      <c r="C28" s="55" t="s">
        <v>23</v>
      </c>
      <c r="D28" s="156" t="s">
        <v>45</v>
      </c>
      <c r="E28" s="163" t="s">
        <v>46</v>
      </c>
      <c r="F28" s="130">
        <v>270</v>
      </c>
      <c r="G28" s="235"/>
      <c r="H28" s="67">
        <v>48.6</v>
      </c>
      <c r="I28" s="67">
        <v>48.69</v>
      </c>
      <c r="J28" s="155">
        <v>13</v>
      </c>
      <c r="K28" s="56">
        <f t="shared" si="0"/>
        <v>3510</v>
      </c>
      <c r="L28" s="174"/>
    </row>
    <row r="29" spans="1:12">
      <c r="A29" s="54">
        <v>13</v>
      </c>
      <c r="B29" s="50">
        <v>3923210000</v>
      </c>
      <c r="C29" s="55" t="s">
        <v>23</v>
      </c>
      <c r="D29" s="157" t="s">
        <v>47</v>
      </c>
      <c r="E29" s="167" t="s">
        <v>48</v>
      </c>
      <c r="F29" s="130">
        <v>270</v>
      </c>
      <c r="G29" s="235"/>
      <c r="H29" s="67">
        <v>24.3</v>
      </c>
      <c r="I29" s="67">
        <v>24.34</v>
      </c>
      <c r="J29" s="155">
        <v>1.5</v>
      </c>
      <c r="K29" s="56">
        <f t="shared" si="0"/>
        <v>405</v>
      </c>
      <c r="L29" s="174"/>
    </row>
    <row r="30" spans="1:12">
      <c r="A30" s="54">
        <v>14</v>
      </c>
      <c r="B30" s="52">
        <v>3919900000</v>
      </c>
      <c r="C30" s="55" t="s">
        <v>23</v>
      </c>
      <c r="D30" s="157" t="s">
        <v>60</v>
      </c>
      <c r="E30" s="170" t="s">
        <v>55</v>
      </c>
      <c r="F30" s="130">
        <v>810</v>
      </c>
      <c r="G30" s="235"/>
      <c r="H30" s="67">
        <v>135</v>
      </c>
      <c r="I30" s="67">
        <v>135.27000000000001</v>
      </c>
      <c r="J30" s="155">
        <v>3.5</v>
      </c>
      <c r="K30" s="56">
        <f t="shared" si="0"/>
        <v>2835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5130</v>
      </c>
      <c r="G31" s="58">
        <f>SUM(G17:G30)</f>
        <v>270</v>
      </c>
      <c r="H31" s="70">
        <f>SUM(H17:H30)</f>
        <v>2995.7799999999997</v>
      </c>
      <c r="I31" s="70">
        <f>SUM(I17:I30)</f>
        <v>3000.96</v>
      </c>
      <c r="J31" s="57"/>
      <c r="K31" s="59">
        <f>SUM(K17:K30)</f>
        <v>243000</v>
      </c>
      <c r="L31" s="174"/>
    </row>
    <row r="32" spans="1:12" ht="15" customHeight="1">
      <c r="A32" s="246" t="s">
        <v>108</v>
      </c>
      <c r="B32" s="247"/>
      <c r="C32" s="247"/>
      <c r="D32" s="247"/>
      <c r="E32" s="247"/>
      <c r="F32" s="247"/>
      <c r="G32" s="247"/>
      <c r="H32" s="247"/>
      <c r="I32" s="247"/>
      <c r="J32" s="247"/>
      <c r="K32" s="248"/>
      <c r="L32" s="174"/>
    </row>
    <row r="33" spans="1:12">
      <c r="A33" s="41">
        <v>15</v>
      </c>
      <c r="B33" s="47">
        <v>8524110029</v>
      </c>
      <c r="C33" s="55" t="s">
        <v>23</v>
      </c>
      <c r="D33" s="156" t="s">
        <v>178</v>
      </c>
      <c r="E33" s="157" t="s">
        <v>179</v>
      </c>
      <c r="F33" s="42">
        <v>84</v>
      </c>
      <c r="G33" s="214">
        <v>84</v>
      </c>
      <c r="H33" s="66">
        <v>1522.9199999999998</v>
      </c>
      <c r="I33" s="66">
        <v>1525</v>
      </c>
      <c r="J33" s="154">
        <v>1224.5</v>
      </c>
      <c r="K33" s="56">
        <f t="shared" ref="K33:K46" si="1">F33*J33</f>
        <v>102858</v>
      </c>
      <c r="L33" s="174"/>
    </row>
    <row r="34" spans="1:12">
      <c r="A34" s="41">
        <v>16</v>
      </c>
      <c r="B34" s="48">
        <v>4819100000</v>
      </c>
      <c r="C34" s="55" t="s">
        <v>23</v>
      </c>
      <c r="D34" s="158" t="s">
        <v>29</v>
      </c>
      <c r="E34" s="156" t="s">
        <v>30</v>
      </c>
      <c r="F34" s="42">
        <v>84</v>
      </c>
      <c r="G34" s="215"/>
      <c r="H34" s="66">
        <v>403.2</v>
      </c>
      <c r="I34" s="66">
        <v>403.2</v>
      </c>
      <c r="J34" s="155">
        <v>36</v>
      </c>
      <c r="K34" s="56">
        <f t="shared" si="1"/>
        <v>3024</v>
      </c>
      <c r="L34" s="174"/>
    </row>
    <row r="35" spans="1:12" ht="15" customHeight="1">
      <c r="A35" s="41">
        <v>17</v>
      </c>
      <c r="B35" s="49">
        <v>8544429009</v>
      </c>
      <c r="C35" s="55" t="s">
        <v>23</v>
      </c>
      <c r="D35" s="158" t="s">
        <v>50</v>
      </c>
      <c r="E35" s="156" t="s">
        <v>51</v>
      </c>
      <c r="F35" s="42">
        <v>84</v>
      </c>
      <c r="G35" s="215"/>
      <c r="H35" s="66">
        <v>0.68</v>
      </c>
      <c r="I35" s="66">
        <v>0.69</v>
      </c>
      <c r="J35" s="154">
        <v>9</v>
      </c>
      <c r="K35" s="56">
        <f t="shared" si="1"/>
        <v>756</v>
      </c>
      <c r="L35" s="174"/>
    </row>
    <row r="36" spans="1:12">
      <c r="A36" s="41">
        <v>18</v>
      </c>
      <c r="B36" s="49">
        <v>8518210000</v>
      </c>
      <c r="C36" s="55" t="s">
        <v>23</v>
      </c>
      <c r="D36" s="158" t="s">
        <v>49</v>
      </c>
      <c r="E36" s="159" t="s">
        <v>32</v>
      </c>
      <c r="F36" s="42">
        <v>168</v>
      </c>
      <c r="G36" s="215"/>
      <c r="H36" s="66">
        <v>23.6</v>
      </c>
      <c r="I36" s="66">
        <v>23.7</v>
      </c>
      <c r="J36" s="155">
        <v>27.25</v>
      </c>
      <c r="K36" s="56">
        <f t="shared" si="1"/>
        <v>4578</v>
      </c>
      <c r="L36" s="174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60" t="s">
        <v>34</v>
      </c>
      <c r="F37" s="42">
        <v>84</v>
      </c>
      <c r="G37" s="215"/>
      <c r="H37" s="66">
        <v>2.5</v>
      </c>
      <c r="I37" s="66">
        <v>2.6</v>
      </c>
      <c r="J37" s="155">
        <v>4</v>
      </c>
      <c r="K37" s="56">
        <f t="shared" si="1"/>
        <v>336</v>
      </c>
      <c r="L37" s="174"/>
    </row>
    <row r="38" spans="1:12">
      <c r="A38" s="41">
        <v>20</v>
      </c>
      <c r="B38" s="41">
        <v>8537109800</v>
      </c>
      <c r="C38" s="55" t="s">
        <v>23</v>
      </c>
      <c r="D38" s="158" t="s">
        <v>35</v>
      </c>
      <c r="E38" s="159" t="s">
        <v>36</v>
      </c>
      <c r="F38" s="42">
        <v>84</v>
      </c>
      <c r="G38" s="215"/>
      <c r="H38" s="66">
        <v>0.4</v>
      </c>
      <c r="I38" s="66">
        <v>0.45</v>
      </c>
      <c r="J38" s="155">
        <v>11</v>
      </c>
      <c r="K38" s="56">
        <f t="shared" si="1"/>
        <v>924</v>
      </c>
      <c r="L38" s="174"/>
    </row>
    <row r="39" spans="1:12">
      <c r="A39" s="41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42">
        <v>84</v>
      </c>
      <c r="G39" s="215"/>
      <c r="H39" s="66">
        <v>1.7</v>
      </c>
      <c r="I39" s="66">
        <v>1.78</v>
      </c>
      <c r="J39" s="155">
        <v>4</v>
      </c>
      <c r="K39" s="56">
        <f t="shared" si="1"/>
        <v>336</v>
      </c>
      <c r="L39" s="174"/>
    </row>
    <row r="40" spans="1:12">
      <c r="A40" s="41">
        <v>22</v>
      </c>
      <c r="B40" s="50">
        <v>8544429009</v>
      </c>
      <c r="C40" s="55" t="s">
        <v>23</v>
      </c>
      <c r="D40" s="158" t="s">
        <v>39</v>
      </c>
      <c r="E40" s="159" t="s">
        <v>24</v>
      </c>
      <c r="F40" s="42">
        <v>84</v>
      </c>
      <c r="G40" s="215"/>
      <c r="H40" s="66">
        <v>0.25</v>
      </c>
      <c r="I40" s="66">
        <v>0.26</v>
      </c>
      <c r="J40" s="155">
        <v>2</v>
      </c>
      <c r="K40" s="56">
        <f t="shared" si="1"/>
        <v>168</v>
      </c>
      <c r="L40" s="174"/>
    </row>
    <row r="41" spans="1:12">
      <c r="A41" s="41">
        <v>23</v>
      </c>
      <c r="B41" s="50">
        <v>7616999008</v>
      </c>
      <c r="C41" s="55" t="s">
        <v>23</v>
      </c>
      <c r="D41" s="158" t="s">
        <v>107</v>
      </c>
      <c r="E41" s="161" t="s">
        <v>157</v>
      </c>
      <c r="F41" s="42">
        <v>168</v>
      </c>
      <c r="G41" s="215"/>
      <c r="H41" s="66">
        <v>35.450000000000003</v>
      </c>
      <c r="I41" s="66">
        <v>36</v>
      </c>
      <c r="J41" s="154">
        <v>16</v>
      </c>
      <c r="K41" s="56">
        <f t="shared" si="1"/>
        <v>2688</v>
      </c>
      <c r="L41" s="174"/>
    </row>
    <row r="42" spans="1:12">
      <c r="A42" s="41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42">
        <v>168</v>
      </c>
      <c r="G42" s="215"/>
      <c r="H42" s="66">
        <v>3.2</v>
      </c>
      <c r="I42" s="66">
        <v>3.3</v>
      </c>
      <c r="J42" s="155">
        <v>17</v>
      </c>
      <c r="K42" s="56">
        <f t="shared" si="1"/>
        <v>2856</v>
      </c>
      <c r="L42" s="174"/>
    </row>
    <row r="43" spans="1:12">
      <c r="A43" s="41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42">
        <v>84</v>
      </c>
      <c r="G43" s="215"/>
      <c r="H43" s="66">
        <v>67.37</v>
      </c>
      <c r="I43" s="66">
        <v>68.099999999999994</v>
      </c>
      <c r="J43" s="155">
        <v>25</v>
      </c>
      <c r="K43" s="56">
        <f t="shared" si="1"/>
        <v>2100</v>
      </c>
      <c r="L43" s="174"/>
    </row>
    <row r="44" spans="1:12">
      <c r="A44" s="41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42">
        <v>84</v>
      </c>
      <c r="G44" s="215"/>
      <c r="H44" s="66">
        <v>67.37</v>
      </c>
      <c r="I44" s="66">
        <v>68.099999999999994</v>
      </c>
      <c r="J44" s="155">
        <v>25</v>
      </c>
      <c r="K44" s="56">
        <f t="shared" si="1"/>
        <v>2100</v>
      </c>
      <c r="L44" s="174"/>
    </row>
    <row r="45" spans="1:12">
      <c r="A45" s="41">
        <v>27</v>
      </c>
      <c r="B45" s="50">
        <v>3923210000</v>
      </c>
      <c r="C45" s="55" t="s">
        <v>23</v>
      </c>
      <c r="D45" s="158" t="s">
        <v>47</v>
      </c>
      <c r="E45" s="164" t="s">
        <v>48</v>
      </c>
      <c r="F45" s="42">
        <v>84</v>
      </c>
      <c r="G45" s="215"/>
      <c r="H45" s="66">
        <v>14.28</v>
      </c>
      <c r="I45" s="66">
        <v>14.5</v>
      </c>
      <c r="J45" s="155">
        <v>4</v>
      </c>
      <c r="K45" s="56">
        <f t="shared" si="1"/>
        <v>336</v>
      </c>
      <c r="L45" s="174"/>
    </row>
    <row r="46" spans="1:12">
      <c r="A46" s="41">
        <v>28</v>
      </c>
      <c r="B46" s="52">
        <v>3919900000</v>
      </c>
      <c r="C46" s="55" t="s">
        <v>23</v>
      </c>
      <c r="D46" s="158" t="s">
        <v>60</v>
      </c>
      <c r="E46" s="156" t="s">
        <v>55</v>
      </c>
      <c r="F46" s="42">
        <v>420</v>
      </c>
      <c r="G46" s="216"/>
      <c r="H46" s="66">
        <v>105.42</v>
      </c>
      <c r="I46" s="66">
        <v>106.1</v>
      </c>
      <c r="J46" s="155">
        <v>7</v>
      </c>
      <c r="K46" s="56">
        <f t="shared" si="1"/>
        <v>2940</v>
      </c>
      <c r="L46" s="174"/>
    </row>
    <row r="47" spans="1:12">
      <c r="A47" s="65"/>
      <c r="B47" s="217" t="s">
        <v>59</v>
      </c>
      <c r="C47" s="218"/>
      <c r="D47" s="218"/>
      <c r="E47" s="219"/>
      <c r="F47" s="58">
        <f>SUM(F33:F46)</f>
        <v>1764</v>
      </c>
      <c r="G47" s="58">
        <f>SUM(G33:G46)</f>
        <v>84</v>
      </c>
      <c r="H47" s="70">
        <f>SUM(H33:H46)</f>
        <v>2248.34</v>
      </c>
      <c r="I47" s="70">
        <f>SUM(I33:I46)</f>
        <v>2253.7799999999997</v>
      </c>
      <c r="J47" s="57"/>
      <c r="K47" s="59">
        <f>SUM(K33:K46)</f>
        <v>126000</v>
      </c>
      <c r="L47" s="174"/>
    </row>
    <row r="48" spans="1:12">
      <c r="A48" s="54"/>
      <c r="B48" s="209" t="s">
        <v>25</v>
      </c>
      <c r="C48" s="210"/>
      <c r="D48" s="210"/>
      <c r="E48" s="210"/>
      <c r="F48" s="64"/>
      <c r="G48" s="60"/>
      <c r="H48" s="60"/>
      <c r="I48" s="60"/>
      <c r="J48" s="61"/>
      <c r="K48" s="56">
        <v>48624.84</v>
      </c>
      <c r="L48" s="174"/>
    </row>
    <row r="49" spans="1:12">
      <c r="A49" s="54"/>
      <c r="B49" s="204" t="s">
        <v>26</v>
      </c>
      <c r="C49" s="205"/>
      <c r="D49" s="206"/>
      <c r="E49" s="29"/>
      <c r="F49" s="62">
        <f>F31+F47</f>
        <v>6894</v>
      </c>
      <c r="G49" s="62">
        <f>G31+G47</f>
        <v>354</v>
      </c>
      <c r="H49" s="71">
        <f>H31+H47</f>
        <v>5244.12</v>
      </c>
      <c r="I49" s="71">
        <f>I31+I47</f>
        <v>5254.74</v>
      </c>
      <c r="J49" s="71"/>
      <c r="K49" s="71">
        <f>K31+K47+K48</f>
        <v>417624.83999999997</v>
      </c>
      <c r="L49" s="174"/>
    </row>
    <row r="50" spans="1:12">
      <c r="L50" s="174"/>
    </row>
    <row r="51" spans="1:12">
      <c r="B51" s="207" t="s">
        <v>54</v>
      </c>
      <c r="C51" s="207"/>
      <c r="D51" s="207"/>
      <c r="E51" s="207"/>
      <c r="F51" s="207"/>
      <c r="G51" s="207"/>
      <c r="H51" s="73"/>
      <c r="I51" s="73"/>
      <c r="J51" s="20"/>
      <c r="K51" s="20"/>
      <c r="L51" s="174"/>
    </row>
    <row r="52" spans="1:12">
      <c r="B52" s="12" t="s">
        <v>52</v>
      </c>
      <c r="C52" s="17"/>
      <c r="D52" s="17"/>
      <c r="E52" s="73"/>
      <c r="F52" s="17"/>
      <c r="G52" s="20"/>
      <c r="H52" s="20"/>
      <c r="I52" s="36"/>
      <c r="J52" s="20"/>
      <c r="K52" s="36"/>
      <c r="L52" s="174"/>
    </row>
    <row r="53" spans="1:12">
      <c r="B53" s="12" t="s">
        <v>53</v>
      </c>
      <c r="C53" s="73"/>
      <c r="D53" s="73"/>
      <c r="E53" s="73"/>
      <c r="F53" s="73"/>
      <c r="G53" s="73"/>
      <c r="H53" s="74"/>
      <c r="I53" s="74"/>
      <c r="J53" s="20"/>
      <c r="K53" s="20"/>
      <c r="L53" s="174"/>
    </row>
    <row r="54" spans="1:12">
      <c r="B54" s="73"/>
      <c r="C54" s="12"/>
      <c r="D54" s="12"/>
      <c r="E54" s="12"/>
      <c r="F54" s="12"/>
      <c r="G54" s="75"/>
      <c r="H54" s="73"/>
      <c r="I54" s="73"/>
      <c r="J54" s="36"/>
      <c r="K54" s="36"/>
      <c r="L54" s="174"/>
    </row>
    <row r="55" spans="1:12">
      <c r="B55" s="73"/>
      <c r="C55" s="12"/>
      <c r="D55" s="12"/>
      <c r="E55" s="12"/>
      <c r="F55" s="12"/>
      <c r="G55" s="75"/>
      <c r="H55" s="73"/>
      <c r="I55" s="73"/>
      <c r="J55" s="20"/>
      <c r="K55" s="20"/>
      <c r="L55" s="174"/>
    </row>
    <row r="56" spans="1:12">
      <c r="B56" s="20"/>
      <c r="C56" s="17"/>
      <c r="D56" s="17"/>
      <c r="E56" s="76" t="s">
        <v>27</v>
      </c>
      <c r="F56" s="208" t="s">
        <v>28</v>
      </c>
      <c r="G56" s="208"/>
      <c r="H56" s="208"/>
      <c r="I56" s="73"/>
      <c r="J56" s="20"/>
      <c r="K56" s="20"/>
      <c r="L56" s="174"/>
    </row>
    <row r="57" spans="1:12">
      <c r="B57" s="20"/>
      <c r="C57" s="17"/>
      <c r="D57" s="17"/>
      <c r="E57" s="17"/>
      <c r="F57" s="208"/>
      <c r="G57" s="208"/>
      <c r="H57" s="208"/>
      <c r="I57" s="73"/>
      <c r="J57" s="20"/>
      <c r="K57" s="20"/>
      <c r="L57" s="174"/>
    </row>
    <row r="58" spans="1:12">
      <c r="B58" s="73"/>
      <c r="C58" s="73"/>
      <c r="D58" s="73"/>
      <c r="E58" s="73"/>
      <c r="F58" s="208"/>
      <c r="G58" s="208"/>
      <c r="H58" s="208"/>
      <c r="I58" s="73"/>
      <c r="J58" s="73"/>
      <c r="K58" s="73"/>
      <c r="L58" s="174"/>
    </row>
    <row r="59" spans="1:12"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2">
      <c r="B60" s="73"/>
      <c r="C60" s="73"/>
      <c r="D60" s="73"/>
      <c r="E60" s="73"/>
      <c r="F60" s="208"/>
      <c r="G60" s="208"/>
      <c r="H60" s="208"/>
      <c r="I60" s="73"/>
      <c r="J60" s="73"/>
      <c r="K60" s="73"/>
    </row>
  </sheetData>
  <mergeCells count="18"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  <mergeCell ref="B48:E48"/>
    <mergeCell ref="B49:D49"/>
    <mergeCell ref="B51:G51"/>
    <mergeCell ref="F56:H60"/>
    <mergeCell ref="A32:K32"/>
    <mergeCell ref="G33:G46"/>
    <mergeCell ref="B47:E47"/>
  </mergeCells>
  <conditionalFormatting sqref="G2">
    <cfRule type="containsBlanks" dxfId="132" priority="4">
      <formula>LEN(TRIM(G2))=0</formula>
    </cfRule>
  </conditionalFormatting>
  <conditionalFormatting sqref="C8:D8">
    <cfRule type="expression" dxfId="131" priority="5" stopIfTrue="1">
      <formula>LEN(TRIM(C8))=0</formula>
    </cfRule>
  </conditionalFormatting>
  <conditionalFormatting sqref="H17:J30 F17:F30">
    <cfRule type="expression" dxfId="130" priority="2" stopIfTrue="1">
      <formula>LEN(TRIM(F17))=0</formula>
    </cfRule>
  </conditionalFormatting>
  <conditionalFormatting sqref="G8">
    <cfRule type="expression" dxfId="129" priority="3" stopIfTrue="1">
      <formula>LEN(TRIM(G8))=0</formula>
    </cfRule>
  </conditionalFormatting>
  <conditionalFormatting sqref="J2:K2">
    <cfRule type="cellIs" dxfId="128" priority="6" operator="greaterThan">
      <formula>TODAY()</formula>
    </cfRule>
    <cfRule type="containsBlanks" dxfId="127" priority="7">
      <formula>LEN(TRIM(J2))=0</formula>
    </cfRule>
  </conditionalFormatting>
  <conditionalFormatting sqref="B2">
    <cfRule type="containsBlanks" dxfId="126" priority="1">
      <formula>LEN(TRIM(B2))=0</formula>
    </cfRule>
  </conditionalFormatting>
  <pageMargins left="0.23622047244094491" right="0.23622047244094491" top="0.19685039370078741" bottom="0.19685039370078741" header="0.31496062992125984" footer="0.31496062992125984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L76"/>
  <sheetViews>
    <sheetView view="pageBreakPreview" topLeftCell="A10" zoomScale="85" zoomScaleNormal="100" zoomScaleSheetLayoutView="85" workbookViewId="0">
      <selection activeCell="B3" sqref="B3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180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205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49" t="s">
        <v>106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1"/>
    </row>
    <row r="17" spans="1:12">
      <c r="A17" s="54">
        <v>1</v>
      </c>
      <c r="B17" s="47">
        <v>8524110029</v>
      </c>
      <c r="C17" s="55" t="s">
        <v>23</v>
      </c>
      <c r="D17" s="168" t="s">
        <v>176</v>
      </c>
      <c r="E17" s="169" t="s">
        <v>177</v>
      </c>
      <c r="F17" s="130">
        <v>270</v>
      </c>
      <c r="G17" s="235">
        <v>270</v>
      </c>
      <c r="H17" s="67">
        <v>1888.26</v>
      </c>
      <c r="I17" s="67">
        <v>1888.61</v>
      </c>
      <c r="J17" s="171">
        <v>736.5</v>
      </c>
      <c r="K17" s="56">
        <f>F17*J17</f>
        <v>198855</v>
      </c>
      <c r="L17" s="174"/>
    </row>
    <row r="18" spans="1:12">
      <c r="A18" s="54">
        <v>2</v>
      </c>
      <c r="B18" s="48">
        <v>4819100000</v>
      </c>
      <c r="C18" s="55" t="s">
        <v>23</v>
      </c>
      <c r="D18" s="157" t="s">
        <v>29</v>
      </c>
      <c r="E18" s="156" t="s">
        <v>30</v>
      </c>
      <c r="F18" s="130">
        <v>270</v>
      </c>
      <c r="G18" s="235"/>
      <c r="H18" s="67">
        <v>553.5</v>
      </c>
      <c r="I18" s="67">
        <v>553.5</v>
      </c>
      <c r="J18" s="155">
        <v>15</v>
      </c>
      <c r="K18" s="56">
        <f t="shared" ref="K18:K30" si="0">F18*J18</f>
        <v>4050</v>
      </c>
      <c r="L18" s="174"/>
    </row>
    <row r="19" spans="1:12">
      <c r="A19" s="54">
        <v>3</v>
      </c>
      <c r="B19" s="49">
        <v>8544429009</v>
      </c>
      <c r="C19" s="55" t="s">
        <v>23</v>
      </c>
      <c r="D19" s="157" t="s">
        <v>50</v>
      </c>
      <c r="E19" s="156" t="s">
        <v>51</v>
      </c>
      <c r="F19" s="130">
        <v>270</v>
      </c>
      <c r="G19" s="235"/>
      <c r="H19" s="67">
        <v>0.43</v>
      </c>
      <c r="I19" s="67">
        <v>0.45</v>
      </c>
      <c r="J19" s="154">
        <v>6.5</v>
      </c>
      <c r="K19" s="56">
        <f t="shared" si="0"/>
        <v>1755</v>
      </c>
      <c r="L19" s="174"/>
    </row>
    <row r="20" spans="1:12">
      <c r="A20" s="54">
        <v>4</v>
      </c>
      <c r="B20" s="49">
        <v>8518210000</v>
      </c>
      <c r="C20" s="55" t="s">
        <v>23</v>
      </c>
      <c r="D20" s="157" t="s">
        <v>49</v>
      </c>
      <c r="E20" s="159" t="s">
        <v>32</v>
      </c>
      <c r="F20" s="130">
        <v>540</v>
      </c>
      <c r="G20" s="235"/>
      <c r="H20" s="67">
        <v>81</v>
      </c>
      <c r="I20" s="67">
        <v>81.099999999999994</v>
      </c>
      <c r="J20" s="155">
        <v>23.5</v>
      </c>
      <c r="K20" s="56">
        <f t="shared" si="0"/>
        <v>12690</v>
      </c>
      <c r="L20" s="174"/>
    </row>
    <row r="21" spans="1:12">
      <c r="A21" s="54">
        <v>5</v>
      </c>
      <c r="B21" s="50">
        <v>8544429009</v>
      </c>
      <c r="C21" s="55" t="s">
        <v>23</v>
      </c>
      <c r="D21" s="156" t="s">
        <v>33</v>
      </c>
      <c r="E21" s="156" t="s">
        <v>34</v>
      </c>
      <c r="F21" s="130">
        <v>270</v>
      </c>
      <c r="G21" s="235"/>
      <c r="H21" s="67">
        <v>9.4499999999999993</v>
      </c>
      <c r="I21" s="67">
        <v>9.5</v>
      </c>
      <c r="J21" s="155">
        <v>2</v>
      </c>
      <c r="K21" s="56">
        <f t="shared" si="0"/>
        <v>540</v>
      </c>
      <c r="L21" s="174"/>
    </row>
    <row r="22" spans="1:12">
      <c r="A22" s="54">
        <v>6</v>
      </c>
      <c r="B22" s="41">
        <v>8537109800</v>
      </c>
      <c r="C22" s="55" t="s">
        <v>23</v>
      </c>
      <c r="D22" s="157" t="s">
        <v>35</v>
      </c>
      <c r="E22" s="159" t="s">
        <v>36</v>
      </c>
      <c r="F22" s="130">
        <v>270</v>
      </c>
      <c r="G22" s="235"/>
      <c r="H22" s="67">
        <v>0.54</v>
      </c>
      <c r="I22" s="67">
        <v>0.56000000000000005</v>
      </c>
      <c r="J22" s="155">
        <v>9</v>
      </c>
      <c r="K22" s="56">
        <f t="shared" si="0"/>
        <v>2430</v>
      </c>
      <c r="L22" s="174"/>
    </row>
    <row r="23" spans="1:12">
      <c r="A23" s="54">
        <v>7</v>
      </c>
      <c r="B23" s="50">
        <v>8544429009</v>
      </c>
      <c r="C23" s="55" t="s">
        <v>23</v>
      </c>
      <c r="D23" s="156" t="s">
        <v>37</v>
      </c>
      <c r="E23" s="159" t="s">
        <v>38</v>
      </c>
      <c r="F23" s="130">
        <v>270</v>
      </c>
      <c r="G23" s="235"/>
      <c r="H23" s="67">
        <v>1.24</v>
      </c>
      <c r="I23" s="67">
        <v>1.29</v>
      </c>
      <c r="J23" s="155">
        <v>2</v>
      </c>
      <c r="K23" s="56">
        <f t="shared" si="0"/>
        <v>540</v>
      </c>
      <c r="L23" s="174"/>
    </row>
    <row r="24" spans="1:12">
      <c r="A24" s="54">
        <v>8</v>
      </c>
      <c r="B24" s="50">
        <v>8544429009</v>
      </c>
      <c r="C24" s="55" t="s">
        <v>23</v>
      </c>
      <c r="D24" s="157" t="s">
        <v>39</v>
      </c>
      <c r="E24" s="159" t="s">
        <v>24</v>
      </c>
      <c r="F24" s="130">
        <v>270</v>
      </c>
      <c r="G24" s="235"/>
      <c r="H24" s="67">
        <v>0.78</v>
      </c>
      <c r="I24" s="67">
        <v>1.8</v>
      </c>
      <c r="J24" s="155">
        <v>1</v>
      </c>
      <c r="K24" s="56">
        <f t="shared" si="0"/>
        <v>270</v>
      </c>
      <c r="L24" s="174"/>
    </row>
    <row r="25" spans="1:12">
      <c r="A25" s="54">
        <v>9</v>
      </c>
      <c r="B25" s="50">
        <v>7616999008</v>
      </c>
      <c r="C25" s="55" t="s">
        <v>23</v>
      </c>
      <c r="D25" s="156" t="s">
        <v>156</v>
      </c>
      <c r="E25" s="161" t="s">
        <v>157</v>
      </c>
      <c r="F25" s="130">
        <v>540</v>
      </c>
      <c r="G25" s="235"/>
      <c r="H25" s="67">
        <v>118.8</v>
      </c>
      <c r="I25" s="67">
        <v>119</v>
      </c>
      <c r="J25" s="155">
        <v>13</v>
      </c>
      <c r="K25" s="56">
        <f t="shared" si="0"/>
        <v>7020</v>
      </c>
      <c r="L25" s="174"/>
    </row>
    <row r="26" spans="1:12">
      <c r="A26" s="54">
        <v>10</v>
      </c>
      <c r="B26" s="50">
        <v>8302500000</v>
      </c>
      <c r="C26" s="55" t="s">
        <v>23</v>
      </c>
      <c r="D26" s="162" t="s">
        <v>158</v>
      </c>
      <c r="E26" s="159" t="s">
        <v>159</v>
      </c>
      <c r="F26" s="130">
        <v>540</v>
      </c>
      <c r="G26" s="235"/>
      <c r="H26" s="67">
        <v>4.0999999999999996</v>
      </c>
      <c r="I26" s="67">
        <v>4.2</v>
      </c>
      <c r="J26" s="155">
        <v>8.5</v>
      </c>
      <c r="K26" s="56">
        <f t="shared" si="0"/>
        <v>4590</v>
      </c>
      <c r="L26" s="174"/>
    </row>
    <row r="27" spans="1:12">
      <c r="A27" s="54">
        <v>11</v>
      </c>
      <c r="B27" s="51">
        <v>8529904900</v>
      </c>
      <c r="C27" s="55" t="s">
        <v>23</v>
      </c>
      <c r="D27" s="156" t="s">
        <v>43</v>
      </c>
      <c r="E27" s="163" t="s">
        <v>44</v>
      </c>
      <c r="F27" s="130">
        <v>270</v>
      </c>
      <c r="G27" s="235"/>
      <c r="H27" s="67">
        <v>48.6</v>
      </c>
      <c r="I27" s="67">
        <v>49</v>
      </c>
      <c r="J27" s="155">
        <v>13</v>
      </c>
      <c r="K27" s="56">
        <f t="shared" si="0"/>
        <v>3510</v>
      </c>
      <c r="L27" s="174"/>
    </row>
    <row r="28" spans="1:12">
      <c r="A28" s="54">
        <v>12</v>
      </c>
      <c r="B28" s="51">
        <v>8529904900</v>
      </c>
      <c r="C28" s="55" t="s">
        <v>23</v>
      </c>
      <c r="D28" s="156" t="s">
        <v>45</v>
      </c>
      <c r="E28" s="163" t="s">
        <v>46</v>
      </c>
      <c r="F28" s="130">
        <v>270</v>
      </c>
      <c r="G28" s="235"/>
      <c r="H28" s="67">
        <v>48.6</v>
      </c>
      <c r="I28" s="67">
        <v>49</v>
      </c>
      <c r="J28" s="155">
        <v>13</v>
      </c>
      <c r="K28" s="56">
        <f t="shared" si="0"/>
        <v>3510</v>
      </c>
      <c r="L28" s="174"/>
    </row>
    <row r="29" spans="1:12">
      <c r="A29" s="54">
        <v>13</v>
      </c>
      <c r="B29" s="50">
        <v>3923210000</v>
      </c>
      <c r="C29" s="55" t="s">
        <v>23</v>
      </c>
      <c r="D29" s="157" t="s">
        <v>47</v>
      </c>
      <c r="E29" s="167" t="s">
        <v>48</v>
      </c>
      <c r="F29" s="130">
        <v>270</v>
      </c>
      <c r="G29" s="235"/>
      <c r="H29" s="67">
        <v>24.3</v>
      </c>
      <c r="I29" s="67">
        <v>24.5</v>
      </c>
      <c r="J29" s="155">
        <v>1.5</v>
      </c>
      <c r="K29" s="56">
        <f t="shared" si="0"/>
        <v>405</v>
      </c>
      <c r="L29" s="174"/>
    </row>
    <row r="30" spans="1:12">
      <c r="A30" s="54">
        <v>14</v>
      </c>
      <c r="B30" s="52">
        <v>3919900000</v>
      </c>
      <c r="C30" s="55" t="s">
        <v>23</v>
      </c>
      <c r="D30" s="157" t="s">
        <v>60</v>
      </c>
      <c r="E30" s="170" t="s">
        <v>55</v>
      </c>
      <c r="F30" s="130">
        <v>810</v>
      </c>
      <c r="G30" s="235"/>
      <c r="H30" s="67">
        <v>202.5</v>
      </c>
      <c r="I30" s="67">
        <v>203</v>
      </c>
      <c r="J30" s="155">
        <v>3.5</v>
      </c>
      <c r="K30" s="56">
        <f t="shared" si="0"/>
        <v>2835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5130</v>
      </c>
      <c r="G31" s="58">
        <f>SUM(G17:G30)</f>
        <v>270</v>
      </c>
      <c r="H31" s="70">
        <f>SUM(H17:H30)</f>
        <v>2982.1</v>
      </c>
      <c r="I31" s="70">
        <f>SUM(I17:I30)</f>
        <v>2985.5099999999993</v>
      </c>
      <c r="J31" s="136"/>
      <c r="K31" s="59">
        <f>SUM(K17:K30)</f>
        <v>243000</v>
      </c>
      <c r="L31" s="174"/>
    </row>
    <row r="32" spans="1:12" ht="15" customHeight="1">
      <c r="A32" s="246" t="s">
        <v>108</v>
      </c>
      <c r="B32" s="247"/>
      <c r="C32" s="247"/>
      <c r="D32" s="247"/>
      <c r="E32" s="247"/>
      <c r="F32" s="247"/>
      <c r="G32" s="247"/>
      <c r="H32" s="247"/>
      <c r="I32" s="247"/>
      <c r="J32" s="247"/>
      <c r="K32" s="248"/>
      <c r="L32" s="174"/>
    </row>
    <row r="33" spans="1:12">
      <c r="A33" s="41">
        <v>15</v>
      </c>
      <c r="B33" s="47">
        <v>8524110029</v>
      </c>
      <c r="C33" s="55" t="s">
        <v>23</v>
      </c>
      <c r="D33" s="156" t="s">
        <v>178</v>
      </c>
      <c r="E33" s="157" t="s">
        <v>179</v>
      </c>
      <c r="F33" s="42">
        <v>66</v>
      </c>
      <c r="G33" s="214">
        <v>66</v>
      </c>
      <c r="H33" s="66">
        <v>1203.0999999999999</v>
      </c>
      <c r="I33" s="66">
        <v>1204.7</v>
      </c>
      <c r="J33" s="154">
        <v>1224.5</v>
      </c>
      <c r="K33" s="56">
        <f t="shared" ref="K33:K46" si="1">F33*J33</f>
        <v>80817</v>
      </c>
      <c r="L33" s="174"/>
    </row>
    <row r="34" spans="1:12">
      <c r="A34" s="41">
        <v>16</v>
      </c>
      <c r="B34" s="48">
        <v>4819100000</v>
      </c>
      <c r="C34" s="55" t="s">
        <v>23</v>
      </c>
      <c r="D34" s="158" t="s">
        <v>29</v>
      </c>
      <c r="E34" s="156" t="s">
        <v>30</v>
      </c>
      <c r="F34" s="42">
        <v>66</v>
      </c>
      <c r="G34" s="215"/>
      <c r="H34" s="66">
        <v>318.5</v>
      </c>
      <c r="I34" s="66">
        <v>318.5</v>
      </c>
      <c r="J34" s="155">
        <v>36</v>
      </c>
      <c r="K34" s="56">
        <f t="shared" si="1"/>
        <v>2376</v>
      </c>
      <c r="L34" s="174"/>
    </row>
    <row r="35" spans="1:12" ht="15" customHeight="1">
      <c r="A35" s="41">
        <v>17</v>
      </c>
      <c r="B35" s="49">
        <v>8544429009</v>
      </c>
      <c r="C35" s="55" t="s">
        <v>23</v>
      </c>
      <c r="D35" s="158" t="s">
        <v>50</v>
      </c>
      <c r="E35" s="156" t="s">
        <v>51</v>
      </c>
      <c r="F35" s="42">
        <v>66</v>
      </c>
      <c r="G35" s="215"/>
      <c r="H35" s="66">
        <v>0.54</v>
      </c>
      <c r="I35" s="66">
        <v>0.55000000000000004</v>
      </c>
      <c r="J35" s="154">
        <v>9</v>
      </c>
      <c r="K35" s="56">
        <f t="shared" si="1"/>
        <v>594</v>
      </c>
      <c r="L35" s="174"/>
    </row>
    <row r="36" spans="1:12">
      <c r="A36" s="41">
        <v>18</v>
      </c>
      <c r="B36" s="49">
        <v>8518210000</v>
      </c>
      <c r="C36" s="55" t="s">
        <v>23</v>
      </c>
      <c r="D36" s="158" t="s">
        <v>49</v>
      </c>
      <c r="E36" s="159" t="s">
        <v>32</v>
      </c>
      <c r="F36" s="42">
        <v>132</v>
      </c>
      <c r="G36" s="215"/>
      <c r="H36" s="66">
        <v>18.600000000000001</v>
      </c>
      <c r="I36" s="66">
        <v>18.72</v>
      </c>
      <c r="J36" s="155">
        <v>27.25</v>
      </c>
      <c r="K36" s="56">
        <f t="shared" si="1"/>
        <v>3597</v>
      </c>
      <c r="L36" s="174"/>
    </row>
    <row r="37" spans="1:12">
      <c r="A37" s="41">
        <v>19</v>
      </c>
      <c r="B37" s="50">
        <v>8544429009</v>
      </c>
      <c r="C37" s="55" t="s">
        <v>23</v>
      </c>
      <c r="D37" s="156" t="s">
        <v>33</v>
      </c>
      <c r="E37" s="160" t="s">
        <v>34</v>
      </c>
      <c r="F37" s="42">
        <v>66</v>
      </c>
      <c r="G37" s="215"/>
      <c r="H37" s="66">
        <v>1.98</v>
      </c>
      <c r="I37" s="66">
        <v>2.06</v>
      </c>
      <c r="J37" s="155">
        <v>4</v>
      </c>
      <c r="K37" s="56">
        <f t="shared" si="1"/>
        <v>264</v>
      </c>
      <c r="L37" s="174"/>
    </row>
    <row r="38" spans="1:12">
      <c r="A38" s="41">
        <v>20</v>
      </c>
      <c r="B38" s="41">
        <v>8537109800</v>
      </c>
      <c r="C38" s="55" t="s">
        <v>23</v>
      </c>
      <c r="D38" s="158" t="s">
        <v>35</v>
      </c>
      <c r="E38" s="159" t="s">
        <v>36</v>
      </c>
      <c r="F38" s="42">
        <v>66</v>
      </c>
      <c r="G38" s="215"/>
      <c r="H38" s="66">
        <v>0.32</v>
      </c>
      <c r="I38" s="66">
        <v>0.36</v>
      </c>
      <c r="J38" s="155">
        <v>11</v>
      </c>
      <c r="K38" s="56">
        <f t="shared" si="1"/>
        <v>726</v>
      </c>
      <c r="L38" s="174"/>
    </row>
    <row r="39" spans="1:12">
      <c r="A39" s="41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42">
        <v>66</v>
      </c>
      <c r="G39" s="215"/>
      <c r="H39" s="66">
        <v>1.34</v>
      </c>
      <c r="I39" s="66">
        <v>1.41</v>
      </c>
      <c r="J39" s="155">
        <v>4</v>
      </c>
      <c r="K39" s="56">
        <f t="shared" si="1"/>
        <v>264</v>
      </c>
      <c r="L39" s="174"/>
    </row>
    <row r="40" spans="1:12">
      <c r="A40" s="41">
        <v>22</v>
      </c>
      <c r="B40" s="50">
        <v>8544429009</v>
      </c>
      <c r="C40" s="55" t="s">
        <v>23</v>
      </c>
      <c r="D40" s="158" t="s">
        <v>39</v>
      </c>
      <c r="E40" s="159" t="s">
        <v>24</v>
      </c>
      <c r="F40" s="42">
        <v>66</v>
      </c>
      <c r="G40" s="215"/>
      <c r="H40" s="66">
        <v>0.2</v>
      </c>
      <c r="I40" s="66">
        <v>0.21</v>
      </c>
      <c r="J40" s="155">
        <v>2</v>
      </c>
      <c r="K40" s="56">
        <f t="shared" si="1"/>
        <v>132</v>
      </c>
      <c r="L40" s="174"/>
    </row>
    <row r="41" spans="1:12">
      <c r="A41" s="41">
        <v>23</v>
      </c>
      <c r="B41" s="50">
        <v>7616999008</v>
      </c>
      <c r="C41" s="55" t="s">
        <v>23</v>
      </c>
      <c r="D41" s="158" t="s">
        <v>107</v>
      </c>
      <c r="E41" s="161" t="s">
        <v>157</v>
      </c>
      <c r="F41" s="42">
        <v>132</v>
      </c>
      <c r="G41" s="215"/>
      <c r="H41" s="66">
        <v>28</v>
      </c>
      <c r="I41" s="66">
        <v>28.4</v>
      </c>
      <c r="J41" s="154">
        <v>16</v>
      </c>
      <c r="K41" s="56">
        <f t="shared" si="1"/>
        <v>2112</v>
      </c>
      <c r="L41" s="174"/>
    </row>
    <row r="42" spans="1:12">
      <c r="A42" s="41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42">
        <v>132</v>
      </c>
      <c r="G42" s="215"/>
      <c r="H42" s="66">
        <v>2.5299999999999998</v>
      </c>
      <c r="I42" s="66">
        <v>2.6</v>
      </c>
      <c r="J42" s="155">
        <v>17</v>
      </c>
      <c r="K42" s="56">
        <f t="shared" si="1"/>
        <v>2244</v>
      </c>
      <c r="L42" s="174"/>
    </row>
    <row r="43" spans="1:12">
      <c r="A43" s="41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42">
        <v>66</v>
      </c>
      <c r="G43" s="215"/>
      <c r="H43" s="66">
        <v>53.2</v>
      </c>
      <c r="I43" s="66">
        <v>53.8</v>
      </c>
      <c r="J43" s="155">
        <v>25</v>
      </c>
      <c r="K43" s="56">
        <f t="shared" si="1"/>
        <v>1650</v>
      </c>
      <c r="L43" s="174"/>
    </row>
    <row r="44" spans="1:12">
      <c r="A44" s="41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42">
        <v>66</v>
      </c>
      <c r="G44" s="215"/>
      <c r="H44" s="66">
        <v>53.2</v>
      </c>
      <c r="I44" s="66">
        <v>53.8</v>
      </c>
      <c r="J44" s="155">
        <v>25</v>
      </c>
      <c r="K44" s="56">
        <f t="shared" si="1"/>
        <v>1650</v>
      </c>
      <c r="L44" s="174"/>
    </row>
    <row r="45" spans="1:12">
      <c r="A45" s="41">
        <v>27</v>
      </c>
      <c r="B45" s="50">
        <v>3923210000</v>
      </c>
      <c r="C45" s="55" t="s">
        <v>23</v>
      </c>
      <c r="D45" s="158" t="s">
        <v>47</v>
      </c>
      <c r="E45" s="164" t="s">
        <v>48</v>
      </c>
      <c r="F45" s="42">
        <v>66</v>
      </c>
      <c r="G45" s="215"/>
      <c r="H45" s="66">
        <v>11.2</v>
      </c>
      <c r="I45" s="66">
        <v>11.4</v>
      </c>
      <c r="J45" s="155">
        <v>4</v>
      </c>
      <c r="K45" s="56">
        <f t="shared" si="1"/>
        <v>264</v>
      </c>
      <c r="L45" s="174"/>
    </row>
    <row r="46" spans="1:12">
      <c r="A46" s="41">
        <v>28</v>
      </c>
      <c r="B46" s="52">
        <v>3919900000</v>
      </c>
      <c r="C46" s="55" t="s">
        <v>23</v>
      </c>
      <c r="D46" s="158" t="s">
        <v>60</v>
      </c>
      <c r="E46" s="156" t="s">
        <v>55</v>
      </c>
      <c r="F46" s="42">
        <v>330</v>
      </c>
      <c r="G46" s="216"/>
      <c r="H46" s="66">
        <v>83.2</v>
      </c>
      <c r="I46" s="66">
        <v>83.8</v>
      </c>
      <c r="J46" s="155">
        <v>7</v>
      </c>
      <c r="K46" s="56">
        <f t="shared" si="1"/>
        <v>2310</v>
      </c>
      <c r="L46" s="174"/>
    </row>
    <row r="47" spans="1:12">
      <c r="A47" s="65"/>
      <c r="B47" s="217" t="s">
        <v>59</v>
      </c>
      <c r="C47" s="218"/>
      <c r="D47" s="218"/>
      <c r="E47" s="219"/>
      <c r="F47" s="58">
        <f>SUM(F33:F46)</f>
        <v>1386</v>
      </c>
      <c r="G47" s="58">
        <f>SUM(G33:G46)</f>
        <v>66</v>
      </c>
      <c r="H47" s="70">
        <f>SUM(H33:H46)</f>
        <v>1775.9099999999999</v>
      </c>
      <c r="I47" s="70">
        <f>SUM(I33:I46)</f>
        <v>1780.31</v>
      </c>
      <c r="J47" s="136"/>
      <c r="K47" s="59">
        <f>SUM(K33:K46)</f>
        <v>99000</v>
      </c>
      <c r="L47" s="174"/>
    </row>
    <row r="48" spans="1:12">
      <c r="A48" s="240" t="s">
        <v>167</v>
      </c>
      <c r="B48" s="241"/>
      <c r="C48" s="241"/>
      <c r="D48" s="241"/>
      <c r="E48" s="241"/>
      <c r="F48" s="241"/>
      <c r="G48" s="241"/>
      <c r="H48" s="241"/>
      <c r="I48" s="241"/>
      <c r="J48" s="241"/>
      <c r="K48" s="242"/>
      <c r="L48" s="174"/>
    </row>
    <row r="49" spans="1:12">
      <c r="A49" s="41">
        <v>29</v>
      </c>
      <c r="B49" s="47">
        <v>8524110029</v>
      </c>
      <c r="C49" s="55" t="s">
        <v>23</v>
      </c>
      <c r="D49" s="156" t="s">
        <v>170</v>
      </c>
      <c r="E49" s="157" t="s">
        <v>171</v>
      </c>
      <c r="F49" s="42">
        <v>16</v>
      </c>
      <c r="G49" s="214">
        <v>16</v>
      </c>
      <c r="H49" s="66">
        <v>403.92</v>
      </c>
      <c r="I49" s="66">
        <v>404.5</v>
      </c>
      <c r="J49" s="154">
        <v>2160.5</v>
      </c>
      <c r="K49" s="56">
        <f t="shared" ref="K49:K62" si="2">F49*J49</f>
        <v>34568</v>
      </c>
      <c r="L49" s="174"/>
    </row>
    <row r="50" spans="1:12">
      <c r="A50" s="41">
        <v>30</v>
      </c>
      <c r="B50" s="48">
        <v>4819100000</v>
      </c>
      <c r="C50" s="55" t="s">
        <v>23</v>
      </c>
      <c r="D50" s="158" t="s">
        <v>29</v>
      </c>
      <c r="E50" s="156" t="s">
        <v>30</v>
      </c>
      <c r="F50" s="42">
        <v>16</v>
      </c>
      <c r="G50" s="215"/>
      <c r="H50" s="66">
        <v>76.8</v>
      </c>
      <c r="I50" s="66">
        <v>76.8</v>
      </c>
      <c r="J50" s="155">
        <v>36</v>
      </c>
      <c r="K50" s="56">
        <f t="shared" si="2"/>
        <v>576</v>
      </c>
      <c r="L50" s="174"/>
    </row>
    <row r="51" spans="1:12">
      <c r="A51" s="41">
        <v>31</v>
      </c>
      <c r="B51" s="49">
        <v>8544429009</v>
      </c>
      <c r="C51" s="55" t="s">
        <v>23</v>
      </c>
      <c r="D51" s="158" t="s">
        <v>50</v>
      </c>
      <c r="E51" s="156" t="s">
        <v>51</v>
      </c>
      <c r="F51" s="42">
        <v>32</v>
      </c>
      <c r="G51" s="215"/>
      <c r="H51" s="66">
        <v>0.22</v>
      </c>
      <c r="I51" s="66">
        <v>0.23</v>
      </c>
      <c r="J51" s="154">
        <v>9</v>
      </c>
      <c r="K51" s="56">
        <f t="shared" si="2"/>
        <v>288</v>
      </c>
      <c r="L51" s="174"/>
    </row>
    <row r="52" spans="1:12">
      <c r="A52" s="41">
        <v>32</v>
      </c>
      <c r="B52" s="49">
        <v>8518210000</v>
      </c>
      <c r="C52" s="55" t="s">
        <v>23</v>
      </c>
      <c r="D52" s="158" t="s">
        <v>49</v>
      </c>
      <c r="E52" s="159" t="s">
        <v>32</v>
      </c>
      <c r="F52" s="42">
        <v>32</v>
      </c>
      <c r="G52" s="215"/>
      <c r="H52" s="66">
        <v>7.68</v>
      </c>
      <c r="I52" s="66">
        <v>7.69</v>
      </c>
      <c r="J52" s="155">
        <v>27.25</v>
      </c>
      <c r="K52" s="56">
        <f t="shared" si="2"/>
        <v>872</v>
      </c>
      <c r="L52" s="174"/>
    </row>
    <row r="53" spans="1:12">
      <c r="A53" s="41">
        <v>33</v>
      </c>
      <c r="B53" s="50">
        <v>8544429009</v>
      </c>
      <c r="C53" s="55" t="s">
        <v>23</v>
      </c>
      <c r="D53" s="156" t="s">
        <v>33</v>
      </c>
      <c r="E53" s="160" t="s">
        <v>34</v>
      </c>
      <c r="F53" s="42">
        <v>16</v>
      </c>
      <c r="G53" s="215"/>
      <c r="H53" s="66">
        <v>1.1200000000000001</v>
      </c>
      <c r="I53" s="66">
        <v>1.1599999999999999</v>
      </c>
      <c r="J53" s="155">
        <v>4</v>
      </c>
      <c r="K53" s="56">
        <f t="shared" si="2"/>
        <v>64</v>
      </c>
      <c r="L53" s="174"/>
    </row>
    <row r="54" spans="1:12" ht="15" customHeight="1">
      <c r="A54" s="41">
        <v>34</v>
      </c>
      <c r="B54" s="41">
        <v>8537109800</v>
      </c>
      <c r="C54" s="55" t="s">
        <v>23</v>
      </c>
      <c r="D54" s="158" t="s">
        <v>35</v>
      </c>
      <c r="E54" s="159" t="s">
        <v>36</v>
      </c>
      <c r="F54" s="42">
        <v>16</v>
      </c>
      <c r="G54" s="215"/>
      <c r="H54" s="66">
        <v>0.08</v>
      </c>
      <c r="I54" s="66">
        <v>0.09</v>
      </c>
      <c r="J54" s="155">
        <v>11</v>
      </c>
      <c r="K54" s="56">
        <f t="shared" si="2"/>
        <v>176</v>
      </c>
      <c r="L54" s="174"/>
    </row>
    <row r="55" spans="1:12">
      <c r="A55" s="41">
        <v>35</v>
      </c>
      <c r="B55" s="50">
        <v>8544429009</v>
      </c>
      <c r="C55" s="55" t="s">
        <v>23</v>
      </c>
      <c r="D55" s="156" t="s">
        <v>37</v>
      </c>
      <c r="E55" s="159" t="s">
        <v>38</v>
      </c>
      <c r="F55" s="42">
        <v>16</v>
      </c>
      <c r="G55" s="215"/>
      <c r="H55" s="66">
        <v>0.48</v>
      </c>
      <c r="I55" s="66">
        <v>0.5</v>
      </c>
      <c r="J55" s="155">
        <v>4</v>
      </c>
      <c r="K55" s="56">
        <f t="shared" si="2"/>
        <v>64</v>
      </c>
      <c r="L55" s="174"/>
    </row>
    <row r="56" spans="1:12">
      <c r="A56" s="41">
        <v>36</v>
      </c>
      <c r="B56" s="50">
        <v>8544429009</v>
      </c>
      <c r="C56" s="55" t="s">
        <v>23</v>
      </c>
      <c r="D56" s="158" t="s">
        <v>39</v>
      </c>
      <c r="E56" s="159" t="s">
        <v>24</v>
      </c>
      <c r="F56" s="42">
        <v>16</v>
      </c>
      <c r="G56" s="215"/>
      <c r="H56" s="66">
        <v>0.05</v>
      </c>
      <c r="I56" s="66">
        <v>0.06</v>
      </c>
      <c r="J56" s="155">
        <v>2</v>
      </c>
      <c r="K56" s="56">
        <f t="shared" si="2"/>
        <v>32</v>
      </c>
      <c r="L56" s="174"/>
    </row>
    <row r="57" spans="1:12">
      <c r="A57" s="41">
        <v>37</v>
      </c>
      <c r="B57" s="50">
        <v>7616999008</v>
      </c>
      <c r="C57" s="55" t="s">
        <v>23</v>
      </c>
      <c r="D57" s="158" t="s">
        <v>107</v>
      </c>
      <c r="E57" s="161" t="s">
        <v>157</v>
      </c>
      <c r="F57" s="42">
        <v>32</v>
      </c>
      <c r="G57" s="215"/>
      <c r="H57" s="66">
        <v>7.68</v>
      </c>
      <c r="I57" s="66">
        <v>7.7</v>
      </c>
      <c r="J57" s="154">
        <v>16</v>
      </c>
      <c r="K57" s="56">
        <f t="shared" si="2"/>
        <v>512</v>
      </c>
      <c r="L57" s="174"/>
    </row>
    <row r="58" spans="1:12" ht="16.5" customHeight="1">
      <c r="A58" s="41">
        <v>38</v>
      </c>
      <c r="B58" s="50">
        <v>8302500000</v>
      </c>
      <c r="C58" s="55" t="s">
        <v>23</v>
      </c>
      <c r="D58" s="162" t="s">
        <v>158</v>
      </c>
      <c r="E58" s="159" t="s">
        <v>159</v>
      </c>
      <c r="F58" s="42">
        <v>64</v>
      </c>
      <c r="G58" s="215"/>
      <c r="H58" s="66">
        <v>2.2000000000000002</v>
      </c>
      <c r="I58" s="66">
        <v>2.25</v>
      </c>
      <c r="J58" s="155">
        <v>17</v>
      </c>
      <c r="K58" s="56">
        <f t="shared" si="2"/>
        <v>1088</v>
      </c>
      <c r="L58" s="174"/>
    </row>
    <row r="59" spans="1:12">
      <c r="A59" s="41">
        <v>39</v>
      </c>
      <c r="B59" s="51">
        <v>8529904900</v>
      </c>
      <c r="C59" s="55" t="s">
        <v>23</v>
      </c>
      <c r="D59" s="156" t="s">
        <v>43</v>
      </c>
      <c r="E59" s="163" t="s">
        <v>44</v>
      </c>
      <c r="F59" s="42">
        <v>16</v>
      </c>
      <c r="G59" s="215"/>
      <c r="H59" s="66">
        <v>13.4</v>
      </c>
      <c r="I59" s="66">
        <v>13.7</v>
      </c>
      <c r="J59" s="155">
        <v>25</v>
      </c>
      <c r="K59" s="56">
        <f t="shared" si="2"/>
        <v>400</v>
      </c>
      <c r="L59" s="174"/>
    </row>
    <row r="60" spans="1:12">
      <c r="A60" s="41">
        <v>40</v>
      </c>
      <c r="B60" s="51">
        <v>8529904900</v>
      </c>
      <c r="C60" s="55" t="s">
        <v>23</v>
      </c>
      <c r="D60" s="156" t="s">
        <v>45</v>
      </c>
      <c r="E60" s="163" t="s">
        <v>46</v>
      </c>
      <c r="F60" s="42">
        <v>16</v>
      </c>
      <c r="G60" s="215"/>
      <c r="H60" s="66">
        <v>13.4</v>
      </c>
      <c r="I60" s="66">
        <v>13.7</v>
      </c>
      <c r="J60" s="155">
        <v>25</v>
      </c>
      <c r="K60" s="56">
        <f t="shared" si="2"/>
        <v>400</v>
      </c>
      <c r="L60" s="174"/>
    </row>
    <row r="61" spans="1:12">
      <c r="A61" s="41">
        <v>41</v>
      </c>
      <c r="B61" s="50">
        <v>3923210000</v>
      </c>
      <c r="C61" s="55" t="s">
        <v>23</v>
      </c>
      <c r="D61" s="158" t="s">
        <v>47</v>
      </c>
      <c r="E61" s="164" t="s">
        <v>48</v>
      </c>
      <c r="F61" s="42">
        <v>16</v>
      </c>
      <c r="G61" s="215"/>
      <c r="H61" s="66">
        <v>2.72</v>
      </c>
      <c r="I61" s="66">
        <v>2.8</v>
      </c>
      <c r="J61" s="155">
        <v>4</v>
      </c>
      <c r="K61" s="56">
        <f t="shared" si="2"/>
        <v>64</v>
      </c>
      <c r="L61" s="174"/>
    </row>
    <row r="62" spans="1:12">
      <c r="A62" s="41">
        <v>42</v>
      </c>
      <c r="B62" s="52">
        <v>3919900000</v>
      </c>
      <c r="C62" s="55" t="s">
        <v>23</v>
      </c>
      <c r="D62" s="158" t="s">
        <v>60</v>
      </c>
      <c r="E62" s="156" t="s">
        <v>55</v>
      </c>
      <c r="F62" s="42">
        <v>128</v>
      </c>
      <c r="G62" s="216"/>
      <c r="H62" s="66">
        <v>33.28</v>
      </c>
      <c r="I62" s="66">
        <v>34.6</v>
      </c>
      <c r="J62" s="155">
        <v>7</v>
      </c>
      <c r="K62" s="56">
        <f t="shared" si="2"/>
        <v>896</v>
      </c>
      <c r="L62" s="174"/>
    </row>
    <row r="63" spans="1:12">
      <c r="A63" s="65"/>
      <c r="B63" s="217" t="s">
        <v>59</v>
      </c>
      <c r="C63" s="218"/>
      <c r="D63" s="218"/>
      <c r="E63" s="219"/>
      <c r="F63" s="58">
        <f>SUM(F49:F62)</f>
        <v>432</v>
      </c>
      <c r="G63" s="58">
        <f>SUM(G49:G62)</f>
        <v>16</v>
      </c>
      <c r="H63" s="70">
        <f>SUM(H49:H62)</f>
        <v>563.03000000000009</v>
      </c>
      <c r="I63" s="70">
        <f>SUM(I49:I62)</f>
        <v>565.78000000000009</v>
      </c>
      <c r="J63" s="136"/>
      <c r="K63" s="59">
        <f>SUM(K49:K62)</f>
        <v>40000</v>
      </c>
      <c r="L63" s="174"/>
    </row>
    <row r="64" spans="1:12">
      <c r="A64" s="54"/>
      <c r="B64" s="209" t="s">
        <v>25</v>
      </c>
      <c r="C64" s="210"/>
      <c r="D64" s="210"/>
      <c r="E64" s="210"/>
      <c r="F64" s="64"/>
      <c r="G64" s="60"/>
      <c r="H64" s="60"/>
      <c r="I64" s="60"/>
      <c r="J64" s="61"/>
      <c r="K64" s="56">
        <v>48624.84</v>
      </c>
      <c r="L64" s="174"/>
    </row>
    <row r="65" spans="1:11">
      <c r="A65" s="54"/>
      <c r="B65" s="204" t="s">
        <v>26</v>
      </c>
      <c r="C65" s="205"/>
      <c r="D65" s="206"/>
      <c r="E65" s="29"/>
      <c r="F65" s="62">
        <f>F31+F47+F63</f>
        <v>6948</v>
      </c>
      <c r="G65" s="62">
        <f>G31+G47+G63</f>
        <v>352</v>
      </c>
      <c r="H65" s="71">
        <f>H31+H47+H63</f>
        <v>5321.04</v>
      </c>
      <c r="I65" s="71">
        <f>I31+I47+I63</f>
        <v>5331.5999999999995</v>
      </c>
      <c r="J65" s="71"/>
      <c r="K65" s="71">
        <f>K31+K47+K63+K64</f>
        <v>430624.83999999997</v>
      </c>
    </row>
    <row r="67" spans="1:11">
      <c r="B67" s="207" t="s">
        <v>54</v>
      </c>
      <c r="C67" s="207"/>
      <c r="D67" s="207"/>
      <c r="E67" s="207"/>
      <c r="F67" s="207"/>
      <c r="G67" s="207"/>
      <c r="H67" s="73"/>
      <c r="I67" s="73"/>
      <c r="J67" s="20"/>
      <c r="K67" s="20"/>
    </row>
    <row r="68" spans="1:11">
      <c r="B68" s="12" t="s">
        <v>52</v>
      </c>
      <c r="C68" s="17"/>
      <c r="D68" s="17"/>
      <c r="E68" s="73"/>
      <c r="F68" s="17"/>
      <c r="G68" s="20"/>
      <c r="H68" s="20"/>
      <c r="I68" s="36"/>
      <c r="J68" s="20"/>
      <c r="K68" s="36"/>
    </row>
    <row r="69" spans="1:11">
      <c r="B69" s="12" t="s">
        <v>53</v>
      </c>
      <c r="C69" s="73"/>
      <c r="D69" s="73"/>
      <c r="E69" s="73"/>
      <c r="F69" s="73"/>
      <c r="G69" s="73"/>
      <c r="H69" s="74"/>
      <c r="I69" s="74"/>
      <c r="J69" s="20"/>
      <c r="K69" s="20"/>
    </row>
    <row r="70" spans="1:11">
      <c r="B70" s="73"/>
      <c r="C70" s="12"/>
      <c r="D70" s="12"/>
      <c r="E70" s="12"/>
      <c r="F70" s="12"/>
      <c r="G70" s="75"/>
      <c r="H70" s="73"/>
      <c r="I70" s="73"/>
      <c r="J70" s="36"/>
      <c r="K70" s="36"/>
    </row>
    <row r="71" spans="1:11">
      <c r="B71" s="73"/>
      <c r="C71" s="12"/>
      <c r="D71" s="12"/>
      <c r="E71" s="12"/>
      <c r="F71" s="12"/>
      <c r="G71" s="75"/>
      <c r="H71" s="73"/>
      <c r="I71" s="73"/>
      <c r="J71" s="20"/>
      <c r="K71" s="20"/>
    </row>
    <row r="72" spans="1:11">
      <c r="B72" s="20"/>
      <c r="C72" s="17"/>
      <c r="D72" s="17"/>
      <c r="E72" s="76" t="s">
        <v>27</v>
      </c>
      <c r="F72" s="208" t="s">
        <v>28</v>
      </c>
      <c r="G72" s="208"/>
      <c r="H72" s="208"/>
      <c r="I72" s="73"/>
      <c r="J72" s="20"/>
      <c r="K72" s="20"/>
    </row>
    <row r="73" spans="1:11">
      <c r="B73" s="20"/>
      <c r="C73" s="17"/>
      <c r="D73" s="17"/>
      <c r="E73" s="17"/>
      <c r="F73" s="208"/>
      <c r="G73" s="208"/>
      <c r="H73" s="208"/>
      <c r="I73" s="73"/>
      <c r="J73" s="20"/>
      <c r="K73" s="20"/>
    </row>
    <row r="74" spans="1:11">
      <c r="B74" s="73"/>
      <c r="C74" s="73"/>
      <c r="D74" s="73"/>
      <c r="E74" s="73"/>
      <c r="F74" s="208"/>
      <c r="G74" s="208"/>
      <c r="H74" s="208"/>
      <c r="I74" s="73"/>
      <c r="J74" s="73"/>
      <c r="K74" s="73"/>
    </row>
    <row r="75" spans="1:11">
      <c r="B75" s="73"/>
      <c r="C75" s="73"/>
      <c r="D75" s="73"/>
      <c r="E75" s="73"/>
      <c r="F75" s="208"/>
      <c r="G75" s="208"/>
      <c r="H75" s="208"/>
      <c r="I75" s="73"/>
      <c r="J75" s="73"/>
      <c r="K75" s="73"/>
    </row>
    <row r="76" spans="1:11">
      <c r="B76" s="73"/>
      <c r="C76" s="73"/>
      <c r="D76" s="73"/>
      <c r="E76" s="73"/>
      <c r="F76" s="208"/>
      <c r="G76" s="208"/>
      <c r="H76" s="208"/>
      <c r="I76" s="73"/>
      <c r="J76" s="73"/>
      <c r="K76" s="73"/>
    </row>
  </sheetData>
  <mergeCells count="21">
    <mergeCell ref="F72:H76"/>
    <mergeCell ref="A48:K48"/>
    <mergeCell ref="G49:G62"/>
    <mergeCell ref="B63:E63"/>
    <mergeCell ref="C8:E10"/>
    <mergeCell ref="G8:K10"/>
    <mergeCell ref="A16:K16"/>
    <mergeCell ref="G17:G30"/>
    <mergeCell ref="A31:E31"/>
    <mergeCell ref="A32:K32"/>
    <mergeCell ref="G33:G46"/>
    <mergeCell ref="B47:E47"/>
    <mergeCell ref="B64:E64"/>
    <mergeCell ref="B65:D65"/>
    <mergeCell ref="B67:G67"/>
    <mergeCell ref="C7:E7"/>
    <mergeCell ref="A1:K1"/>
    <mergeCell ref="B2:C2"/>
    <mergeCell ref="G2:H2"/>
    <mergeCell ref="J2:K2"/>
    <mergeCell ref="B5:F5"/>
  </mergeCells>
  <conditionalFormatting sqref="G2">
    <cfRule type="containsBlanks" dxfId="125" priority="4">
      <formula>LEN(TRIM(G2))=0</formula>
    </cfRule>
  </conditionalFormatting>
  <conditionalFormatting sqref="C8:D8">
    <cfRule type="expression" dxfId="124" priority="5" stopIfTrue="1">
      <formula>LEN(TRIM(C8))=0</formula>
    </cfRule>
  </conditionalFormatting>
  <conditionalFormatting sqref="F17:F30 H17:J30">
    <cfRule type="expression" dxfId="123" priority="2" stopIfTrue="1">
      <formula>LEN(TRIM(F17))=0</formula>
    </cfRule>
  </conditionalFormatting>
  <conditionalFormatting sqref="G8">
    <cfRule type="expression" dxfId="122" priority="3" stopIfTrue="1">
      <formula>LEN(TRIM(G8))=0</formula>
    </cfRule>
  </conditionalFormatting>
  <conditionalFormatting sqref="J2:K2">
    <cfRule type="cellIs" dxfId="121" priority="6" operator="greaterThan">
      <formula>TODAY()</formula>
    </cfRule>
    <cfRule type="containsBlanks" dxfId="120" priority="7">
      <formula>LEN(TRIM(J2))=0</formula>
    </cfRule>
  </conditionalFormatting>
  <conditionalFormatting sqref="B2">
    <cfRule type="containsBlanks" dxfId="119" priority="1">
      <formula>LEN(TRIM(B2))=0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5"/>
  <sheetViews>
    <sheetView view="pageBreakPreview" topLeftCell="A16" zoomScaleNormal="100" zoomScaleSheetLayoutView="100" workbookViewId="0">
      <selection activeCell="B3" sqref="B3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181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164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66</v>
      </c>
      <c r="G17" s="235">
        <v>66</v>
      </c>
      <c r="H17" s="67">
        <v>563.95000000000005</v>
      </c>
      <c r="I17" s="67">
        <v>564.9</v>
      </c>
      <c r="J17" s="154">
        <v>733.8</v>
      </c>
      <c r="K17" s="56">
        <f>F17*J17</f>
        <v>48430.799999999996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66</v>
      </c>
      <c r="G18" s="235"/>
      <c r="H18" s="67">
        <v>52.8</v>
      </c>
      <c r="I18" s="67">
        <v>52.8</v>
      </c>
      <c r="J18" s="155">
        <v>11</v>
      </c>
      <c r="K18" s="56">
        <f t="shared" ref="K18:K30" si="0">F18*J18</f>
        <v>726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66</v>
      </c>
      <c r="G19" s="235"/>
      <c r="H19" s="67">
        <v>0.2</v>
      </c>
      <c r="I19" s="67">
        <v>0.23</v>
      </c>
      <c r="J19" s="154">
        <v>6</v>
      </c>
      <c r="K19" s="56">
        <f t="shared" si="0"/>
        <v>396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132</v>
      </c>
      <c r="G20" s="235"/>
      <c r="H20" s="67">
        <v>19.75</v>
      </c>
      <c r="I20" s="67">
        <v>21.05</v>
      </c>
      <c r="J20" s="155">
        <v>7</v>
      </c>
      <c r="K20" s="56">
        <f t="shared" si="0"/>
        <v>924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66</v>
      </c>
      <c r="G21" s="235"/>
      <c r="H21" s="67">
        <v>0.15</v>
      </c>
      <c r="I21" s="67">
        <v>0.2</v>
      </c>
      <c r="J21" s="155">
        <v>2</v>
      </c>
      <c r="K21" s="56">
        <f t="shared" si="0"/>
        <v>132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66</v>
      </c>
      <c r="G22" s="235"/>
      <c r="H22" s="67">
        <v>0.3</v>
      </c>
      <c r="I22" s="67">
        <v>0.35</v>
      </c>
      <c r="J22" s="155">
        <v>8</v>
      </c>
      <c r="K22" s="56">
        <f t="shared" si="0"/>
        <v>528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66</v>
      </c>
      <c r="G23" s="235"/>
      <c r="H23" s="67">
        <v>0.15</v>
      </c>
      <c r="I23" s="67">
        <v>0.2</v>
      </c>
      <c r="J23" s="155">
        <v>2</v>
      </c>
      <c r="K23" s="56">
        <f t="shared" si="0"/>
        <v>132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66</v>
      </c>
      <c r="G24" s="235"/>
      <c r="H24" s="67">
        <v>0.2</v>
      </c>
      <c r="I24" s="67">
        <v>0.25</v>
      </c>
      <c r="J24" s="155">
        <v>1</v>
      </c>
      <c r="K24" s="56">
        <f t="shared" si="0"/>
        <v>66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132</v>
      </c>
      <c r="G25" s="235"/>
      <c r="H25" s="67">
        <v>10.55</v>
      </c>
      <c r="I25" s="67">
        <v>11.1</v>
      </c>
      <c r="J25" s="155">
        <v>9</v>
      </c>
      <c r="K25" s="56">
        <f t="shared" si="0"/>
        <v>1188</v>
      </c>
      <c r="L25" s="174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132</v>
      </c>
      <c r="G26" s="235"/>
      <c r="H26" s="67">
        <v>1.75</v>
      </c>
      <c r="I26" s="67">
        <v>1.8</v>
      </c>
      <c r="J26" s="155">
        <v>8</v>
      </c>
      <c r="K26" s="56">
        <f t="shared" si="0"/>
        <v>1056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66</v>
      </c>
      <c r="G27" s="235"/>
      <c r="H27" s="67">
        <v>8.5500000000000007</v>
      </c>
      <c r="I27" s="67">
        <v>8.75</v>
      </c>
      <c r="J27" s="155">
        <v>12</v>
      </c>
      <c r="K27" s="56">
        <f t="shared" si="0"/>
        <v>792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66</v>
      </c>
      <c r="G28" s="235"/>
      <c r="H28" s="67">
        <v>8.5500000000000007</v>
      </c>
      <c r="I28" s="67">
        <v>8.75</v>
      </c>
      <c r="J28" s="155">
        <v>12</v>
      </c>
      <c r="K28" s="56">
        <f t="shared" si="0"/>
        <v>792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66</v>
      </c>
      <c r="G29" s="235"/>
      <c r="H29" s="67">
        <v>0.1</v>
      </c>
      <c r="I29" s="67">
        <v>0.15</v>
      </c>
      <c r="J29" s="155">
        <v>1</v>
      </c>
      <c r="K29" s="56">
        <f t="shared" si="0"/>
        <v>66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264</v>
      </c>
      <c r="G30" s="235"/>
      <c r="H30" s="67">
        <v>15.8</v>
      </c>
      <c r="I30" s="67">
        <v>16</v>
      </c>
      <c r="J30" s="155">
        <v>3.3</v>
      </c>
      <c r="K30" s="56">
        <f t="shared" si="0"/>
        <v>871.19999999999993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1320</v>
      </c>
      <c r="G31" s="58">
        <f>SUM(G17:G30)</f>
        <v>66</v>
      </c>
      <c r="H31" s="70">
        <f>SUM(H17:H30)</f>
        <v>682.79999999999984</v>
      </c>
      <c r="I31" s="70">
        <f>SUM(I17:I30)</f>
        <v>686.53</v>
      </c>
      <c r="J31" s="136"/>
      <c r="K31" s="59">
        <f>SUM(K17:K30)</f>
        <v>56099.999999999993</v>
      </c>
      <c r="L31" s="174"/>
    </row>
    <row r="32" spans="1:12" ht="18" customHeight="1">
      <c r="A32" s="249" t="s">
        <v>106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1"/>
      <c r="L32" s="174"/>
    </row>
    <row r="33" spans="1:12">
      <c r="A33" s="54">
        <v>15</v>
      </c>
      <c r="B33" s="47">
        <v>8524110029</v>
      </c>
      <c r="C33" s="55" t="s">
        <v>23</v>
      </c>
      <c r="D33" s="168" t="s">
        <v>176</v>
      </c>
      <c r="E33" s="169" t="s">
        <v>177</v>
      </c>
      <c r="F33" s="130">
        <v>270</v>
      </c>
      <c r="G33" s="235">
        <v>270</v>
      </c>
      <c r="H33" s="67">
        <v>2362.2199999999998</v>
      </c>
      <c r="I33" s="67">
        <v>2364.33</v>
      </c>
      <c r="J33" s="171">
        <v>736.5</v>
      </c>
      <c r="K33" s="56">
        <f>F33*J33</f>
        <v>198855</v>
      </c>
      <c r="L33" s="174"/>
    </row>
    <row r="34" spans="1:12">
      <c r="A34" s="54">
        <v>16</v>
      </c>
      <c r="B34" s="48">
        <v>4819100000</v>
      </c>
      <c r="C34" s="55" t="s">
        <v>23</v>
      </c>
      <c r="D34" s="157" t="s">
        <v>29</v>
      </c>
      <c r="E34" s="156" t="s">
        <v>30</v>
      </c>
      <c r="F34" s="130">
        <v>270</v>
      </c>
      <c r="G34" s="235"/>
      <c r="H34" s="67">
        <v>270</v>
      </c>
      <c r="I34" s="67">
        <v>270</v>
      </c>
      <c r="J34" s="155">
        <v>15</v>
      </c>
      <c r="K34" s="56">
        <f t="shared" ref="K34:K46" si="1">F34*J34</f>
        <v>4050</v>
      </c>
      <c r="L34" s="174"/>
    </row>
    <row r="35" spans="1:12">
      <c r="A35" s="54">
        <v>17</v>
      </c>
      <c r="B35" s="49">
        <v>8544429009</v>
      </c>
      <c r="C35" s="55" t="s">
        <v>23</v>
      </c>
      <c r="D35" s="157" t="s">
        <v>50</v>
      </c>
      <c r="E35" s="156" t="s">
        <v>51</v>
      </c>
      <c r="F35" s="130">
        <v>270</v>
      </c>
      <c r="G35" s="235"/>
      <c r="H35" s="67">
        <v>0.4</v>
      </c>
      <c r="I35" s="67">
        <v>0.5</v>
      </c>
      <c r="J35" s="154">
        <v>6.5</v>
      </c>
      <c r="K35" s="56">
        <f t="shared" si="1"/>
        <v>1755</v>
      </c>
      <c r="L35" s="174"/>
    </row>
    <row r="36" spans="1:12">
      <c r="A36" s="54">
        <v>18</v>
      </c>
      <c r="B36" s="49">
        <v>8518210000</v>
      </c>
      <c r="C36" s="55" t="s">
        <v>23</v>
      </c>
      <c r="D36" s="157" t="s">
        <v>49</v>
      </c>
      <c r="E36" s="159" t="s">
        <v>32</v>
      </c>
      <c r="F36" s="130">
        <v>540</v>
      </c>
      <c r="G36" s="235"/>
      <c r="H36" s="67">
        <v>81</v>
      </c>
      <c r="I36" s="67">
        <v>81.16</v>
      </c>
      <c r="J36" s="155">
        <v>23.5</v>
      </c>
      <c r="K36" s="56">
        <f t="shared" si="1"/>
        <v>12690</v>
      </c>
      <c r="L36" s="174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30">
        <v>270</v>
      </c>
      <c r="G37" s="235"/>
      <c r="H37" s="67">
        <v>9.4500000000000011</v>
      </c>
      <c r="I37" s="67">
        <v>9.4600000000000009</v>
      </c>
      <c r="J37" s="155">
        <v>2</v>
      </c>
      <c r="K37" s="56">
        <f t="shared" si="1"/>
        <v>540</v>
      </c>
      <c r="L37" s="174"/>
    </row>
    <row r="38" spans="1:12">
      <c r="A38" s="54">
        <v>20</v>
      </c>
      <c r="B38" s="41">
        <v>8537109800</v>
      </c>
      <c r="C38" s="55" t="s">
        <v>23</v>
      </c>
      <c r="D38" s="157" t="s">
        <v>35</v>
      </c>
      <c r="E38" s="159" t="s">
        <v>36</v>
      </c>
      <c r="F38" s="130">
        <v>270</v>
      </c>
      <c r="G38" s="235"/>
      <c r="H38" s="67">
        <v>0.54</v>
      </c>
      <c r="I38" s="67">
        <v>0.56000000000000005</v>
      </c>
      <c r="J38" s="155">
        <v>9</v>
      </c>
      <c r="K38" s="56">
        <f t="shared" si="1"/>
        <v>2430</v>
      </c>
      <c r="L38" s="174"/>
    </row>
    <row r="39" spans="1:12">
      <c r="A39" s="54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130">
        <v>270</v>
      </c>
      <c r="G39" s="235"/>
      <c r="H39" s="67">
        <v>1.24</v>
      </c>
      <c r="I39" s="67">
        <v>1.25</v>
      </c>
      <c r="J39" s="155">
        <v>2</v>
      </c>
      <c r="K39" s="56">
        <f t="shared" si="1"/>
        <v>540</v>
      </c>
      <c r="L39" s="174"/>
    </row>
    <row r="40" spans="1:12">
      <c r="A40" s="54">
        <v>22</v>
      </c>
      <c r="B40" s="50">
        <v>8544429009</v>
      </c>
      <c r="C40" s="55" t="s">
        <v>23</v>
      </c>
      <c r="D40" s="157" t="s">
        <v>39</v>
      </c>
      <c r="E40" s="159" t="s">
        <v>24</v>
      </c>
      <c r="F40" s="130">
        <v>270</v>
      </c>
      <c r="G40" s="235"/>
      <c r="H40" s="67">
        <v>0.78</v>
      </c>
      <c r="I40" s="67">
        <v>0.79</v>
      </c>
      <c r="J40" s="155">
        <v>1</v>
      </c>
      <c r="K40" s="56">
        <f t="shared" si="1"/>
        <v>270</v>
      </c>
      <c r="L40" s="174"/>
    </row>
    <row r="41" spans="1:12">
      <c r="A41" s="54">
        <v>23</v>
      </c>
      <c r="B41" s="50">
        <v>7616999008</v>
      </c>
      <c r="C41" s="55" t="s">
        <v>23</v>
      </c>
      <c r="D41" s="156" t="s">
        <v>156</v>
      </c>
      <c r="E41" s="161" t="s">
        <v>157</v>
      </c>
      <c r="F41" s="130">
        <v>540</v>
      </c>
      <c r="G41" s="235"/>
      <c r="H41" s="67">
        <v>59.4</v>
      </c>
      <c r="I41" s="67">
        <v>59.51</v>
      </c>
      <c r="J41" s="155">
        <v>13</v>
      </c>
      <c r="K41" s="56">
        <f t="shared" si="1"/>
        <v>7020</v>
      </c>
      <c r="L41" s="174"/>
    </row>
    <row r="42" spans="1:12">
      <c r="A42" s="54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130">
        <v>540</v>
      </c>
      <c r="G42" s="235"/>
      <c r="H42" s="67">
        <v>5.5</v>
      </c>
      <c r="I42" s="67">
        <v>5.6</v>
      </c>
      <c r="J42" s="155">
        <v>8.5</v>
      </c>
      <c r="K42" s="56">
        <f t="shared" si="1"/>
        <v>4590</v>
      </c>
      <c r="L42" s="174"/>
    </row>
    <row r="43" spans="1:12">
      <c r="A43" s="54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130">
        <v>270</v>
      </c>
      <c r="G43" s="235"/>
      <c r="H43" s="67">
        <v>48.6</v>
      </c>
      <c r="I43" s="67">
        <v>48.69</v>
      </c>
      <c r="J43" s="155">
        <v>13</v>
      </c>
      <c r="K43" s="56">
        <f t="shared" si="1"/>
        <v>3510</v>
      </c>
      <c r="L43" s="174"/>
    </row>
    <row r="44" spans="1:12">
      <c r="A44" s="54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130">
        <v>270</v>
      </c>
      <c r="G44" s="235"/>
      <c r="H44" s="67">
        <v>48.6</v>
      </c>
      <c r="I44" s="67">
        <v>48.69</v>
      </c>
      <c r="J44" s="155">
        <v>13</v>
      </c>
      <c r="K44" s="56">
        <f t="shared" si="1"/>
        <v>3510</v>
      </c>
      <c r="L44" s="174"/>
    </row>
    <row r="45" spans="1:12">
      <c r="A45" s="54">
        <v>27</v>
      </c>
      <c r="B45" s="50">
        <v>3923210000</v>
      </c>
      <c r="C45" s="55" t="s">
        <v>23</v>
      </c>
      <c r="D45" s="157" t="s">
        <v>47</v>
      </c>
      <c r="E45" s="167" t="s">
        <v>48</v>
      </c>
      <c r="F45" s="130">
        <v>270</v>
      </c>
      <c r="G45" s="235"/>
      <c r="H45" s="67">
        <v>24.3</v>
      </c>
      <c r="I45" s="67">
        <v>24.34</v>
      </c>
      <c r="J45" s="155">
        <v>1.5</v>
      </c>
      <c r="K45" s="56">
        <f t="shared" si="1"/>
        <v>405</v>
      </c>
      <c r="L45" s="174"/>
    </row>
    <row r="46" spans="1:12">
      <c r="A46" s="54">
        <v>28</v>
      </c>
      <c r="B46" s="52">
        <v>3919900000</v>
      </c>
      <c r="C46" s="55" t="s">
        <v>23</v>
      </c>
      <c r="D46" s="157" t="s">
        <v>60</v>
      </c>
      <c r="E46" s="170" t="s">
        <v>55</v>
      </c>
      <c r="F46" s="130">
        <v>810</v>
      </c>
      <c r="G46" s="235"/>
      <c r="H46" s="67">
        <v>135</v>
      </c>
      <c r="I46" s="67">
        <v>135.27000000000001</v>
      </c>
      <c r="J46" s="155">
        <v>3.5</v>
      </c>
      <c r="K46" s="56">
        <f t="shared" si="1"/>
        <v>2835</v>
      </c>
      <c r="L46" s="174"/>
    </row>
    <row r="47" spans="1:12">
      <c r="A47" s="236" t="s">
        <v>59</v>
      </c>
      <c r="B47" s="236"/>
      <c r="C47" s="236"/>
      <c r="D47" s="236"/>
      <c r="E47" s="236"/>
      <c r="F47" s="58">
        <f>SUM(F33:F46)</f>
        <v>5130</v>
      </c>
      <c r="G47" s="58">
        <f>SUM(G33:G46)</f>
        <v>270</v>
      </c>
      <c r="H47" s="70">
        <f>SUM(H33:H46)</f>
        <v>3047.0299999999997</v>
      </c>
      <c r="I47" s="70">
        <f>SUM(I33:I46)</f>
        <v>3050.15</v>
      </c>
      <c r="J47" s="136"/>
      <c r="K47" s="59">
        <f>SUM(K33:K46)</f>
        <v>243000</v>
      </c>
      <c r="L47" s="174"/>
    </row>
    <row r="48" spans="1:12">
      <c r="A48" s="252" t="s">
        <v>184</v>
      </c>
      <c r="B48" s="253"/>
      <c r="C48" s="253"/>
      <c r="D48" s="253"/>
      <c r="E48" s="253"/>
      <c r="F48" s="253"/>
      <c r="G48" s="253"/>
      <c r="H48" s="253"/>
      <c r="I48" s="253"/>
      <c r="J48" s="253"/>
      <c r="K48" s="254"/>
      <c r="L48" s="174"/>
    </row>
    <row r="49" spans="1:12">
      <c r="A49" s="41">
        <v>29</v>
      </c>
      <c r="B49" s="47">
        <v>8524110029</v>
      </c>
      <c r="C49" s="55" t="s">
        <v>23</v>
      </c>
      <c r="D49" s="158" t="s">
        <v>182</v>
      </c>
      <c r="E49" s="169" t="s">
        <v>183</v>
      </c>
      <c r="F49" s="42">
        <v>98</v>
      </c>
      <c r="G49" s="214">
        <v>98</v>
      </c>
      <c r="H49" s="66">
        <v>1438.6399999999999</v>
      </c>
      <c r="I49" s="66">
        <v>1443.3</v>
      </c>
      <c r="J49" s="155">
        <v>1767.1</v>
      </c>
      <c r="K49" s="56">
        <f t="shared" ref="K49:K61" si="2">F49*J49</f>
        <v>173175.8</v>
      </c>
      <c r="L49" s="174"/>
    </row>
    <row r="50" spans="1:12">
      <c r="A50" s="41">
        <v>30</v>
      </c>
      <c r="B50" s="48">
        <v>4819100000</v>
      </c>
      <c r="C50" s="55" t="s">
        <v>23</v>
      </c>
      <c r="D50" s="158" t="s">
        <v>29</v>
      </c>
      <c r="E50" s="156" t="s">
        <v>30</v>
      </c>
      <c r="F50" s="42">
        <v>98</v>
      </c>
      <c r="G50" s="215"/>
      <c r="H50" s="66">
        <v>367.5</v>
      </c>
      <c r="I50" s="66">
        <v>367.5</v>
      </c>
      <c r="J50" s="155">
        <v>29</v>
      </c>
      <c r="K50" s="56">
        <f t="shared" si="2"/>
        <v>2842</v>
      </c>
      <c r="L50" s="174"/>
    </row>
    <row r="51" spans="1:12">
      <c r="A51" s="41">
        <v>31</v>
      </c>
      <c r="B51" s="49">
        <v>8544429009</v>
      </c>
      <c r="C51" s="55" t="s">
        <v>23</v>
      </c>
      <c r="D51" s="158" t="s">
        <v>50</v>
      </c>
      <c r="E51" s="156" t="s">
        <v>51</v>
      </c>
      <c r="F51" s="42">
        <v>196</v>
      </c>
      <c r="G51" s="215"/>
      <c r="H51" s="66">
        <v>1.57</v>
      </c>
      <c r="I51" s="66">
        <v>1.58</v>
      </c>
      <c r="J51" s="154">
        <v>8</v>
      </c>
      <c r="K51" s="56">
        <f t="shared" si="2"/>
        <v>1568</v>
      </c>
      <c r="L51" s="174"/>
    </row>
    <row r="52" spans="1:12">
      <c r="A52" s="41">
        <v>32</v>
      </c>
      <c r="B52" s="49">
        <v>8518210000</v>
      </c>
      <c r="C52" s="55" t="s">
        <v>23</v>
      </c>
      <c r="D52" s="158" t="s">
        <v>49</v>
      </c>
      <c r="E52" s="159" t="s">
        <v>32</v>
      </c>
      <c r="F52" s="42">
        <v>196</v>
      </c>
      <c r="G52" s="215"/>
      <c r="H52" s="66">
        <v>47</v>
      </c>
      <c r="I52" s="66">
        <v>47.1</v>
      </c>
      <c r="J52" s="155">
        <v>25.95</v>
      </c>
      <c r="K52" s="56">
        <f t="shared" si="2"/>
        <v>5086.2</v>
      </c>
      <c r="L52" s="174"/>
    </row>
    <row r="53" spans="1:12">
      <c r="A53" s="41">
        <v>33</v>
      </c>
      <c r="B53" s="50">
        <v>8544429009</v>
      </c>
      <c r="C53" s="55" t="s">
        <v>23</v>
      </c>
      <c r="D53" s="156" t="s">
        <v>33</v>
      </c>
      <c r="E53" s="156" t="s">
        <v>34</v>
      </c>
      <c r="F53" s="42">
        <v>98</v>
      </c>
      <c r="G53" s="215"/>
      <c r="H53" s="66">
        <v>0.28999999999999998</v>
      </c>
      <c r="I53" s="66">
        <v>0.3</v>
      </c>
      <c r="J53" s="155">
        <v>3</v>
      </c>
      <c r="K53" s="56">
        <f t="shared" si="2"/>
        <v>294</v>
      </c>
      <c r="L53" s="174"/>
    </row>
    <row r="54" spans="1:12" ht="15" customHeight="1">
      <c r="A54" s="41">
        <v>34</v>
      </c>
      <c r="B54" s="41">
        <v>8537109800</v>
      </c>
      <c r="C54" s="55" t="s">
        <v>23</v>
      </c>
      <c r="D54" s="158" t="s">
        <v>35</v>
      </c>
      <c r="E54" s="159" t="s">
        <v>36</v>
      </c>
      <c r="F54" s="42">
        <v>98</v>
      </c>
      <c r="G54" s="215"/>
      <c r="H54" s="66">
        <v>0.59</v>
      </c>
      <c r="I54" s="66">
        <v>0.61</v>
      </c>
      <c r="J54" s="155">
        <v>10</v>
      </c>
      <c r="K54" s="56">
        <f t="shared" si="2"/>
        <v>980</v>
      </c>
      <c r="L54" s="174"/>
    </row>
    <row r="55" spans="1:12">
      <c r="A55" s="41">
        <v>35</v>
      </c>
      <c r="B55" s="50">
        <v>8544429009</v>
      </c>
      <c r="C55" s="55" t="s">
        <v>23</v>
      </c>
      <c r="D55" s="156" t="s">
        <v>37</v>
      </c>
      <c r="E55" s="159" t="s">
        <v>38</v>
      </c>
      <c r="F55" s="42">
        <v>98</v>
      </c>
      <c r="G55" s="215"/>
      <c r="H55" s="66">
        <v>0.59</v>
      </c>
      <c r="I55" s="66">
        <v>0.61</v>
      </c>
      <c r="J55" s="155">
        <v>3</v>
      </c>
      <c r="K55" s="56">
        <f t="shared" si="2"/>
        <v>294</v>
      </c>
      <c r="L55" s="174"/>
    </row>
    <row r="56" spans="1:12">
      <c r="A56" s="41">
        <v>36</v>
      </c>
      <c r="B56" s="50">
        <v>8544429009</v>
      </c>
      <c r="C56" s="55" t="s">
        <v>23</v>
      </c>
      <c r="D56" s="158" t="s">
        <v>39</v>
      </c>
      <c r="E56" s="159" t="s">
        <v>24</v>
      </c>
      <c r="F56" s="42">
        <v>98</v>
      </c>
      <c r="G56" s="215"/>
      <c r="H56" s="66">
        <v>0.28999999999999998</v>
      </c>
      <c r="I56" s="66">
        <v>0.3</v>
      </c>
      <c r="J56" s="155">
        <v>2</v>
      </c>
      <c r="K56" s="56">
        <f t="shared" si="2"/>
        <v>196</v>
      </c>
      <c r="L56" s="174"/>
    </row>
    <row r="57" spans="1:12">
      <c r="A57" s="41">
        <v>37</v>
      </c>
      <c r="B57" s="50">
        <v>7616999008</v>
      </c>
      <c r="C57" s="55" t="s">
        <v>23</v>
      </c>
      <c r="D57" s="158" t="s">
        <v>107</v>
      </c>
      <c r="E57" s="161" t="s">
        <v>157</v>
      </c>
      <c r="F57" s="42">
        <v>196</v>
      </c>
      <c r="G57" s="215"/>
      <c r="H57" s="66">
        <v>156.80000000000001</v>
      </c>
      <c r="I57" s="66">
        <v>157.1</v>
      </c>
      <c r="J57" s="154">
        <v>15</v>
      </c>
      <c r="K57" s="56">
        <f t="shared" si="2"/>
        <v>2940</v>
      </c>
      <c r="L57" s="174"/>
    </row>
    <row r="58" spans="1:12">
      <c r="A58" s="41">
        <v>38</v>
      </c>
      <c r="B58" s="51">
        <v>8529904900</v>
      </c>
      <c r="C58" s="55" t="s">
        <v>23</v>
      </c>
      <c r="D58" s="156" t="s">
        <v>43</v>
      </c>
      <c r="E58" s="163" t="s">
        <v>44</v>
      </c>
      <c r="F58" s="42">
        <v>98</v>
      </c>
      <c r="G58" s="215"/>
      <c r="H58" s="66">
        <v>68.599999999999994</v>
      </c>
      <c r="I58" s="66">
        <v>68.7</v>
      </c>
      <c r="J58" s="155">
        <v>22</v>
      </c>
      <c r="K58" s="56">
        <f t="shared" si="2"/>
        <v>2156</v>
      </c>
      <c r="L58" s="174"/>
    </row>
    <row r="59" spans="1:12">
      <c r="A59" s="41">
        <v>39</v>
      </c>
      <c r="B59" s="51">
        <v>8529904900</v>
      </c>
      <c r="C59" s="55" t="s">
        <v>23</v>
      </c>
      <c r="D59" s="156" t="s">
        <v>45</v>
      </c>
      <c r="E59" s="163" t="s">
        <v>46</v>
      </c>
      <c r="F59" s="42">
        <v>98</v>
      </c>
      <c r="G59" s="215"/>
      <c r="H59" s="66">
        <v>68.599999999999994</v>
      </c>
      <c r="I59" s="66">
        <v>68.7</v>
      </c>
      <c r="J59" s="155">
        <v>22</v>
      </c>
      <c r="K59" s="56">
        <f t="shared" si="2"/>
        <v>2156</v>
      </c>
      <c r="L59" s="174"/>
    </row>
    <row r="60" spans="1:12">
      <c r="A60" s="41">
        <v>40</v>
      </c>
      <c r="B60" s="50">
        <v>3923210000</v>
      </c>
      <c r="C60" s="55" t="s">
        <v>23</v>
      </c>
      <c r="D60" s="158" t="s">
        <v>47</v>
      </c>
      <c r="E60" s="167" t="s">
        <v>48</v>
      </c>
      <c r="F60" s="42">
        <v>98</v>
      </c>
      <c r="G60" s="215"/>
      <c r="H60" s="66">
        <v>11.76</v>
      </c>
      <c r="I60" s="66">
        <v>11.78</v>
      </c>
      <c r="J60" s="155">
        <v>4</v>
      </c>
      <c r="K60" s="56">
        <f t="shared" si="2"/>
        <v>392</v>
      </c>
      <c r="L60" s="174"/>
    </row>
    <row r="61" spans="1:12">
      <c r="A61" s="41">
        <v>41</v>
      </c>
      <c r="B61" s="52">
        <v>3919900000</v>
      </c>
      <c r="C61" s="55" t="s">
        <v>23</v>
      </c>
      <c r="D61" s="158" t="s">
        <v>60</v>
      </c>
      <c r="E61" s="170" t="s">
        <v>55</v>
      </c>
      <c r="F61" s="42">
        <v>784</v>
      </c>
      <c r="G61" s="216"/>
      <c r="H61" s="66">
        <v>125.44</v>
      </c>
      <c r="I61" s="66">
        <v>125.6</v>
      </c>
      <c r="J61" s="155">
        <v>5</v>
      </c>
      <c r="K61" s="56">
        <f t="shared" si="2"/>
        <v>3920</v>
      </c>
      <c r="L61" s="174"/>
    </row>
    <row r="62" spans="1:12">
      <c r="A62" s="65"/>
      <c r="B62" s="217" t="s">
        <v>59</v>
      </c>
      <c r="C62" s="218"/>
      <c r="D62" s="218"/>
      <c r="E62" s="219"/>
      <c r="F62" s="58">
        <f>SUM(F49:F61)</f>
        <v>2254</v>
      </c>
      <c r="G62" s="58">
        <f>SUM(G49:G61)</f>
        <v>98</v>
      </c>
      <c r="H62" s="70">
        <f>SUM(H49:H61)</f>
        <v>2287.6699999999996</v>
      </c>
      <c r="I62" s="70">
        <f>SUM(I49:I61)</f>
        <v>2293.1799999999994</v>
      </c>
      <c r="J62" s="136"/>
      <c r="K62" s="59">
        <f>SUM(K49:K61)</f>
        <v>196000</v>
      </c>
    </row>
    <row r="63" spans="1:12">
      <c r="A63" s="54"/>
      <c r="B63" s="209" t="s">
        <v>25</v>
      </c>
      <c r="C63" s="210"/>
      <c r="D63" s="210"/>
      <c r="E63" s="210"/>
      <c r="F63" s="64"/>
      <c r="G63" s="60"/>
      <c r="H63" s="60"/>
      <c r="I63" s="60"/>
      <c r="J63" s="61"/>
      <c r="K63" s="56">
        <v>48624.84</v>
      </c>
    </row>
    <row r="64" spans="1:12">
      <c r="A64" s="54"/>
      <c r="B64" s="204" t="s">
        <v>26</v>
      </c>
      <c r="C64" s="205"/>
      <c r="D64" s="206"/>
      <c r="E64" s="29"/>
      <c r="F64" s="62">
        <f>F31+F62+F47</f>
        <v>8704</v>
      </c>
      <c r="G64" s="62">
        <f>G31+G49+G33</f>
        <v>434</v>
      </c>
      <c r="H64" s="63">
        <f>H31+H62+H47</f>
        <v>6017.4999999999991</v>
      </c>
      <c r="I64" s="63">
        <f>I31+I62+I47</f>
        <v>6029.8599999999988</v>
      </c>
      <c r="J64" s="63"/>
      <c r="K64" s="63">
        <f>K31+K63+K62+K47</f>
        <v>543724.84</v>
      </c>
    </row>
    <row r="66" spans="2:11">
      <c r="B66" s="207" t="s">
        <v>54</v>
      </c>
      <c r="C66" s="207"/>
      <c r="D66" s="207"/>
      <c r="E66" s="207"/>
      <c r="F66" s="207"/>
      <c r="G66" s="207"/>
      <c r="H66" s="73"/>
      <c r="I66" s="73"/>
      <c r="J66" s="20"/>
      <c r="K66" s="20"/>
    </row>
    <row r="67" spans="2:11">
      <c r="B67" s="12" t="s">
        <v>52</v>
      </c>
      <c r="C67" s="17"/>
      <c r="D67" s="17"/>
      <c r="E67" s="73"/>
      <c r="F67" s="17"/>
      <c r="G67" s="20"/>
      <c r="H67" s="20"/>
      <c r="I67" s="36"/>
      <c r="J67" s="20"/>
      <c r="K67" s="36"/>
    </row>
    <row r="68" spans="2:11">
      <c r="B68" s="12" t="s">
        <v>53</v>
      </c>
      <c r="C68" s="73"/>
      <c r="D68" s="73"/>
      <c r="E68" s="73"/>
      <c r="F68" s="73"/>
      <c r="G68" s="73"/>
      <c r="H68" s="74"/>
      <c r="I68" s="74"/>
      <c r="J68" s="20"/>
      <c r="K68" s="20"/>
    </row>
    <row r="69" spans="2:11" ht="15" customHeight="1">
      <c r="B69" s="73"/>
      <c r="C69" s="12"/>
      <c r="D69" s="12"/>
      <c r="E69" s="12"/>
      <c r="F69" s="12"/>
      <c r="G69" s="75"/>
      <c r="H69" s="73"/>
      <c r="I69" s="73"/>
      <c r="J69" s="36"/>
      <c r="K69" s="36"/>
    </row>
    <row r="70" spans="2:11">
      <c r="B70" s="73"/>
      <c r="C70" s="12"/>
      <c r="D70" s="12"/>
      <c r="E70" s="12"/>
      <c r="F70" s="12"/>
      <c r="G70" s="75"/>
      <c r="H70" s="73"/>
      <c r="I70" s="73"/>
      <c r="J70" s="20"/>
      <c r="K70" s="20"/>
    </row>
    <row r="71" spans="2:11">
      <c r="B71" s="20"/>
      <c r="C71" s="17"/>
      <c r="D71" s="17"/>
      <c r="E71" s="76" t="s">
        <v>27</v>
      </c>
      <c r="F71" s="208" t="s">
        <v>28</v>
      </c>
      <c r="G71" s="208"/>
      <c r="H71" s="208"/>
      <c r="I71" s="73"/>
      <c r="J71" s="20"/>
      <c r="K71" s="20"/>
    </row>
    <row r="72" spans="2:11">
      <c r="B72" s="20"/>
      <c r="C72" s="17"/>
      <c r="D72" s="17"/>
      <c r="E72" s="17"/>
      <c r="F72" s="208"/>
      <c r="G72" s="208"/>
      <c r="H72" s="208"/>
      <c r="I72" s="73"/>
      <c r="J72" s="20"/>
      <c r="K72" s="20"/>
    </row>
    <row r="73" spans="2:11">
      <c r="B73" s="73"/>
      <c r="C73" s="73"/>
      <c r="D73" s="73"/>
      <c r="E73" s="73"/>
      <c r="F73" s="208"/>
      <c r="G73" s="208"/>
      <c r="H73" s="208"/>
      <c r="I73" s="73"/>
      <c r="J73" s="73"/>
      <c r="K73" s="73"/>
    </row>
    <row r="74" spans="2:11">
      <c r="B74" s="73"/>
      <c r="C74" s="73"/>
      <c r="D74" s="73"/>
      <c r="E74" s="73"/>
      <c r="F74" s="208"/>
      <c r="G74" s="208"/>
      <c r="H74" s="208"/>
      <c r="I74" s="73"/>
      <c r="J74" s="73"/>
      <c r="K74" s="73"/>
    </row>
    <row r="75" spans="2:11">
      <c r="B75" s="73"/>
      <c r="C75" s="73"/>
      <c r="D75" s="73"/>
      <c r="E75" s="73"/>
      <c r="F75" s="208"/>
      <c r="G75" s="208"/>
      <c r="H75" s="208"/>
      <c r="I75" s="73"/>
      <c r="J75" s="73"/>
      <c r="K75" s="73"/>
    </row>
  </sheetData>
  <mergeCells count="21">
    <mergeCell ref="B64:D64"/>
    <mergeCell ref="B66:G66"/>
    <mergeCell ref="F71:H75"/>
    <mergeCell ref="A32:K32"/>
    <mergeCell ref="G33:G46"/>
    <mergeCell ref="A47:E47"/>
    <mergeCell ref="A48:K48"/>
    <mergeCell ref="G49:G61"/>
    <mergeCell ref="B62:E62"/>
    <mergeCell ref="B63:E63"/>
    <mergeCell ref="C8:E10"/>
    <mergeCell ref="G8:K10"/>
    <mergeCell ref="A16:K16"/>
    <mergeCell ref="G17:G30"/>
    <mergeCell ref="A31:E31"/>
    <mergeCell ref="C7:E7"/>
    <mergeCell ref="A1:K1"/>
    <mergeCell ref="B2:C2"/>
    <mergeCell ref="G2:H2"/>
    <mergeCell ref="J2:K2"/>
    <mergeCell ref="B5:F5"/>
  </mergeCells>
  <conditionalFormatting sqref="B2 G2">
    <cfRule type="containsBlanks" dxfId="118" priority="4">
      <formula>LEN(TRIM(B2))=0</formula>
    </cfRule>
  </conditionalFormatting>
  <conditionalFormatting sqref="C8:D8">
    <cfRule type="expression" dxfId="117" priority="5" stopIfTrue="1">
      <formula>LEN(TRIM(C8))=0</formula>
    </cfRule>
  </conditionalFormatting>
  <conditionalFormatting sqref="H17:J30 F17:F30">
    <cfRule type="expression" dxfId="116" priority="2" stopIfTrue="1">
      <formula>LEN(TRIM(F17))=0</formula>
    </cfRule>
  </conditionalFormatting>
  <conditionalFormatting sqref="G8">
    <cfRule type="expression" dxfId="115" priority="3" stopIfTrue="1">
      <formula>LEN(TRIM(G8))=0</formula>
    </cfRule>
  </conditionalFormatting>
  <conditionalFormatting sqref="J2:K2">
    <cfRule type="cellIs" dxfId="114" priority="6" operator="greaterThan">
      <formula>TODAY()</formula>
    </cfRule>
    <cfRule type="containsBlanks" dxfId="113" priority="7">
      <formula>LEN(TRIM(J2))=0</formula>
    </cfRule>
  </conditionalFormatting>
  <conditionalFormatting sqref="H33:J46 F33:F46">
    <cfRule type="expression" dxfId="112" priority="1" stopIfTrue="1">
      <formula>LEN(TRIM(F33))=0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  <pageSetUpPr fitToPage="1"/>
  </sheetPr>
  <dimension ref="A1:K91"/>
  <sheetViews>
    <sheetView view="pageBreakPreview" topLeftCell="A46" zoomScaleNormal="100" zoomScaleSheetLayoutView="100" workbookViewId="0">
      <selection activeCell="H52" sqref="H52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185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172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1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140</v>
      </c>
      <c r="G17" s="235">
        <v>140</v>
      </c>
      <c r="H17" s="67">
        <v>1184.5</v>
      </c>
      <c r="I17" s="67">
        <v>1185.29</v>
      </c>
      <c r="J17" s="154">
        <v>733.8</v>
      </c>
      <c r="K17" s="56">
        <f>F17*J17</f>
        <v>102732</v>
      </c>
    </row>
    <row r="18" spans="1:11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140</v>
      </c>
      <c r="G18" s="235"/>
      <c r="H18" s="67">
        <v>110.8</v>
      </c>
      <c r="I18" s="67">
        <v>110.88</v>
      </c>
      <c r="J18" s="155">
        <v>11</v>
      </c>
      <c r="K18" s="56">
        <f t="shared" ref="K18:K30" si="0">F18*J18</f>
        <v>1540</v>
      </c>
    </row>
    <row r="19" spans="1:11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140</v>
      </c>
      <c r="G19" s="235"/>
      <c r="H19" s="67">
        <v>0.42</v>
      </c>
      <c r="I19" s="67">
        <v>0.48</v>
      </c>
      <c r="J19" s="154">
        <v>6</v>
      </c>
      <c r="K19" s="56">
        <f t="shared" si="0"/>
        <v>840</v>
      </c>
    </row>
    <row r="20" spans="1:11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280</v>
      </c>
      <c r="G20" s="235"/>
      <c r="H20" s="67">
        <v>41.4</v>
      </c>
      <c r="I20" s="67">
        <v>42</v>
      </c>
      <c r="J20" s="155">
        <v>7</v>
      </c>
      <c r="K20" s="56">
        <f t="shared" si="0"/>
        <v>1960</v>
      </c>
    </row>
    <row r="21" spans="1:11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140</v>
      </c>
      <c r="G21" s="235"/>
      <c r="H21" s="67">
        <v>0.32</v>
      </c>
      <c r="I21" s="67">
        <v>0.4</v>
      </c>
      <c r="J21" s="155">
        <v>2</v>
      </c>
      <c r="K21" s="56">
        <f t="shared" si="0"/>
        <v>280</v>
      </c>
    </row>
    <row r="22" spans="1:11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140</v>
      </c>
      <c r="G22" s="235"/>
      <c r="H22" s="67">
        <v>0.63</v>
      </c>
      <c r="I22" s="67">
        <v>0.74</v>
      </c>
      <c r="J22" s="155">
        <v>8</v>
      </c>
      <c r="K22" s="56">
        <f t="shared" si="0"/>
        <v>1120</v>
      </c>
    </row>
    <row r="23" spans="1:11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140</v>
      </c>
      <c r="G23" s="235"/>
      <c r="H23" s="67">
        <v>0.32</v>
      </c>
      <c r="I23" s="67">
        <v>0.42000000000000004</v>
      </c>
      <c r="J23" s="155">
        <v>2</v>
      </c>
      <c r="K23" s="56">
        <f t="shared" si="0"/>
        <v>280</v>
      </c>
    </row>
    <row r="24" spans="1:11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140</v>
      </c>
      <c r="G24" s="235"/>
      <c r="H24" s="67">
        <v>0.42</v>
      </c>
      <c r="I24" s="67">
        <v>0.53</v>
      </c>
      <c r="J24" s="155">
        <v>1</v>
      </c>
      <c r="K24" s="56">
        <f t="shared" si="0"/>
        <v>140</v>
      </c>
    </row>
    <row r="25" spans="1:11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280</v>
      </c>
      <c r="G25" s="235"/>
      <c r="H25" s="67">
        <v>22.1</v>
      </c>
      <c r="I25" s="67">
        <v>22.21</v>
      </c>
      <c r="J25" s="155">
        <v>9</v>
      </c>
      <c r="K25" s="56">
        <f t="shared" si="0"/>
        <v>2520</v>
      </c>
    </row>
    <row r="26" spans="1:11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280</v>
      </c>
      <c r="G26" s="235"/>
      <c r="H26" s="67">
        <v>3.8</v>
      </c>
      <c r="I26" s="67">
        <v>3.82</v>
      </c>
      <c r="J26" s="155">
        <v>8</v>
      </c>
      <c r="K26" s="56">
        <f t="shared" si="0"/>
        <v>2240</v>
      </c>
    </row>
    <row r="27" spans="1:11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140</v>
      </c>
      <c r="G27" s="235"/>
      <c r="H27" s="67">
        <v>17.96</v>
      </c>
      <c r="I27" s="67">
        <v>18.3</v>
      </c>
      <c r="J27" s="155">
        <v>12</v>
      </c>
      <c r="K27" s="56">
        <f t="shared" si="0"/>
        <v>1680</v>
      </c>
    </row>
    <row r="28" spans="1:11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140</v>
      </c>
      <c r="G28" s="235"/>
      <c r="H28" s="67">
        <v>17.96</v>
      </c>
      <c r="I28" s="67">
        <v>18.3</v>
      </c>
      <c r="J28" s="155">
        <v>12</v>
      </c>
      <c r="K28" s="56">
        <f t="shared" si="0"/>
        <v>1680</v>
      </c>
    </row>
    <row r="29" spans="1:11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140</v>
      </c>
      <c r="G29" s="235"/>
      <c r="H29" s="67">
        <v>0.221</v>
      </c>
      <c r="I29" s="67">
        <v>0.3</v>
      </c>
      <c r="J29" s="155">
        <v>1</v>
      </c>
      <c r="K29" s="56">
        <f t="shared" si="0"/>
        <v>140</v>
      </c>
    </row>
    <row r="30" spans="1:11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560</v>
      </c>
      <c r="G30" s="235"/>
      <c r="H30" s="67">
        <v>33.1</v>
      </c>
      <c r="I30" s="67">
        <v>33.6</v>
      </c>
      <c r="J30" s="155">
        <v>3.3</v>
      </c>
      <c r="K30" s="56">
        <f t="shared" si="0"/>
        <v>1848</v>
      </c>
    </row>
    <row r="31" spans="1:11">
      <c r="A31" s="236" t="s">
        <v>59</v>
      </c>
      <c r="B31" s="236"/>
      <c r="C31" s="236"/>
      <c r="D31" s="236"/>
      <c r="E31" s="236"/>
      <c r="F31" s="58">
        <f>SUM(F17:F30)</f>
        <v>2800</v>
      </c>
      <c r="G31" s="58">
        <f>SUM(G17:G30)</f>
        <v>140</v>
      </c>
      <c r="H31" s="70">
        <f>SUM(H17:H30)</f>
        <v>1433.951</v>
      </c>
      <c r="I31" s="70">
        <f>SUM(I17:I30)</f>
        <v>1437.27</v>
      </c>
      <c r="J31" s="136"/>
      <c r="K31" s="59">
        <f>SUM(K17:K30)</f>
        <v>119000</v>
      </c>
    </row>
    <row r="32" spans="1:11" ht="18" customHeight="1">
      <c r="A32" s="249" t="s">
        <v>106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1"/>
    </row>
    <row r="33" spans="1:11">
      <c r="A33" s="54">
        <v>15</v>
      </c>
      <c r="B33" s="47">
        <v>8524110029</v>
      </c>
      <c r="C33" s="55" t="s">
        <v>23</v>
      </c>
      <c r="D33" s="168" t="s">
        <v>176</v>
      </c>
      <c r="E33" s="169" t="s">
        <v>177</v>
      </c>
      <c r="F33" s="130">
        <v>150</v>
      </c>
      <c r="G33" s="235">
        <v>150</v>
      </c>
      <c r="H33" s="67">
        <v>1074.51</v>
      </c>
      <c r="I33" s="67">
        <v>1075.6099999999999</v>
      </c>
      <c r="J33" s="171">
        <v>736.5</v>
      </c>
      <c r="K33" s="56">
        <f>F33*J33</f>
        <v>110475</v>
      </c>
    </row>
    <row r="34" spans="1:11">
      <c r="A34" s="54">
        <v>16</v>
      </c>
      <c r="B34" s="48">
        <v>4819100000</v>
      </c>
      <c r="C34" s="55" t="s">
        <v>23</v>
      </c>
      <c r="D34" s="157" t="s">
        <v>29</v>
      </c>
      <c r="E34" s="156" t="s">
        <v>30</v>
      </c>
      <c r="F34" s="130">
        <v>150</v>
      </c>
      <c r="G34" s="235"/>
      <c r="H34" s="67">
        <v>148.5</v>
      </c>
      <c r="I34" s="67">
        <v>148.5</v>
      </c>
      <c r="J34" s="155">
        <v>15</v>
      </c>
      <c r="K34" s="56">
        <f t="shared" ref="K34:K46" si="1">F34*J34</f>
        <v>2250</v>
      </c>
    </row>
    <row r="35" spans="1:11">
      <c r="A35" s="54">
        <v>17</v>
      </c>
      <c r="B35" s="49">
        <v>8544429009</v>
      </c>
      <c r="C35" s="55" t="s">
        <v>23</v>
      </c>
      <c r="D35" s="157" t="s">
        <v>50</v>
      </c>
      <c r="E35" s="156" t="s">
        <v>51</v>
      </c>
      <c r="F35" s="130">
        <v>150</v>
      </c>
      <c r="G35" s="235"/>
      <c r="H35" s="67">
        <v>0.22</v>
      </c>
      <c r="I35" s="67">
        <v>0.28000000000000003</v>
      </c>
      <c r="J35" s="154">
        <v>6.5</v>
      </c>
      <c r="K35" s="56">
        <f t="shared" si="1"/>
        <v>975</v>
      </c>
    </row>
    <row r="36" spans="1:11">
      <c r="A36" s="54">
        <v>18</v>
      </c>
      <c r="B36" s="49">
        <v>8518210000</v>
      </c>
      <c r="C36" s="55" t="s">
        <v>23</v>
      </c>
      <c r="D36" s="157" t="s">
        <v>49</v>
      </c>
      <c r="E36" s="159" t="s">
        <v>32</v>
      </c>
      <c r="F36" s="130">
        <v>300</v>
      </c>
      <c r="G36" s="235"/>
      <c r="H36" s="67">
        <v>44.5</v>
      </c>
      <c r="I36" s="67">
        <v>44.64</v>
      </c>
      <c r="J36" s="155">
        <v>23.5</v>
      </c>
      <c r="K36" s="56">
        <f t="shared" si="1"/>
        <v>7050</v>
      </c>
    </row>
    <row r="37" spans="1:11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30">
        <v>150</v>
      </c>
      <c r="G37" s="235"/>
      <c r="H37" s="67">
        <v>5.2</v>
      </c>
      <c r="I37" s="67">
        <v>5.25</v>
      </c>
      <c r="J37" s="155">
        <v>2</v>
      </c>
      <c r="K37" s="56">
        <f t="shared" si="1"/>
        <v>300</v>
      </c>
    </row>
    <row r="38" spans="1:11">
      <c r="A38" s="54">
        <v>20</v>
      </c>
      <c r="B38" s="41">
        <v>8537109800</v>
      </c>
      <c r="C38" s="55" t="s">
        <v>23</v>
      </c>
      <c r="D38" s="157" t="s">
        <v>35</v>
      </c>
      <c r="E38" s="159" t="s">
        <v>36</v>
      </c>
      <c r="F38" s="130">
        <v>150</v>
      </c>
      <c r="G38" s="235"/>
      <c r="H38" s="67">
        <v>0.3</v>
      </c>
      <c r="I38" s="67">
        <v>0.31</v>
      </c>
      <c r="J38" s="155">
        <v>9</v>
      </c>
      <c r="K38" s="56">
        <f t="shared" si="1"/>
        <v>1350</v>
      </c>
    </row>
    <row r="39" spans="1:11">
      <c r="A39" s="54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130">
        <v>150</v>
      </c>
      <c r="G39" s="235"/>
      <c r="H39" s="67">
        <v>0.68</v>
      </c>
      <c r="I39" s="67">
        <v>0.69</v>
      </c>
      <c r="J39" s="155">
        <v>2</v>
      </c>
      <c r="K39" s="56">
        <f t="shared" si="1"/>
        <v>300</v>
      </c>
    </row>
    <row r="40" spans="1:11">
      <c r="A40" s="54">
        <v>22</v>
      </c>
      <c r="B40" s="50">
        <v>8544429009</v>
      </c>
      <c r="C40" s="55" t="s">
        <v>23</v>
      </c>
      <c r="D40" s="157" t="s">
        <v>39</v>
      </c>
      <c r="E40" s="159" t="s">
        <v>24</v>
      </c>
      <c r="F40" s="130">
        <v>150</v>
      </c>
      <c r="G40" s="235"/>
      <c r="H40" s="67">
        <v>0.43</v>
      </c>
      <c r="I40" s="67">
        <v>0.44</v>
      </c>
      <c r="J40" s="155">
        <v>1</v>
      </c>
      <c r="K40" s="56">
        <f t="shared" si="1"/>
        <v>150</v>
      </c>
    </row>
    <row r="41" spans="1:11">
      <c r="A41" s="54">
        <v>23</v>
      </c>
      <c r="B41" s="50">
        <v>7616999008</v>
      </c>
      <c r="C41" s="55" t="s">
        <v>23</v>
      </c>
      <c r="D41" s="156" t="s">
        <v>156</v>
      </c>
      <c r="E41" s="161" t="s">
        <v>157</v>
      </c>
      <c r="F41" s="130">
        <v>300</v>
      </c>
      <c r="G41" s="235"/>
      <c r="H41" s="67">
        <v>32.67</v>
      </c>
      <c r="I41" s="67">
        <v>32.75</v>
      </c>
      <c r="J41" s="155">
        <v>13</v>
      </c>
      <c r="K41" s="56">
        <f t="shared" si="1"/>
        <v>3900</v>
      </c>
    </row>
    <row r="42" spans="1:11">
      <c r="A42" s="54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130">
        <v>300</v>
      </c>
      <c r="G42" s="235"/>
      <c r="H42" s="67">
        <v>3.03</v>
      </c>
      <c r="I42" s="67">
        <v>3.08</v>
      </c>
      <c r="J42" s="155">
        <v>8.5</v>
      </c>
      <c r="K42" s="56">
        <f t="shared" si="1"/>
        <v>2550</v>
      </c>
    </row>
    <row r="43" spans="1:11">
      <c r="A43" s="54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130">
        <v>150</v>
      </c>
      <c r="G43" s="235"/>
      <c r="H43" s="67">
        <v>26.7</v>
      </c>
      <c r="I43" s="67">
        <v>26.78</v>
      </c>
      <c r="J43" s="155">
        <v>13</v>
      </c>
      <c r="K43" s="56">
        <f t="shared" si="1"/>
        <v>1950</v>
      </c>
    </row>
    <row r="44" spans="1:11">
      <c r="A44" s="54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130">
        <v>150</v>
      </c>
      <c r="G44" s="235"/>
      <c r="H44" s="67">
        <v>26.7</v>
      </c>
      <c r="I44" s="67">
        <v>26.78</v>
      </c>
      <c r="J44" s="155">
        <v>13</v>
      </c>
      <c r="K44" s="56">
        <f t="shared" si="1"/>
        <v>1950</v>
      </c>
    </row>
    <row r="45" spans="1:11">
      <c r="A45" s="54">
        <v>27</v>
      </c>
      <c r="B45" s="50">
        <v>3923210000</v>
      </c>
      <c r="C45" s="55" t="s">
        <v>23</v>
      </c>
      <c r="D45" s="157" t="s">
        <v>47</v>
      </c>
      <c r="E45" s="167" t="s">
        <v>48</v>
      </c>
      <c r="F45" s="130">
        <v>150</v>
      </c>
      <c r="G45" s="235"/>
      <c r="H45" s="67">
        <v>13.3</v>
      </c>
      <c r="I45" s="67">
        <v>13.4</v>
      </c>
      <c r="J45" s="155">
        <v>1.5</v>
      </c>
      <c r="K45" s="56">
        <f t="shared" si="1"/>
        <v>225</v>
      </c>
    </row>
    <row r="46" spans="1:11">
      <c r="A46" s="54">
        <v>28</v>
      </c>
      <c r="B46" s="52">
        <v>3919900000</v>
      </c>
      <c r="C46" s="55" t="s">
        <v>23</v>
      </c>
      <c r="D46" s="157" t="s">
        <v>60</v>
      </c>
      <c r="E46" s="170" t="s">
        <v>55</v>
      </c>
      <c r="F46" s="130">
        <v>450</v>
      </c>
      <c r="G46" s="235"/>
      <c r="H46" s="67">
        <v>74.2</v>
      </c>
      <c r="I46" s="67">
        <v>74.400000000000006</v>
      </c>
      <c r="J46" s="155">
        <v>3.5</v>
      </c>
      <c r="K46" s="56">
        <f t="shared" si="1"/>
        <v>1575</v>
      </c>
    </row>
    <row r="47" spans="1:11">
      <c r="A47" s="236" t="s">
        <v>59</v>
      </c>
      <c r="B47" s="236"/>
      <c r="C47" s="236"/>
      <c r="D47" s="236"/>
      <c r="E47" s="236"/>
      <c r="F47" s="58">
        <f>SUM(F33:F46)</f>
        <v>2850</v>
      </c>
      <c r="G47" s="58">
        <f>SUM(G33:G46)</f>
        <v>150</v>
      </c>
      <c r="H47" s="70">
        <f>SUM(H33:H46)</f>
        <v>1450.9400000000003</v>
      </c>
      <c r="I47" s="70">
        <f>SUM(I33:I46)</f>
        <v>1452.91</v>
      </c>
      <c r="J47" s="136"/>
      <c r="K47" s="59">
        <f>SUM(K33:K46)</f>
        <v>135000</v>
      </c>
    </row>
    <row r="48" spans="1:11">
      <c r="A48" s="252" t="s">
        <v>184</v>
      </c>
      <c r="B48" s="253"/>
      <c r="C48" s="253"/>
      <c r="D48" s="253"/>
      <c r="E48" s="253"/>
      <c r="F48" s="253"/>
      <c r="G48" s="253"/>
      <c r="H48" s="253"/>
      <c r="I48" s="253"/>
      <c r="J48" s="253"/>
      <c r="K48" s="254"/>
    </row>
    <row r="49" spans="1:11">
      <c r="A49" s="41">
        <v>29</v>
      </c>
      <c r="B49" s="47">
        <v>8524110029</v>
      </c>
      <c r="C49" s="55" t="s">
        <v>23</v>
      </c>
      <c r="D49" s="158" t="s">
        <v>182</v>
      </c>
      <c r="E49" s="169" t="s">
        <v>183</v>
      </c>
      <c r="F49" s="42">
        <v>52</v>
      </c>
      <c r="G49" s="214">
        <v>52</v>
      </c>
      <c r="H49" s="66">
        <v>762.5</v>
      </c>
      <c r="I49" s="66">
        <v>763.52</v>
      </c>
      <c r="J49" s="155">
        <v>1767.1</v>
      </c>
      <c r="K49" s="56">
        <f t="shared" ref="K49:K61" si="2">F49*J49</f>
        <v>91889.2</v>
      </c>
    </row>
    <row r="50" spans="1:11">
      <c r="A50" s="41">
        <v>30</v>
      </c>
      <c r="B50" s="48">
        <v>4819100000</v>
      </c>
      <c r="C50" s="55" t="s">
        <v>23</v>
      </c>
      <c r="D50" s="158" t="s">
        <v>29</v>
      </c>
      <c r="E50" s="156" t="s">
        <v>30</v>
      </c>
      <c r="F50" s="42">
        <v>52</v>
      </c>
      <c r="G50" s="215"/>
      <c r="H50" s="66">
        <v>194.78</v>
      </c>
      <c r="I50" s="66">
        <v>194.78</v>
      </c>
      <c r="J50" s="155">
        <v>29</v>
      </c>
      <c r="K50" s="56">
        <f t="shared" si="2"/>
        <v>1508</v>
      </c>
    </row>
    <row r="51" spans="1:11">
      <c r="A51" s="41">
        <v>31</v>
      </c>
      <c r="B51" s="49">
        <v>8544429009</v>
      </c>
      <c r="C51" s="55" t="s">
        <v>23</v>
      </c>
      <c r="D51" s="158" t="s">
        <v>50</v>
      </c>
      <c r="E51" s="156" t="s">
        <v>51</v>
      </c>
      <c r="F51" s="42">
        <v>104</v>
      </c>
      <c r="G51" s="215"/>
      <c r="H51" s="66">
        <v>0.83</v>
      </c>
      <c r="I51" s="66">
        <v>0.84</v>
      </c>
      <c r="J51" s="154">
        <v>8</v>
      </c>
      <c r="K51" s="56">
        <f t="shared" si="2"/>
        <v>832</v>
      </c>
    </row>
    <row r="52" spans="1:11">
      <c r="A52" s="41">
        <v>32</v>
      </c>
      <c r="B52" s="49">
        <v>8518210000</v>
      </c>
      <c r="C52" s="55" t="s">
        <v>23</v>
      </c>
      <c r="D52" s="158" t="s">
        <v>49</v>
      </c>
      <c r="E52" s="159" t="s">
        <v>32</v>
      </c>
      <c r="F52" s="42">
        <v>104</v>
      </c>
      <c r="G52" s="215"/>
      <c r="H52" s="66">
        <v>24.9</v>
      </c>
      <c r="I52" s="66">
        <v>24.95</v>
      </c>
      <c r="J52" s="155">
        <v>25.95</v>
      </c>
      <c r="K52" s="56">
        <f t="shared" si="2"/>
        <v>2698.7999999999997</v>
      </c>
    </row>
    <row r="53" spans="1:11">
      <c r="A53" s="41">
        <v>33</v>
      </c>
      <c r="B53" s="50">
        <v>8544429009</v>
      </c>
      <c r="C53" s="55" t="s">
        <v>23</v>
      </c>
      <c r="D53" s="156" t="s">
        <v>33</v>
      </c>
      <c r="E53" s="156" t="s">
        <v>34</v>
      </c>
      <c r="F53" s="42">
        <v>52</v>
      </c>
      <c r="G53" s="215"/>
      <c r="H53" s="66">
        <v>0.15</v>
      </c>
      <c r="I53" s="66">
        <v>0.16</v>
      </c>
      <c r="J53" s="155">
        <v>3</v>
      </c>
      <c r="K53" s="56">
        <f t="shared" si="2"/>
        <v>156</v>
      </c>
    </row>
    <row r="54" spans="1:11" ht="15" customHeight="1">
      <c r="A54" s="41">
        <v>34</v>
      </c>
      <c r="B54" s="41">
        <v>8537109800</v>
      </c>
      <c r="C54" s="55" t="s">
        <v>23</v>
      </c>
      <c r="D54" s="158" t="s">
        <v>35</v>
      </c>
      <c r="E54" s="159" t="s">
        <v>36</v>
      </c>
      <c r="F54" s="42">
        <v>52</v>
      </c>
      <c r="G54" s="215"/>
      <c r="H54" s="66">
        <v>0.31</v>
      </c>
      <c r="I54" s="66">
        <v>0.32</v>
      </c>
      <c r="J54" s="155">
        <v>10</v>
      </c>
      <c r="K54" s="56">
        <f t="shared" si="2"/>
        <v>520</v>
      </c>
    </row>
    <row r="55" spans="1:11">
      <c r="A55" s="41">
        <v>35</v>
      </c>
      <c r="B55" s="50">
        <v>8544429009</v>
      </c>
      <c r="C55" s="55" t="s">
        <v>23</v>
      </c>
      <c r="D55" s="156" t="s">
        <v>37</v>
      </c>
      <c r="E55" s="159" t="s">
        <v>38</v>
      </c>
      <c r="F55" s="42">
        <v>52</v>
      </c>
      <c r="G55" s="215"/>
      <c r="H55" s="66">
        <v>0.31</v>
      </c>
      <c r="I55" s="66">
        <v>0.32</v>
      </c>
      <c r="J55" s="155">
        <v>3</v>
      </c>
      <c r="K55" s="56">
        <f t="shared" si="2"/>
        <v>156</v>
      </c>
    </row>
    <row r="56" spans="1:11">
      <c r="A56" s="41">
        <v>36</v>
      </c>
      <c r="B56" s="50">
        <v>8544429009</v>
      </c>
      <c r="C56" s="55" t="s">
        <v>23</v>
      </c>
      <c r="D56" s="158" t="s">
        <v>39</v>
      </c>
      <c r="E56" s="159" t="s">
        <v>24</v>
      </c>
      <c r="F56" s="42">
        <v>52</v>
      </c>
      <c r="G56" s="215"/>
      <c r="H56" s="66">
        <v>0.15</v>
      </c>
      <c r="I56" s="66">
        <v>0.16</v>
      </c>
      <c r="J56" s="155">
        <v>2</v>
      </c>
      <c r="K56" s="56">
        <f t="shared" si="2"/>
        <v>104</v>
      </c>
    </row>
    <row r="57" spans="1:11">
      <c r="A57" s="41">
        <v>37</v>
      </c>
      <c r="B57" s="50">
        <v>7616999008</v>
      </c>
      <c r="C57" s="55" t="s">
        <v>23</v>
      </c>
      <c r="D57" s="158" t="s">
        <v>107</v>
      </c>
      <c r="E57" s="161" t="s">
        <v>157</v>
      </c>
      <c r="F57" s="42">
        <v>104</v>
      </c>
      <c r="G57" s="215"/>
      <c r="H57" s="66">
        <v>83.1</v>
      </c>
      <c r="I57" s="66">
        <v>83.26</v>
      </c>
      <c r="J57" s="154">
        <v>15</v>
      </c>
      <c r="K57" s="56">
        <f t="shared" si="2"/>
        <v>1560</v>
      </c>
    </row>
    <row r="58" spans="1:11">
      <c r="A58" s="41">
        <v>38</v>
      </c>
      <c r="B58" s="51">
        <v>8529904900</v>
      </c>
      <c r="C58" s="55" t="s">
        <v>23</v>
      </c>
      <c r="D58" s="156" t="s">
        <v>43</v>
      </c>
      <c r="E58" s="163" t="s">
        <v>44</v>
      </c>
      <c r="F58" s="42">
        <v>52</v>
      </c>
      <c r="G58" s="215"/>
      <c r="H58" s="66">
        <v>36.299999999999997</v>
      </c>
      <c r="I58" s="66">
        <v>36.409999999999997</v>
      </c>
      <c r="J58" s="155">
        <v>22</v>
      </c>
      <c r="K58" s="56">
        <f t="shared" si="2"/>
        <v>1144</v>
      </c>
    </row>
    <row r="59" spans="1:11">
      <c r="A59" s="41">
        <v>39</v>
      </c>
      <c r="B59" s="51">
        <v>8529904900</v>
      </c>
      <c r="C59" s="55" t="s">
        <v>23</v>
      </c>
      <c r="D59" s="156" t="s">
        <v>45</v>
      </c>
      <c r="E59" s="163" t="s">
        <v>46</v>
      </c>
      <c r="F59" s="42">
        <v>52</v>
      </c>
      <c r="G59" s="215"/>
      <c r="H59" s="66">
        <v>36.299999999999997</v>
      </c>
      <c r="I59" s="66">
        <v>36.409999999999997</v>
      </c>
      <c r="J59" s="155">
        <v>22</v>
      </c>
      <c r="K59" s="56">
        <f t="shared" si="2"/>
        <v>1144</v>
      </c>
    </row>
    <row r="60" spans="1:11">
      <c r="A60" s="41">
        <v>40</v>
      </c>
      <c r="B60" s="50">
        <v>3923210000</v>
      </c>
      <c r="C60" s="55" t="s">
        <v>23</v>
      </c>
      <c r="D60" s="158" t="s">
        <v>47</v>
      </c>
      <c r="E60" s="167" t="s">
        <v>48</v>
      </c>
      <c r="F60" s="42">
        <v>52</v>
      </c>
      <c r="G60" s="215"/>
      <c r="H60" s="66">
        <v>6.2</v>
      </c>
      <c r="I60" s="66">
        <v>6.24</v>
      </c>
      <c r="J60" s="155">
        <v>4</v>
      </c>
      <c r="K60" s="56">
        <f t="shared" si="2"/>
        <v>208</v>
      </c>
    </row>
    <row r="61" spans="1:11">
      <c r="A61" s="41">
        <v>41</v>
      </c>
      <c r="B61" s="52">
        <v>3919900000</v>
      </c>
      <c r="C61" s="55" t="s">
        <v>23</v>
      </c>
      <c r="D61" s="158" t="s">
        <v>60</v>
      </c>
      <c r="E61" s="170" t="s">
        <v>55</v>
      </c>
      <c r="F61" s="42">
        <v>416</v>
      </c>
      <c r="G61" s="216"/>
      <c r="H61" s="66">
        <v>66.400000000000006</v>
      </c>
      <c r="I61" s="66">
        <v>66.5</v>
      </c>
      <c r="J61" s="155">
        <v>5</v>
      </c>
      <c r="K61" s="56">
        <f t="shared" si="2"/>
        <v>2080</v>
      </c>
    </row>
    <row r="62" spans="1:11">
      <c r="A62" s="65"/>
      <c r="B62" s="217" t="s">
        <v>59</v>
      </c>
      <c r="C62" s="218"/>
      <c r="D62" s="218"/>
      <c r="E62" s="219"/>
      <c r="F62" s="58">
        <f>SUM(F49:F61)</f>
        <v>1196</v>
      </c>
      <c r="G62" s="58">
        <f>SUM(G49:G61)</f>
        <v>52</v>
      </c>
      <c r="H62" s="70">
        <f>SUM(H49:H61)</f>
        <v>1212.2299999999998</v>
      </c>
      <c r="I62" s="70">
        <f>SUM(I49:I61)</f>
        <v>1213.8700000000003</v>
      </c>
      <c r="J62" s="136"/>
      <c r="K62" s="59">
        <f>SUM(K49:K61)</f>
        <v>104000</v>
      </c>
    </row>
    <row r="63" spans="1:11" ht="18" customHeight="1">
      <c r="A63" s="255" t="s">
        <v>135</v>
      </c>
      <c r="B63" s="256"/>
      <c r="C63" s="256"/>
      <c r="D63" s="256"/>
      <c r="E63" s="256"/>
      <c r="F63" s="256"/>
      <c r="G63" s="256"/>
      <c r="H63" s="256"/>
      <c r="I63" s="256"/>
      <c r="J63" s="256"/>
      <c r="K63" s="257"/>
    </row>
    <row r="64" spans="1:11">
      <c r="A64" s="54">
        <v>42</v>
      </c>
      <c r="B64" s="47">
        <v>8524110029</v>
      </c>
      <c r="C64" s="55" t="s">
        <v>23</v>
      </c>
      <c r="D64" s="168" t="s">
        <v>186</v>
      </c>
      <c r="E64" s="169" t="s">
        <v>187</v>
      </c>
      <c r="F64" s="130">
        <v>88</v>
      </c>
      <c r="G64" s="235">
        <v>88</v>
      </c>
      <c r="H64" s="67">
        <v>1198.5899999999999</v>
      </c>
      <c r="I64" s="67">
        <v>1200.0899999999999</v>
      </c>
      <c r="J64" s="171">
        <v>951.1</v>
      </c>
      <c r="K64" s="56">
        <f>F64*J64</f>
        <v>83696.800000000003</v>
      </c>
    </row>
    <row r="65" spans="1:11">
      <c r="A65" s="54">
        <v>43</v>
      </c>
      <c r="B65" s="48">
        <v>4819100000</v>
      </c>
      <c r="C65" s="55" t="s">
        <v>23</v>
      </c>
      <c r="D65" s="158" t="s">
        <v>29</v>
      </c>
      <c r="E65" s="156" t="s">
        <v>30</v>
      </c>
      <c r="F65" s="130">
        <v>88</v>
      </c>
      <c r="G65" s="235"/>
      <c r="H65" s="67">
        <v>330</v>
      </c>
      <c r="I65" s="67">
        <v>330</v>
      </c>
      <c r="J65" s="155">
        <v>29</v>
      </c>
      <c r="K65" s="56">
        <f t="shared" ref="K65:K77" si="3">F65*J65</f>
        <v>2552</v>
      </c>
    </row>
    <row r="66" spans="1:11">
      <c r="A66" s="54">
        <v>44</v>
      </c>
      <c r="B66" s="49">
        <v>8544429009</v>
      </c>
      <c r="C66" s="55" t="s">
        <v>23</v>
      </c>
      <c r="D66" s="158" t="s">
        <v>50</v>
      </c>
      <c r="E66" s="156" t="s">
        <v>51</v>
      </c>
      <c r="F66" s="130">
        <v>88</v>
      </c>
      <c r="G66" s="235"/>
      <c r="H66" s="67">
        <v>0.35</v>
      </c>
      <c r="I66" s="67">
        <v>0.4</v>
      </c>
      <c r="J66" s="154">
        <v>8</v>
      </c>
      <c r="K66" s="56">
        <f t="shared" si="3"/>
        <v>704</v>
      </c>
    </row>
    <row r="67" spans="1:11">
      <c r="A67" s="54">
        <v>45</v>
      </c>
      <c r="B67" s="49">
        <v>8518210000</v>
      </c>
      <c r="C67" s="55" t="s">
        <v>23</v>
      </c>
      <c r="D67" s="158" t="s">
        <v>49</v>
      </c>
      <c r="E67" s="159" t="s">
        <v>32</v>
      </c>
      <c r="F67" s="130">
        <v>176</v>
      </c>
      <c r="G67" s="235"/>
      <c r="H67" s="67">
        <v>26.4</v>
      </c>
      <c r="I67" s="67">
        <v>27.1</v>
      </c>
      <c r="J67" s="155">
        <v>25.95</v>
      </c>
      <c r="K67" s="56">
        <f t="shared" si="3"/>
        <v>4567.2</v>
      </c>
    </row>
    <row r="68" spans="1:11">
      <c r="A68" s="54">
        <v>46</v>
      </c>
      <c r="B68" s="50">
        <v>8544429009</v>
      </c>
      <c r="C68" s="55" t="s">
        <v>23</v>
      </c>
      <c r="D68" s="156" t="s">
        <v>33</v>
      </c>
      <c r="E68" s="156" t="s">
        <v>34</v>
      </c>
      <c r="F68" s="130">
        <v>88</v>
      </c>
      <c r="G68" s="235"/>
      <c r="H68" s="67">
        <v>2.6399999999999997</v>
      </c>
      <c r="I68" s="67">
        <v>2.7</v>
      </c>
      <c r="J68" s="155">
        <v>3</v>
      </c>
      <c r="K68" s="56">
        <f t="shared" si="3"/>
        <v>264</v>
      </c>
    </row>
    <row r="69" spans="1:11">
      <c r="A69" s="54">
        <v>47</v>
      </c>
      <c r="B69" s="41">
        <v>8537109800</v>
      </c>
      <c r="C69" s="55" t="s">
        <v>23</v>
      </c>
      <c r="D69" s="158" t="s">
        <v>35</v>
      </c>
      <c r="E69" s="159" t="s">
        <v>36</v>
      </c>
      <c r="F69" s="130">
        <v>88</v>
      </c>
      <c r="G69" s="235"/>
      <c r="H69" s="67">
        <v>0.43</v>
      </c>
      <c r="I69" s="67">
        <v>0.5</v>
      </c>
      <c r="J69" s="155">
        <v>10</v>
      </c>
      <c r="K69" s="56">
        <f t="shared" si="3"/>
        <v>880</v>
      </c>
    </row>
    <row r="70" spans="1:11">
      <c r="A70" s="54">
        <v>48</v>
      </c>
      <c r="B70" s="50">
        <v>8544429009</v>
      </c>
      <c r="C70" s="55" t="s">
        <v>23</v>
      </c>
      <c r="D70" s="156" t="s">
        <v>37</v>
      </c>
      <c r="E70" s="159" t="s">
        <v>38</v>
      </c>
      <c r="F70" s="130">
        <v>88</v>
      </c>
      <c r="G70" s="235"/>
      <c r="H70" s="67">
        <v>0.53</v>
      </c>
      <c r="I70" s="67">
        <v>0.6</v>
      </c>
      <c r="J70" s="155">
        <v>3</v>
      </c>
      <c r="K70" s="56">
        <f t="shared" si="3"/>
        <v>264</v>
      </c>
    </row>
    <row r="71" spans="1:11">
      <c r="A71" s="54">
        <v>49</v>
      </c>
      <c r="B71" s="50">
        <v>8544429009</v>
      </c>
      <c r="C71" s="55" t="s">
        <v>23</v>
      </c>
      <c r="D71" s="158" t="s">
        <v>39</v>
      </c>
      <c r="E71" s="159" t="s">
        <v>24</v>
      </c>
      <c r="F71" s="130">
        <v>88</v>
      </c>
      <c r="G71" s="235"/>
      <c r="H71" s="67">
        <v>0.26</v>
      </c>
      <c r="I71" s="67">
        <v>0.32</v>
      </c>
      <c r="J71" s="155">
        <v>2</v>
      </c>
      <c r="K71" s="56">
        <f t="shared" si="3"/>
        <v>176</v>
      </c>
    </row>
    <row r="72" spans="1:11">
      <c r="A72" s="54">
        <v>50</v>
      </c>
      <c r="B72" s="50">
        <v>7616999008</v>
      </c>
      <c r="C72" s="55" t="s">
        <v>23</v>
      </c>
      <c r="D72" s="158" t="s">
        <v>107</v>
      </c>
      <c r="E72" s="161" t="s">
        <v>157</v>
      </c>
      <c r="F72" s="130">
        <v>176</v>
      </c>
      <c r="G72" s="235"/>
      <c r="H72" s="67">
        <v>29.9</v>
      </c>
      <c r="I72" s="67">
        <v>30.1</v>
      </c>
      <c r="J72" s="154">
        <v>15</v>
      </c>
      <c r="K72" s="56">
        <f t="shared" si="3"/>
        <v>2640</v>
      </c>
    </row>
    <row r="73" spans="1:11">
      <c r="A73" s="54">
        <v>51</v>
      </c>
      <c r="B73" s="50">
        <v>8302500000</v>
      </c>
      <c r="C73" s="55" t="s">
        <v>23</v>
      </c>
      <c r="D73" s="162" t="s">
        <v>158</v>
      </c>
      <c r="E73" s="159" t="s">
        <v>159</v>
      </c>
      <c r="F73" s="130">
        <v>176</v>
      </c>
      <c r="G73" s="235"/>
      <c r="H73" s="67">
        <v>3.3</v>
      </c>
      <c r="I73" s="67">
        <v>3.4</v>
      </c>
      <c r="J73" s="155">
        <v>12</v>
      </c>
      <c r="K73" s="56">
        <f t="shared" si="3"/>
        <v>2112</v>
      </c>
    </row>
    <row r="74" spans="1:11">
      <c r="A74" s="54">
        <v>52</v>
      </c>
      <c r="B74" s="51">
        <v>8529904900</v>
      </c>
      <c r="C74" s="55" t="s">
        <v>23</v>
      </c>
      <c r="D74" s="156" t="s">
        <v>43</v>
      </c>
      <c r="E74" s="163" t="s">
        <v>44</v>
      </c>
      <c r="F74" s="130">
        <v>88</v>
      </c>
      <c r="G74" s="235"/>
      <c r="H74" s="67">
        <v>51.919999999999995</v>
      </c>
      <c r="I74" s="67">
        <v>52.5</v>
      </c>
      <c r="J74" s="155">
        <v>22</v>
      </c>
      <c r="K74" s="56">
        <f t="shared" si="3"/>
        <v>1936</v>
      </c>
    </row>
    <row r="75" spans="1:11">
      <c r="A75" s="54">
        <v>53</v>
      </c>
      <c r="B75" s="51">
        <v>8529904900</v>
      </c>
      <c r="C75" s="55" t="s">
        <v>23</v>
      </c>
      <c r="D75" s="156" t="s">
        <v>45</v>
      </c>
      <c r="E75" s="163" t="s">
        <v>46</v>
      </c>
      <c r="F75" s="130">
        <v>88</v>
      </c>
      <c r="G75" s="235"/>
      <c r="H75" s="67">
        <v>51.919999999999995</v>
      </c>
      <c r="I75" s="67">
        <v>52.5</v>
      </c>
      <c r="J75" s="155">
        <v>22</v>
      </c>
      <c r="K75" s="56">
        <f t="shared" si="3"/>
        <v>1936</v>
      </c>
    </row>
    <row r="76" spans="1:11">
      <c r="A76" s="54">
        <v>54</v>
      </c>
      <c r="B76" s="50">
        <v>3923210000</v>
      </c>
      <c r="C76" s="55" t="s">
        <v>23</v>
      </c>
      <c r="D76" s="162" t="s">
        <v>47</v>
      </c>
      <c r="E76" s="167" t="s">
        <v>48</v>
      </c>
      <c r="F76" s="130">
        <v>88</v>
      </c>
      <c r="G76" s="235"/>
      <c r="H76" s="67">
        <v>13.2</v>
      </c>
      <c r="I76" s="67">
        <v>13.3</v>
      </c>
      <c r="J76" s="155">
        <v>4</v>
      </c>
      <c r="K76" s="56">
        <f t="shared" si="3"/>
        <v>352</v>
      </c>
    </row>
    <row r="77" spans="1:11">
      <c r="A77" s="54">
        <v>55</v>
      </c>
      <c r="B77" s="52">
        <v>3919900000</v>
      </c>
      <c r="C77" s="55" t="s">
        <v>23</v>
      </c>
      <c r="D77" s="158" t="s">
        <v>60</v>
      </c>
      <c r="E77" s="170" t="s">
        <v>55</v>
      </c>
      <c r="F77" s="130">
        <v>704</v>
      </c>
      <c r="G77" s="235"/>
      <c r="H77" s="67">
        <v>105.6</v>
      </c>
      <c r="I77" s="67">
        <v>106.1</v>
      </c>
      <c r="J77" s="155">
        <v>5</v>
      </c>
      <c r="K77" s="56">
        <f t="shared" si="3"/>
        <v>3520</v>
      </c>
    </row>
    <row r="78" spans="1:11">
      <c r="A78" s="236" t="s">
        <v>59</v>
      </c>
      <c r="B78" s="236"/>
      <c r="C78" s="236"/>
      <c r="D78" s="236"/>
      <c r="E78" s="236"/>
      <c r="F78" s="58">
        <f>SUM(F64:F77)</f>
        <v>2112</v>
      </c>
      <c r="G78" s="58">
        <f>SUM(G64:G77)</f>
        <v>88</v>
      </c>
      <c r="H78" s="70">
        <f>SUM(H64:H77)</f>
        <v>1815.0400000000002</v>
      </c>
      <c r="I78" s="70">
        <f>SUM(I64:I77)</f>
        <v>1819.6099999999997</v>
      </c>
      <c r="J78" s="136"/>
      <c r="K78" s="59">
        <f>SUM(K64:K77)</f>
        <v>105600</v>
      </c>
    </row>
    <row r="79" spans="1:11">
      <c r="A79" s="54"/>
      <c r="B79" s="209" t="s">
        <v>25</v>
      </c>
      <c r="C79" s="210"/>
      <c r="D79" s="210"/>
      <c r="E79" s="210"/>
      <c r="F79" s="64"/>
      <c r="G79" s="60"/>
      <c r="H79" s="60"/>
      <c r="I79" s="60"/>
      <c r="J79" s="61"/>
      <c r="K79" s="56">
        <v>48624.84</v>
      </c>
    </row>
    <row r="80" spans="1:11">
      <c r="A80" s="54"/>
      <c r="B80" s="204" t="s">
        <v>26</v>
      </c>
      <c r="C80" s="205"/>
      <c r="D80" s="206"/>
      <c r="E80" s="29"/>
      <c r="F80" s="62">
        <f>F31+F47+F62+F78</f>
        <v>8958</v>
      </c>
      <c r="G80" s="62">
        <f>G31+G49+G33+G64</f>
        <v>430</v>
      </c>
      <c r="H80" s="63">
        <f>H31+H47+H62+H78</f>
        <v>5912.1610000000001</v>
      </c>
      <c r="I80" s="63">
        <f>I31+I47+I62+I78</f>
        <v>5923.6600000000008</v>
      </c>
      <c r="J80" s="63"/>
      <c r="K80" s="63">
        <f>K31+K47+K62+K78+K79</f>
        <v>512224.83999999997</v>
      </c>
    </row>
    <row r="82" spans="2:11">
      <c r="B82" s="207" t="s">
        <v>54</v>
      </c>
      <c r="C82" s="207"/>
      <c r="D82" s="207"/>
      <c r="E82" s="207"/>
      <c r="F82" s="207"/>
      <c r="G82" s="207"/>
      <c r="H82" s="73"/>
      <c r="I82" s="73"/>
      <c r="J82" s="20"/>
      <c r="K82" s="20"/>
    </row>
    <row r="83" spans="2:11">
      <c r="B83" s="12" t="s">
        <v>52</v>
      </c>
      <c r="C83" s="17"/>
      <c r="D83" s="17"/>
      <c r="E83" s="73"/>
      <c r="F83" s="17"/>
      <c r="G83" s="20"/>
      <c r="H83" s="20"/>
      <c r="I83" s="36"/>
      <c r="J83" s="20"/>
      <c r="K83" s="36"/>
    </row>
    <row r="84" spans="2:11">
      <c r="B84" s="12" t="s">
        <v>53</v>
      </c>
      <c r="C84" s="73"/>
      <c r="D84" s="73"/>
      <c r="E84" s="73"/>
      <c r="F84" s="73"/>
      <c r="G84" s="73"/>
      <c r="H84" s="74"/>
      <c r="I84" s="74"/>
      <c r="J84" s="20"/>
      <c r="K84" s="20"/>
    </row>
    <row r="85" spans="2:11" ht="15" customHeight="1">
      <c r="B85" s="73"/>
      <c r="C85" s="12"/>
      <c r="D85" s="12"/>
      <c r="E85" s="12"/>
      <c r="F85" s="12"/>
      <c r="G85" s="75"/>
      <c r="H85" s="73"/>
      <c r="I85" s="73"/>
      <c r="J85" s="36"/>
      <c r="K85" s="36"/>
    </row>
    <row r="86" spans="2:11">
      <c r="B86" s="73"/>
      <c r="C86" s="12"/>
      <c r="D86" s="12"/>
      <c r="E86" s="12"/>
      <c r="F86" s="12"/>
      <c r="G86" s="75"/>
      <c r="H86" s="73"/>
      <c r="I86" s="73"/>
      <c r="J86" s="20"/>
      <c r="K86" s="20"/>
    </row>
    <row r="87" spans="2:11">
      <c r="B87" s="20"/>
      <c r="C87" s="17"/>
      <c r="D87" s="17"/>
      <c r="E87" s="76" t="s">
        <v>27</v>
      </c>
      <c r="F87" s="208" t="s">
        <v>28</v>
      </c>
      <c r="G87" s="208"/>
      <c r="H87" s="208"/>
      <c r="I87" s="73"/>
      <c r="J87" s="20"/>
      <c r="K87" s="20"/>
    </row>
    <row r="88" spans="2:11">
      <c r="B88" s="20"/>
      <c r="C88" s="17"/>
      <c r="D88" s="17"/>
      <c r="E88" s="17"/>
      <c r="F88" s="208"/>
      <c r="G88" s="208"/>
      <c r="H88" s="208"/>
      <c r="I88" s="73"/>
      <c r="J88" s="20"/>
      <c r="K88" s="20"/>
    </row>
    <row r="89" spans="2:11">
      <c r="B89" s="73"/>
      <c r="C89" s="73"/>
      <c r="D89" s="73"/>
      <c r="E89" s="73"/>
      <c r="F89" s="208"/>
      <c r="G89" s="208"/>
      <c r="H89" s="208"/>
      <c r="I89" s="73"/>
      <c r="J89" s="73"/>
      <c r="K89" s="73"/>
    </row>
    <row r="90" spans="2:11">
      <c r="B90" s="73"/>
      <c r="C90" s="73"/>
      <c r="D90" s="73"/>
      <c r="E90" s="73"/>
      <c r="F90" s="208"/>
      <c r="G90" s="208"/>
      <c r="H90" s="208"/>
      <c r="I90" s="73"/>
      <c r="J90" s="73"/>
      <c r="K90" s="73"/>
    </row>
    <row r="91" spans="2:11">
      <c r="B91" s="73"/>
      <c r="C91" s="73"/>
      <c r="D91" s="73"/>
      <c r="E91" s="73"/>
      <c r="F91" s="208"/>
      <c r="G91" s="208"/>
      <c r="H91" s="208"/>
      <c r="I91" s="73"/>
      <c r="J91" s="73"/>
      <c r="K91" s="73"/>
    </row>
  </sheetData>
  <mergeCells count="24">
    <mergeCell ref="B80:D80"/>
    <mergeCell ref="B82:G82"/>
    <mergeCell ref="F87:H91"/>
    <mergeCell ref="A63:K63"/>
    <mergeCell ref="G64:G77"/>
    <mergeCell ref="A78:E78"/>
    <mergeCell ref="B79:E79"/>
    <mergeCell ref="G33:G46"/>
    <mergeCell ref="A47:E47"/>
    <mergeCell ref="A48:K48"/>
    <mergeCell ref="G49:G61"/>
    <mergeCell ref="B62:E62"/>
    <mergeCell ref="A32:K32"/>
    <mergeCell ref="A1:K1"/>
    <mergeCell ref="B2:C2"/>
    <mergeCell ref="G2:H2"/>
    <mergeCell ref="J2:K2"/>
    <mergeCell ref="B5:F5"/>
    <mergeCell ref="C7:E7"/>
    <mergeCell ref="C8:E10"/>
    <mergeCell ref="G8:K10"/>
    <mergeCell ref="A16:K16"/>
    <mergeCell ref="G17:G30"/>
    <mergeCell ref="A31:E31"/>
  </mergeCells>
  <conditionalFormatting sqref="B2 G2">
    <cfRule type="containsBlanks" dxfId="111" priority="5">
      <formula>LEN(TRIM(B2))=0</formula>
    </cfRule>
  </conditionalFormatting>
  <conditionalFormatting sqref="C8:D8">
    <cfRule type="expression" dxfId="110" priority="6" stopIfTrue="1">
      <formula>LEN(TRIM(C8))=0</formula>
    </cfRule>
  </conditionalFormatting>
  <conditionalFormatting sqref="H17:J30 F17:F30">
    <cfRule type="expression" dxfId="109" priority="3" stopIfTrue="1">
      <formula>LEN(TRIM(F17))=0</formula>
    </cfRule>
  </conditionalFormatting>
  <conditionalFormatting sqref="G8">
    <cfRule type="expression" dxfId="108" priority="4" stopIfTrue="1">
      <formula>LEN(TRIM(G8))=0</formula>
    </cfRule>
  </conditionalFormatting>
  <conditionalFormatting sqref="J2:K2">
    <cfRule type="cellIs" dxfId="107" priority="7" operator="greaterThan">
      <formula>TODAY()</formula>
    </cfRule>
    <cfRule type="containsBlanks" dxfId="106" priority="8">
      <formula>LEN(TRIM(J2))=0</formula>
    </cfRule>
  </conditionalFormatting>
  <conditionalFormatting sqref="H33:J46 F33:F46">
    <cfRule type="expression" dxfId="105" priority="2" stopIfTrue="1">
      <formula>LEN(TRIM(F33))=0</formula>
    </cfRule>
  </conditionalFormatting>
  <conditionalFormatting sqref="H64:J77 F64:F77">
    <cfRule type="expression" dxfId="104" priority="1" stopIfTrue="1">
      <formula>LEN(TRIM(F64))=0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0"/>
  <sheetViews>
    <sheetView view="pageBreakPreview" topLeftCell="B25" zoomScaleNormal="100" zoomScaleSheetLayoutView="100" workbookViewId="0">
      <selection activeCell="B3" sqref="B3"/>
    </sheetView>
  </sheetViews>
  <sheetFormatPr defaultColWidth="9" defaultRowHeight="15"/>
  <cols>
    <col min="1" max="1" width="14.140625" style="1" customWidth="1"/>
    <col min="2" max="2" width="25.28515625" style="1" customWidth="1"/>
    <col min="3" max="3" width="27.140625" style="1" customWidth="1"/>
    <col min="4" max="4" width="38.42578125" style="1" customWidth="1"/>
    <col min="5" max="5" width="62.7109375" style="1" customWidth="1"/>
    <col min="6" max="6" width="12" style="1" customWidth="1"/>
    <col min="7" max="7" width="16.42578125" style="1" customWidth="1"/>
    <col min="8" max="8" width="15.42578125" style="1" customWidth="1"/>
    <col min="9" max="9" width="14.42578125" style="1" customWidth="1"/>
    <col min="10" max="10" width="15.42578125" style="1" customWidth="1"/>
    <col min="11" max="11" width="18.140625" style="1" customWidth="1"/>
    <col min="12" max="12" width="12" style="1" bestFit="1" customWidth="1"/>
    <col min="13" max="16384" width="9" style="1"/>
  </cols>
  <sheetData>
    <row r="1" spans="1:11" ht="27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2" customFormat="1" ht="30" customHeight="1">
      <c r="A2" s="3" t="s">
        <v>1</v>
      </c>
      <c r="B2" s="225" t="s">
        <v>303</v>
      </c>
      <c r="C2" s="225"/>
      <c r="D2" s="5"/>
      <c r="E2" s="6"/>
      <c r="F2" s="37" t="s">
        <v>2</v>
      </c>
      <c r="G2" s="226" t="s">
        <v>188</v>
      </c>
      <c r="H2" s="226"/>
      <c r="I2" s="38" t="s">
        <v>3</v>
      </c>
      <c r="J2" s="227">
        <v>45757</v>
      </c>
      <c r="K2" s="228"/>
    </row>
    <row r="3" spans="1:11">
      <c r="A3" s="7"/>
      <c r="B3" s="8"/>
      <c r="C3" s="9"/>
      <c r="D3" s="9"/>
      <c r="E3" s="10"/>
      <c r="F3" s="11"/>
      <c r="G3" s="12"/>
      <c r="H3" s="13"/>
      <c r="I3" s="20"/>
      <c r="J3" s="20"/>
      <c r="K3" s="31"/>
    </row>
    <row r="4" spans="1:11">
      <c r="A4" s="14"/>
      <c r="B4" s="8"/>
      <c r="C4" s="9"/>
      <c r="D4" s="9"/>
      <c r="E4" s="10"/>
      <c r="F4" s="11"/>
      <c r="G4" s="12"/>
      <c r="H4" s="13"/>
      <c r="I4" s="20"/>
      <c r="J4" s="20"/>
      <c r="K4" s="31"/>
    </row>
    <row r="5" spans="1:11" ht="45" customHeight="1">
      <c r="A5" s="68" t="s">
        <v>4</v>
      </c>
      <c r="B5" s="229" t="s">
        <v>64</v>
      </c>
      <c r="C5" s="229"/>
      <c r="D5" s="229"/>
      <c r="E5" s="229"/>
      <c r="F5" s="229"/>
      <c r="G5" s="12"/>
      <c r="H5" s="13"/>
      <c r="I5" s="20"/>
      <c r="J5" s="20"/>
      <c r="K5" s="31"/>
    </row>
    <row r="6" spans="1:11">
      <c r="A6" s="7"/>
      <c r="B6" s="8"/>
      <c r="C6" s="9"/>
      <c r="D6" s="9"/>
      <c r="E6" s="10"/>
      <c r="F6" s="11"/>
      <c r="G6" s="12"/>
      <c r="H6" s="13"/>
      <c r="I6" s="20"/>
      <c r="J6" s="20"/>
      <c r="K6" s="31"/>
    </row>
    <row r="7" spans="1:11" ht="63.75" customHeight="1">
      <c r="A7" s="69" t="s">
        <v>5</v>
      </c>
      <c r="B7" s="8"/>
      <c r="C7" s="220" t="s">
        <v>62</v>
      </c>
      <c r="D7" s="221"/>
      <c r="E7" s="221"/>
      <c r="F7" s="11"/>
      <c r="G7" s="12"/>
      <c r="H7" s="13"/>
      <c r="I7" s="20"/>
      <c r="J7" s="20"/>
      <c r="K7" s="31"/>
    </row>
    <row r="8" spans="1:11" ht="15" customHeight="1">
      <c r="A8" s="7" t="s">
        <v>6</v>
      </c>
      <c r="B8" s="15"/>
      <c r="C8" s="230" t="s">
        <v>63</v>
      </c>
      <c r="D8" s="230"/>
      <c r="E8" s="230"/>
      <c r="F8" s="8" t="s">
        <v>7</v>
      </c>
      <c r="G8" s="230" t="s">
        <v>61</v>
      </c>
      <c r="H8" s="230"/>
      <c r="I8" s="230"/>
      <c r="J8" s="230"/>
      <c r="K8" s="231"/>
    </row>
    <row r="9" spans="1:11" ht="54" customHeight="1">
      <c r="A9" s="7"/>
      <c r="B9" s="15"/>
      <c r="C9" s="230"/>
      <c r="D9" s="230"/>
      <c r="E9" s="230"/>
      <c r="F9" s="8" t="s">
        <v>8</v>
      </c>
      <c r="G9" s="230"/>
      <c r="H9" s="230"/>
      <c r="I9" s="230"/>
      <c r="J9" s="230"/>
      <c r="K9" s="231"/>
    </row>
    <row r="10" spans="1:11" ht="13.5" customHeight="1">
      <c r="A10" s="16"/>
      <c r="B10" s="15"/>
      <c r="C10" s="230"/>
      <c r="D10" s="230"/>
      <c r="E10" s="230"/>
      <c r="F10" s="17"/>
      <c r="G10" s="230"/>
      <c r="H10" s="230"/>
      <c r="I10" s="230"/>
      <c r="J10" s="230"/>
      <c r="K10" s="231"/>
    </row>
    <row r="11" spans="1:11">
      <c r="A11" s="18"/>
      <c r="B11" s="19"/>
      <c r="C11" s="19"/>
      <c r="D11" s="19"/>
      <c r="E11" s="19"/>
      <c r="F11" s="19"/>
      <c r="G11" s="20"/>
      <c r="H11" s="20"/>
      <c r="I11" s="19"/>
      <c r="J11" s="19"/>
      <c r="K11" s="32"/>
    </row>
    <row r="12" spans="1:11" ht="15.75" thickBot="1">
      <c r="A12" s="21" t="s">
        <v>9</v>
      </c>
      <c r="B12" s="22"/>
      <c r="C12" s="8" t="s">
        <v>10</v>
      </c>
      <c r="D12" s="8"/>
      <c r="E12" s="10" t="s">
        <v>101</v>
      </c>
      <c r="F12" s="23" t="s">
        <v>11</v>
      </c>
      <c r="G12" s="126"/>
      <c r="H12" s="8" t="s">
        <v>12</v>
      </c>
      <c r="I12" s="126"/>
      <c r="J12" s="12"/>
      <c r="K12" s="33"/>
    </row>
    <row r="13" spans="1:11" ht="22.5" customHeight="1" thickBot="1">
      <c r="A13" s="24" t="s">
        <v>102</v>
      </c>
      <c r="B13" s="22"/>
      <c r="C13" s="127" t="s">
        <v>206</v>
      </c>
      <c r="D13" s="25"/>
      <c r="E13" s="10"/>
      <c r="F13" s="26" t="s">
        <v>13</v>
      </c>
      <c r="G13" s="126"/>
      <c r="H13" s="8" t="s">
        <v>103</v>
      </c>
      <c r="I13" s="126"/>
      <c r="J13" s="12"/>
      <c r="K13" s="33"/>
    </row>
    <row r="14" spans="1:11">
      <c r="A14" s="16"/>
      <c r="B14" s="27"/>
      <c r="C14" s="28"/>
      <c r="D14" s="28"/>
      <c r="E14" s="20"/>
      <c r="F14" s="11"/>
      <c r="G14" s="12"/>
      <c r="H14" s="12"/>
      <c r="I14" s="12"/>
      <c r="J14" s="12"/>
      <c r="K14" s="33"/>
    </row>
    <row r="15" spans="1:11" ht="68.25" customHeight="1">
      <c r="A15" s="135" t="s">
        <v>14</v>
      </c>
      <c r="B15" s="135" t="s">
        <v>15</v>
      </c>
      <c r="C15" s="29" t="s">
        <v>16</v>
      </c>
      <c r="D15" s="135" t="s">
        <v>17</v>
      </c>
      <c r="E15" s="135" t="s">
        <v>18</v>
      </c>
      <c r="F15" s="135" t="s">
        <v>19</v>
      </c>
      <c r="G15" s="135" t="s">
        <v>20</v>
      </c>
      <c r="H15" s="135" t="s">
        <v>21</v>
      </c>
      <c r="I15" s="29" t="s">
        <v>22</v>
      </c>
      <c r="J15" s="34" t="s">
        <v>105</v>
      </c>
      <c r="K15" s="35" t="s">
        <v>104</v>
      </c>
    </row>
    <row r="16" spans="1:11" ht="18" customHeight="1">
      <c r="A16" s="232" t="s">
        <v>151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4"/>
    </row>
    <row r="17" spans="1:12" ht="15.75">
      <c r="A17" s="54">
        <v>1</v>
      </c>
      <c r="B17" s="47">
        <v>8524110029</v>
      </c>
      <c r="C17" s="55" t="s">
        <v>23</v>
      </c>
      <c r="D17" s="139" t="s">
        <v>154</v>
      </c>
      <c r="E17" s="140" t="s">
        <v>155</v>
      </c>
      <c r="F17" s="130">
        <v>232</v>
      </c>
      <c r="G17" s="235">
        <v>232</v>
      </c>
      <c r="H17" s="67">
        <v>1954.5</v>
      </c>
      <c r="I17" s="67">
        <v>1955.1</v>
      </c>
      <c r="J17" s="154">
        <v>733.8</v>
      </c>
      <c r="K17" s="56">
        <f>F17*J17</f>
        <v>170241.59999999998</v>
      </c>
      <c r="L17" s="174"/>
    </row>
    <row r="18" spans="1:12" ht="15.75">
      <c r="A18" s="54">
        <v>2</v>
      </c>
      <c r="B18" s="48">
        <v>4819100000</v>
      </c>
      <c r="C18" s="55" t="s">
        <v>23</v>
      </c>
      <c r="D18" s="141" t="s">
        <v>29</v>
      </c>
      <c r="E18" s="139" t="s">
        <v>30</v>
      </c>
      <c r="F18" s="130">
        <v>232</v>
      </c>
      <c r="G18" s="235"/>
      <c r="H18" s="67">
        <v>182.82</v>
      </c>
      <c r="I18" s="67">
        <v>182.82</v>
      </c>
      <c r="J18" s="155">
        <v>11</v>
      </c>
      <c r="K18" s="56">
        <f t="shared" ref="K18:K30" si="0">F18*J18</f>
        <v>2552</v>
      </c>
      <c r="L18" s="174"/>
    </row>
    <row r="19" spans="1:12" ht="15.75">
      <c r="A19" s="54">
        <v>3</v>
      </c>
      <c r="B19" s="49">
        <v>8544429009</v>
      </c>
      <c r="C19" s="55" t="s">
        <v>23</v>
      </c>
      <c r="D19" s="141" t="s">
        <v>50</v>
      </c>
      <c r="E19" s="139" t="s">
        <v>51</v>
      </c>
      <c r="F19" s="130">
        <v>232</v>
      </c>
      <c r="G19" s="235"/>
      <c r="H19" s="67">
        <v>0.69</v>
      </c>
      <c r="I19" s="67">
        <v>0.72</v>
      </c>
      <c r="J19" s="154">
        <v>6</v>
      </c>
      <c r="K19" s="56">
        <f t="shared" si="0"/>
        <v>1392</v>
      </c>
      <c r="L19" s="174"/>
    </row>
    <row r="20" spans="1:12" ht="15.75">
      <c r="A20" s="54">
        <v>4</v>
      </c>
      <c r="B20" s="49">
        <v>8518210000</v>
      </c>
      <c r="C20" s="55" t="s">
        <v>23</v>
      </c>
      <c r="D20" s="141" t="s">
        <v>49</v>
      </c>
      <c r="E20" s="142" t="s">
        <v>32</v>
      </c>
      <c r="F20" s="130">
        <v>464</v>
      </c>
      <c r="G20" s="235"/>
      <c r="H20" s="67">
        <v>68.31</v>
      </c>
      <c r="I20" s="67">
        <v>69.3</v>
      </c>
      <c r="J20" s="155">
        <v>7</v>
      </c>
      <c r="K20" s="56">
        <f t="shared" si="0"/>
        <v>3248</v>
      </c>
      <c r="L20" s="174"/>
    </row>
    <row r="21" spans="1:12" ht="15.75">
      <c r="A21" s="54">
        <v>5</v>
      </c>
      <c r="B21" s="50">
        <v>8544429009</v>
      </c>
      <c r="C21" s="55" t="s">
        <v>23</v>
      </c>
      <c r="D21" s="139" t="s">
        <v>33</v>
      </c>
      <c r="E21" s="139" t="s">
        <v>34</v>
      </c>
      <c r="F21" s="130">
        <v>232</v>
      </c>
      <c r="G21" s="235"/>
      <c r="H21" s="67">
        <v>0.53</v>
      </c>
      <c r="I21" s="67">
        <v>0.66</v>
      </c>
      <c r="J21" s="155">
        <v>2</v>
      </c>
      <c r="K21" s="56">
        <f t="shared" si="0"/>
        <v>464</v>
      </c>
      <c r="L21" s="174"/>
    </row>
    <row r="22" spans="1:12" ht="15.75">
      <c r="A22" s="54">
        <v>6</v>
      </c>
      <c r="B22" s="41">
        <v>8537109800</v>
      </c>
      <c r="C22" s="55" t="s">
        <v>23</v>
      </c>
      <c r="D22" s="141" t="s">
        <v>35</v>
      </c>
      <c r="E22" s="142" t="s">
        <v>36</v>
      </c>
      <c r="F22" s="130">
        <v>232</v>
      </c>
      <c r="G22" s="235"/>
      <c r="H22" s="67">
        <v>1.4</v>
      </c>
      <c r="I22" s="67">
        <v>1.5</v>
      </c>
      <c r="J22" s="155">
        <v>8</v>
      </c>
      <c r="K22" s="56">
        <f t="shared" si="0"/>
        <v>1856</v>
      </c>
      <c r="L22" s="174"/>
    </row>
    <row r="23" spans="1:12" ht="15.75">
      <c r="A23" s="54">
        <v>7</v>
      </c>
      <c r="B23" s="50">
        <v>8544429009</v>
      </c>
      <c r="C23" s="55" t="s">
        <v>23</v>
      </c>
      <c r="D23" s="139" t="s">
        <v>37</v>
      </c>
      <c r="E23" s="142" t="s">
        <v>38</v>
      </c>
      <c r="F23" s="130">
        <v>232</v>
      </c>
      <c r="G23" s="235"/>
      <c r="H23" s="67">
        <v>0.53</v>
      </c>
      <c r="I23" s="67">
        <v>0.61</v>
      </c>
      <c r="J23" s="155">
        <v>2</v>
      </c>
      <c r="K23" s="56">
        <f t="shared" si="0"/>
        <v>464</v>
      </c>
      <c r="L23" s="174"/>
    </row>
    <row r="24" spans="1:12" ht="15.75">
      <c r="A24" s="54">
        <v>8</v>
      </c>
      <c r="B24" s="50">
        <v>8544429009</v>
      </c>
      <c r="C24" s="55" t="s">
        <v>23</v>
      </c>
      <c r="D24" s="141" t="s">
        <v>39</v>
      </c>
      <c r="E24" s="142" t="s">
        <v>24</v>
      </c>
      <c r="F24" s="130">
        <v>232</v>
      </c>
      <c r="G24" s="235"/>
      <c r="H24" s="67">
        <v>0.69</v>
      </c>
      <c r="I24" s="67">
        <v>0.75</v>
      </c>
      <c r="J24" s="155">
        <v>1</v>
      </c>
      <c r="K24" s="56">
        <f t="shared" si="0"/>
        <v>232</v>
      </c>
      <c r="L24" s="174"/>
    </row>
    <row r="25" spans="1:12" ht="15.75">
      <c r="A25" s="54">
        <v>9</v>
      </c>
      <c r="B25" s="50">
        <v>7616999008</v>
      </c>
      <c r="C25" s="55" t="s">
        <v>23</v>
      </c>
      <c r="D25" s="139" t="s">
        <v>156</v>
      </c>
      <c r="E25" s="143" t="s">
        <v>157</v>
      </c>
      <c r="F25" s="130">
        <v>464</v>
      </c>
      <c r="G25" s="235"/>
      <c r="H25" s="67">
        <v>36.4</v>
      </c>
      <c r="I25" s="67">
        <v>36.6</v>
      </c>
      <c r="J25" s="155">
        <v>9</v>
      </c>
      <c r="K25" s="56">
        <f t="shared" si="0"/>
        <v>4176</v>
      </c>
      <c r="L25" s="174"/>
    </row>
    <row r="26" spans="1:12" ht="15.75">
      <c r="A26" s="54">
        <v>10</v>
      </c>
      <c r="B26" s="50">
        <v>8302500000</v>
      </c>
      <c r="C26" s="55" t="s">
        <v>23</v>
      </c>
      <c r="D26" s="144" t="s">
        <v>158</v>
      </c>
      <c r="E26" s="142" t="s">
        <v>159</v>
      </c>
      <c r="F26" s="130">
        <v>464</v>
      </c>
      <c r="G26" s="235"/>
      <c r="H26" s="67">
        <v>6.2</v>
      </c>
      <c r="I26" s="67">
        <v>6.3</v>
      </c>
      <c r="J26" s="155">
        <v>8</v>
      </c>
      <c r="K26" s="56">
        <f t="shared" si="0"/>
        <v>3712</v>
      </c>
      <c r="L26" s="174"/>
    </row>
    <row r="27" spans="1:12" ht="15.75">
      <c r="A27" s="54">
        <v>11</v>
      </c>
      <c r="B27" s="51">
        <v>8529904900</v>
      </c>
      <c r="C27" s="55" t="s">
        <v>23</v>
      </c>
      <c r="D27" s="139" t="s">
        <v>43</v>
      </c>
      <c r="E27" s="145" t="s">
        <v>44</v>
      </c>
      <c r="F27" s="130">
        <v>232</v>
      </c>
      <c r="G27" s="235"/>
      <c r="H27" s="67">
        <v>29.6</v>
      </c>
      <c r="I27" s="67">
        <v>30.2</v>
      </c>
      <c r="J27" s="155">
        <v>12</v>
      </c>
      <c r="K27" s="56">
        <f t="shared" si="0"/>
        <v>2784</v>
      </c>
      <c r="L27" s="174"/>
    </row>
    <row r="28" spans="1:12" ht="15.75">
      <c r="A28" s="54">
        <v>12</v>
      </c>
      <c r="B28" s="51">
        <v>8529904900</v>
      </c>
      <c r="C28" s="55" t="s">
        <v>23</v>
      </c>
      <c r="D28" s="139" t="s">
        <v>45</v>
      </c>
      <c r="E28" s="145" t="s">
        <v>46</v>
      </c>
      <c r="F28" s="130">
        <v>232</v>
      </c>
      <c r="G28" s="235"/>
      <c r="H28" s="67">
        <v>29.6</v>
      </c>
      <c r="I28" s="67">
        <v>30.2</v>
      </c>
      <c r="J28" s="155">
        <v>12</v>
      </c>
      <c r="K28" s="56">
        <f t="shared" si="0"/>
        <v>2784</v>
      </c>
      <c r="L28" s="174"/>
    </row>
    <row r="29" spans="1:12" ht="15.75">
      <c r="A29" s="54">
        <v>13</v>
      </c>
      <c r="B29" s="50">
        <v>3923210000</v>
      </c>
      <c r="C29" s="55" t="s">
        <v>23</v>
      </c>
      <c r="D29" s="141" t="s">
        <v>47</v>
      </c>
      <c r="E29" s="146" t="s">
        <v>48</v>
      </c>
      <c r="F29" s="130">
        <v>232</v>
      </c>
      <c r="G29" s="235"/>
      <c r="H29" s="67">
        <v>0.36</v>
      </c>
      <c r="I29" s="67">
        <v>0.4</v>
      </c>
      <c r="J29" s="155">
        <v>1</v>
      </c>
      <c r="K29" s="56">
        <f t="shared" si="0"/>
        <v>232</v>
      </c>
      <c r="L29" s="174"/>
    </row>
    <row r="30" spans="1:12" ht="15.75">
      <c r="A30" s="54">
        <v>14</v>
      </c>
      <c r="B30" s="52">
        <v>3919900000</v>
      </c>
      <c r="C30" s="55" t="s">
        <v>23</v>
      </c>
      <c r="D30" s="141" t="s">
        <v>60</v>
      </c>
      <c r="E30" s="139" t="s">
        <v>55</v>
      </c>
      <c r="F30" s="130">
        <v>928</v>
      </c>
      <c r="G30" s="235"/>
      <c r="H30" s="67">
        <v>54.6</v>
      </c>
      <c r="I30" s="67">
        <v>55.4</v>
      </c>
      <c r="J30" s="155">
        <v>3.3</v>
      </c>
      <c r="K30" s="56">
        <f t="shared" si="0"/>
        <v>3062.3999999999996</v>
      </c>
      <c r="L30" s="174"/>
    </row>
    <row r="31" spans="1:12">
      <c r="A31" s="236" t="s">
        <v>59</v>
      </c>
      <c r="B31" s="236"/>
      <c r="C31" s="236"/>
      <c r="D31" s="236"/>
      <c r="E31" s="236"/>
      <c r="F31" s="58">
        <f>SUM(F17:F30)</f>
        <v>4640</v>
      </c>
      <c r="G31" s="58">
        <f>SUM(G17:G30)</f>
        <v>232</v>
      </c>
      <c r="H31" s="70">
        <f>SUM(H17:H30)</f>
        <v>2366.2300000000005</v>
      </c>
      <c r="I31" s="70">
        <f>SUM(I17:I30)</f>
        <v>2370.56</v>
      </c>
      <c r="J31" s="136"/>
      <c r="K31" s="59">
        <f>SUM(K17:K30)</f>
        <v>197199.99999999997</v>
      </c>
      <c r="L31" s="174"/>
    </row>
    <row r="32" spans="1:12" ht="18" customHeight="1">
      <c r="A32" s="255" t="s">
        <v>135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7"/>
      <c r="L32" s="174"/>
    </row>
    <row r="33" spans="1:12">
      <c r="A33" s="54">
        <v>15</v>
      </c>
      <c r="B33" s="47">
        <v>8524110029</v>
      </c>
      <c r="C33" s="55" t="s">
        <v>23</v>
      </c>
      <c r="D33" s="168" t="s">
        <v>186</v>
      </c>
      <c r="E33" s="169" t="s">
        <v>187</v>
      </c>
      <c r="F33" s="130">
        <v>196</v>
      </c>
      <c r="G33" s="235">
        <v>196</v>
      </c>
      <c r="H33" s="67">
        <v>2280.84</v>
      </c>
      <c r="I33" s="67">
        <v>2280.94</v>
      </c>
      <c r="J33" s="171">
        <v>951.1</v>
      </c>
      <c r="K33" s="56">
        <f>F33*J33</f>
        <v>186415.6</v>
      </c>
      <c r="L33" s="174"/>
    </row>
    <row r="34" spans="1:12">
      <c r="A34" s="54">
        <v>16</v>
      </c>
      <c r="B34" s="48">
        <v>4819100000</v>
      </c>
      <c r="C34" s="55" t="s">
        <v>23</v>
      </c>
      <c r="D34" s="158" t="s">
        <v>29</v>
      </c>
      <c r="E34" s="156" t="s">
        <v>30</v>
      </c>
      <c r="F34" s="130">
        <v>196</v>
      </c>
      <c r="G34" s="235"/>
      <c r="H34" s="67">
        <v>660</v>
      </c>
      <c r="I34" s="67">
        <v>660</v>
      </c>
      <c r="J34" s="155">
        <v>29</v>
      </c>
      <c r="K34" s="56">
        <f t="shared" ref="K34:K46" si="1">F34*J34</f>
        <v>5684</v>
      </c>
      <c r="L34" s="174"/>
    </row>
    <row r="35" spans="1:12">
      <c r="A35" s="54">
        <v>17</v>
      </c>
      <c r="B35" s="49">
        <v>8544429009</v>
      </c>
      <c r="C35" s="55" t="s">
        <v>23</v>
      </c>
      <c r="D35" s="158" t="s">
        <v>50</v>
      </c>
      <c r="E35" s="156" t="s">
        <v>51</v>
      </c>
      <c r="F35" s="130">
        <v>196</v>
      </c>
      <c r="G35" s="235"/>
      <c r="H35" s="67">
        <v>0.7</v>
      </c>
      <c r="I35" s="67">
        <v>0.8</v>
      </c>
      <c r="J35" s="154">
        <v>8</v>
      </c>
      <c r="K35" s="56">
        <f t="shared" si="1"/>
        <v>1568</v>
      </c>
      <c r="L35" s="174"/>
    </row>
    <row r="36" spans="1:12">
      <c r="A36" s="54">
        <v>18</v>
      </c>
      <c r="B36" s="49">
        <v>8518210000</v>
      </c>
      <c r="C36" s="55" t="s">
        <v>23</v>
      </c>
      <c r="D36" s="158" t="s">
        <v>49</v>
      </c>
      <c r="E36" s="159" t="s">
        <v>32</v>
      </c>
      <c r="F36" s="130">
        <v>392</v>
      </c>
      <c r="G36" s="235"/>
      <c r="H36" s="67">
        <v>52.8</v>
      </c>
      <c r="I36" s="67">
        <v>54.2</v>
      </c>
      <c r="J36" s="155">
        <v>25.95</v>
      </c>
      <c r="K36" s="56">
        <f t="shared" si="1"/>
        <v>10172.4</v>
      </c>
      <c r="L36" s="174"/>
    </row>
    <row r="37" spans="1:12">
      <c r="A37" s="54">
        <v>19</v>
      </c>
      <c r="B37" s="50">
        <v>8544429009</v>
      </c>
      <c r="C37" s="55" t="s">
        <v>23</v>
      </c>
      <c r="D37" s="156" t="s">
        <v>33</v>
      </c>
      <c r="E37" s="156" t="s">
        <v>34</v>
      </c>
      <c r="F37" s="130">
        <v>196</v>
      </c>
      <c r="G37" s="235"/>
      <c r="H37" s="67">
        <v>5.2799999999999994</v>
      </c>
      <c r="I37" s="67">
        <v>5.4</v>
      </c>
      <c r="J37" s="155">
        <v>3</v>
      </c>
      <c r="K37" s="56">
        <f t="shared" si="1"/>
        <v>588</v>
      </c>
      <c r="L37" s="174"/>
    </row>
    <row r="38" spans="1:12">
      <c r="A38" s="54">
        <v>20</v>
      </c>
      <c r="B38" s="41">
        <v>8537109800</v>
      </c>
      <c r="C38" s="55" t="s">
        <v>23</v>
      </c>
      <c r="D38" s="158" t="s">
        <v>35</v>
      </c>
      <c r="E38" s="159" t="s">
        <v>36</v>
      </c>
      <c r="F38" s="130">
        <v>196</v>
      </c>
      <c r="G38" s="235"/>
      <c r="H38" s="67">
        <v>0.86</v>
      </c>
      <c r="I38" s="67">
        <v>1</v>
      </c>
      <c r="J38" s="155">
        <v>10</v>
      </c>
      <c r="K38" s="56">
        <f t="shared" si="1"/>
        <v>1960</v>
      </c>
      <c r="L38" s="174"/>
    </row>
    <row r="39" spans="1:12">
      <c r="A39" s="54">
        <v>21</v>
      </c>
      <c r="B39" s="50">
        <v>8544429009</v>
      </c>
      <c r="C39" s="55" t="s">
        <v>23</v>
      </c>
      <c r="D39" s="156" t="s">
        <v>37</v>
      </c>
      <c r="E39" s="159" t="s">
        <v>38</v>
      </c>
      <c r="F39" s="130">
        <v>196</v>
      </c>
      <c r="G39" s="235"/>
      <c r="H39" s="67">
        <v>1.6</v>
      </c>
      <c r="I39" s="67">
        <v>1.7</v>
      </c>
      <c r="J39" s="155">
        <v>3</v>
      </c>
      <c r="K39" s="56">
        <f t="shared" si="1"/>
        <v>588</v>
      </c>
      <c r="L39" s="174"/>
    </row>
    <row r="40" spans="1:12">
      <c r="A40" s="54">
        <v>22</v>
      </c>
      <c r="B40" s="50">
        <v>8544429009</v>
      </c>
      <c r="C40" s="55" t="s">
        <v>23</v>
      </c>
      <c r="D40" s="158" t="s">
        <v>39</v>
      </c>
      <c r="E40" s="159" t="s">
        <v>24</v>
      </c>
      <c r="F40" s="130">
        <v>196</v>
      </c>
      <c r="G40" s="235"/>
      <c r="H40" s="67">
        <v>0.53</v>
      </c>
      <c r="I40" s="67">
        <v>0.64</v>
      </c>
      <c r="J40" s="155">
        <v>2</v>
      </c>
      <c r="K40" s="56">
        <f t="shared" si="1"/>
        <v>392</v>
      </c>
      <c r="L40" s="174"/>
    </row>
    <row r="41" spans="1:12">
      <c r="A41" s="54">
        <v>23</v>
      </c>
      <c r="B41" s="50">
        <v>7616999008</v>
      </c>
      <c r="C41" s="55" t="s">
        <v>23</v>
      </c>
      <c r="D41" s="158" t="s">
        <v>107</v>
      </c>
      <c r="E41" s="161" t="s">
        <v>157</v>
      </c>
      <c r="F41" s="130">
        <v>392</v>
      </c>
      <c r="G41" s="235"/>
      <c r="H41" s="67">
        <v>59.8</v>
      </c>
      <c r="I41" s="67">
        <v>60.2</v>
      </c>
      <c r="J41" s="154">
        <v>15</v>
      </c>
      <c r="K41" s="56">
        <f t="shared" si="1"/>
        <v>5880</v>
      </c>
      <c r="L41" s="174"/>
    </row>
    <row r="42" spans="1:12">
      <c r="A42" s="54">
        <v>24</v>
      </c>
      <c r="B42" s="50">
        <v>8302500000</v>
      </c>
      <c r="C42" s="55" t="s">
        <v>23</v>
      </c>
      <c r="D42" s="162" t="s">
        <v>158</v>
      </c>
      <c r="E42" s="159" t="s">
        <v>159</v>
      </c>
      <c r="F42" s="130">
        <v>392</v>
      </c>
      <c r="G42" s="235"/>
      <c r="H42" s="67">
        <v>6.6</v>
      </c>
      <c r="I42" s="67">
        <v>6.8</v>
      </c>
      <c r="J42" s="155">
        <v>12</v>
      </c>
      <c r="K42" s="56">
        <f t="shared" si="1"/>
        <v>4704</v>
      </c>
      <c r="L42" s="174"/>
    </row>
    <row r="43" spans="1:12">
      <c r="A43" s="54">
        <v>25</v>
      </c>
      <c r="B43" s="51">
        <v>8529904900</v>
      </c>
      <c r="C43" s="55" t="s">
        <v>23</v>
      </c>
      <c r="D43" s="156" t="s">
        <v>43</v>
      </c>
      <c r="E43" s="163" t="s">
        <v>44</v>
      </c>
      <c r="F43" s="130">
        <v>196</v>
      </c>
      <c r="G43" s="235"/>
      <c r="H43" s="67">
        <v>103.83999999999999</v>
      </c>
      <c r="I43" s="67">
        <v>105</v>
      </c>
      <c r="J43" s="155">
        <v>22</v>
      </c>
      <c r="K43" s="56">
        <f t="shared" si="1"/>
        <v>4312</v>
      </c>
      <c r="L43" s="174"/>
    </row>
    <row r="44" spans="1:12">
      <c r="A44" s="54">
        <v>26</v>
      </c>
      <c r="B44" s="51">
        <v>8529904900</v>
      </c>
      <c r="C44" s="55" t="s">
        <v>23</v>
      </c>
      <c r="D44" s="156" t="s">
        <v>45</v>
      </c>
      <c r="E44" s="163" t="s">
        <v>46</v>
      </c>
      <c r="F44" s="130">
        <v>196</v>
      </c>
      <c r="G44" s="235"/>
      <c r="H44" s="67">
        <v>103.83999999999999</v>
      </c>
      <c r="I44" s="67">
        <v>105</v>
      </c>
      <c r="J44" s="155">
        <v>22</v>
      </c>
      <c r="K44" s="56">
        <f t="shared" si="1"/>
        <v>4312</v>
      </c>
      <c r="L44" s="174"/>
    </row>
    <row r="45" spans="1:12">
      <c r="A45" s="54">
        <v>27</v>
      </c>
      <c r="B45" s="50">
        <v>3923210000</v>
      </c>
      <c r="C45" s="55" t="s">
        <v>23</v>
      </c>
      <c r="D45" s="162" t="s">
        <v>47</v>
      </c>
      <c r="E45" s="167" t="s">
        <v>48</v>
      </c>
      <c r="F45" s="130">
        <v>196</v>
      </c>
      <c r="G45" s="235"/>
      <c r="H45" s="67">
        <v>26.4</v>
      </c>
      <c r="I45" s="67">
        <v>26.6</v>
      </c>
      <c r="J45" s="155">
        <v>4</v>
      </c>
      <c r="K45" s="56">
        <f t="shared" si="1"/>
        <v>784</v>
      </c>
      <c r="L45" s="174"/>
    </row>
    <row r="46" spans="1:12">
      <c r="A46" s="54">
        <v>28</v>
      </c>
      <c r="B46" s="52">
        <v>3919900000</v>
      </c>
      <c r="C46" s="55" t="s">
        <v>23</v>
      </c>
      <c r="D46" s="158" t="s">
        <v>60</v>
      </c>
      <c r="E46" s="170" t="s">
        <v>55</v>
      </c>
      <c r="F46" s="130">
        <v>1568</v>
      </c>
      <c r="G46" s="235"/>
      <c r="H46" s="67">
        <v>211.2</v>
      </c>
      <c r="I46" s="67">
        <v>212.2</v>
      </c>
      <c r="J46" s="155">
        <v>5</v>
      </c>
      <c r="K46" s="56">
        <f t="shared" si="1"/>
        <v>7840</v>
      </c>
      <c r="L46" s="174"/>
    </row>
    <row r="47" spans="1:12">
      <c r="A47" s="236" t="s">
        <v>59</v>
      </c>
      <c r="B47" s="236"/>
      <c r="C47" s="236"/>
      <c r="D47" s="236"/>
      <c r="E47" s="236"/>
      <c r="F47" s="58">
        <f>SUM(F33:F46)</f>
        <v>4704</v>
      </c>
      <c r="G47" s="58">
        <f>SUM(G33:G46)</f>
        <v>196</v>
      </c>
      <c r="H47" s="70">
        <f>SUM(H33:H46)</f>
        <v>3514.2900000000009</v>
      </c>
      <c r="I47" s="70">
        <f>SUM(I33:I46)</f>
        <v>3520.4799999999996</v>
      </c>
      <c r="J47" s="136"/>
      <c r="K47" s="59">
        <f>SUM(K33:K46)</f>
        <v>235200</v>
      </c>
      <c r="L47" s="174"/>
    </row>
    <row r="48" spans="1:12">
      <c r="A48" s="54"/>
      <c r="B48" s="209" t="s">
        <v>25</v>
      </c>
      <c r="C48" s="210"/>
      <c r="D48" s="210"/>
      <c r="E48" s="210"/>
      <c r="F48" s="64"/>
      <c r="G48" s="60"/>
      <c r="H48" s="60"/>
      <c r="I48" s="60"/>
      <c r="J48" s="61"/>
      <c r="K48" s="56">
        <v>48624.84</v>
      </c>
    </row>
    <row r="49" spans="1:11">
      <c r="A49" s="54"/>
      <c r="B49" s="204" t="s">
        <v>26</v>
      </c>
      <c r="C49" s="205"/>
      <c r="D49" s="206"/>
      <c r="E49" s="29"/>
      <c r="F49" s="62">
        <f>F31+F47</f>
        <v>9344</v>
      </c>
      <c r="G49" s="62">
        <f>G31+G33</f>
        <v>428</v>
      </c>
      <c r="H49" s="63">
        <f>H31+H47</f>
        <v>5880.5200000000013</v>
      </c>
      <c r="I49" s="63">
        <f>I31+I47</f>
        <v>5891.0399999999991</v>
      </c>
      <c r="J49" s="63"/>
      <c r="K49" s="63">
        <f>K31+K48+K47</f>
        <v>481024.83999999997</v>
      </c>
    </row>
    <row r="51" spans="1:11">
      <c r="B51" s="207" t="s">
        <v>54</v>
      </c>
      <c r="C51" s="207"/>
      <c r="D51" s="207"/>
      <c r="E51" s="207"/>
      <c r="F51" s="207"/>
      <c r="G51" s="207"/>
      <c r="H51" s="73"/>
      <c r="I51" s="73"/>
      <c r="J51" s="20"/>
      <c r="K51" s="20"/>
    </row>
    <row r="52" spans="1:11">
      <c r="B52" s="12" t="s">
        <v>52</v>
      </c>
      <c r="C52" s="17"/>
      <c r="D52" s="17"/>
      <c r="E52" s="73"/>
      <c r="F52" s="17"/>
      <c r="G52" s="20"/>
      <c r="H52" s="20"/>
      <c r="I52" s="36"/>
      <c r="J52" s="20"/>
      <c r="K52" s="36"/>
    </row>
    <row r="53" spans="1:11">
      <c r="B53" s="12" t="s">
        <v>53</v>
      </c>
      <c r="C53" s="73"/>
      <c r="D53" s="73"/>
      <c r="E53" s="73"/>
      <c r="F53" s="73"/>
      <c r="G53" s="73"/>
      <c r="H53" s="74"/>
      <c r="I53" s="74"/>
      <c r="J53" s="20"/>
      <c r="K53" s="20"/>
    </row>
    <row r="54" spans="1:11" ht="15" customHeight="1">
      <c r="B54" s="73"/>
      <c r="C54" s="12"/>
      <c r="D54" s="12"/>
      <c r="E54" s="12"/>
      <c r="F54" s="12"/>
      <c r="G54" s="75"/>
      <c r="H54" s="73"/>
      <c r="I54" s="73"/>
      <c r="J54" s="36"/>
      <c r="K54" s="36"/>
    </row>
    <row r="55" spans="1:11">
      <c r="B55" s="73"/>
      <c r="C55" s="12"/>
      <c r="D55" s="12"/>
      <c r="E55" s="12"/>
      <c r="F55" s="12"/>
      <c r="G55" s="75"/>
      <c r="H55" s="73"/>
      <c r="I55" s="73"/>
      <c r="J55" s="20"/>
      <c r="K55" s="20"/>
    </row>
    <row r="56" spans="1:11">
      <c r="B56" s="20"/>
      <c r="C56" s="17"/>
      <c r="D56" s="17"/>
      <c r="E56" s="76" t="s">
        <v>27</v>
      </c>
      <c r="F56" s="208" t="s">
        <v>28</v>
      </c>
      <c r="G56" s="208"/>
      <c r="H56" s="208"/>
      <c r="I56" s="73"/>
      <c r="J56" s="20"/>
      <c r="K56" s="20"/>
    </row>
    <row r="57" spans="1:11">
      <c r="B57" s="20"/>
      <c r="C57" s="17"/>
      <c r="D57" s="17"/>
      <c r="E57" s="17"/>
      <c r="F57" s="208"/>
      <c r="G57" s="208"/>
      <c r="H57" s="208"/>
      <c r="I57" s="73"/>
      <c r="J57" s="20"/>
      <c r="K57" s="20"/>
    </row>
    <row r="58" spans="1:11">
      <c r="B58" s="73"/>
      <c r="C58" s="73"/>
      <c r="D58" s="73"/>
      <c r="E58" s="73"/>
      <c r="F58" s="208"/>
      <c r="G58" s="208"/>
      <c r="H58" s="208"/>
      <c r="I58" s="73"/>
      <c r="J58" s="73"/>
      <c r="K58" s="73"/>
    </row>
    <row r="59" spans="1:11">
      <c r="B59" s="73"/>
      <c r="C59" s="73"/>
      <c r="D59" s="73"/>
      <c r="E59" s="73"/>
      <c r="F59" s="208"/>
      <c r="G59" s="208"/>
      <c r="H59" s="208"/>
      <c r="I59" s="73"/>
      <c r="J59" s="73"/>
      <c r="K59" s="73"/>
    </row>
    <row r="60" spans="1:11">
      <c r="B60" s="73"/>
      <c r="C60" s="73"/>
      <c r="D60" s="73"/>
      <c r="E60" s="73"/>
      <c r="F60" s="208"/>
      <c r="G60" s="208"/>
      <c r="H60" s="208"/>
      <c r="I60" s="73"/>
      <c r="J60" s="73"/>
      <c r="K60" s="73"/>
    </row>
  </sheetData>
  <mergeCells count="18">
    <mergeCell ref="F56:H60"/>
    <mergeCell ref="A32:K32"/>
    <mergeCell ref="C8:E10"/>
    <mergeCell ref="G8:K10"/>
    <mergeCell ref="A16:K16"/>
    <mergeCell ref="G17:G30"/>
    <mergeCell ref="A31:E31"/>
    <mergeCell ref="G33:G46"/>
    <mergeCell ref="A47:E47"/>
    <mergeCell ref="B48:E48"/>
    <mergeCell ref="B49:D49"/>
    <mergeCell ref="B51:G51"/>
    <mergeCell ref="C7:E7"/>
    <mergeCell ref="A1:K1"/>
    <mergeCell ref="B2:C2"/>
    <mergeCell ref="G2:H2"/>
    <mergeCell ref="J2:K2"/>
    <mergeCell ref="B5:F5"/>
  </mergeCells>
  <conditionalFormatting sqref="B2 G2">
    <cfRule type="containsBlanks" dxfId="103" priority="5">
      <formula>LEN(TRIM(B2))=0</formula>
    </cfRule>
  </conditionalFormatting>
  <conditionalFormatting sqref="C8:D8">
    <cfRule type="expression" dxfId="102" priority="6" stopIfTrue="1">
      <formula>LEN(TRIM(C8))=0</formula>
    </cfRule>
  </conditionalFormatting>
  <conditionalFormatting sqref="H17:J30 F17:F30">
    <cfRule type="expression" dxfId="101" priority="3" stopIfTrue="1">
      <formula>LEN(TRIM(F17))=0</formula>
    </cfRule>
  </conditionalFormatting>
  <conditionalFormatting sqref="G8">
    <cfRule type="expression" dxfId="100" priority="4" stopIfTrue="1">
      <formula>LEN(TRIM(G8))=0</formula>
    </cfRule>
  </conditionalFormatting>
  <conditionalFormatting sqref="J2:K2">
    <cfRule type="cellIs" dxfId="99" priority="7" operator="greaterThan">
      <formula>TODAY()</formula>
    </cfRule>
    <cfRule type="containsBlanks" dxfId="98" priority="8">
      <formula>LEN(TRIM(J2))=0</formula>
    </cfRule>
  </conditionalFormatting>
  <conditionalFormatting sqref="H33:J46 F33:F46">
    <cfRule type="expression" dxfId="97" priority="1" stopIfTrue="1">
      <formula>LEN(TRIM(F33))=0</formula>
    </cfRule>
  </conditionalFormatting>
  <pageMargins left="0.23622047244094491" right="0.23622047244094491" top="0.19685039370078741" bottom="0.19685039370078741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</vt:i4>
      </vt:variant>
    </vt:vector>
  </HeadingPairs>
  <TitlesOfParts>
    <vt:vector size="28" baseType="lpstr">
      <vt:lpstr>1 - HNKU6296143</vt:lpstr>
      <vt:lpstr>2 - HNKU6096818</vt:lpstr>
      <vt:lpstr>3 - HNKU6131565</vt:lpstr>
      <vt:lpstr>4 - HNKU6361444</vt:lpstr>
      <vt:lpstr>5 - HNKU6369091</vt:lpstr>
      <vt:lpstr>6 - HNKU6359236</vt:lpstr>
      <vt:lpstr>7 - HNKU6226207</vt:lpstr>
      <vt:lpstr>8 - WIKU5203053</vt:lpstr>
      <vt:lpstr>9 - HNKU6226260</vt:lpstr>
      <vt:lpstr>10 - HNKU6355713</vt:lpstr>
      <vt:lpstr>11 - HNKU6368670</vt:lpstr>
      <vt:lpstr>12 - HNKU6237412</vt:lpstr>
      <vt:lpstr>13-HNKU6338906</vt:lpstr>
      <vt:lpstr>14-HNKU6320548</vt:lpstr>
      <vt:lpstr>15-HNKU6357552</vt:lpstr>
      <vt:lpstr>16-HNKU6354234</vt:lpstr>
      <vt:lpstr>17-HNKU6354213</vt:lpstr>
      <vt:lpstr>18-WIKU5208435</vt:lpstr>
      <vt:lpstr>19-HNKU6267464</vt:lpstr>
      <vt:lpstr>20-WIKU5270447</vt:lpstr>
      <vt:lpstr>21-HNKU6313615</vt:lpstr>
      <vt:lpstr>22-HNKU6236648</vt:lpstr>
      <vt:lpstr>23-WIKU5279594</vt:lpstr>
      <vt:lpstr>24-HNKU6242960</vt:lpstr>
      <vt:lpstr>24a-HNKU6242960</vt:lpstr>
      <vt:lpstr>25-HNKU6213489</vt:lpstr>
      <vt:lpstr>25a-HNKU6213489</vt:lpstr>
      <vt:lpstr>'24-HNKU6242960'!Область_печати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20448840</dc:creator>
  <cp:lastModifiedBy>Алена Подалевич</cp:lastModifiedBy>
  <cp:lastPrinted>2025-05-23T10:02:52Z</cp:lastPrinted>
  <dcterms:created xsi:type="dcterms:W3CDTF">2023-07-24T16:10:00Z</dcterms:created>
  <dcterms:modified xsi:type="dcterms:W3CDTF">2025-05-29T10:53:32Z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05A98F333C644D8396D2125734FB55DD_13</vt:lpwstr>
  </property>
  <property fmtid="{D5CDD505-2E9C-101B-9397-08002B2CF9AE}" pid="3" name="KSOProductBuildVer">
    <vt:lpwstr>2052-12.1.0.15120</vt:lpwstr>
  </property>
</Properties>
</file>