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ドライブ\DevNomi\DevNomiTest\"/>
    </mc:Choice>
  </mc:AlternateContent>
  <bookViews>
    <workbookView xWindow="40680" yWindow="0" windowWidth="15765" windowHeight="4470" firstSheet="1" activeTab="4"/>
  </bookViews>
  <sheets>
    <sheet name="テストケース一覧" sheetId="2" r:id="rId1"/>
    <sheet name="1" sheetId="15" r:id="rId2"/>
    <sheet name="template" sheetId="16" r:id="rId3"/>
    <sheet name="テストケースの書き方" sheetId="4" r:id="rId4"/>
    <sheet name="画面定義" sheetId="14" r:id="rId5"/>
    <sheet name="祝日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0" l="1"/>
  <c r="F26" i="10"/>
  <c r="F25" i="10"/>
  <c r="F18" i="10"/>
  <c r="A17" i="10"/>
  <c r="B29" i="10" s="1"/>
  <c r="C29" i="10" s="1"/>
  <c r="F13" i="10"/>
  <c r="F11" i="10"/>
  <c r="F10" i="10"/>
  <c r="F3" i="10"/>
  <c r="A2" i="10"/>
  <c r="B13" i="10" s="1"/>
  <c r="B20" i="10" l="1"/>
  <c r="C20" i="10" s="1"/>
  <c r="B23" i="10"/>
  <c r="C23" i="10" s="1"/>
  <c r="B26" i="10"/>
  <c r="C26" i="10" s="1"/>
  <c r="B28" i="10"/>
  <c r="C28" i="10" s="1"/>
  <c r="E28" i="10" s="1"/>
  <c r="B11" i="10"/>
  <c r="C11" i="10" s="1"/>
  <c r="B18" i="10"/>
  <c r="C18" i="10" s="1"/>
  <c r="B27" i="10"/>
  <c r="C27" i="10" s="1"/>
  <c r="B21" i="10"/>
  <c r="C21" i="10" s="1"/>
  <c r="B30" i="10"/>
  <c r="C30" i="10" s="1"/>
  <c r="B15" i="10"/>
  <c r="C15" i="10" s="1"/>
  <c r="B4" i="10"/>
  <c r="C4" i="10" s="1"/>
  <c r="B25" i="10"/>
  <c r="C25" i="10" s="1"/>
  <c r="B8" i="10"/>
  <c r="C8" i="10" s="1"/>
  <c r="B16" i="10"/>
  <c r="B9" i="10"/>
  <c r="C9" i="10" s="1"/>
  <c r="C13" i="10"/>
  <c r="B5" i="10"/>
  <c r="B12" i="10"/>
  <c r="B10" i="10"/>
  <c r="B14" i="10"/>
  <c r="B7" i="10"/>
  <c r="B2" i="10"/>
  <c r="B6" i="10"/>
  <c r="B3" i="10"/>
  <c r="B24" i="10"/>
  <c r="B31" i="10"/>
  <c r="B19" i="10"/>
  <c r="B17" i="10"/>
  <c r="B22" i="10"/>
  <c r="E27" i="10" l="1"/>
  <c r="E25" i="10"/>
  <c r="E4" i="10"/>
  <c r="E26" i="10"/>
  <c r="E30" i="10"/>
  <c r="E13" i="10"/>
  <c r="E20" i="10"/>
  <c r="E18" i="10"/>
  <c r="C16" i="10"/>
  <c r="E16" i="10" s="1"/>
  <c r="E29" i="10"/>
  <c r="E8" i="10"/>
  <c r="E15" i="10"/>
  <c r="E23" i="10"/>
  <c r="C10" i="10"/>
  <c r="E10" i="10" s="1"/>
  <c r="C12" i="10"/>
  <c r="E12" i="10" s="1"/>
  <c r="E11" i="10"/>
  <c r="C3" i="10"/>
  <c r="E3" i="10" s="1"/>
  <c r="C6" i="10"/>
  <c r="E6" i="10" s="1"/>
  <c r="C31" i="10"/>
  <c r="E31" i="10" s="1"/>
  <c r="C2" i="10"/>
  <c r="E2" i="10" s="1"/>
  <c r="C19" i="10"/>
  <c r="E19" i="10" s="1"/>
  <c r="E9" i="10"/>
  <c r="C24" i="10"/>
  <c r="E24" i="10" s="1"/>
  <c r="C5" i="10"/>
  <c r="E5" i="10" s="1"/>
  <c r="C22" i="10"/>
  <c r="E22" i="10" s="1"/>
  <c r="C7" i="10"/>
  <c r="E7" i="10" s="1"/>
  <c r="E21" i="10"/>
  <c r="C17" i="10"/>
  <c r="E17" i="10" s="1"/>
  <c r="C14" i="10"/>
  <c r="E14" i="10" s="1"/>
</calcChain>
</file>

<file path=xl/sharedStrings.xml><?xml version="1.0" encoding="utf-8"?>
<sst xmlns="http://schemas.openxmlformats.org/spreadsheetml/2006/main" count="295" uniqueCount="164">
  <si>
    <t>id</t>
    <phoneticPr fontId="1"/>
  </si>
  <si>
    <t>種別</t>
    <rPh sb="0" eb="2">
      <t>シュベツ</t>
    </rPh>
    <phoneticPr fontId="1"/>
  </si>
  <si>
    <t>値</t>
    <rPh sb="0" eb="1">
      <t>アタイ</t>
    </rPh>
    <phoneticPr fontId="1"/>
  </si>
  <si>
    <t>検証条件</t>
    <rPh sb="0" eb="2">
      <t>ケンショウ</t>
    </rPh>
    <rPh sb="2" eb="4">
      <t>ジョウケン</t>
    </rPh>
    <phoneticPr fontId="1"/>
  </si>
  <si>
    <t>入力</t>
    <rPh sb="0" eb="2">
      <t>ニュウリョク</t>
    </rPh>
    <phoneticPr fontId="1"/>
  </si>
  <si>
    <t>記録</t>
    <rPh sb="0" eb="2">
      <t>キロク</t>
    </rPh>
    <phoneticPr fontId="1"/>
  </si>
  <si>
    <t>停止</t>
    <rPh sb="0" eb="2">
      <t>テイシ</t>
    </rPh>
    <phoneticPr fontId="1"/>
  </si>
  <si>
    <t>テストスイート</t>
    <phoneticPr fontId="1"/>
  </si>
  <si>
    <t>テストケース</t>
    <phoneticPr fontId="1"/>
  </si>
  <si>
    <t>正常/異常</t>
    <rPh sb="0" eb="2">
      <t>セイジョウ</t>
    </rPh>
    <rPh sb="3" eb="5">
      <t>イジョウ</t>
    </rPh>
    <phoneticPr fontId="1"/>
  </si>
  <si>
    <t>No.</t>
    <phoneticPr fontId="1"/>
  </si>
  <si>
    <t>検証</t>
    <rPh sb="0" eb="2">
      <t>ケンショウ</t>
    </rPh>
    <phoneticPr fontId="1"/>
  </si>
  <si>
    <t>と等しい</t>
    <rPh sb="1" eb="2">
      <t>ヒト</t>
    </rPh>
    <phoneticPr fontId="1"/>
  </si>
  <si>
    <t>1.テストケース一覧</t>
    <rPh sb="8" eb="10">
      <t>イチラン</t>
    </rPh>
    <phoneticPr fontId="1"/>
  </si>
  <si>
    <t>テスト自動化的には、書かなくてもいいですが、書いた方がいいです。</t>
    <rPh sb="3" eb="6">
      <t>ジドウカ</t>
    </rPh>
    <rPh sb="6" eb="7">
      <t>テキ</t>
    </rPh>
    <rPh sb="10" eb="11">
      <t>カ</t>
    </rPh>
    <rPh sb="22" eb="23">
      <t>カ</t>
    </rPh>
    <rPh sb="25" eb="26">
      <t>ホウ</t>
    </rPh>
    <phoneticPr fontId="1"/>
  </si>
  <si>
    <t>2.テストケース</t>
    <phoneticPr fontId="1"/>
  </si>
  <si>
    <t>シートを追加</t>
    <rPh sb="4" eb="6">
      <t>ツイカ</t>
    </rPh>
    <phoneticPr fontId="1"/>
  </si>
  <si>
    <t>以下のフォーマットにする</t>
    <rPh sb="0" eb="2">
      <t>イカ</t>
    </rPh>
    <phoneticPr fontId="1"/>
  </si>
  <si>
    <t>以下のいずれか。</t>
    <rPh sb="0" eb="2">
      <t>イカ</t>
    </rPh>
    <phoneticPr fontId="1"/>
  </si>
  <si>
    <t>※書式はすべて（数字でも）文字列にしてください。</t>
    <rPh sb="1" eb="3">
      <t>ショシキ</t>
    </rPh>
    <rPh sb="8" eb="10">
      <t>スウジ</t>
    </rPh>
    <rPh sb="13" eb="16">
      <t>モジレツ</t>
    </rPh>
    <phoneticPr fontId="1"/>
  </si>
  <si>
    <t>クリック</t>
    <phoneticPr fontId="1"/>
  </si>
  <si>
    <t>選択</t>
    <rPh sb="0" eb="2">
      <t>センタク</t>
    </rPh>
    <phoneticPr fontId="1"/>
  </si>
  <si>
    <t>id</t>
    <phoneticPr fontId="1"/>
  </si>
  <si>
    <t>htmlのコントロールのid</t>
    <phoneticPr fontId="1"/>
  </si>
  <si>
    <t>eclipseで実行した後、chromeで同じURLをたたくと、chromeでみれます。</t>
    <rPh sb="8" eb="10">
      <t>ジッコウ</t>
    </rPh>
    <rPh sb="12" eb="13">
      <t>アト</t>
    </rPh>
    <rPh sb="21" eb="22">
      <t>オナ</t>
    </rPh>
    <phoneticPr fontId="1"/>
  </si>
  <si>
    <t>で、調べたい要素を右クリックして、「要素を検証」を選ぶと、簡単に確認できます。</t>
    <rPh sb="2" eb="3">
      <t>シラ</t>
    </rPh>
    <rPh sb="6" eb="8">
      <t>ヨウソ</t>
    </rPh>
    <rPh sb="9" eb="10">
      <t>ミギ</t>
    </rPh>
    <rPh sb="18" eb="20">
      <t>ヨウソ</t>
    </rPh>
    <rPh sb="21" eb="23">
      <t>ケンショウ</t>
    </rPh>
    <rPh sb="25" eb="26">
      <t>エラ</t>
    </rPh>
    <rPh sb="29" eb="31">
      <t>カンタン</t>
    </rPh>
    <rPh sb="32" eb="34">
      <t>カクニン</t>
    </rPh>
    <phoneticPr fontId="1"/>
  </si>
  <si>
    <t>入力文字列</t>
    <rPh sb="0" eb="2">
      <t>ニュウリョク</t>
    </rPh>
    <rPh sb="2" eb="5">
      <t>モジレツ</t>
    </rPh>
    <phoneticPr fontId="1"/>
  </si>
  <si>
    <t>不要</t>
    <rPh sb="0" eb="2">
      <t>フヨウ</t>
    </rPh>
    <phoneticPr fontId="1"/>
  </si>
  <si>
    <t>期待値</t>
    <rPh sb="0" eb="2">
      <t>キタイ</t>
    </rPh>
    <rPh sb="2" eb="3">
      <t>アタイ</t>
    </rPh>
    <phoneticPr fontId="1"/>
  </si>
  <si>
    <t>画面キャプチャのファイル名</t>
    <rPh sb="0" eb="2">
      <t>ガメン</t>
    </rPh>
    <rPh sb="12" eb="13">
      <t>メイ</t>
    </rPh>
    <phoneticPr fontId="1"/>
  </si>
  <si>
    <t>スリープのミリ秒</t>
    <rPh sb="7" eb="8">
      <t>ビョウ</t>
    </rPh>
    <phoneticPr fontId="1"/>
  </si>
  <si>
    <t>を含む</t>
    <rPh sb="1" eb="2">
      <t>フク</t>
    </rPh>
    <phoneticPr fontId="1"/>
  </si>
  <si>
    <t>種別に応じて、以下のとおり。</t>
    <rPh sb="0" eb="2">
      <t>シュベツ</t>
    </rPh>
    <rPh sb="3" eb="4">
      <t>オウ</t>
    </rPh>
    <rPh sb="7" eb="9">
      <t>イカ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</si>
  <si>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</si>
  <si>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</si>
  <si>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</si>
  <si>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</si>
  <si>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</si>
  <si>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</si>
  <si>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3.テストの追加</t>
    <rPh sb="6" eb="8">
      <t>ツイカ</t>
    </rPh>
    <phoneticPr fontId="1"/>
  </si>
  <si>
    <t>src/test/groovy/WebUITest.groovy に追記</t>
    <rPh sb="34" eb="36">
      <t>ツイキ</t>
    </rPh>
    <phoneticPr fontId="1"/>
  </si>
  <si>
    <t>@Test</t>
  </si>
  <si>
    <t>def void "空室検索（シングル、喫煙、PCレンタル有、朝食有）"(){</t>
  </si>
  <si>
    <t>KDTcore.kdtByExcel(url, book[1])</t>
  </si>
  <si>
    <t>}</t>
  </si>
  <si>
    <t>例）</t>
    <rPh sb="0" eb="1">
      <t>レイ</t>
    </rPh>
    <phoneticPr fontId="1"/>
  </si>
  <si>
    <t>def void "追加するテストケース名"(){</t>
    <rPh sb="10" eb="12">
      <t>ツイカ</t>
    </rPh>
    <rPh sb="20" eb="21">
      <t>メイ</t>
    </rPh>
    <phoneticPr fontId="1"/>
  </si>
  <si>
    <t>シート番号は、0から開始です。</t>
    <rPh sb="3" eb="5">
      <t>バンゴウ</t>
    </rPh>
    <rPh sb="10" eb="12">
      <t>カイシ</t>
    </rPh>
    <phoneticPr fontId="1"/>
  </si>
  <si>
    <t>1シート目にテストケース一覧があるので、その後が1、その次が2・・・</t>
    <rPh sb="4" eb="5">
      <t>メ</t>
    </rPh>
    <rPh sb="12" eb="14">
      <t>イチラン</t>
    </rPh>
    <rPh sb="22" eb="23">
      <t>アト</t>
    </rPh>
    <rPh sb="28" eb="29">
      <t>ツギ</t>
    </rPh>
    <phoneticPr fontId="1"/>
  </si>
  <si>
    <t>テスト実行</t>
    <rPh sb="3" eb="5">
      <t>ジッコウ</t>
    </rPh>
    <phoneticPr fontId="1"/>
  </si>
  <si>
    <t>テストケースを右クリックして、実行--&gt;Junitテスト</t>
    <rPh sb="7" eb="8">
      <t>ミギ</t>
    </rPh>
    <rPh sb="15" eb="17">
      <t>ジッコウ</t>
    </rPh>
    <phoneticPr fontId="1"/>
  </si>
  <si>
    <t>画面キャプチャ確認</t>
    <rPh sb="0" eb="2">
      <t>ガメン</t>
    </rPh>
    <rPh sb="7" eb="9">
      <t>カクニン</t>
    </rPh>
    <phoneticPr fontId="1"/>
  </si>
  <si>
    <t>b</t>
    <phoneticPr fontId="1"/>
  </si>
  <si>
    <t>src/test/groovy/WebUITest.groovy のurlを自分のローカルのURLに変更</t>
    <rPh sb="38" eb="40">
      <t>ジブン</t>
    </rPh>
    <rPh sb="50" eb="52">
      <t>ヘンコウ</t>
    </rPh>
    <phoneticPr fontId="1"/>
  </si>
  <si>
    <t>c</t>
    <phoneticPr fontId="1"/>
  </si>
  <si>
    <t>d</t>
    <phoneticPr fontId="1"/>
  </si>
  <si>
    <t>eclipseで実行したときにでてくるURL。普通は以下で動くはず。</t>
    <rPh sb="8" eb="10">
      <t>ジッコウ</t>
    </rPh>
    <rPh sb="23" eb="25">
      <t>フツウ</t>
    </rPh>
    <rPh sb="26" eb="28">
      <t>イカ</t>
    </rPh>
    <rPh sb="29" eb="30">
      <t>ウゴ</t>
    </rPh>
    <phoneticPr fontId="1"/>
  </si>
  <si>
    <t>年</t>
    <rPh sb="0" eb="1">
      <t>ネン</t>
    </rPh>
    <phoneticPr fontId="5"/>
  </si>
  <si>
    <t>日付</t>
    <rPh sb="0" eb="2">
      <t>ヒヅケ</t>
    </rPh>
    <phoneticPr fontId="5"/>
  </si>
  <si>
    <t>曜日</t>
    <rPh sb="0" eb="2">
      <t>ヨウビ</t>
    </rPh>
    <phoneticPr fontId="5"/>
  </si>
  <si>
    <t>祝日名</t>
    <rPh sb="0" eb="2">
      <t>シュクジツ</t>
    </rPh>
    <rPh sb="2" eb="3">
      <t>メイ</t>
    </rPh>
    <phoneticPr fontId="5"/>
  </si>
  <si>
    <t>振替休日他</t>
    <rPh sb="0" eb="2">
      <t>フリカエ</t>
    </rPh>
    <rPh sb="2" eb="4">
      <t>キュウジツ</t>
    </rPh>
    <rPh sb="4" eb="5">
      <t>ホカ</t>
    </rPh>
    <phoneticPr fontId="5"/>
  </si>
  <si>
    <t>備考</t>
    <rPh sb="0" eb="2">
      <t>ビコウ</t>
    </rPh>
    <phoneticPr fontId="5"/>
  </si>
  <si>
    <t>元日</t>
    <phoneticPr fontId="5"/>
  </si>
  <si>
    <t>成人の日</t>
  </si>
  <si>
    <t>建国記念の日</t>
  </si>
  <si>
    <t>春分の日</t>
  </si>
  <si>
    <t>春分</t>
    <rPh sb="0" eb="2">
      <t>シュンブン</t>
    </rPh>
    <phoneticPr fontId="5"/>
  </si>
  <si>
    <t>昭和の日</t>
  </si>
  <si>
    <t>憲法記念日</t>
  </si>
  <si>
    <t>みどりの日</t>
  </si>
  <si>
    <t>こどもの日</t>
  </si>
  <si>
    <t>海の日</t>
  </si>
  <si>
    <t>敬老の日</t>
  </si>
  <si>
    <t>秋分の日</t>
  </si>
  <si>
    <t>秋分</t>
    <rPh sb="0" eb="2">
      <t>シュウブン</t>
    </rPh>
    <phoneticPr fontId="5"/>
  </si>
  <si>
    <t>体育の日</t>
  </si>
  <si>
    <t>文化の日</t>
  </si>
  <si>
    <t>勤労感謝の日</t>
  </si>
  <si>
    <t>天皇誕生日</t>
  </si>
  <si>
    <t>KDTcore.kdtByExcel(url, book["シート番号"], evaluator)</t>
    <rPh sb="33" eb="35">
      <t>バンゴウ</t>
    </rPh>
    <phoneticPr fontId="1"/>
  </si>
  <si>
    <t>def url = "D://Google ドライブ//デブノミ//DevNomiHotel//index.html"</t>
    <phoneticPr fontId="1"/>
  </si>
  <si>
    <t>eclipseのworkspaceのDevNomiHotelTestの直下gebReport配下の画面キャプチャーを確認</t>
    <rPh sb="35" eb="37">
      <t>チョッカ</t>
    </rPh>
    <rPh sb="46" eb="48">
      <t>ハイカ</t>
    </rPh>
    <rPh sb="49" eb="51">
      <t>ガメン</t>
    </rPh>
    <rPh sb="58" eb="60">
      <t>カクニン</t>
    </rPh>
    <phoneticPr fontId="1"/>
  </si>
  <si>
    <t>datepicker</t>
  </si>
  <si>
    <t>datepicker</t>
    <phoneticPr fontId="1"/>
  </si>
  <si>
    <t>項目</t>
    <rPh sb="0" eb="2">
      <t>コウモク</t>
    </rPh>
    <phoneticPr fontId="1"/>
  </si>
  <si>
    <t>画面</t>
    <rPh sb="0" eb="2">
      <t>ガメン</t>
    </rPh>
    <phoneticPr fontId="1"/>
  </si>
  <si>
    <t>id</t>
    <phoneticPr fontId="1"/>
  </si>
  <si>
    <t>予約フォーム</t>
    <phoneticPr fontId="1"/>
  </si>
  <si>
    <t>宿泊日</t>
    <phoneticPr fontId="1"/>
  </si>
  <si>
    <t>泊数</t>
    <rPh sb="0" eb="2">
      <t>ハクスウ</t>
    </rPh>
    <phoneticPr fontId="1"/>
  </si>
  <si>
    <t>reserve_term</t>
    <phoneticPr fontId="1"/>
  </si>
  <si>
    <t>headcount</t>
    <phoneticPr fontId="1"/>
  </si>
  <si>
    <t>人数</t>
    <rPh sb="0" eb="2">
      <t>ニンズウ</t>
    </rPh>
    <phoneticPr fontId="1"/>
  </si>
  <si>
    <t>single_non_smoking</t>
    <phoneticPr fontId="1"/>
  </si>
  <si>
    <t>single_smoking</t>
    <phoneticPr fontId="1"/>
  </si>
  <si>
    <t>double_non_smoking</t>
    <phoneticPr fontId="1"/>
  </si>
  <si>
    <t>double_smoking</t>
    <phoneticPr fontId="1"/>
  </si>
  <si>
    <t>シングル(禁煙)</t>
    <phoneticPr fontId="1"/>
  </si>
  <si>
    <t>シングル(喫煙)</t>
    <phoneticPr fontId="1"/>
  </si>
  <si>
    <t>ダブル(禁煙)</t>
    <phoneticPr fontId="1"/>
  </si>
  <si>
    <t>ダブル(喫煙)</t>
    <phoneticPr fontId="1"/>
  </si>
  <si>
    <t>breakfast_viking_on</t>
    <phoneticPr fontId="1"/>
  </si>
  <si>
    <t>breakfast_viking_off</t>
    <phoneticPr fontId="1"/>
  </si>
  <si>
    <t>朝食バイキングあり</t>
    <rPh sb="0" eb="2">
      <t>チョウショク</t>
    </rPh>
    <phoneticPr fontId="1"/>
  </si>
  <si>
    <t>朝食バイキングなし</t>
    <rPh sb="0" eb="2">
      <t>チョウショク</t>
    </rPh>
    <phoneticPr fontId="1"/>
  </si>
  <si>
    <t>plan_a</t>
    <phoneticPr fontId="1"/>
  </si>
  <si>
    <t>plan_b</t>
    <phoneticPr fontId="1"/>
  </si>
  <si>
    <t>昼からチェックインプラン</t>
    <phoneticPr fontId="1"/>
  </si>
  <si>
    <t>お得な観光プラン</t>
    <phoneticPr fontId="1"/>
  </si>
  <si>
    <t>goto_next</t>
    <phoneticPr fontId="1"/>
  </si>
  <si>
    <t>次へ</t>
    <rPh sb="0" eb="1">
      <t>ツギ</t>
    </rPh>
    <phoneticPr fontId="1"/>
  </si>
  <si>
    <t>total</t>
    <phoneticPr fontId="1"/>
  </si>
  <si>
    <t>合計</t>
    <rPh sb="0" eb="2">
      <t>ゴウケイ</t>
    </rPh>
    <phoneticPr fontId="1"/>
  </si>
  <si>
    <t>予約内容</t>
    <phoneticPr fontId="1"/>
  </si>
  <si>
    <t>count_single_ns</t>
    <phoneticPr fontId="1"/>
  </si>
  <si>
    <t>count_single_s</t>
    <phoneticPr fontId="1"/>
  </si>
  <si>
    <t>count_double_ns</t>
    <phoneticPr fontId="1"/>
  </si>
  <si>
    <t>count_double_s</t>
    <phoneticPr fontId="1"/>
  </si>
  <si>
    <t>breakfast</t>
    <phoneticPr fontId="1"/>
  </si>
  <si>
    <t>朝食</t>
    <rPh sb="0" eb="2">
      <t>チョウショク</t>
    </rPh>
    <phoneticPr fontId="1"/>
  </si>
  <si>
    <t>datefrom</t>
    <phoneticPr fontId="1"/>
  </si>
  <si>
    <t>dateto</t>
    <phoneticPr fontId="1"/>
  </si>
  <si>
    <t>宿泊開始日</t>
    <rPh sb="0" eb="2">
      <t>シュクハク</t>
    </rPh>
    <rPh sb="2" eb="5">
      <t>カイシビ</t>
    </rPh>
    <phoneticPr fontId="1"/>
  </si>
  <si>
    <t>宿泊終了日</t>
    <rPh sb="0" eb="5">
      <t>シュクハクシュウリョウビ</t>
    </rPh>
    <phoneticPr fontId="1"/>
  </si>
  <si>
    <t>hc</t>
    <phoneticPr fontId="1"/>
  </si>
  <si>
    <t>plan_a_order</t>
    <phoneticPr fontId="1"/>
  </si>
  <si>
    <t>plan_b_order</t>
    <phoneticPr fontId="1"/>
  </si>
  <si>
    <t>reserve_term</t>
  </si>
  <si>
    <t>1</t>
    <phoneticPr fontId="1"/>
  </si>
  <si>
    <t>headcount</t>
  </si>
  <si>
    <t>single_non_smoking</t>
  </si>
  <si>
    <t>クリック</t>
  </si>
  <si>
    <t>breakfast_viking_off</t>
  </si>
  <si>
    <t>goto_next</t>
  </si>
  <si>
    <t>total</t>
  </si>
  <si>
    <t>datefrom</t>
  </si>
  <si>
    <t>2014年1月6日</t>
    <phoneticPr fontId="1"/>
  </si>
  <si>
    <t>7000円</t>
    <rPh sb="4" eb="5">
      <t>エン</t>
    </rPh>
    <phoneticPr fontId="1"/>
  </si>
  <si>
    <t>dateto</t>
  </si>
  <si>
    <t>dayscount</t>
  </si>
  <si>
    <t>hc</t>
  </si>
  <si>
    <t>breakfast</t>
  </si>
  <si>
    <t>なし</t>
    <phoneticPr fontId="1"/>
  </si>
  <si>
    <t>1000</t>
    <phoneticPr fontId="1"/>
  </si>
  <si>
    <t>1-1</t>
    <phoneticPr fontId="1"/>
  </si>
  <si>
    <t>1-2</t>
    <phoneticPr fontId="1"/>
  </si>
  <si>
    <t>2014年1月7日</t>
    <phoneticPr fontId="1"/>
  </si>
  <si>
    <t>お得な観光プラン</t>
    <phoneticPr fontId="1"/>
  </si>
  <si>
    <t>昼からチェックインプラン</t>
    <phoneticPr fontId="1"/>
  </si>
  <si>
    <t>single_smoking</t>
  </si>
  <si>
    <t>double_non_smoking</t>
  </si>
  <si>
    <t>double_smoking</t>
  </si>
  <si>
    <t>breakfast_viking_on</t>
  </si>
  <si>
    <t>plan_a</t>
  </si>
  <si>
    <t>plan_b</t>
  </si>
  <si>
    <t>count_single_ns</t>
  </si>
  <si>
    <t>count_single_s</t>
  </si>
  <si>
    <t>count_double_ns</t>
  </si>
  <si>
    <t>count_double_s</t>
  </si>
  <si>
    <t>plan_a_order</t>
  </si>
  <si>
    <t>plan_b_order</t>
  </si>
  <si>
    <t>2014/1/6</t>
    <phoneticPr fontId="1"/>
  </si>
  <si>
    <t>dayscount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</si>
</sst>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1" xfId="0" applyNumberFormat="1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NumberFormat="1" applyBorder="1">
      <alignment vertical="center"/>
    </xf>
    <xf numFmtId="0" fontId="0" fillId="0" borderId="7" xfId="0" applyBorder="1">
      <alignment vertical="center"/>
    </xf>
    <xf numFmtId="0" fontId="0" fillId="2" borderId="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26</xdr:row>
      <xdr:rowOff>133350</xdr:rowOff>
    </xdr:from>
    <xdr:to>
      <xdr:col>3</xdr:col>
      <xdr:colOff>571500</xdr:colOff>
      <xdr:row>65</xdr:row>
      <xdr:rowOff>95249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256" t="9246" r="47211" b="-144"/>
        <a:stretch/>
      </xdr:blipFill>
      <xdr:spPr>
        <a:xfrm>
          <a:off x="57149" y="4591050"/>
          <a:ext cx="4362451" cy="664844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34</xdr:row>
      <xdr:rowOff>57149</xdr:rowOff>
    </xdr:from>
    <xdr:to>
      <xdr:col>7</xdr:col>
      <xdr:colOff>57150</xdr:colOff>
      <xdr:row>45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720" t="35291" r="63320" b="37622"/>
        <a:stretch/>
      </xdr:blipFill>
      <xdr:spPr>
        <a:xfrm>
          <a:off x="4572000" y="5886449"/>
          <a:ext cx="2076450" cy="1981201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46</xdr:row>
      <xdr:rowOff>95250</xdr:rowOff>
    </xdr:from>
    <xdr:to>
      <xdr:col>6</xdr:col>
      <xdr:colOff>104775</xdr:colOff>
      <xdr:row>57</xdr:row>
      <xdr:rowOff>47625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940" t="53783" r="68151" b="21084"/>
        <a:stretch/>
      </xdr:blipFill>
      <xdr:spPr>
        <a:xfrm>
          <a:off x="4591050" y="7981950"/>
          <a:ext cx="1419225" cy="18383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67</xdr:row>
      <xdr:rowOff>66675</xdr:rowOff>
    </xdr:from>
    <xdr:to>
      <xdr:col>6</xdr:col>
      <xdr:colOff>38101</xdr:colOff>
      <xdr:row>87</xdr:row>
      <xdr:rowOff>152400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47" t="12485" r="20085" b="38505"/>
        <a:stretch/>
      </xdr:blipFill>
      <xdr:spPr>
        <a:xfrm>
          <a:off x="1" y="11553825"/>
          <a:ext cx="5943600" cy="351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"/>
    </sheetView>
  </sheetViews>
  <sheetFormatPr defaultRowHeight="13.5"/>
  <cols>
    <col min="1" max="1" width="4.125" bestFit="1" customWidth="1"/>
    <col min="2" max="2" width="12.625" bestFit="1" customWidth="1"/>
    <col min="3" max="3" width="10" bestFit="1" customWidth="1"/>
    <col min="4" max="4" width="60.625" customWidth="1"/>
    <col min="5" max="5" width="15.625" bestFit="1" customWidth="1"/>
  </cols>
  <sheetData>
    <row r="1" spans="1:4">
      <c r="A1" s="6" t="s">
        <v>10</v>
      </c>
      <c r="B1" s="7" t="s">
        <v>7</v>
      </c>
      <c r="C1" s="7" t="s">
        <v>9</v>
      </c>
      <c r="D1" s="7" t="s">
        <v>8</v>
      </c>
    </row>
    <row r="2" spans="1:4">
      <c r="A2" s="5">
        <v>1</v>
      </c>
      <c r="B2" s="5"/>
      <c r="C2" s="5"/>
      <c r="D2" s="5"/>
    </row>
    <row r="3" spans="1:4">
      <c r="A3" s="5">
        <v>2</v>
      </c>
      <c r="B3" s="5"/>
      <c r="C3" s="5"/>
      <c r="D3" s="5"/>
    </row>
    <row r="4" spans="1:4">
      <c r="A4" s="5">
        <v>3</v>
      </c>
      <c r="B4" s="5"/>
      <c r="C4" s="5"/>
      <c r="D4" s="5"/>
    </row>
    <row r="5" spans="1:4">
      <c r="A5" s="5">
        <v>4</v>
      </c>
      <c r="B5" s="5"/>
      <c r="C5" s="5"/>
      <c r="D5" s="5"/>
    </row>
    <row r="6" spans="1:4">
      <c r="A6" s="5">
        <v>5</v>
      </c>
      <c r="B6" s="5"/>
      <c r="C6" s="5"/>
      <c r="D6" s="5"/>
    </row>
    <row r="7" spans="1:4">
      <c r="A7" s="5">
        <v>6</v>
      </c>
      <c r="B7" s="5"/>
      <c r="C7" s="5"/>
      <c r="D7" s="5"/>
    </row>
    <row r="8" spans="1:4">
      <c r="A8" s="5">
        <v>7</v>
      </c>
      <c r="B8" s="5"/>
      <c r="C8" s="5"/>
      <c r="D8" s="5"/>
    </row>
    <row r="9" spans="1:4">
      <c r="A9" s="5">
        <v>8</v>
      </c>
      <c r="B9" s="5"/>
      <c r="C9" s="5"/>
      <c r="D9" s="5"/>
    </row>
    <row r="10" spans="1:4">
      <c r="A10" s="5">
        <v>9</v>
      </c>
      <c r="B10" s="5"/>
      <c r="C10" s="5"/>
      <c r="D10" s="5"/>
    </row>
    <row r="11" spans="1:4">
      <c r="A11" s="5">
        <v>10</v>
      </c>
      <c r="B11" s="5"/>
      <c r="C11" s="5"/>
      <c r="D11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30" zoomScaleNormal="130" workbookViewId="0">
      <selection activeCell="C2" sqref="C2:C5"/>
    </sheetView>
  </sheetViews>
  <sheetFormatPr defaultRowHeight="13.5"/>
  <cols>
    <col min="2" max="2" width="27.25" bestFit="1" customWidth="1"/>
    <col min="3" max="3" width="21.25" bestFit="1" customWidth="1"/>
    <col min="7" max="7" width="16.25" bestFit="1" customWidth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 s="4" t="s">
        <v>4</v>
      </c>
      <c r="B2" s="4" t="s">
        <v>83</v>
      </c>
      <c r="C2" s="4" t="s">
        <v>162</v>
      </c>
      <c r="D2" s="4"/>
    </row>
    <row r="3" spans="1:4">
      <c r="A3" s="2" t="s">
        <v>4</v>
      </c>
      <c r="B3" s="3" t="s">
        <v>128</v>
      </c>
      <c r="C3" s="2" t="s">
        <v>129</v>
      </c>
      <c r="D3" s="2"/>
    </row>
    <row r="4" spans="1:4">
      <c r="A4" s="2" t="s">
        <v>4</v>
      </c>
      <c r="B4" s="3" t="s">
        <v>130</v>
      </c>
      <c r="C4" s="21">
        <v>1</v>
      </c>
      <c r="D4" s="2"/>
    </row>
    <row r="5" spans="1:4">
      <c r="A5" s="2" t="s">
        <v>4</v>
      </c>
      <c r="B5" s="3" t="s">
        <v>131</v>
      </c>
      <c r="C5" s="21">
        <v>1</v>
      </c>
      <c r="D5" s="2"/>
    </row>
    <row r="6" spans="1:4">
      <c r="A6" s="2" t="s">
        <v>132</v>
      </c>
      <c r="B6" s="3" t="s">
        <v>133</v>
      </c>
      <c r="C6" s="2"/>
      <c r="D6" s="2"/>
    </row>
    <row r="7" spans="1:4">
      <c r="A7" s="4" t="s">
        <v>6</v>
      </c>
      <c r="B7" s="4"/>
      <c r="C7" s="4" t="s">
        <v>144</v>
      </c>
      <c r="D7" s="4"/>
    </row>
    <row r="8" spans="1:4">
      <c r="A8" s="4" t="s">
        <v>5</v>
      </c>
      <c r="B8" s="4"/>
      <c r="C8" s="4" t="s">
        <v>145</v>
      </c>
      <c r="D8" s="4"/>
    </row>
    <row r="9" spans="1:4">
      <c r="A9" s="4" t="s">
        <v>132</v>
      </c>
      <c r="B9" s="4" t="s">
        <v>134</v>
      </c>
      <c r="C9" s="4"/>
      <c r="D9" s="4"/>
    </row>
    <row r="10" spans="1:4">
      <c r="A10" s="4" t="s">
        <v>6</v>
      </c>
      <c r="B10" s="4"/>
      <c r="C10" s="4" t="s">
        <v>144</v>
      </c>
      <c r="D10" s="4"/>
    </row>
    <row r="11" spans="1:4">
      <c r="A11" s="4" t="s">
        <v>5</v>
      </c>
      <c r="B11" s="4"/>
      <c r="C11" s="4" t="s">
        <v>146</v>
      </c>
      <c r="D11" s="4"/>
    </row>
    <row r="12" spans="1:4">
      <c r="A12" s="4" t="s">
        <v>11</v>
      </c>
      <c r="B12" s="4" t="s">
        <v>135</v>
      </c>
      <c r="C12" s="4" t="s">
        <v>138</v>
      </c>
      <c r="D12" s="4" t="s">
        <v>31</v>
      </c>
    </row>
    <row r="13" spans="1:4">
      <c r="A13" s="4" t="s">
        <v>11</v>
      </c>
      <c r="B13" s="4" t="s">
        <v>136</v>
      </c>
      <c r="C13" s="4" t="s">
        <v>137</v>
      </c>
      <c r="D13" s="4" t="s">
        <v>12</v>
      </c>
    </row>
    <row r="14" spans="1:4">
      <c r="A14" s="4" t="s">
        <v>11</v>
      </c>
      <c r="B14" s="4" t="s">
        <v>139</v>
      </c>
      <c r="C14" s="4" t="s">
        <v>147</v>
      </c>
      <c r="D14" s="4" t="s">
        <v>12</v>
      </c>
    </row>
    <row r="15" spans="1:4">
      <c r="A15" s="3" t="s">
        <v>11</v>
      </c>
      <c r="B15" s="4" t="s">
        <v>140</v>
      </c>
      <c r="C15" s="4" t="s">
        <v>129</v>
      </c>
      <c r="D15" s="4" t="s">
        <v>12</v>
      </c>
    </row>
    <row r="16" spans="1:4">
      <c r="A16" s="4" t="s">
        <v>11</v>
      </c>
      <c r="B16" s="4" t="s">
        <v>141</v>
      </c>
      <c r="C16" s="4" t="s">
        <v>129</v>
      </c>
      <c r="D16" s="4" t="s">
        <v>12</v>
      </c>
    </row>
    <row r="17" spans="1:4">
      <c r="A17" s="3" t="s">
        <v>11</v>
      </c>
      <c r="B17" s="4" t="s">
        <v>142</v>
      </c>
      <c r="C17" s="4" t="s">
        <v>143</v>
      </c>
      <c r="D17" s="4" t="s">
        <v>31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テストケースの書き方!$B$32:$B$33</xm:f>
          </x14:formula1>
          <xm:sqref>D2:D17</xm:sqref>
        </x14:dataValidation>
        <x14:dataValidation type="list" allowBlank="1" showInputMessage="1" showErrorMessage="1">
          <x14:formula1>
            <xm:f>テストケースの書き方!$B$12:$B$17</xm:f>
          </x14:formula1>
          <xm:sqref>A2:A17</xm:sqref>
        </x14:dataValidation>
        <x14:dataValidation type="list" allowBlank="1" showInputMessage="1" showErrorMessage="1">
          <x14:formula1>
            <xm:f>画面定義!$C:$C</xm:f>
          </x14:formula1>
          <xm:sqref>B2:B17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30" zoomScaleNormal="130" workbookViewId="0">
      <selection activeCell="G19" sqref="G19"/>
    </sheetView>
  </sheetViews>
  <sheetFormatPr defaultRowHeight="13.5"/>
  <cols>
    <col min="2" max="2" width="27.25" bestFit="1" customWidth="1"/>
    <col min="3" max="3" width="21.25" bestFit="1" customWidth="1"/>
    <col min="7" max="7" width="16.25" bestFit="1" customWidth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 s="4" t="s">
        <v>4</v>
      </c>
      <c r="B2" s="4" t="s">
        <v>83</v>
      </c>
      <c r="C2" s="4"/>
      <c r="D2" s="4"/>
    </row>
    <row r="3" spans="1:4">
      <c r="A3" s="2" t="s">
        <v>4</v>
      </c>
      <c r="B3" s="3" t="s">
        <v>128</v>
      </c>
      <c r="C3" s="2"/>
      <c r="D3" s="2"/>
    </row>
    <row r="4" spans="1:4">
      <c r="A4" s="2" t="s">
        <v>4</v>
      </c>
      <c r="B4" s="3" t="s">
        <v>130</v>
      </c>
      <c r="C4" s="21"/>
      <c r="D4" s="2"/>
    </row>
    <row r="5" spans="1:4">
      <c r="A5" s="2" t="s">
        <v>4</v>
      </c>
      <c r="B5" s="3" t="s">
        <v>131</v>
      </c>
      <c r="C5" s="21"/>
      <c r="D5" s="2"/>
    </row>
    <row r="6" spans="1:4">
      <c r="A6" s="2" t="s">
        <v>4</v>
      </c>
      <c r="B6" s="3" t="s">
        <v>150</v>
      </c>
      <c r="C6" s="2"/>
      <c r="D6" s="2"/>
    </row>
    <row r="7" spans="1:4">
      <c r="A7" s="2" t="s">
        <v>4</v>
      </c>
      <c r="B7" s="3" t="s">
        <v>151</v>
      </c>
      <c r="C7" s="21"/>
      <c r="D7" s="2"/>
    </row>
    <row r="8" spans="1:4">
      <c r="A8" s="2" t="s">
        <v>4</v>
      </c>
      <c r="B8" s="3" t="s">
        <v>152</v>
      </c>
      <c r="C8" s="21"/>
      <c r="D8" s="2"/>
    </row>
    <row r="9" spans="1:4">
      <c r="A9" s="2" t="s">
        <v>132</v>
      </c>
      <c r="B9" s="3" t="s">
        <v>153</v>
      </c>
      <c r="C9" s="2"/>
      <c r="D9" s="2"/>
    </row>
    <row r="10" spans="1:4">
      <c r="A10" s="2" t="s">
        <v>132</v>
      </c>
      <c r="B10" s="3" t="s">
        <v>133</v>
      </c>
      <c r="C10" s="2"/>
      <c r="D10" s="2"/>
    </row>
    <row r="11" spans="1:4">
      <c r="A11" s="2" t="s">
        <v>4</v>
      </c>
      <c r="B11" s="3" t="s">
        <v>154</v>
      </c>
      <c r="C11" s="21"/>
      <c r="D11" s="2"/>
    </row>
    <row r="12" spans="1:4">
      <c r="A12" s="2" t="s">
        <v>4</v>
      </c>
      <c r="B12" s="3" t="s">
        <v>155</v>
      </c>
      <c r="C12" s="2"/>
      <c r="D12" s="2"/>
    </row>
    <row r="13" spans="1:4">
      <c r="A13" s="4" t="s">
        <v>6</v>
      </c>
      <c r="B13" s="4"/>
      <c r="C13" s="4"/>
      <c r="D13" s="4"/>
    </row>
    <row r="14" spans="1:4">
      <c r="A14" s="4" t="s">
        <v>5</v>
      </c>
      <c r="B14" s="4"/>
      <c r="C14" s="4"/>
      <c r="D14" s="4"/>
    </row>
    <row r="15" spans="1:4">
      <c r="A15" s="4" t="s">
        <v>132</v>
      </c>
      <c r="B15" s="4" t="s">
        <v>134</v>
      </c>
      <c r="C15" s="4"/>
      <c r="D15" s="4"/>
    </row>
    <row r="16" spans="1:4">
      <c r="A16" s="4" t="s">
        <v>6</v>
      </c>
      <c r="B16" s="4"/>
      <c r="C16" s="4"/>
      <c r="D16" s="4"/>
    </row>
    <row r="17" spans="1:4">
      <c r="A17" s="4" t="s">
        <v>5</v>
      </c>
      <c r="B17" s="4"/>
      <c r="C17" s="4"/>
      <c r="D17" s="4"/>
    </row>
    <row r="18" spans="1:4">
      <c r="A18" s="2" t="s">
        <v>11</v>
      </c>
      <c r="B18" s="3" t="s">
        <v>135</v>
      </c>
      <c r="C18" s="21"/>
      <c r="D18" s="2"/>
    </row>
    <row r="19" spans="1:4">
      <c r="A19" s="2" t="s">
        <v>11</v>
      </c>
      <c r="B19" s="3" t="s">
        <v>136</v>
      </c>
      <c r="C19" s="2"/>
      <c r="D19" s="2"/>
    </row>
    <row r="20" spans="1:4">
      <c r="A20" s="2" t="s">
        <v>11</v>
      </c>
      <c r="B20" s="3" t="s">
        <v>139</v>
      </c>
      <c r="C20" s="31"/>
      <c r="D20" s="2"/>
    </row>
    <row r="21" spans="1:4">
      <c r="A21" s="2" t="s">
        <v>11</v>
      </c>
      <c r="B21" s="3" t="s">
        <v>140</v>
      </c>
      <c r="C21" s="2"/>
      <c r="D21" s="2"/>
    </row>
    <row r="22" spans="1:4">
      <c r="A22" s="2" t="s">
        <v>11</v>
      </c>
      <c r="B22" s="3" t="s">
        <v>141</v>
      </c>
      <c r="C22" s="21"/>
      <c r="D22" s="2"/>
    </row>
    <row r="23" spans="1:4">
      <c r="A23" s="2" t="s">
        <v>11</v>
      </c>
      <c r="B23" s="3" t="s">
        <v>156</v>
      </c>
      <c r="C23" s="21"/>
      <c r="D23" s="2"/>
    </row>
    <row r="24" spans="1:4">
      <c r="A24" s="2" t="s">
        <v>11</v>
      </c>
      <c r="B24" s="3" t="s">
        <v>157</v>
      </c>
      <c r="C24" s="2"/>
      <c r="D24" s="2"/>
    </row>
    <row r="25" spans="1:4">
      <c r="A25" s="2" t="s">
        <v>11</v>
      </c>
      <c r="B25" s="3" t="s">
        <v>158</v>
      </c>
      <c r="C25" s="21"/>
      <c r="D25" s="2"/>
    </row>
    <row r="26" spans="1:4">
      <c r="A26" s="2" t="s">
        <v>11</v>
      </c>
      <c r="B26" s="3" t="s">
        <v>159</v>
      </c>
      <c r="C26" s="21"/>
      <c r="D26" s="2"/>
    </row>
    <row r="27" spans="1:4">
      <c r="A27" s="2" t="s">
        <v>11</v>
      </c>
      <c r="B27" s="3" t="s">
        <v>142</v>
      </c>
      <c r="C27" s="2"/>
      <c r="D27" s="2"/>
    </row>
    <row r="28" spans="1:4">
      <c r="A28" s="2" t="s">
        <v>11</v>
      </c>
      <c r="B28" s="3" t="s">
        <v>160</v>
      </c>
      <c r="C28" s="21"/>
      <c r="D28" s="2"/>
    </row>
    <row r="29" spans="1:4">
      <c r="A29" s="2" t="s">
        <v>11</v>
      </c>
      <c r="B29" s="3" t="s">
        <v>161</v>
      </c>
      <c r="C29" s="21"/>
      <c r="D29" s="2"/>
    </row>
    <row r="30" spans="1:4">
      <c r="A30" s="2" t="s">
        <v>6</v>
      </c>
      <c r="B30" s="3"/>
      <c r="C30" s="4"/>
      <c r="D30" s="2"/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画面定義!$C:$C</xm:f>
          </x14:formula1>
          <xm:sqref>B2:B30</xm:sqref>
        </x14:dataValidation>
        <x14:dataValidation type="list" allowBlank="1" showInputMessage="1" showErrorMessage="1">
          <x14:formula1>
            <xm:f>テストケースの書き方!$B$12:$B$17</xm:f>
          </x14:formula1>
          <xm:sqref>A2:A30</xm:sqref>
        </x14:dataValidation>
        <x14:dataValidation type="list" allowBlank="1" showInputMessage="1" showErrorMessage="1">
          <x14:formula1>
            <xm:f>テストケースの書き方!$B$32:$B$33</xm:f>
          </x14:formula1>
          <xm:sqref>D2:D30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31" workbookViewId="0">
      <selection activeCell="J33" sqref="J33"/>
    </sheetView>
  </sheetViews>
  <sheetFormatPr defaultRowHeight="13.5"/>
  <cols>
    <col min="1" max="1" width="3.625" customWidth="1"/>
  </cols>
  <sheetData>
    <row r="1" spans="1:5">
      <c r="A1" t="s">
        <v>13</v>
      </c>
    </row>
    <row r="2" spans="1:5">
      <c r="B2" t="s">
        <v>14</v>
      </c>
    </row>
    <row r="3" spans="1:5">
      <c r="A3" t="s">
        <v>15</v>
      </c>
    </row>
    <row r="4" spans="1:5">
      <c r="A4" s="18" t="s">
        <v>33</v>
      </c>
      <c r="B4" t="s">
        <v>16</v>
      </c>
    </row>
    <row r="5" spans="1:5">
      <c r="A5" s="18" t="s">
        <v>34</v>
      </c>
      <c r="B5" t="s">
        <v>17</v>
      </c>
    </row>
    <row r="6" spans="1:5">
      <c r="A6" s="18"/>
      <c r="B6" s="8" t="s">
        <v>19</v>
      </c>
    </row>
    <row r="7" spans="1:5">
      <c r="A7" s="18"/>
      <c r="B7" s="1" t="s">
        <v>1</v>
      </c>
      <c r="C7" s="1" t="s">
        <v>0</v>
      </c>
      <c r="D7" s="1" t="s">
        <v>2</v>
      </c>
      <c r="E7" s="1" t="s">
        <v>3</v>
      </c>
    </row>
    <row r="8" spans="1:5">
      <c r="A8" s="18"/>
      <c r="B8" s="4"/>
      <c r="C8" s="4"/>
      <c r="D8" s="4"/>
      <c r="E8" s="4"/>
    </row>
    <row r="9" spans="1:5">
      <c r="A9" s="18"/>
    </row>
    <row r="10" spans="1:5">
      <c r="A10" s="18" t="s">
        <v>35</v>
      </c>
      <c r="B10" t="s">
        <v>1</v>
      </c>
    </row>
    <row r="11" spans="1:5">
      <c r="A11" s="18"/>
      <c r="B11" t="s">
        <v>18</v>
      </c>
    </row>
    <row r="12" spans="1:5">
      <c r="A12" s="18"/>
      <c r="B12" s="5" t="s">
        <v>4</v>
      </c>
    </row>
    <row r="13" spans="1:5">
      <c r="A13" s="18"/>
      <c r="B13" s="5" t="s">
        <v>20</v>
      </c>
    </row>
    <row r="14" spans="1:5">
      <c r="A14" s="18"/>
      <c r="B14" s="5" t="s">
        <v>21</v>
      </c>
    </row>
    <row r="15" spans="1:5">
      <c r="A15" s="18"/>
      <c r="B15" s="5" t="s">
        <v>11</v>
      </c>
    </row>
    <row r="16" spans="1:5">
      <c r="A16" s="18"/>
      <c r="B16" s="5" t="s">
        <v>5</v>
      </c>
    </row>
    <row r="17" spans="1:5">
      <c r="A17" s="18"/>
      <c r="B17" s="5" t="s">
        <v>6</v>
      </c>
    </row>
    <row r="18" spans="1:5">
      <c r="A18" s="18" t="s">
        <v>36</v>
      </c>
      <c r="B18" t="s">
        <v>22</v>
      </c>
    </row>
    <row r="19" spans="1:5">
      <c r="A19" s="18"/>
      <c r="B19" t="s">
        <v>23</v>
      </c>
    </row>
    <row r="20" spans="1:5">
      <c r="A20" s="18"/>
      <c r="B20" s="8" t="s">
        <v>24</v>
      </c>
    </row>
    <row r="21" spans="1:5">
      <c r="A21" s="18"/>
      <c r="B21" s="17" t="s">
        <v>25</v>
      </c>
    </row>
    <row r="22" spans="1:5">
      <c r="A22" s="18" t="s">
        <v>37</v>
      </c>
      <c r="B22" t="s">
        <v>2</v>
      </c>
    </row>
    <row r="23" spans="1:5">
      <c r="A23" s="18"/>
      <c r="B23" t="s">
        <v>32</v>
      </c>
    </row>
    <row r="24" spans="1:5">
      <c r="A24" s="18"/>
      <c r="B24" s="9" t="s">
        <v>4</v>
      </c>
      <c r="C24" s="9" t="s">
        <v>26</v>
      </c>
      <c r="D24" s="12"/>
      <c r="E24" s="13"/>
    </row>
    <row r="25" spans="1:5">
      <c r="A25" s="18"/>
      <c r="B25" s="10" t="s">
        <v>20</v>
      </c>
      <c r="C25" s="10" t="s">
        <v>27</v>
      </c>
      <c r="D25" s="14"/>
      <c r="E25" s="15"/>
    </row>
    <row r="26" spans="1:5">
      <c r="A26" s="18"/>
      <c r="B26" s="10" t="s">
        <v>21</v>
      </c>
      <c r="C26" s="10" t="s">
        <v>27</v>
      </c>
      <c r="D26" s="14"/>
      <c r="E26" s="15"/>
    </row>
    <row r="27" spans="1:5">
      <c r="A27" s="18"/>
      <c r="B27" s="9" t="s">
        <v>11</v>
      </c>
      <c r="C27" s="9" t="s">
        <v>28</v>
      </c>
      <c r="D27" s="12"/>
      <c r="E27" s="13"/>
    </row>
    <row r="28" spans="1:5">
      <c r="A28" s="18"/>
      <c r="B28" s="9" t="s">
        <v>5</v>
      </c>
      <c r="C28" s="9" t="s">
        <v>29</v>
      </c>
      <c r="D28" s="12"/>
      <c r="E28" s="13"/>
    </row>
    <row r="29" spans="1:5">
      <c r="A29" s="18"/>
      <c r="B29" s="9" t="s">
        <v>6</v>
      </c>
      <c r="C29" s="9" t="s">
        <v>30</v>
      </c>
      <c r="D29" s="12"/>
      <c r="E29" s="13"/>
    </row>
    <row r="30" spans="1:5">
      <c r="A30" s="19" t="s">
        <v>38</v>
      </c>
      <c r="B30" s="16" t="s">
        <v>3</v>
      </c>
      <c r="C30" s="11"/>
      <c r="D30" s="11"/>
      <c r="E30" s="11"/>
    </row>
    <row r="31" spans="1:5">
      <c r="A31" s="11"/>
      <c r="B31" s="16" t="s">
        <v>18</v>
      </c>
      <c r="C31" s="11"/>
      <c r="D31" s="11"/>
      <c r="E31" s="11"/>
    </row>
    <row r="32" spans="1:5">
      <c r="B32" s="5" t="s">
        <v>12</v>
      </c>
      <c r="C32" s="11"/>
      <c r="D32" s="11"/>
      <c r="E32" s="11"/>
    </row>
    <row r="33" spans="1:5">
      <c r="B33" s="5" t="s">
        <v>31</v>
      </c>
      <c r="C33" s="11"/>
      <c r="D33" s="11"/>
      <c r="E33" s="11"/>
    </row>
    <row r="34" spans="1:5">
      <c r="A34" t="s">
        <v>39</v>
      </c>
    </row>
    <row r="35" spans="1:5">
      <c r="A35" s="19" t="s">
        <v>33</v>
      </c>
      <c r="B35" t="s">
        <v>40</v>
      </c>
    </row>
    <row r="36" spans="1:5">
      <c r="A36" s="19"/>
      <c r="B36" s="8" t="s">
        <v>47</v>
      </c>
      <c r="C36" s="17"/>
      <c r="D36" s="17"/>
    </row>
    <row r="37" spans="1:5">
      <c r="A37" s="19"/>
      <c r="B37" t="s">
        <v>48</v>
      </c>
    </row>
    <row r="38" spans="1:5">
      <c r="A38" s="19"/>
    </row>
    <row r="39" spans="1:5">
      <c r="A39" s="19"/>
      <c r="B39" t="s">
        <v>45</v>
      </c>
    </row>
    <row r="40" spans="1:5">
      <c r="B40" t="s">
        <v>41</v>
      </c>
    </row>
    <row r="41" spans="1:5">
      <c r="B41" t="s">
        <v>42</v>
      </c>
    </row>
    <row r="42" spans="1:5">
      <c r="C42" t="s">
        <v>43</v>
      </c>
    </row>
    <row r="43" spans="1:5">
      <c r="B43" t="s">
        <v>44</v>
      </c>
    </row>
    <row r="44" spans="1:5">
      <c r="B44" s="8" t="s">
        <v>46</v>
      </c>
      <c r="C44" s="17"/>
    </row>
    <row r="45" spans="1:5">
      <c r="B45" s="17"/>
      <c r="C45" s="17" t="s">
        <v>80</v>
      </c>
    </row>
    <row r="46" spans="1:5">
      <c r="B46" s="17" t="s">
        <v>44</v>
      </c>
      <c r="C46" s="17"/>
    </row>
    <row r="47" spans="1:5">
      <c r="A47" t="s">
        <v>52</v>
      </c>
      <c r="B47" t="s">
        <v>53</v>
      </c>
      <c r="C47" s="17"/>
    </row>
    <row r="48" spans="1:5">
      <c r="B48" s="20" t="s">
        <v>56</v>
      </c>
      <c r="C48" s="17"/>
    </row>
    <row r="49" spans="1:3">
      <c r="B49" s="17" t="s">
        <v>81</v>
      </c>
      <c r="C49" s="17"/>
    </row>
    <row r="50" spans="1:3">
      <c r="A50" t="s">
        <v>54</v>
      </c>
      <c r="B50" s="20" t="s">
        <v>49</v>
      </c>
    </row>
    <row r="51" spans="1:3">
      <c r="B51" s="20" t="s">
        <v>50</v>
      </c>
    </row>
    <row r="52" spans="1:3">
      <c r="A52" t="s">
        <v>55</v>
      </c>
      <c r="B52" s="20" t="s">
        <v>51</v>
      </c>
    </row>
    <row r="53" spans="1:3">
      <c r="B53" s="20" t="s">
        <v>82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J1" sqref="J1:M1048576"/>
    </sheetView>
  </sheetViews>
  <sheetFormatPr defaultRowHeight="13.5"/>
  <cols>
    <col min="1" max="1" width="11.875" bestFit="1" customWidth="1"/>
    <col min="2" max="2" width="21.25" bestFit="1" customWidth="1"/>
    <col min="3" max="3" width="17.375" bestFit="1" customWidth="1"/>
  </cols>
  <sheetData>
    <row r="1" spans="1:3">
      <c r="A1" s="6" t="s">
        <v>86</v>
      </c>
      <c r="B1" s="6" t="s">
        <v>85</v>
      </c>
      <c r="C1" s="6" t="s">
        <v>87</v>
      </c>
    </row>
    <row r="2" spans="1:3">
      <c r="A2" s="5" t="s">
        <v>88</v>
      </c>
      <c r="B2" s="5" t="s">
        <v>89</v>
      </c>
      <c r="C2" s="5" t="s">
        <v>84</v>
      </c>
    </row>
    <row r="3" spans="1:3">
      <c r="A3" s="5" t="s">
        <v>88</v>
      </c>
      <c r="B3" s="5" t="s">
        <v>90</v>
      </c>
      <c r="C3" s="5" t="s">
        <v>91</v>
      </c>
    </row>
    <row r="4" spans="1:3">
      <c r="A4" s="5" t="s">
        <v>88</v>
      </c>
      <c r="B4" s="5" t="s">
        <v>93</v>
      </c>
      <c r="C4" s="5" t="s">
        <v>92</v>
      </c>
    </row>
    <row r="5" spans="1:3">
      <c r="A5" s="5" t="s">
        <v>88</v>
      </c>
      <c r="B5" s="5" t="s">
        <v>98</v>
      </c>
      <c r="C5" s="5" t="s">
        <v>94</v>
      </c>
    </row>
    <row r="6" spans="1:3">
      <c r="A6" s="5" t="s">
        <v>88</v>
      </c>
      <c r="B6" s="5" t="s">
        <v>99</v>
      </c>
      <c r="C6" s="5" t="s">
        <v>95</v>
      </c>
    </row>
    <row r="7" spans="1:3">
      <c r="A7" s="5" t="s">
        <v>88</v>
      </c>
      <c r="B7" s="5" t="s">
        <v>100</v>
      </c>
      <c r="C7" s="5" t="s">
        <v>96</v>
      </c>
    </row>
    <row r="8" spans="1:3">
      <c r="A8" s="5" t="s">
        <v>88</v>
      </c>
      <c r="B8" s="5" t="s">
        <v>101</v>
      </c>
      <c r="C8" s="5" t="s">
        <v>97</v>
      </c>
    </row>
    <row r="9" spans="1:3">
      <c r="A9" s="5" t="s">
        <v>88</v>
      </c>
      <c r="B9" s="5" t="s">
        <v>104</v>
      </c>
      <c r="C9" s="5" t="s">
        <v>102</v>
      </c>
    </row>
    <row r="10" spans="1:3">
      <c r="A10" s="5" t="s">
        <v>88</v>
      </c>
      <c r="B10" s="5" t="s">
        <v>105</v>
      </c>
      <c r="C10" s="5" t="s">
        <v>103</v>
      </c>
    </row>
    <row r="11" spans="1:3">
      <c r="A11" s="5" t="s">
        <v>88</v>
      </c>
      <c r="B11" s="5" t="s">
        <v>108</v>
      </c>
      <c r="C11" s="5" t="s">
        <v>106</v>
      </c>
    </row>
    <row r="12" spans="1:3">
      <c r="A12" s="5" t="s">
        <v>88</v>
      </c>
      <c r="B12" s="5" t="s">
        <v>109</v>
      </c>
      <c r="C12" s="5" t="s">
        <v>107</v>
      </c>
    </row>
    <row r="13" spans="1:3">
      <c r="A13" s="5" t="s">
        <v>88</v>
      </c>
      <c r="B13" s="5" t="s">
        <v>111</v>
      </c>
      <c r="C13" s="5" t="s">
        <v>110</v>
      </c>
    </row>
    <row r="14" spans="1:3">
      <c r="A14" s="5" t="s">
        <v>114</v>
      </c>
      <c r="B14" s="5" t="s">
        <v>113</v>
      </c>
      <c r="C14" s="5" t="s">
        <v>112</v>
      </c>
    </row>
    <row r="15" spans="1:3">
      <c r="A15" s="5" t="s">
        <v>114</v>
      </c>
      <c r="B15" s="5" t="s">
        <v>123</v>
      </c>
      <c r="C15" s="5" t="s">
        <v>121</v>
      </c>
    </row>
    <row r="16" spans="1:3">
      <c r="A16" s="5" t="s">
        <v>114</v>
      </c>
      <c r="B16" s="5" t="s">
        <v>124</v>
      </c>
      <c r="C16" s="5" t="s">
        <v>122</v>
      </c>
    </row>
    <row r="17" spans="1:10">
      <c r="A17" s="5" t="s">
        <v>114</v>
      </c>
      <c r="B17" s="5" t="s">
        <v>90</v>
      </c>
      <c r="C17" s="5" t="s">
        <v>163</v>
      </c>
    </row>
    <row r="18" spans="1:10">
      <c r="A18" s="5" t="s">
        <v>114</v>
      </c>
      <c r="B18" s="5" t="s">
        <v>93</v>
      </c>
      <c r="C18" s="5" t="s">
        <v>125</v>
      </c>
    </row>
    <row r="19" spans="1:10">
      <c r="A19" s="5" t="s">
        <v>114</v>
      </c>
      <c r="B19" s="5" t="s">
        <v>98</v>
      </c>
      <c r="C19" s="5" t="s">
        <v>115</v>
      </c>
    </row>
    <row r="20" spans="1:10">
      <c r="A20" s="5" t="s">
        <v>114</v>
      </c>
      <c r="B20" s="5" t="s">
        <v>99</v>
      </c>
      <c r="C20" s="5" t="s">
        <v>116</v>
      </c>
    </row>
    <row r="21" spans="1:10">
      <c r="A21" s="5" t="s">
        <v>114</v>
      </c>
      <c r="B21" s="5" t="s">
        <v>100</v>
      </c>
      <c r="C21" s="5" t="s">
        <v>117</v>
      </c>
    </row>
    <row r="22" spans="1:10">
      <c r="A22" s="5" t="s">
        <v>114</v>
      </c>
      <c r="B22" s="5" t="s">
        <v>101</v>
      </c>
      <c r="C22" s="5" t="s">
        <v>118</v>
      </c>
    </row>
    <row r="23" spans="1:10">
      <c r="A23" s="5" t="s">
        <v>114</v>
      </c>
      <c r="B23" s="5" t="s">
        <v>120</v>
      </c>
      <c r="C23" s="5" t="s">
        <v>119</v>
      </c>
    </row>
    <row r="24" spans="1:10">
      <c r="A24" s="5" t="s">
        <v>114</v>
      </c>
      <c r="B24" s="5" t="s">
        <v>149</v>
      </c>
      <c r="C24" s="5" t="s">
        <v>126</v>
      </c>
    </row>
    <row r="25" spans="1:10">
      <c r="A25" s="5" t="s">
        <v>114</v>
      </c>
      <c r="B25" s="5" t="s">
        <v>148</v>
      </c>
      <c r="C25" s="5" t="s">
        <v>127</v>
      </c>
    </row>
    <row r="27" spans="1:10">
      <c r="J27" s="32"/>
    </row>
    <row r="33" spans="12:12">
      <c r="L33" s="33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I17" sqref="I17"/>
    </sheetView>
  </sheetViews>
  <sheetFormatPr defaultRowHeight="13.5"/>
  <cols>
    <col min="1" max="1" width="8.125" bestFit="1" customWidth="1"/>
    <col min="2" max="2" width="9.25" bestFit="1" customWidth="1"/>
    <col min="3" max="3" width="5.25" bestFit="1" customWidth="1"/>
    <col min="4" max="4" width="13" bestFit="1" customWidth="1"/>
    <col min="5" max="5" width="11" bestFit="1" customWidth="1"/>
    <col min="6" max="6" width="12.25" bestFit="1" customWidth="1"/>
  </cols>
  <sheetData>
    <row r="1" spans="1:6">
      <c r="A1" s="30" t="s">
        <v>57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</row>
    <row r="2" spans="1:6">
      <c r="A2" s="22">
        <f ca="1">YEAR(TODAY())</f>
        <v>2014</v>
      </c>
      <c r="B2" s="24">
        <f ca="1">IF(A2="","",DATE(A2,1,1))</f>
        <v>41640</v>
      </c>
      <c r="C2" s="23" t="str">
        <f t="shared" ref="C2:C31" ca="1" si="0">TEXT(B2&amp;"","aaa")</f>
        <v>水</v>
      </c>
      <c r="D2" s="5" t="s">
        <v>63</v>
      </c>
      <c r="E2" s="25" t="str">
        <f ca="1">IF(B2="","",IF(C2="日",LOOKUP(1,0/(B2+ROW($1:$6)-1=B2:B7),B2:B7)+1,
 IF(B2+2=B3,B2+1,"")))</f>
        <v/>
      </c>
      <c r="F2" s="5"/>
    </row>
    <row r="3" spans="1:6">
      <c r="A3" s="26"/>
      <c r="B3" s="24">
        <f ca="1">IF(A2="","",DATE(A2,1,14)-WEEKDAY(DATE(A2,1,14),3))</f>
        <v>41652</v>
      </c>
      <c r="C3" s="23" t="str">
        <f t="shared" ca="1" si="0"/>
        <v>月</v>
      </c>
      <c r="D3" s="5" t="s">
        <v>64</v>
      </c>
      <c r="E3" s="25" t="str">
        <f t="shared" ref="E3:E16" ca="1" si="1">IF(B3="","",IF(C3="日",LOOKUP(1,0/(B3+ROW($1:$6)-1=B3:B8),B3:B8)+1,
 IF(B3+2=B4,B3+1,"")))</f>
        <v/>
      </c>
      <c r="F3" s="27" t="str">
        <f>"1月第2月曜"</f>
        <v>1月第2月曜</v>
      </c>
    </row>
    <row r="4" spans="1:6">
      <c r="A4" s="26"/>
      <c r="B4" s="24">
        <f ca="1">IF(A2="","",DATE(A2,2,11))</f>
        <v>41681</v>
      </c>
      <c r="C4" s="23" t="str">
        <f t="shared" ca="1" si="0"/>
        <v>火</v>
      </c>
      <c r="D4" s="5" t="s">
        <v>65</v>
      </c>
      <c r="E4" s="25" t="str">
        <f t="shared" ca="1" si="1"/>
        <v/>
      </c>
      <c r="F4" s="5"/>
    </row>
    <row r="5" spans="1:6">
      <c r="A5" s="26"/>
      <c r="B5" s="24">
        <f ca="1">IF(A2="","",DATE(A2,3,23)-MATCH(A2,CHOOSE(MOD(A2,4)+1,
 {0,1900,1960,2092},{0,1901,1993},{0,1902,2026},{1903,1927,2059})))</f>
        <v>41719</v>
      </c>
      <c r="C5" s="23" t="str">
        <f t="shared" ca="1" si="0"/>
        <v>金</v>
      </c>
      <c r="D5" s="5" t="s">
        <v>66</v>
      </c>
      <c r="E5" s="25" t="str">
        <f t="shared" ca="1" si="1"/>
        <v/>
      </c>
      <c r="F5" s="28" t="s">
        <v>67</v>
      </c>
    </row>
    <row r="6" spans="1:6">
      <c r="A6" s="26"/>
      <c r="B6" s="24">
        <f ca="1">IF(A2="","",DATE(A2,4,29))</f>
        <v>41758</v>
      </c>
      <c r="C6" s="23" t="str">
        <f t="shared" ca="1" si="0"/>
        <v>火</v>
      </c>
      <c r="D6" s="5" t="s">
        <v>68</v>
      </c>
      <c r="E6" s="25" t="str">
        <f t="shared" ca="1" si="1"/>
        <v/>
      </c>
      <c r="F6" s="5"/>
    </row>
    <row r="7" spans="1:6">
      <c r="A7" s="26"/>
      <c r="B7" s="24">
        <f ca="1">IF(A2="","",DATE(A2,5,3))</f>
        <v>41762</v>
      </c>
      <c r="C7" s="23" t="str">
        <f t="shared" ca="1" si="0"/>
        <v>土</v>
      </c>
      <c r="D7" s="5" t="s">
        <v>69</v>
      </c>
      <c r="E7" s="25" t="str">
        <f t="shared" ca="1" si="1"/>
        <v/>
      </c>
      <c r="F7" s="5"/>
    </row>
    <row r="8" spans="1:6">
      <c r="A8" s="26"/>
      <c r="B8" s="24">
        <f ca="1">IF(A2="","",DATE(A2,5,4))</f>
        <v>41763</v>
      </c>
      <c r="C8" s="23" t="str">
        <f t="shared" ca="1" si="0"/>
        <v>日</v>
      </c>
      <c r="D8" s="5" t="s">
        <v>70</v>
      </c>
      <c r="E8" s="25">
        <f t="shared" ca="1" si="1"/>
        <v>41765</v>
      </c>
      <c r="F8" s="5"/>
    </row>
    <row r="9" spans="1:6">
      <c r="A9" s="26"/>
      <c r="B9" s="24">
        <f ca="1">IF(A2="","",DATE(A2,5,5))</f>
        <v>41764</v>
      </c>
      <c r="C9" s="23" t="str">
        <f t="shared" ca="1" si="0"/>
        <v>月</v>
      </c>
      <c r="D9" s="5" t="s">
        <v>71</v>
      </c>
      <c r="E9" s="25" t="str">
        <f t="shared" ca="1" si="1"/>
        <v/>
      </c>
      <c r="F9" s="5"/>
    </row>
    <row r="10" spans="1:6">
      <c r="A10" s="26"/>
      <c r="B10" s="24">
        <f ca="1">IF(A2="","",DATE(A2,7,21)-WEEKDAY(DATE(A2,7,21),3))</f>
        <v>41841</v>
      </c>
      <c r="C10" s="23" t="str">
        <f t="shared" ca="1" si="0"/>
        <v>月</v>
      </c>
      <c r="D10" s="5" t="s">
        <v>72</v>
      </c>
      <c r="E10" s="25" t="str">
        <f t="shared" ca="1" si="1"/>
        <v/>
      </c>
      <c r="F10" s="5" t="str">
        <f>"7月第3月曜"</f>
        <v>7月第3月曜</v>
      </c>
    </row>
    <row r="11" spans="1:6">
      <c r="A11" s="26"/>
      <c r="B11" s="24">
        <f ca="1">IF(A2="","",DATE(A2,9,21)-WEEKDAY(DATE(A2,9,21),3))</f>
        <v>41897</v>
      </c>
      <c r="C11" s="23" t="str">
        <f t="shared" ca="1" si="0"/>
        <v>月</v>
      </c>
      <c r="D11" s="5" t="s">
        <v>73</v>
      </c>
      <c r="E11" s="25" t="str">
        <f t="shared" ca="1" si="1"/>
        <v/>
      </c>
      <c r="F11" s="5" t="str">
        <f>"9月第3月曜"</f>
        <v>9月第3月曜</v>
      </c>
    </row>
    <row r="12" spans="1:6">
      <c r="A12" s="26"/>
      <c r="B12" s="24">
        <f ca="1">IF(A2="","",DATE(A2,9,25)-MATCH(A2,CHOOSE(MOD(A2,4)+1,
{0,1900,2012},{1901,1921,2045},{1902,1950,2078},{1903,1983})))</f>
        <v>41905</v>
      </c>
      <c r="C12" s="23" t="str">
        <f t="shared" ca="1" si="0"/>
        <v>火</v>
      </c>
      <c r="D12" s="5" t="s">
        <v>74</v>
      </c>
      <c r="E12" s="25" t="str">
        <f t="shared" ca="1" si="1"/>
        <v/>
      </c>
      <c r="F12" s="5" t="s">
        <v>75</v>
      </c>
    </row>
    <row r="13" spans="1:6">
      <c r="A13" s="26"/>
      <c r="B13" s="24">
        <f ca="1">IF(A2="","",DATE(A2,10,14)-WEEKDAY(DATE(A2,10,14),3))</f>
        <v>41925</v>
      </c>
      <c r="C13" s="23" t="str">
        <f t="shared" ca="1" si="0"/>
        <v>月</v>
      </c>
      <c r="D13" s="5" t="s">
        <v>76</v>
      </c>
      <c r="E13" s="25" t="str">
        <f t="shared" ca="1" si="1"/>
        <v/>
      </c>
      <c r="F13" s="5" t="str">
        <f>"10月第2月曜"</f>
        <v>10月第2月曜</v>
      </c>
    </row>
    <row r="14" spans="1:6">
      <c r="A14" s="26"/>
      <c r="B14" s="24">
        <f ca="1">IF(A2="","",DATE(A2,11,3))</f>
        <v>41946</v>
      </c>
      <c r="C14" s="23" t="str">
        <f t="shared" ca="1" si="0"/>
        <v>月</v>
      </c>
      <c r="D14" s="5" t="s">
        <v>77</v>
      </c>
      <c r="E14" s="25" t="str">
        <f t="shared" ca="1" si="1"/>
        <v/>
      </c>
      <c r="F14" s="5"/>
    </row>
    <row r="15" spans="1:6">
      <c r="A15" s="26"/>
      <c r="B15" s="24">
        <f ca="1">IF(A2="","",DATE(A2,11,23))</f>
        <v>41966</v>
      </c>
      <c r="C15" s="23" t="str">
        <f t="shared" ca="1" si="0"/>
        <v>日</v>
      </c>
      <c r="D15" s="5" t="s">
        <v>78</v>
      </c>
      <c r="E15" s="25">
        <f t="shared" ca="1" si="1"/>
        <v>41967</v>
      </c>
      <c r="F15" s="5"/>
    </row>
    <row r="16" spans="1:6">
      <c r="A16" s="29"/>
      <c r="B16" s="24">
        <f ca="1">IF(A2="","",DATE(A2,12,23))</f>
        <v>41996</v>
      </c>
      <c r="C16" s="23" t="str">
        <f t="shared" ca="1" si="0"/>
        <v>火</v>
      </c>
      <c r="D16" s="5" t="s">
        <v>79</v>
      </c>
      <c r="E16" s="25" t="str">
        <f t="shared" ca="1" si="1"/>
        <v/>
      </c>
      <c r="F16" s="5"/>
    </row>
    <row r="17" spans="1:6">
      <c r="A17" s="22">
        <f ca="1">YEAR(TODAY())+1</f>
        <v>2015</v>
      </c>
      <c r="B17" s="24">
        <f ca="1">IF(A17="","",DATE(A17,1,1))</f>
        <v>42005</v>
      </c>
      <c r="C17" s="23" t="str">
        <f t="shared" ca="1" si="0"/>
        <v>木</v>
      </c>
      <c r="D17" s="5" t="s">
        <v>63</v>
      </c>
      <c r="E17" s="25" t="str">
        <f ca="1">IF(B17="","",IF(C17="日",LOOKUP(1,0/(B17+ROW($1:$6)-1=B17:B22),B17:B22)+1,
 IF(B17+2=B18,B17+1,"")))</f>
        <v/>
      </c>
      <c r="F17" s="5"/>
    </row>
    <row r="18" spans="1:6">
      <c r="A18" s="26"/>
      <c r="B18" s="24">
        <f ca="1">IF(A17="","",DATE(A17,1,14)-WEEKDAY(DATE(A17,1,14),3))</f>
        <v>42016</v>
      </c>
      <c r="C18" s="23" t="str">
        <f t="shared" ca="1" si="0"/>
        <v>月</v>
      </c>
      <c r="D18" s="5" t="s">
        <v>64</v>
      </c>
      <c r="E18" s="25" t="str">
        <f t="shared" ref="E18:E31" ca="1" si="2">IF(B18="","",IF(C18="日",LOOKUP(1,0/(B18+ROW($1:$6)-1=B18:B23),B18:B23)+1,
 IF(B18+2=B19,B18+1,"")))</f>
        <v/>
      </c>
      <c r="F18" s="27" t="str">
        <f>"1月第2月曜"</f>
        <v>1月第2月曜</v>
      </c>
    </row>
    <row r="19" spans="1:6">
      <c r="A19" s="26"/>
      <c r="B19" s="24">
        <f ca="1">IF(A17="","",DATE(A17,2,11))</f>
        <v>42046</v>
      </c>
      <c r="C19" s="23" t="str">
        <f t="shared" ca="1" si="0"/>
        <v>水</v>
      </c>
      <c r="D19" s="5" t="s">
        <v>65</v>
      </c>
      <c r="E19" s="25" t="str">
        <f t="shared" ca="1" si="2"/>
        <v/>
      </c>
      <c r="F19" s="5"/>
    </row>
    <row r="20" spans="1:6">
      <c r="A20" s="26"/>
      <c r="B20" s="24">
        <f ca="1">IF(A17="","",DATE(A17,3,23)-MATCH(A17,CHOOSE(MOD(A17,4)+1,
 {0,1900,1960,2092},{0,1901,1993},{0,1902,2026},{1903,1927,2059})))</f>
        <v>42084</v>
      </c>
      <c r="C20" s="23" t="str">
        <f t="shared" ca="1" si="0"/>
        <v>土</v>
      </c>
      <c r="D20" s="5" t="s">
        <v>66</v>
      </c>
      <c r="E20" s="25" t="str">
        <f t="shared" ca="1" si="2"/>
        <v/>
      </c>
      <c r="F20" s="28" t="s">
        <v>67</v>
      </c>
    </row>
    <row r="21" spans="1:6">
      <c r="A21" s="26"/>
      <c r="B21" s="24">
        <f ca="1">IF(A17="","",DATE(A17,4,29))</f>
        <v>42123</v>
      </c>
      <c r="C21" s="23" t="str">
        <f t="shared" ca="1" si="0"/>
        <v>水</v>
      </c>
      <c r="D21" s="5" t="s">
        <v>68</v>
      </c>
      <c r="E21" s="25" t="str">
        <f t="shared" ca="1" si="2"/>
        <v/>
      </c>
      <c r="F21" s="5"/>
    </row>
    <row r="22" spans="1:6">
      <c r="A22" s="26"/>
      <c r="B22" s="24">
        <f ca="1">IF(A17="","",DATE(A17,5,3))</f>
        <v>42127</v>
      </c>
      <c r="C22" s="23" t="str">
        <f t="shared" ca="1" si="0"/>
        <v>日</v>
      </c>
      <c r="D22" s="5" t="s">
        <v>69</v>
      </c>
      <c r="E22" s="25">
        <f t="shared" ca="1" si="2"/>
        <v>42130</v>
      </c>
      <c r="F22" s="5"/>
    </row>
    <row r="23" spans="1:6">
      <c r="A23" s="26"/>
      <c r="B23" s="24">
        <f ca="1">IF(A17="","",DATE(A17,5,4))</f>
        <v>42128</v>
      </c>
      <c r="C23" s="23" t="str">
        <f t="shared" ca="1" si="0"/>
        <v>月</v>
      </c>
      <c r="D23" s="5" t="s">
        <v>70</v>
      </c>
      <c r="E23" s="25" t="str">
        <f t="shared" ca="1" si="2"/>
        <v/>
      </c>
      <c r="F23" s="5"/>
    </row>
    <row r="24" spans="1:6">
      <c r="A24" s="26"/>
      <c r="B24" s="24">
        <f ca="1">IF(A17="","",DATE(A17,5,5))</f>
        <v>42129</v>
      </c>
      <c r="C24" s="23" t="str">
        <f t="shared" ca="1" si="0"/>
        <v>火</v>
      </c>
      <c r="D24" s="5" t="s">
        <v>71</v>
      </c>
      <c r="E24" s="25" t="str">
        <f t="shared" ca="1" si="2"/>
        <v/>
      </c>
      <c r="F24" s="5"/>
    </row>
    <row r="25" spans="1:6">
      <c r="A25" s="26"/>
      <c r="B25" s="24">
        <f ca="1">IF(A17="","",DATE(A17,7,21)-WEEKDAY(DATE(A17,7,21),3))</f>
        <v>42205</v>
      </c>
      <c r="C25" s="23" t="str">
        <f t="shared" ca="1" si="0"/>
        <v>月</v>
      </c>
      <c r="D25" s="5" t="s">
        <v>72</v>
      </c>
      <c r="E25" s="25" t="str">
        <f t="shared" ca="1" si="2"/>
        <v/>
      </c>
      <c r="F25" s="5" t="str">
        <f>"7月第3月曜"</f>
        <v>7月第3月曜</v>
      </c>
    </row>
    <row r="26" spans="1:6">
      <c r="A26" s="26"/>
      <c r="B26" s="24">
        <f ca="1">IF(A17="","",DATE(A17,9,21)-WEEKDAY(DATE(A17,9,21),3))</f>
        <v>42268</v>
      </c>
      <c r="C26" s="23" t="str">
        <f t="shared" ca="1" si="0"/>
        <v>月</v>
      </c>
      <c r="D26" s="5" t="s">
        <v>73</v>
      </c>
      <c r="E26" s="25">
        <f t="shared" ca="1" si="2"/>
        <v>42269</v>
      </c>
      <c r="F26" s="5" t="str">
        <f>"9月第3月曜"</f>
        <v>9月第3月曜</v>
      </c>
    </row>
    <row r="27" spans="1:6">
      <c r="A27" s="26"/>
      <c r="B27" s="24">
        <f ca="1">IF(A17="","",DATE(A17,9,25)-MATCH(A17,CHOOSE(MOD(A17,4)+1,
{0,1900,2012},{1901,1921,2045},{1902,1950,2078},{1903,1983})))</f>
        <v>42270</v>
      </c>
      <c r="C27" s="23" t="str">
        <f t="shared" ca="1" si="0"/>
        <v>水</v>
      </c>
      <c r="D27" s="5" t="s">
        <v>74</v>
      </c>
      <c r="E27" s="25" t="str">
        <f t="shared" ca="1" si="2"/>
        <v/>
      </c>
      <c r="F27" s="5" t="s">
        <v>75</v>
      </c>
    </row>
    <row r="28" spans="1:6">
      <c r="A28" s="26"/>
      <c r="B28" s="24">
        <f ca="1">IF(A17="","",DATE(A17,10,14)-WEEKDAY(DATE(A17,10,14),3))</f>
        <v>42289</v>
      </c>
      <c r="C28" s="23" t="str">
        <f t="shared" ca="1" si="0"/>
        <v>月</v>
      </c>
      <c r="D28" s="5" t="s">
        <v>76</v>
      </c>
      <c r="E28" s="25" t="str">
        <f t="shared" ca="1" si="2"/>
        <v/>
      </c>
      <c r="F28" s="5" t="str">
        <f>"10月第2月曜"</f>
        <v>10月第2月曜</v>
      </c>
    </row>
    <row r="29" spans="1:6">
      <c r="A29" s="26"/>
      <c r="B29" s="24">
        <f ca="1">IF(A17="","",DATE(A17,11,3))</f>
        <v>42311</v>
      </c>
      <c r="C29" s="23" t="str">
        <f t="shared" ca="1" si="0"/>
        <v>火</v>
      </c>
      <c r="D29" s="5" t="s">
        <v>77</v>
      </c>
      <c r="E29" s="25" t="str">
        <f t="shared" ca="1" si="2"/>
        <v/>
      </c>
      <c r="F29" s="5"/>
    </row>
    <row r="30" spans="1:6">
      <c r="A30" s="26"/>
      <c r="B30" s="24">
        <f ca="1">IF(A17="","",DATE(A17,11,23))</f>
        <v>42331</v>
      </c>
      <c r="C30" s="23" t="str">
        <f t="shared" ca="1" si="0"/>
        <v>月</v>
      </c>
      <c r="D30" s="5" t="s">
        <v>78</v>
      </c>
      <c r="E30" s="25" t="str">
        <f t="shared" ca="1" si="2"/>
        <v/>
      </c>
      <c r="F30" s="5"/>
    </row>
    <row r="31" spans="1:6">
      <c r="A31" s="29"/>
      <c r="B31" s="24">
        <f ca="1">IF(A17="","",DATE(A17,12,23))</f>
        <v>42361</v>
      </c>
      <c r="C31" s="23" t="str">
        <f t="shared" ca="1" si="0"/>
        <v>水</v>
      </c>
      <c r="D31" s="5" t="s">
        <v>79</v>
      </c>
      <c r="E31" s="25" t="str">
        <f t="shared" ca="1" si="2"/>
        <v/>
      </c>
      <c r="F31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テストケース一覧</vt:lpstr>
      <vt:lpstr>1</vt:lpstr>
      <vt:lpstr>template</vt:lpstr>
      <vt:lpstr>テストケースの書き方</vt:lpstr>
      <vt:lpstr>画面定義</vt:lpstr>
      <vt:lpstr>祝日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itagaki</dc:creator>
  <cp:lastModifiedBy>itagaki</cp:lastModifiedBy>
  <dcterms:created xsi:type="dcterms:W3CDTF">2013-09-23T13:34:24Z</dcterms:created>
  <dcterms:modified xsi:type="dcterms:W3CDTF">2014-04-29T11:25:52Z</dcterms:modified>
</cp:coreProperties>
</file>