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<sst xmlns="http://schemas.openxmlformats.org/spreadsheetml/2006/main" count="34" uniqueCount="34">
  <si>
    <t>Fire Hydrant data</t>
  </si>
  <si>
    <t>http://www.american-usa.com/system/files/381/large/2.4.1.2.2-B62B5-Standard-Dimensions.png</t>
  </si>
  <si>
    <t>Height (in)</t>
  </si>
  <si>
    <t>Height (pixels)</t>
  </si>
  <si>
    <t>172,76</t>
  </si>
  <si>
    <t>170,34</t>
  </si>
  <si>
    <t>in/pix</t>
  </si>
  <si>
    <t>frame rate</t>
  </si>
  <si>
    <t>in/sec → mph</t>
  </si>
  <si>
    <t>Time Data</t>
  </si>
  <si>
    <t>Frame</t>
  </si>
  <si>
    <t>Time (serial)</t>
  </si>
  <si>
    <t>Time (seconds)</t>
  </si>
  <si>
    <t>Observed</t>
  </si>
  <si>
    <t>Marker Data</t>
  </si>
  <si>
    <t>start frame</t>
  </si>
  <si>
    <t>end frame</t>
  </si>
  <si>
    <t>start_x</t>
  </si>
  <si>
    <t>start_y</t>
  </si>
  <si>
    <t>end_x</t>
  </si>
  <si>
    <t>end_y</t>
  </si>
  <si>
    <t>length (pix)</t>
  </si>
  <si>
    <t>length (in)</t>
  </si>
  <si>
    <t>vel (in/sec)</t>
  </si>
  <si>
    <t>vel (mph)</t>
  </si>
  <si>
    <t>Mean frame</t>
  </si>
  <si>
    <t>Telephone pole1 (only 3 frames)</t>
  </si>
  <si>
    <t>Curb</t>
  </si>
  <si>
    <t>Curb 2</t>
  </si>
  <si>
    <t>pole2</t>
  </si>
  <si>
    <t>pole3</t>
  </si>
  <si>
    <t>Hydrant</t>
  </si>
  <si>
    <t>Shadow</t>
  </si>
  <si>
    <t>Stop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</si>
</sst>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</font>
    <font>
      <sz val="10"/>
      <name val="Times New Roman"/>
      <family val="1"/>
    </font>
    <font>
      <b val="true"/>
      <sz val="12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L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27.780612244898"/>
    <col collapsed="false" hidden="false" max="1025" min="2" style="0" width="11.5204081632653"/>
  </cols>
  <sheetData>
    <row r="1" customFormat="false" ht="17.35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  <c r="B4" s="0" t="n">
        <f aca="false">28.63-3.5</f>
        <v>25.13</v>
      </c>
    </row>
    <row r="5" customFormat="false" ht="12.8" hidden="false" customHeight="false" outlineLevel="0" collapsed="false">
      <c r="A5" s="0" t="s">
        <v>3</v>
      </c>
      <c r="B5" s="0" t="n">
        <f aca="false">76-34</f>
        <v>42</v>
      </c>
      <c r="C5" s="0" t="s">
        <v>4</v>
      </c>
      <c r="D5" s="0" t="s">
        <v>5</v>
      </c>
    </row>
    <row r="6" customFormat="false" ht="12.8" hidden="false" customHeight="false" outlineLevel="0" collapsed="false">
      <c r="A6" s="0" t="s">
        <v>6</v>
      </c>
      <c r="B6" s="0" t="n">
        <f aca="false">B4/B5</f>
        <v>0.598333333333333</v>
      </c>
    </row>
    <row r="7" customFormat="false" ht="12.8" hidden="false" customHeight="false" outlineLevel="0" collapsed="false">
      <c r="A7" s="0" t="s">
        <v>7</v>
      </c>
      <c r="B7" s="0" t="n">
        <v>29.97</v>
      </c>
    </row>
    <row r="8" customFormat="false" ht="12.8" hidden="false" customHeight="false" outlineLevel="0" collapsed="false">
      <c r="A8" s="0" t="s">
        <v>8</v>
      </c>
      <c r="B8" s="2" t="n">
        <v>0.0568181818</v>
      </c>
    </row>
    <row r="10" customFormat="false" ht="17.35" hidden="false" customHeight="false" outlineLevel="0" collapsed="false">
      <c r="A10" s="1" t="s">
        <v>9</v>
      </c>
    </row>
    <row r="11" customFormat="false" ht="12.8" hidden="false" customHeight="false" outlineLevel="0" collapsed="false">
      <c r="A11" s="3" t="s">
        <v>10</v>
      </c>
      <c r="B11" s="0" t="s">
        <v>11</v>
      </c>
      <c r="C11" s="0" t="s">
        <v>12</v>
      </c>
    </row>
    <row r="12" customFormat="false" ht="12.8" hidden="false" customHeight="false" outlineLevel="0" collapsed="false">
      <c r="A12" s="4" t="n">
        <v>114</v>
      </c>
      <c r="B12" s="5" t="n">
        <f aca="false">TIME(20,4,30)</f>
        <v>0.836458333333333</v>
      </c>
      <c r="C12" s="6" t="n">
        <f aca="false">3600*HOUR(B12) + 60*MINUTE(B12) + SECOND(B12)</f>
        <v>72270</v>
      </c>
      <c r="D12" s="7" t="s">
        <v>13</v>
      </c>
    </row>
    <row r="13" customFormat="false" ht="12.8" hidden="false" customHeight="false" outlineLevel="0" collapsed="false">
      <c r="A13" s="8" t="n">
        <v>6019</v>
      </c>
      <c r="B13" s="9" t="n">
        <f aca="false">TIME(20,7,46)</f>
        <v>0.838726851851852</v>
      </c>
      <c r="C13" s="10" t="n">
        <f aca="false">3600*HOUR(B13) + 60*MINUTE(B13) + SECOND(B13)</f>
        <v>72466</v>
      </c>
      <c r="D13" s="7"/>
    </row>
    <row r="14" customFormat="false" ht="12.8" hidden="false" customHeight="false" outlineLevel="0" collapsed="false">
      <c r="A14" s="0" t="n">
        <v>216.5</v>
      </c>
      <c r="B14" s="11" t="n">
        <f aca="false">TIME(0,0,C14)</f>
        <v>0.836497710665789</v>
      </c>
      <c r="C14" s="0" t="n">
        <f aca="false">$C$12 + (A14-$A$12) * ($C$13-$C$12) / ($A$13-$A$12)</f>
        <v>72273.4022015241</v>
      </c>
    </row>
    <row r="15" customFormat="false" ht="12.8" hidden="false" customHeight="false" outlineLevel="0" collapsed="false">
      <c r="A15" s="0" t="n">
        <v>280.5</v>
      </c>
      <c r="B15" s="11" t="n">
        <f aca="false">TIME(0,0,C15)</f>
        <v>0.836522297488004</v>
      </c>
      <c r="C15" s="0" t="n">
        <f aca="false">$C$12 + (A15-$A$12) * ($C$13-$C$12) / ($A$13-$A$12)</f>
        <v>72275.5265029636</v>
      </c>
    </row>
    <row r="16" customFormat="false" ht="12.8" hidden="false" customHeight="false" outlineLevel="0" collapsed="false">
      <c r="A16" s="0" t="n">
        <v>443.5</v>
      </c>
      <c r="B16" s="11" t="n">
        <f aca="false">TIME(0,0,C16)</f>
        <v>0.836584917050836</v>
      </c>
      <c r="C16" s="0" t="n">
        <f aca="false">$C$12 + (A16-$A$12) * ($C$13-$C$12) / ($A$13-$A$12)</f>
        <v>72280.9368331922</v>
      </c>
    </row>
    <row r="17" customFormat="false" ht="12.8" hidden="false" customHeight="false" outlineLevel="0" collapsed="false">
      <c r="A17" s="0" t="n">
        <v>451.5</v>
      </c>
      <c r="B17" s="11" t="n">
        <f aca="false">TIME(0,0,C17)</f>
        <v>0.836587990403613</v>
      </c>
      <c r="C17" s="0" t="n">
        <f aca="false">$C$12 + (A17-$A$12) * ($C$13-$C$12) / ($A$13-$A$12)</f>
        <v>72281.2023708721</v>
      </c>
    </row>
    <row r="18" customFormat="false" ht="12.8" hidden="false" customHeight="false" outlineLevel="0" collapsed="false">
      <c r="A18" s="0" t="n">
        <v>525.5</v>
      </c>
      <c r="B18" s="11" t="n">
        <f aca="false">TIME(0,0,C18)</f>
        <v>0.8366164189168</v>
      </c>
      <c r="C18" s="0" t="n">
        <f aca="false">$C$12 + (A18-$A$12) * ($C$13-$C$12) / ($A$13-$A$12)</f>
        <v>72283.6585944115</v>
      </c>
    </row>
    <row r="19" customFormat="false" ht="12.8" hidden="false" customHeight="false" outlineLevel="0" collapsed="false">
      <c r="A19" s="0" t="n">
        <v>575.5</v>
      </c>
      <c r="B19" s="11" t="n">
        <f aca="false">TIME(0,0,C19)</f>
        <v>0.836635627371656</v>
      </c>
      <c r="C19" s="0" t="n">
        <f aca="false">$C$12 + (A19-$A$12) * ($C$13-$C$12) / ($A$13-$A$12)</f>
        <v>72285.3182049111</v>
      </c>
    </row>
    <row r="20" customFormat="false" ht="12.8" hidden="false" customHeight="false" outlineLevel="0" collapsed="false">
      <c r="A20" s="0" t="n">
        <v>612.5</v>
      </c>
      <c r="B20" s="11" t="n">
        <f aca="false">TIME(0,0,C20)</f>
        <v>0.83664984162825</v>
      </c>
      <c r="C20" s="0" t="n">
        <f aca="false">$C$12 + (A20-$A$12) * ($C$13-$C$12) / ($A$13-$A$12)</f>
        <v>72286.5463166808</v>
      </c>
    </row>
    <row r="21" customFormat="false" ht="12.8" hidden="false" customHeight="false" outlineLevel="0" collapsed="false">
      <c r="A21" s="0" t="n">
        <v>640</v>
      </c>
      <c r="B21" s="11" t="n">
        <f aca="false">TIME(0,0,C21)</f>
        <v>0.836660406278421</v>
      </c>
      <c r="C21" s="0" t="n">
        <f aca="false">$C$12 + (A21-$A$12) * ($C$13-$C$12) / ($A$13-$A$12)</f>
        <v>72287.4591024555</v>
      </c>
    </row>
    <row r="22" customFormat="false" ht="12.8" hidden="false" customHeight="false" outlineLevel="0" collapsed="false">
      <c r="A22" s="0" t="n">
        <v>700</v>
      </c>
      <c r="B22" s="11" t="n">
        <f aca="false">TIME(0,0,C22)</f>
        <v>0.836683456424248</v>
      </c>
      <c r="C22" s="0" t="n">
        <f aca="false">$C$12 + (A22-$A$12) * ($C$13-$C$12) / ($A$13-$A$12)</f>
        <v>72289.450635055</v>
      </c>
    </row>
    <row r="23" customFormat="false" ht="17.35" hidden="false" customHeight="false" outlineLevel="0" collapsed="false">
      <c r="A23" s="1" t="s">
        <v>14</v>
      </c>
      <c r="B23" s="0" t="s">
        <v>15</v>
      </c>
      <c r="C23" s="0" t="s">
        <v>16</v>
      </c>
      <c r="D23" s="0" t="s">
        <v>17</v>
      </c>
      <c r="E23" s="0" t="s">
        <v>18</v>
      </c>
      <c r="F23" s="0" t="s">
        <v>19</v>
      </c>
      <c r="G23" s="0" t="s">
        <v>20</v>
      </c>
      <c r="H23" s="0" t="s">
        <v>21</v>
      </c>
      <c r="I23" s="0" t="s">
        <v>22</v>
      </c>
      <c r="J23" s="0" t="s">
        <v>23</v>
      </c>
      <c r="K23" s="12" t="s">
        <v>24</v>
      </c>
      <c r="L23" s="0" t="s">
        <v>25</v>
      </c>
    </row>
    <row r="24" customFormat="false" ht="12.8" hidden="false" customHeight="false" outlineLevel="0" collapsed="false">
      <c r="A24" s="0" t="s">
        <v>26</v>
      </c>
      <c r="B24" s="0" t="n">
        <v>215</v>
      </c>
      <c r="C24" s="0" t="n">
        <v>218</v>
      </c>
      <c r="D24" s="0" t="n">
        <v>171</v>
      </c>
      <c r="E24" s="0" t="n">
        <v>47</v>
      </c>
      <c r="F24" s="0" t="n">
        <v>233</v>
      </c>
      <c r="G24" s="0" t="n">
        <v>52</v>
      </c>
      <c r="H24" s="0" t="n">
        <f aca="false">SQRT((D24-F24)^2 + (E24-G24)^2)</f>
        <v>62.201286160336</v>
      </c>
      <c r="I24" s="0" t="n">
        <f aca="false">H24*$B$6</f>
        <v>37.2171028859343</v>
      </c>
      <c r="J24" s="0" t="n">
        <f aca="false">$B$7 * I24/(C24-B24)</f>
        <v>371.798857830484</v>
      </c>
      <c r="K24" s="13" t="n">
        <f aca="false">J24*$B$8</f>
        <v>21.1249350972448</v>
      </c>
      <c r="L24" s="0" t="n">
        <f aca="false">0.5* (C24+B24)</f>
        <v>216.5</v>
      </c>
    </row>
    <row r="25" customFormat="false" ht="12.8" hidden="false" customHeight="false" outlineLevel="0" collapsed="false">
      <c r="A25" s="0" t="s">
        <v>27</v>
      </c>
      <c r="B25" s="0" t="n">
        <v>277</v>
      </c>
      <c r="C25" s="0" t="n">
        <v>284</v>
      </c>
      <c r="D25" s="0" t="n">
        <v>91</v>
      </c>
      <c r="E25" s="0" t="n">
        <v>54</v>
      </c>
      <c r="F25" s="0" t="n">
        <v>239</v>
      </c>
      <c r="G25" s="0" t="n">
        <v>60</v>
      </c>
      <c r="H25" s="0" t="n">
        <f aca="false">SQRT((D25-F25)^2 + (E25-G25)^2)</f>
        <v>148.121571690284</v>
      </c>
      <c r="I25" s="0" t="n">
        <f aca="false">H25*$B$6</f>
        <v>88.62607372802</v>
      </c>
      <c r="J25" s="0" t="n">
        <f aca="false">$B$7 * I25/(C25-B25)</f>
        <v>379.44620423268</v>
      </c>
      <c r="K25" s="13" t="n">
        <f aca="false">J25*$B$8</f>
        <v>21.5594434154123</v>
      </c>
      <c r="L25" s="0" t="n">
        <f aca="false">0.5* (C25+B25)</f>
        <v>280.5</v>
      </c>
    </row>
    <row r="26" customFormat="false" ht="12.8" hidden="false" customHeight="false" outlineLevel="0" collapsed="false">
      <c r="A26" s="0" t="s">
        <v>28</v>
      </c>
      <c r="B26" s="0" t="n">
        <v>441</v>
      </c>
      <c r="C26" s="0" t="n">
        <v>446</v>
      </c>
      <c r="D26" s="0" t="n">
        <v>104</v>
      </c>
      <c r="E26" s="0" t="n">
        <v>68</v>
      </c>
      <c r="F26" s="0" t="n">
        <v>235</v>
      </c>
      <c r="G26" s="0" t="n">
        <v>73</v>
      </c>
      <c r="H26" s="0" t="n">
        <f aca="false">SQRT((D26-F26)^2 + (E26-G26)^2)</f>
        <v>131.095385120911</v>
      </c>
      <c r="I26" s="0" t="n">
        <f aca="false">H26*$B$6</f>
        <v>78.4387387640118</v>
      </c>
      <c r="J26" s="0" t="n">
        <f aca="false">$B$7 * I26/(C26-B26)</f>
        <v>470.161800151487</v>
      </c>
      <c r="K26" s="13" t="n">
        <f aca="false">J26*$B$8</f>
        <v>26.7137386364224</v>
      </c>
      <c r="L26" s="0" t="n">
        <f aca="false">0.5* (C26+B26)</f>
        <v>443.5</v>
      </c>
    </row>
    <row r="27" customFormat="false" ht="12.8" hidden="false" customHeight="false" outlineLevel="0" collapsed="false">
      <c r="A27" s="0" t="s">
        <v>29</v>
      </c>
      <c r="B27" s="0" t="n">
        <v>449</v>
      </c>
      <c r="C27" s="0" t="n">
        <v>454</v>
      </c>
      <c r="D27" s="0" t="n">
        <v>100</v>
      </c>
      <c r="E27" s="0" t="n">
        <v>59</v>
      </c>
      <c r="F27" s="0" t="n">
        <v>222</v>
      </c>
      <c r="G27" s="0" t="n">
        <v>62</v>
      </c>
      <c r="H27" s="0" t="n">
        <f aca="false">SQRT((D27-F27)^2 + (E27-G27)^2)</f>
        <v>122.03687967168</v>
      </c>
      <c r="I27" s="0" t="n">
        <f aca="false">H27*$B$6</f>
        <v>73.0187330035549</v>
      </c>
      <c r="J27" s="0" t="n">
        <f aca="false">$B$7 * I27/(C27-B27)</f>
        <v>437.674285623308</v>
      </c>
      <c r="K27" s="13" t="n">
        <f aca="false">J27*$B$8</f>
        <v>24.8678571297303</v>
      </c>
      <c r="L27" s="0" t="n">
        <f aca="false">0.5* (C27+B27)</f>
        <v>451.5</v>
      </c>
    </row>
    <row r="28" customFormat="false" ht="12.8" hidden="false" customHeight="false" outlineLevel="0" collapsed="false">
      <c r="A28" s="0" t="s">
        <v>30</v>
      </c>
      <c r="B28" s="0" t="n">
        <v>522</v>
      </c>
      <c r="C28" s="0" t="n">
        <v>529</v>
      </c>
      <c r="D28" s="0" t="n">
        <v>96</v>
      </c>
      <c r="E28" s="0" t="n">
        <v>62</v>
      </c>
      <c r="F28" s="0" t="n">
        <v>228</v>
      </c>
      <c r="G28" s="0" t="n">
        <v>70</v>
      </c>
      <c r="H28" s="0" t="n">
        <f aca="false">SQRT((D28-F28)^2 + (E28-G28)^2)</f>
        <v>132.242202038532</v>
      </c>
      <c r="I28" s="0" t="n">
        <f aca="false">H28*$B$6</f>
        <v>79.1249175530552</v>
      </c>
      <c r="J28" s="0" t="n">
        <f aca="false">$B$7 * I28/(C28-B28)</f>
        <v>338.76768272358</v>
      </c>
      <c r="K28" s="13" t="n">
        <f aca="false">J28*$B$8</f>
        <v>19.2481637849531</v>
      </c>
      <c r="L28" s="0" t="n">
        <f aca="false">0.5* (C28+B28)</f>
        <v>525.5</v>
      </c>
    </row>
    <row r="29" customFormat="false" ht="12.8" hidden="false" customHeight="false" outlineLevel="0" collapsed="false">
      <c r="A29" s="0" t="s">
        <v>31</v>
      </c>
      <c r="B29" s="0" t="n">
        <v>570</v>
      </c>
      <c r="C29" s="0" t="n">
        <v>581</v>
      </c>
      <c r="D29" s="0" t="n">
        <v>97</v>
      </c>
      <c r="E29" s="0" t="n">
        <v>72</v>
      </c>
      <c r="F29" s="0" t="n">
        <v>229</v>
      </c>
      <c r="G29" s="0" t="n">
        <v>75</v>
      </c>
      <c r="H29" s="0" t="n">
        <f aca="false">SQRT((D29-F29)^2 + (E29-G29)^2)</f>
        <v>132.034086507992</v>
      </c>
      <c r="I29" s="0" t="n">
        <f aca="false">H29*$B$6</f>
        <v>79.0003950939487</v>
      </c>
      <c r="J29" s="0" t="n">
        <f aca="false">$B$7 * I29/(C29-B29)</f>
        <v>215.240167360513</v>
      </c>
      <c r="K29" s="13" t="n">
        <f aca="false">J29*$B$8</f>
        <v>12.2295549597521</v>
      </c>
      <c r="L29" s="0" t="n">
        <f aca="false">0.5* (C29+B29)</f>
        <v>575.5</v>
      </c>
    </row>
    <row r="30" customFormat="false" ht="12.8" hidden="false" customHeight="false" outlineLevel="0" collapsed="false">
      <c r="A30" s="0" t="s">
        <v>32</v>
      </c>
      <c r="B30" s="0" t="n">
        <v>611</v>
      </c>
      <c r="C30" s="0" t="n">
        <v>614</v>
      </c>
      <c r="D30" s="0" t="n">
        <v>165</v>
      </c>
      <c r="E30" s="0" t="n">
        <v>77</v>
      </c>
      <c r="F30" s="0" t="n">
        <v>177</v>
      </c>
      <c r="G30" s="0" t="n">
        <v>76</v>
      </c>
      <c r="H30" s="0" t="n">
        <f aca="false">SQRT((D30-F30)^2 + (E30-G30)^2)</f>
        <v>12.0415945787923</v>
      </c>
      <c r="I30" s="0" t="n">
        <f aca="false">H30*$B$6</f>
        <v>7.20488742297739</v>
      </c>
      <c r="J30" s="0" t="n">
        <f aca="false">$B$7 * I30/(C30-B30)</f>
        <v>71.9768253555441</v>
      </c>
      <c r="K30" s="13" t="n">
        <f aca="false">J30*$B$8</f>
        <v>4.08959234843815</v>
      </c>
      <c r="L30" s="0" t="n">
        <f aca="false">0.5* (C30+B30)</f>
        <v>612.5</v>
      </c>
    </row>
    <row r="31" customFormat="false" ht="12.8" hidden="false" customHeight="false" outlineLevel="0" collapsed="false">
      <c r="A31" s="0" t="s">
        <v>33</v>
      </c>
      <c r="B31" s="0" t="n">
        <v>640</v>
      </c>
      <c r="K31" s="13" t="n">
        <v>0</v>
      </c>
      <c r="L31" s="0" t="n">
        <v>640</v>
      </c>
    </row>
  </sheetData>
  <mergeCells count="1">
    <mergeCell ref="D12:D1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3353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2014-09-12T20:22:05Z</dcterms:created>
  <dc:language>en-US</dc:language>
  <dcterms:modified xsi:type="dcterms:W3CDTF">2014-09-12T21:57:39Z</dcterms:modified>
  <cp:revision>4</cp:revision>
</cp:coreProperties>
</file>