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4F15780B-0E35-4214-AABB-379034D2A46C}"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2" i="49" l="1"/>
  <c r="BG2" i="49"/>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BK2" i="53"/>
  <c r="BJ2" i="49" s="1"/>
  <c r="BE2" i="53"/>
  <c r="BC2" i="49" s="1"/>
  <c r="BG2" i="53"/>
  <c r="BF2" i="49" s="1"/>
  <c r="BH2" i="53"/>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K161" i="82" s="1"/>
  <c r="Q160" i="82"/>
  <c r="Q161" i="82" s="1"/>
  <c r="CC160" i="82"/>
  <c r="CC161" i="82" s="1"/>
  <c r="AB160" i="82"/>
  <c r="AB161" i="82" s="1"/>
  <c r="C160" i="82"/>
  <c r="AJ161" i="82"/>
  <c r="BF161" i="82"/>
  <c r="BZ161" i="82"/>
  <c r="O161" i="82"/>
  <c r="AF161" i="82"/>
  <c r="Z161" i="82"/>
  <c r="P161" i="82"/>
  <c r="CM161" i="82"/>
  <c r="G161" i="82"/>
  <c r="BD161" i="82"/>
  <c r="L161" i="82"/>
  <c r="BG161" i="82"/>
  <c r="CE161" i="82"/>
  <c r="AH161" i="82"/>
  <c r="DF161" i="82"/>
  <c r="CK161" i="82"/>
  <c r="DM161" i="82"/>
  <c r="CR161" i="82"/>
  <c r="D161" i="82"/>
  <c r="M161" i="82"/>
  <c r="AL161" i="82"/>
  <c r="AC161" i="82"/>
  <c r="DL161" i="82"/>
  <c r="CZ161" i="82"/>
  <c r="CH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AG190" i="82" l="1"/>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X202" i="82" l="1"/>
  <c r="AJ201" i="82"/>
  <c r="CK201" i="82"/>
  <c r="CI201" i="82"/>
  <c r="CI202" i="82" s="1"/>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B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AT172" i="82"/>
  <c r="DK171" i="82"/>
  <c r="DN171" i="82" s="1"/>
  <c r="BA3" i="30" l="1"/>
  <c r="BD4" i="30"/>
  <c r="BE4" i="30" s="1"/>
  <c r="BF4" i="30" s="1"/>
  <c r="BD3" i="30"/>
  <c r="BE3" i="30"/>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CW3" i="30"/>
  <c r="DC3" i="30"/>
  <c r="AT175" i="82"/>
  <c r="DK174" i="82"/>
  <c r="DN174" i="82" s="1"/>
  <c r="DH3" i="30"/>
  <c r="DL3" i="30"/>
  <c r="DO3" i="30"/>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l="1"/>
  <c r="N4" i="48"/>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J18" i="85"/>
  <c r="K18" i="85"/>
  <c r="M18" i="85" s="1"/>
  <c r="I18" i="85"/>
  <c r="G18" i="85"/>
  <c r="H18" i="85"/>
  <c r="F19" i="85"/>
  <c r="R21" i="81"/>
  <c r="O22" i="81"/>
  <c r="P21" i="81"/>
  <c r="Q21" i="81"/>
  <c r="S21" i="81"/>
  <c r="N14" i="48" l="1"/>
  <c r="H15" i="8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<sst xmlns="http://schemas.openxmlformats.org/spreadsheetml/2006/main" count="42622" uniqueCount="5800">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</sst>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22" val="2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topLeftCell="A49" workbookViewId="0">
      <selection activeCell="D13" sqref="D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5775</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22</v>
      </c>
      <c r="D4" s="566" t="s">
        <v>5764</v>
      </c>
      <c r="E4" s="566" t="s">
        <v>5775</v>
      </c>
      <c r="F4" s="566" t="s">
        <v>1441</v>
      </c>
      <c r="G4" s="567" t="s">
        <v>5765</v>
      </c>
      <c r="H4" s="566"/>
      <c r="I4" s="566" t="s">
        <v>5766</v>
      </c>
      <c r="J4" s="568"/>
      <c r="L4" s="332">
        <f t="shared" ref="L4:L18" si="0">IF(L3=" "," ",IF(M3=99999," ",+L3+1))</f>
        <v>2</v>
      </c>
      <c r="M4" s="1">
        <f>IF(L4=" "," ",HLOOKUP(L4,SACHAR!$AA$3:$EF$11,7,0))</f>
        <v>4544</v>
      </c>
      <c r="N4" s="1">
        <f>IF(L4=" "," ",VLOOKUP(M4,'simlei sachar'!$C$2:$D$152,2,0))</f>
        <v>1007</v>
      </c>
      <c r="O4" t="str">
        <f>IF(L4=" "," ",HLOOKUP(L4,SACHAR!$AA$3:$EF$11,8,0))</f>
        <v>הסכם 2001 / תוספת 3.6</v>
      </c>
      <c r="P4" s="333">
        <f>IF(L4=" "," ",HLOOKUP(L4,SACHAR!$AA$3:$EF$11,4,0))</f>
        <v>3.5999999999999997E-2</v>
      </c>
      <c r="Q4" s="239">
        <f>IF(L4=" "," ",HLOOKUP(L4,SACHAR!$AA$3:$EF$11,9,0))</f>
        <v>160.55836672570746</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4550</v>
      </c>
      <c r="N5" s="1">
        <f>IF(L5=" "," ",VLOOKUP(M5,'simlei sachar'!$C$2:$D$152,2,0))</f>
        <v>1034</v>
      </c>
      <c r="O5" t="str">
        <f>IF(L5=" "," ",HLOOKUP(L5,SACHAR!$AA$3:$EF$11,8,0))</f>
        <v>הסכם 2001 אישי</v>
      </c>
      <c r="P5" s="333" t="str">
        <f>IF(L5=" "," ",HLOOKUP(L5,SACHAR!$AA$3:$EF$11,4,0))</f>
        <v xml:space="preserve"> </v>
      </c>
      <c r="Q5" s="381">
        <f>IF(L5=" "," ",HLOOKUP(L5,SACHAR!$AA$3:$EF$11,9,0))</f>
        <v>804.25411383551102</v>
      </c>
      <c r="R5" s="192"/>
      <c r="S5">
        <v>808</v>
      </c>
      <c r="T5" t="s">
        <v>1319</v>
      </c>
      <c r="U5">
        <v>198.46</v>
      </c>
    </row>
    <row r="6" spans="1:21" ht="16.2" customHeight="1">
      <c r="A6" t="s">
        <v>5357</v>
      </c>
      <c r="B6">
        <v>1</v>
      </c>
      <c r="D6" s="555" t="s">
        <v>22</v>
      </c>
      <c r="E6" s="555">
        <v>897</v>
      </c>
      <c r="F6" s="583">
        <f>VLOOKUP(E6,'simlei sachar'!$C$2:$D$152,2,0)</f>
        <v>8078</v>
      </c>
      <c r="G6" s="557" t="b">
        <v>0</v>
      </c>
      <c r="H6" s="557"/>
      <c r="I6" s="557"/>
      <c r="J6" s="557"/>
      <c r="L6" s="332">
        <f t="shared" si="0"/>
        <v>4</v>
      </c>
      <c r="M6" s="1">
        <f>IF(L6=" "," ",HLOOKUP(L6,SACHAR!$AA$3:$EF$11,7,0))</f>
        <v>4624</v>
      </c>
      <c r="N6" s="1">
        <f>IF(L6=" "," ",VLOOKUP(M6,'simlei sachar'!$C$2:$D$152,2,0))</f>
        <v>1004</v>
      </c>
      <c r="O6" t="str">
        <f>IF(L6=" "," ",HLOOKUP(L6,SACHAR!$AA$3:$EF$11,8,0))</f>
        <v>הסכם 1999</v>
      </c>
      <c r="P6" s="333">
        <f>IF(L6=" "," ",HLOOKUP(L6,SACHAR!$AA$3:$EF$11,4,0))</f>
        <v>0.04</v>
      </c>
      <c r="Q6" s="239">
        <f>IF(L6=" "," ",HLOOKUP(L6,SACHAR!$AA$3:$EF$11,9,0))</f>
        <v>140.60386605515927</v>
      </c>
      <c r="R6" s="192"/>
      <c r="S6">
        <v>4544</v>
      </c>
      <c r="T6" t="s">
        <v>1370</v>
      </c>
      <c r="U6">
        <v>160.56</v>
      </c>
    </row>
    <row r="7" spans="1:21">
      <c r="A7" t="s">
        <v>5358</v>
      </c>
      <c r="B7">
        <v>228</v>
      </c>
      <c r="D7" s="421" t="s">
        <v>29</v>
      </c>
      <c r="E7" s="421">
        <v>31</v>
      </c>
      <c r="F7" s="421">
        <f>VLOOKUP(E7,'simlei sachar'!$C$2:$D$152,2,0)</f>
        <v>0</v>
      </c>
      <c r="G7" s="421" t="b">
        <v>0</v>
      </c>
      <c r="H7" s="421" t="s">
        <v>3261</v>
      </c>
      <c r="I7" s="421" t="s">
        <v>5200</v>
      </c>
      <c r="J7" s="421"/>
      <c r="L7" s="332">
        <f t="shared" si="0"/>
        <v>5</v>
      </c>
      <c r="M7" s="1">
        <f>IF(L7=" "," ",HLOOKUP(L7,SACHAR!$AA$3:$EF$11,7,0))</f>
        <v>99998</v>
      </c>
      <c r="N7" s="1" t="str">
        <f>IF(L7=" "," ",VLOOKUP(M7,'simlei sachar'!$C$2:$D$152,2,0))</f>
        <v>ללא</v>
      </c>
      <c r="O7" t="str">
        <f>IF(L7=" "," ",HLOOKUP(L7,SACHAR!$AA$3:$EF$11,8,0))</f>
        <v>עיגול לחישוב מינימום</v>
      </c>
      <c r="P7" s="333" t="str">
        <f>IF(L7=" "," ",HLOOKUP(L7,SACHAR!$AA$3:$EF$11,4,0))</f>
        <v xml:space="preserve"> </v>
      </c>
      <c r="Q7" s="239">
        <f>IF(L7=" "," ",HLOOKUP(L7,SACHAR!$AA$3:$EF$11,9,0))</f>
        <v>1E-3</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1699</v>
      </c>
      <c r="N8" s="1">
        <f>IF(L8=" "," ",VLOOKUP(M8,'simlei sachar'!$C$2:$D$152,2,0))</f>
        <v>1014</v>
      </c>
      <c r="O8" t="str">
        <f>IF(L8=" "," ",HLOOKUP(L8,SACHAR!$AA$3:$EF$11,8,0))</f>
        <v>תוספת חוק מינימום</v>
      </c>
      <c r="P8" s="333" t="str">
        <f>IF(L8=" "," ",HLOOKUP(L8,SACHAR!$AA$3:$EF$11,4,0))</f>
        <v xml:space="preserve"> </v>
      </c>
      <c r="Q8" s="239">
        <f>IF(L8=" "," ",HLOOKUP(L8,SACHAR!$AA$3:$EF$11,9,0))</f>
        <v>467.24588616448909</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99999</v>
      </c>
      <c r="N9" s="1" t="str">
        <f>IF(L9=" "," ",VLOOKUP(M9,'simlei sachar'!$C$2:$D$152,2,0))</f>
        <v>ללא</v>
      </c>
      <c r="O9" t="str">
        <f>IF(L9=" "," ",HLOOKUP(L9,SACHAR!$AA$3:$EF$11,8,0))</f>
        <v>סה"כ מרכיבי שכר שוטף</v>
      </c>
      <c r="P9" s="333" t="str">
        <f>IF(L9=" "," ",HLOOKUP(L9,SACHAR!$AA$3:$EF$11,4,0))</f>
        <v xml:space="preserve"> </v>
      </c>
      <c r="Q9" s="239">
        <f>IF(L9=" "," ",HLOOKUP(L9,SACHAR!$AA$3:$EF$11,9,0))</f>
        <v>5087.7598841598492</v>
      </c>
      <c r="R9" s="192"/>
    </row>
    <row r="10" spans="1:21">
      <c r="A10" t="s">
        <v>17</v>
      </c>
      <c r="B10">
        <v>12</v>
      </c>
      <c r="D10" s="421" t="s">
        <v>1364</v>
      </c>
      <c r="E10" s="421">
        <v>737</v>
      </c>
      <c r="F10" s="421">
        <f>VLOOKUP(E10,'simlei sachar'!$C$2:$D$152,2,0)</f>
        <v>1355</v>
      </c>
      <c r="G10" s="421" t="b">
        <v>0</v>
      </c>
      <c r="H10" s="421"/>
      <c r="I10" s="421" t="s">
        <v>5194</v>
      </c>
      <c r="J10" s="421"/>
      <c r="L10" s="332" t="str">
        <f t="shared" si="0"/>
        <v xml:space="preserve"> </v>
      </c>
      <c r="M10" s="1" t="str">
        <f>IF(L10=" "," ",HLOOKUP(L10,SACHAR!$AA$3:$EF$11,7,0))</f>
        <v xml:space="preserve"> </v>
      </c>
      <c r="N10" s="1" t="str">
        <f>IF(L10=" "," ",VLOOKUP(M10,'simlei sachar'!$C$2:$D$152,2,0))</f>
        <v xml:space="preserve"> </v>
      </c>
      <c r="O10" t="str">
        <f>IF(L10=" "," ",HLOOKUP(L10,SACHAR!$AA$3:$EF$11,8,0))</f>
        <v xml:space="preserve"> </v>
      </c>
      <c r="P10" s="333" t="str">
        <f>IF(L10=" "," ",HLOOKUP(L10,SACHAR!$AA$3:$EF$11,4,0))</f>
        <v xml:space="preserve"> </v>
      </c>
      <c r="Q10" s="239" t="str">
        <f>IF(L10=" "," ",HLOOKUP(L10,SACHAR!$AA$3:$EF$11,9,0))</f>
        <v xml:space="preserve"> </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t="str">
        <f t="shared" si="0"/>
        <v xml:space="preserve"> </v>
      </c>
      <c r="M11" s="1" t="str">
        <f>IF(L11=" "," ",HLOOKUP(L11,SACHAR!$AA$3:$EF$11,7,0))</f>
        <v xml:space="preserve"> </v>
      </c>
      <c r="N11" s="1" t="str">
        <f>IF(L11=" "," ",VLOOKUP(M11,'simlei sachar'!$C$2:$D$152,2,0))</f>
        <v xml:space="preserve"> </v>
      </c>
      <c r="O11" t="str">
        <f>IF(L11=" "," ",HLOOKUP(L11,SACHAR!$AA$3:$EF$11,8,0))</f>
        <v xml:space="preserve"> </v>
      </c>
      <c r="P11" s="333" t="str">
        <f>IF(L11=" "," ",HLOOKUP(L11,SACHAR!$AA$3:$EF$11,4,0))</f>
        <v xml:space="preserve"> </v>
      </c>
      <c r="Q11" s="239" t="str">
        <f>IF(L11=" "," ",HLOOKUP(L11,SACHAR!$AA$3:$EF$11,9,0))</f>
        <v xml:space="preserve"> </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0</v>
      </c>
      <c r="H13" s="421"/>
      <c r="I13" s="421" t="s">
        <v>5325</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5762</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התחבורה</v>
      </c>
      <c r="C3" s="545" t="s">
        <v>16</v>
      </c>
      <c r="D3" s="546" t="str">
        <f>VLOOKUP('Netunei Gimlai'!B9,DERUG!A3:B64,2,0)</f>
        <v>מינהלי - עובדי מדינה</v>
      </c>
      <c r="F3" s="332">
        <f t="shared" ref="F3:F25" si="1">IF(F2=" "," ",IF(G2=99999," ",+F2+1))</f>
        <v>2</v>
      </c>
      <c r="G3" s="1">
        <f>IF(F3=" "," ",HLOOKUP(F3,SACHAR!$AA$3:$EF$11,7,0))</f>
        <v>4544</v>
      </c>
      <c r="H3" s="1">
        <f>IF(F3=" "," ",VLOOKUP(F3,'Netunei Gimlai'!$L$3:$N$19,3,0))</f>
        <v>1007</v>
      </c>
      <c r="I3" t="str">
        <f>IF(F3=" "," ",HLOOKUP(F3,SACHAR!$AA$3:$EF$11,8,0))</f>
        <v>הסכם 2001 / תוספת 3.6</v>
      </c>
      <c r="J3" s="333">
        <f>IF(F3=" "," ",HLOOKUP(F3,SACHAR!$AA$3:$EF$11,4,0))</f>
        <v>3.5999999999999997E-2</v>
      </c>
      <c r="K3" s="192">
        <f>IF(F3=" "," ",HLOOKUP(F3,SACHAR!$AA$3:$EF$11,9,0))</f>
        <v>160.55836672570746</v>
      </c>
      <c r="M3" s="587">
        <f t="shared" si="0"/>
        <v>86.171675421687183</v>
      </c>
    </row>
    <row r="4" spans="1:13" ht="15" thickBot="1">
      <c r="A4" s="547" t="s">
        <v>17</v>
      </c>
      <c r="B4" s="548" t="str">
        <f>VLOOKUP('Netunei Gimlai'!B10,DARGA!A2:B111,2,0)</f>
        <v>16+</v>
      </c>
      <c r="C4" s="547" t="s">
        <v>5727</v>
      </c>
      <c r="D4" s="549">
        <f>+'Netunei Gimlai'!B15</f>
        <v>36.75</v>
      </c>
      <c r="F4" s="332">
        <f t="shared" si="1"/>
        <v>3</v>
      </c>
      <c r="G4" s="1">
        <f>IF(F4=" "," ",HLOOKUP(F4,SACHAR!$AA$3:$EF$11,7,0))</f>
        <v>4550</v>
      </c>
      <c r="H4" s="1">
        <f>IF(F4=" "," ",VLOOKUP(F4,'Netunei Gimlai'!$L$3:$N$19,3,0))</f>
        <v>1034</v>
      </c>
      <c r="I4" t="str">
        <f>IF(F4=" "," ",HLOOKUP(F4,SACHAR!$AA$3:$EF$11,8,0))</f>
        <v>הסכם 2001 אישי</v>
      </c>
      <c r="J4" s="333" t="str">
        <f>IF(F4=" "," ",HLOOKUP(F4,SACHAR!$AA$3:$EF$11,4,0))</f>
        <v xml:space="preserve"> </v>
      </c>
      <c r="K4" s="572">
        <f>IF(F4=" "," ",HLOOKUP(F4,SACHAR!$AA$3:$EF$11,9,0))</f>
        <v>804.25411383551102</v>
      </c>
      <c r="M4" s="587">
        <f t="shared" si="0"/>
        <v>431.64318289551875</v>
      </c>
    </row>
    <row r="5" spans="1:13" ht="15" thickTop="1">
      <c r="A5" s="550" t="s">
        <v>9</v>
      </c>
      <c r="B5" s="554" t="str">
        <f>VLOOKUP('Netunei Gimlai'!B5,'חודש פרישה'!A1:B693,2,0)</f>
        <v>1.1.1997</v>
      </c>
      <c r="C5" s="550" t="s">
        <v>5728</v>
      </c>
      <c r="D5" s="551">
        <f>+SACHAR!C9</f>
        <v>1.2008000000000001</v>
      </c>
      <c r="F5" s="332">
        <f t="shared" si="1"/>
        <v>4</v>
      </c>
      <c r="G5" s="1">
        <f>IF(F5=" "," ",HLOOKUP(F5,SACHAR!$AA$3:$EF$11,7,0))</f>
        <v>4624</v>
      </c>
      <c r="H5" s="1">
        <f>IF(F5=" "," ",VLOOKUP(F5,'Netunei Gimlai'!$L$3:$N$19,3,0))</f>
        <v>1004</v>
      </c>
      <c r="I5" t="str">
        <f>IF(F5=" "," ",HLOOKUP(F5,SACHAR!$AA$3:$EF$11,8,0))</f>
        <v>הסכם 1999</v>
      </c>
      <c r="J5" s="333">
        <f>IF(F5=" "," ",HLOOKUP(F5,SACHAR!$AA$3:$EF$11,4,0))</f>
        <v>0.04</v>
      </c>
      <c r="K5" s="192">
        <f>IF(F5=" "," ",HLOOKUP(F5,SACHAR!$AA$3:$EF$11,9,0))</f>
        <v>140.60386605515927</v>
      </c>
      <c r="M5" s="587">
        <f t="shared" si="0"/>
        <v>75.462094911803973</v>
      </c>
    </row>
    <row r="6" spans="1:13" ht="15" thickBot="1">
      <c r="A6" s="552" t="s">
        <v>5358</v>
      </c>
      <c r="B6" s="553">
        <f>+SACHAR!E9</f>
        <v>12.2026</v>
      </c>
      <c r="C6" s="552" t="s">
        <v>15</v>
      </c>
      <c r="D6" s="458">
        <f>+'Netunei Gimlai'!B8</f>
        <v>227</v>
      </c>
      <c r="F6" s="332">
        <f t="shared" si="1"/>
        <v>5</v>
      </c>
      <c r="G6" s="1">
        <f>IF(F6=" "," ",HLOOKUP(F6,SACHAR!$AA$3:$EF$11,7,0))</f>
        <v>99998</v>
      </c>
      <c r="H6" s="1" t="str">
        <f>IF(F6=" "," ",VLOOKUP(F6,'Netunei Gimlai'!$L$3:$N$19,3,0))</f>
        <v>ללא</v>
      </c>
      <c r="I6" t="str">
        <f>IF(F6=" "," ",HLOOKUP(F6,SACHAR!$AA$3:$EF$11,8,0))</f>
        <v>עיגול לחישוב מינימום</v>
      </c>
      <c r="J6" s="333" t="str">
        <f>IF(F6=" "," ",HLOOKUP(F6,SACHAR!$AA$3:$EF$11,4,0))</f>
        <v xml:space="preserve"> </v>
      </c>
      <c r="K6" s="192">
        <f>IF(F6=" "," ",HLOOKUP(F6,SACHAR!$AA$3:$EF$11,9,0))</f>
        <v>1E-3</v>
      </c>
      <c r="M6" s="587">
        <f t="shared" si="0"/>
        <v>5.3669999999999998E-4</v>
      </c>
    </row>
    <row r="7" spans="1:13" ht="15" thickTop="1">
      <c r="F7" s="332">
        <f t="shared" si="1"/>
        <v>6</v>
      </c>
      <c r="G7" s="1">
        <f>IF(F7=" "," ",HLOOKUP(F7,SACHAR!$AA$3:$EF$11,7,0))</f>
        <v>1699</v>
      </c>
      <c r="H7" s="1">
        <f>IF(F7=" "," ",VLOOKUP(F7,'Netunei Gimlai'!$L$3:$N$19,3,0))</f>
        <v>1014</v>
      </c>
      <c r="I7" t="str">
        <f>IF(F7=" "," ",HLOOKUP(F7,SACHAR!$AA$3:$EF$11,8,0))</f>
        <v>תוספת חוק מינימום</v>
      </c>
      <c r="J7" s="333" t="str">
        <f>IF(F7=" "," ",HLOOKUP(F7,SACHAR!$AA$3:$EF$11,4,0))</f>
        <v xml:space="preserve"> </v>
      </c>
      <c r="K7" s="192">
        <f>IF(F7=" "," ",HLOOKUP(F7,SACHAR!$AA$3:$EF$11,9,0))</f>
        <v>467.24588616448909</v>
      </c>
      <c r="M7" s="587">
        <f t="shared" si="0"/>
        <v>250.77086710448128</v>
      </c>
    </row>
    <row r="8" spans="1:13">
      <c r="F8" s="332">
        <f t="shared" si="1"/>
        <v>7</v>
      </c>
      <c r="G8" s="1">
        <f>IF(F8=" "," ",HLOOKUP(F8,SACHAR!$AA$3:$EF$11,7,0))</f>
        <v>99999</v>
      </c>
      <c r="H8" s="1" t="str">
        <f>IF(F8=" "," ",VLOOKUP(F8,'Netunei Gimlai'!$L$3:$N$19,3,0))</f>
        <v>ללא</v>
      </c>
      <c r="I8" t="str">
        <f>IF(F8=" "," ",HLOOKUP(F8,SACHAR!$AA$3:$EF$11,8,0))</f>
        <v>סה"כ מרכיבי שכר שוטף</v>
      </c>
      <c r="J8" s="333" t="str">
        <f>IF(F8=" "," ",HLOOKUP(F8,SACHAR!$AA$3:$EF$11,4,0))</f>
        <v xml:space="preserve"> </v>
      </c>
      <c r="K8" s="192">
        <f>IF(F8=" "," ",HLOOKUP(F8,SACHAR!$AA$3:$EF$11,9,0))</f>
        <v>5087.7598841598492</v>
      </c>
      <c r="M8" s="587">
        <f t="shared" si="0"/>
        <v>2730.6007298285908</v>
      </c>
    </row>
    <row r="9" spans="1:13">
      <c r="E9" s="192"/>
      <c r="F9" s="332" t="str">
        <f t="shared" si="1"/>
        <v xml:space="preserve"> </v>
      </c>
      <c r="G9" s="1" t="str">
        <f>IF(F9=" "," ",HLOOKUP(F9,SACHAR!$AA$3:$EF$11,7,0))</f>
        <v xml:space="preserve"> </v>
      </c>
      <c r="H9" s="1" t="str">
        <f>IF(F9=" "," ",VLOOKUP(F9,'Netunei Gimlai'!$L$3:$N$19,3,0))</f>
        <v xml:space="preserve"> </v>
      </c>
      <c r="I9" t="str">
        <f>IF(F9=" "," ",HLOOKUP(F9,SACHAR!$AA$3:$EF$11,8,0))</f>
        <v xml:space="preserve"> </v>
      </c>
      <c r="J9" s="333" t="str">
        <f>IF(F9=" "," ",HLOOKUP(F9,SACHAR!$AA$3:$EF$11,4,0))</f>
        <v xml:space="preserve"> </v>
      </c>
      <c r="K9" s="192" t="str">
        <f>IF(F9=" "," ",HLOOKUP(F9,SACHAR!$AA$3:$EF$11,9,0))</f>
        <v xml:space="preserve"> </v>
      </c>
      <c r="M9" s="587" t="str">
        <f t="shared" si="0"/>
        <v xml:space="preserve"> </v>
      </c>
    </row>
    <row r="10" spans="1:13" ht="16.8" customHeight="1">
      <c r="E10" s="192"/>
      <c r="F10" s="332" t="str">
        <f t="shared" si="1"/>
        <v xml:space="preserve"> </v>
      </c>
      <c r="G10" s="1" t="str">
        <f>IF(F10=" "," ",HLOOKUP(F10,SACHAR!$AA$3:$EF$11,7,0))</f>
        <v xml:space="preserve"> </v>
      </c>
      <c r="H10" s="1" t="str">
        <f>IF(F10=" "," ",VLOOKUP(F10,'Netunei Gimlai'!$L$3:$N$19,3,0))</f>
        <v xml:space="preserve"> </v>
      </c>
      <c r="I10" t="str">
        <f>IF(F10=" "," ",HLOOKUP(F10,SACHAR!$AA$3:$EF$11,8,0))</f>
        <v xml:space="preserve"> </v>
      </c>
      <c r="J10" s="333" t="str">
        <f>IF(F10=" "," ",HLOOKUP(F10,SACHAR!$AA$3:$EF$11,4,0))</f>
        <v xml:space="preserve"> </v>
      </c>
      <c r="K10" s="192" t="str">
        <f>IF(F10=" "," ",HLOOKUP(F10,SACHAR!$AA$3:$EF$11,9,0))</f>
        <v xml:space="preserve"> </v>
      </c>
      <c r="M10" s="587" t="str">
        <f t="shared" si="0"/>
        <v xml:space="preserve"> </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CP1" zoomScaleNormal="100" workbookViewId="0">
      <selection activeCell="BK11" sqref="BK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2</v>
      </c>
      <c r="DA3">
        <f t="shared" ref="DA3" si="71">IF(DA5=1,CZ4+1,0)</f>
        <v>3</v>
      </c>
      <c r="DB3">
        <f t="shared" ref="DB3" si="72">IF(DB5=1,DA4+1,0)</f>
        <v>4</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5</v>
      </c>
      <c r="EC3">
        <f t="shared" ref="EC3" si="99">IF(EC5=1,EB4+1,0)</f>
        <v>6</v>
      </c>
      <c r="ED3">
        <f t="shared" ref="ED3" si="100">IF(ED5=1,EC4+1,0)</f>
        <v>0</v>
      </c>
      <c r="EE3">
        <f t="shared" ref="EE3" si="101">IF(EE5=1,ED4+1,0)</f>
        <v>0</v>
      </c>
      <c r="EF3">
        <f t="shared" ref="EF3" si="102">IF(EF5=1,EE4+1,0)</f>
        <v>7</v>
      </c>
      <c r="EG3">
        <f t="shared" ref="EG3" si="103">IF(EG5=1,EF4+1,0)</f>
        <v>8</v>
      </c>
      <c r="EH3">
        <f t="shared" ref="EH3" si="104">IF(EH5=1,EG4+1,0)</f>
        <v>9</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1</v>
      </c>
      <c r="AR4">
        <f t="shared" ref="AR4" si="117">IF(AR5=1,AQ4+1,AQ4)</f>
        <v>1</v>
      </c>
      <c r="AS4">
        <f t="shared" ref="AS4" si="118">IF(AS5=1,AR4+1,AR4)</f>
        <v>1</v>
      </c>
      <c r="AT4">
        <f t="shared" ref="AT4" si="119">IF(AT5=1,AS4+1,AS4)</f>
        <v>1</v>
      </c>
      <c r="AU4">
        <f t="shared" ref="AU4" si="120">IF(AU5=1,AT4+1,AT4)</f>
        <v>1</v>
      </c>
      <c r="AV4">
        <f t="shared" ref="AV4" si="121">IF(AV5=1,AU4+1,AU4)</f>
        <v>1</v>
      </c>
      <c r="AW4">
        <f t="shared" ref="AW4" si="122">IF(AW5=1,AV4+1,AV4)</f>
        <v>1</v>
      </c>
      <c r="AX4">
        <f t="shared" ref="AX4" si="123">IF(AX5=1,AW4+1,AW4)</f>
        <v>1</v>
      </c>
      <c r="AY4">
        <f t="shared" ref="AY4" si="124">IF(AY5=1,AX4+1,AX4)</f>
        <v>1</v>
      </c>
      <c r="AZ4">
        <f t="shared" ref="AZ4" si="125">IF(AZ5=1,AY4+1,AY4)</f>
        <v>1</v>
      </c>
      <c r="BA4">
        <f t="shared" ref="BA4" si="126">IF(BA5=1,AZ4+1,AZ4)</f>
        <v>1</v>
      </c>
      <c r="BB4">
        <f t="shared" ref="BB4" si="127">IF(BB5=1,BA4+1,BA4)</f>
        <v>1</v>
      </c>
      <c r="BC4">
        <f t="shared" ref="BC4" si="128">IF(BC5=1,BB4+1,BB4)</f>
        <v>1</v>
      </c>
      <c r="BD4">
        <f t="shared" ref="BD4" si="129">IF(BD5=1,BC4+1,BC4)</f>
        <v>1</v>
      </c>
      <c r="BE4">
        <f t="shared" ref="BE4" si="130">IF(BE5=1,BD4+1,BD4)</f>
        <v>1</v>
      </c>
      <c r="BF4">
        <f t="shared" ref="BF4" si="131">IF(BF5=1,BE4+1,BE4)</f>
        <v>1</v>
      </c>
      <c r="BG4">
        <f t="shared" ref="BG4" si="132">IF(BG5=1,BF4+1,BF4)</f>
        <v>1</v>
      </c>
      <c r="BH4">
        <f t="shared" ref="BH4" si="133">IF(BH5=1,BG4+1,BG4)</f>
        <v>1</v>
      </c>
      <c r="BI4">
        <f t="shared" ref="BI4" si="134">IF(BI5=1,BH4+1,BH4)</f>
        <v>1</v>
      </c>
      <c r="BJ4">
        <f t="shared" ref="BJ4" si="135">IF(BJ5=1,BI4+1,BI4)</f>
        <v>1</v>
      </c>
      <c r="BK4">
        <f t="shared" ref="BK4" si="136">IF(BK5=1,BJ4+1,BJ4)</f>
        <v>1</v>
      </c>
      <c r="BL4">
        <f t="shared" ref="BL4" si="137">IF(BL5=1,BK4+1,BK4)</f>
        <v>1</v>
      </c>
      <c r="BM4">
        <f t="shared" ref="BM4" si="138">IF(BM5=1,BL4+1,BL4)</f>
        <v>1</v>
      </c>
      <c r="BN4">
        <f t="shared" ref="BN4" si="139">IF(BN5=1,BM4+1,BM4)</f>
        <v>1</v>
      </c>
      <c r="BO4">
        <f t="shared" ref="BO4" si="140">IF(BO5=1,BN4+1,BN4)</f>
        <v>1</v>
      </c>
      <c r="BP4">
        <f t="shared" ref="BP4" si="141">IF(BP5=1,BO4+1,BO4)</f>
        <v>1</v>
      </c>
      <c r="BQ4">
        <f t="shared" ref="BQ4" si="142">IF(BQ5=1,BP4+1,BP4)</f>
        <v>1</v>
      </c>
      <c r="BR4">
        <f t="shared" ref="BR4" si="143">IF(BR5=1,BQ4+1,BQ4)</f>
        <v>1</v>
      </c>
      <c r="BS4">
        <f t="shared" ref="BS4" si="144">IF(BS5=1,BR4+1,BR4)</f>
        <v>1</v>
      </c>
      <c r="BT4">
        <f t="shared" ref="BT4" si="145">IF(BT5=1,BS4+1,BS4)</f>
        <v>1</v>
      </c>
      <c r="BU4">
        <f t="shared" ref="BU4" si="146">IF(BU5=1,BT4+1,BT4)</f>
        <v>1</v>
      </c>
      <c r="BV4">
        <f t="shared" ref="BV4" si="147">IF(BV5=1,BU4+1,BU4)</f>
        <v>1</v>
      </c>
      <c r="BW4">
        <f t="shared" ref="BW4" si="148">IF(BW5=1,BV4+1,BV4)</f>
        <v>1</v>
      </c>
      <c r="BX4">
        <f t="shared" ref="BX4" si="149">IF(BX5=1,BW4+1,BW4)</f>
        <v>1</v>
      </c>
      <c r="BY4">
        <f t="shared" ref="BY4" si="150">IF(BY5=1,BX4+1,BX4)</f>
        <v>1</v>
      </c>
      <c r="BZ4">
        <f t="shared" ref="BZ4" si="151">IF(BZ5=1,BY4+1,BY4)</f>
        <v>1</v>
      </c>
      <c r="CA4">
        <f t="shared" ref="CA4" si="152">IF(CA5=1,BZ4+1,BZ4)</f>
        <v>1</v>
      </c>
      <c r="CB4">
        <f t="shared" ref="CB4" si="153">IF(CB5=1,CA4+1,CA4)</f>
        <v>1</v>
      </c>
      <c r="CC4">
        <f t="shared" ref="CC4" si="154">IF(CC5=1,CB4+1,CB4)</f>
        <v>1</v>
      </c>
      <c r="CD4">
        <f t="shared" ref="CD4" si="155">IF(CD5=1,CC4+1,CC4)</f>
        <v>1</v>
      </c>
      <c r="CE4">
        <f t="shared" ref="CE4" si="156">IF(CE5=1,CD4+1,CD4)</f>
        <v>1</v>
      </c>
      <c r="CF4">
        <f t="shared" ref="CF4" si="157">IF(CF5=1,CE4+1,CE4)</f>
        <v>1</v>
      </c>
      <c r="CG4">
        <f t="shared" ref="CG4" si="158">IF(CG5=1,CF4+1,CF4)</f>
        <v>1</v>
      </c>
      <c r="CH4">
        <f t="shared" ref="CH4" si="159">IF(CH5=1,CG4+1,CG4)</f>
        <v>1</v>
      </c>
      <c r="CI4">
        <f t="shared" ref="CI4" si="160">IF(CI5=1,CH4+1,CH4)</f>
        <v>1</v>
      </c>
      <c r="CJ4">
        <f t="shared" ref="CJ4" si="161">IF(CJ5=1,CI4+1,CI4)</f>
        <v>1</v>
      </c>
      <c r="CK4">
        <f t="shared" ref="CK4" si="162">IF(CK5=1,CJ4+1,CJ4)</f>
        <v>1</v>
      </c>
      <c r="CL4">
        <f t="shared" ref="CL4" si="163">IF(CL5=1,CK4+1,CK4)</f>
        <v>1</v>
      </c>
      <c r="CM4">
        <f t="shared" ref="CM4" si="164">IF(CM5=1,CL4+1,CL4)</f>
        <v>1</v>
      </c>
      <c r="CN4">
        <f t="shared" ref="CN4" si="165">IF(CN5=1,CM4+1,CM4)</f>
        <v>1</v>
      </c>
      <c r="CO4">
        <f t="shared" ref="CO4" si="166">IF(CO5=1,CN4+1,CN4)</f>
        <v>1</v>
      </c>
      <c r="CP4">
        <f t="shared" ref="CP4" si="167">IF(CP5=1,CO4+1,CO4)</f>
        <v>1</v>
      </c>
      <c r="CQ4">
        <f t="shared" ref="CQ4" si="168">IF(CQ5=1,CP4+1,CP4)</f>
        <v>1</v>
      </c>
      <c r="CR4">
        <f t="shared" ref="CR4" si="169">IF(CR5=1,CQ4+1,CQ4)</f>
        <v>1</v>
      </c>
      <c r="CS4">
        <f t="shared" ref="CS4" si="170">IF(CS5=1,CR4+1,CR4)</f>
        <v>1</v>
      </c>
      <c r="CT4">
        <f t="shared" ref="CT4" si="171">IF(CT5=1,CS4+1,CS4)</f>
        <v>1</v>
      </c>
      <c r="CU4">
        <f t="shared" ref="CU4" si="172">IF(CU5=1,CT4+1,CT4)</f>
        <v>1</v>
      </c>
      <c r="CV4">
        <f t="shared" ref="CV4" si="173">IF(CV5=1,CU4+1,CU4)</f>
        <v>1</v>
      </c>
      <c r="CW4">
        <f t="shared" ref="CW4" si="174">IF(CW5=1,CV4+1,CV4)</f>
        <v>1</v>
      </c>
      <c r="CX4">
        <f t="shared" ref="CX4" si="175">IF(CX5=1,CW4+1,CW4)</f>
        <v>1</v>
      </c>
      <c r="CY4">
        <f t="shared" ref="CY4" si="176">IF(CY5=1,CX4+1,CX4)</f>
        <v>1</v>
      </c>
      <c r="CZ4">
        <f t="shared" ref="CZ4" si="177">IF(CZ5=1,CY4+1,CY4)</f>
        <v>2</v>
      </c>
      <c r="DA4">
        <f t="shared" ref="DA4" si="178">IF(DA5=1,CZ4+1,CZ4)</f>
        <v>3</v>
      </c>
      <c r="DB4">
        <f t="shared" ref="DB4" si="179">IF(DB5=1,DA4+1,DA4)</f>
        <v>4</v>
      </c>
      <c r="DC4">
        <f t="shared" ref="DC4" si="180">IF(DC5=1,DB4+1,DB4)</f>
        <v>4</v>
      </c>
      <c r="DD4">
        <f t="shared" ref="DD4" si="181">IF(DD5=1,DC4+1,DC4)</f>
        <v>4</v>
      </c>
      <c r="DE4">
        <f t="shared" ref="DE4" si="182">IF(DE5=1,DD4+1,DD4)</f>
        <v>4</v>
      </c>
      <c r="DF4">
        <f t="shared" ref="DF4" si="183">IF(DF5=1,DE4+1,DE4)</f>
        <v>4</v>
      </c>
      <c r="DG4">
        <f t="shared" ref="DG4" si="184">IF(DG5=1,DF4+1,DF4)</f>
        <v>4</v>
      </c>
      <c r="DH4">
        <f t="shared" ref="DH4" si="185">IF(DH5=1,DG4+1,DG4)</f>
        <v>4</v>
      </c>
      <c r="DI4">
        <f t="shared" ref="DI4" si="186">IF(DI5=1,DH4+1,DH4)</f>
        <v>4</v>
      </c>
      <c r="DJ4">
        <f t="shared" ref="DJ4" si="187">IF(DJ5=1,DI4+1,DI4)</f>
        <v>4</v>
      </c>
      <c r="DK4">
        <f t="shared" ref="DK4" si="188">IF(DK5=1,DJ4+1,DJ4)</f>
        <v>4</v>
      </c>
      <c r="DL4">
        <f t="shared" ref="DL4" si="189">IF(DL5=1,DK4+1,DK4)</f>
        <v>4</v>
      </c>
      <c r="DM4">
        <f t="shared" ref="DM4" si="190">IF(DM5=1,DL4+1,DL4)</f>
        <v>4</v>
      </c>
      <c r="DN4">
        <f t="shared" ref="DN4" si="191">IF(DN5=1,DM4+1,DM4)</f>
        <v>4</v>
      </c>
      <c r="DO4">
        <f t="shared" ref="DO4" si="192">IF(DO5=1,DN4+1,DN4)</f>
        <v>4</v>
      </c>
      <c r="DP4">
        <f t="shared" ref="DP4" si="193">IF(DP5=1,DO4+1,DO4)</f>
        <v>4</v>
      </c>
      <c r="DQ4">
        <f t="shared" ref="DQ4" si="194">IF(DQ5=1,DP4+1,DP4)</f>
        <v>4</v>
      </c>
      <c r="DR4">
        <f t="shared" ref="DR4" si="195">IF(DR5=1,DQ4+1,DQ4)</f>
        <v>4</v>
      </c>
      <c r="DS4">
        <f t="shared" ref="DS4" si="196">IF(DS5=1,DR4+1,DR4)</f>
        <v>4</v>
      </c>
      <c r="DT4">
        <f t="shared" ref="DT4" si="197">IF(DT5=1,DS4+1,DS4)</f>
        <v>4</v>
      </c>
      <c r="DU4">
        <f t="shared" ref="DU4" si="198">IF(DU5=1,DT4+1,DT4)</f>
        <v>4</v>
      </c>
      <c r="DV4">
        <f t="shared" ref="DV4" si="199">IF(DV5=1,DU4+1,DU4)</f>
        <v>4</v>
      </c>
      <c r="DW4">
        <f t="shared" ref="DW4" si="200">IF(DW5=1,DV4+1,DV4)</f>
        <v>4</v>
      </c>
      <c r="DX4">
        <f t="shared" ref="DX4" si="201">IF(DX5=1,DW4+1,DW4)</f>
        <v>4</v>
      </c>
      <c r="DY4">
        <f t="shared" ref="DY4" si="202">IF(DY5=1,DX4+1,DX4)</f>
        <v>4</v>
      </c>
      <c r="DZ4">
        <f t="shared" ref="DZ4" si="203">IF(DZ5=1,DY4+1,DY4)</f>
        <v>4</v>
      </c>
      <c r="EA4">
        <f t="shared" ref="EA4" si="204">IF(EA5=1,DZ4+1,DZ4)</f>
        <v>4</v>
      </c>
      <c r="EB4">
        <f t="shared" ref="EB4" si="205">IF(EB5=1,EA4+1,EA4)</f>
        <v>5</v>
      </c>
      <c r="EC4">
        <f t="shared" ref="EC4" si="206">IF(EC5=1,EB4+1,EB4)</f>
        <v>6</v>
      </c>
      <c r="ED4">
        <f t="shared" ref="ED4" si="207">IF(ED5=1,EC4+1,EC4)</f>
        <v>6</v>
      </c>
      <c r="EE4">
        <f t="shared" ref="EE4" si="208">IF(EE5=1,ED4+1,ED4)</f>
        <v>6</v>
      </c>
      <c r="EF4">
        <f t="shared" ref="EF4" si="209">IF(EF5=1,EE4+1,EE4)</f>
        <v>7</v>
      </c>
      <c r="EG4">
        <f t="shared" ref="EG4" si="210">IF(EG5=1,EF4+1,EF4)</f>
        <v>8</v>
      </c>
      <c r="EH4">
        <f t="shared" ref="EH4" si="211">IF(EH5=1,EG4+1,EG4)</f>
        <v>9</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804.25411383551102</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467.24588616448909</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804.25411383551102</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467.24588616448909</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2" workbookViewId="0">
      <pane xSplit="13512" ySplit="2052" topLeftCell="BY51" activePane="bottomRight"/>
      <selection activeCell="E1" sqref="E1"/>
      <selection pane="topRight" activeCell="BG2" sqref="BG2"/>
      <selection pane="bottomLeft" activeCell="AW2" sqref="AW2"/>
      <selection pane="bottomRight" activeCell="CC67" sqref="CC67"/>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122</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Gimlai'!G64=TRUE,VLOOKUP($C$4,$AR$7:$BC$234,8,0),0),0)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0</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0</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0</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0</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0</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0</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0</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0</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0</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0</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0</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0</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0</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0</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0</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0</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0</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0</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0</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0</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0</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0</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0</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0</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0</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0</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0</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0</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0</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0</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0</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0</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0</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0</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0</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0</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0</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0</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0</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0</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0</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0</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0</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0</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0</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0</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0</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0</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0</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0</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0</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0</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0</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0</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0</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0</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0</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0</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0</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0</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0</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0</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0</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0</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0</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0</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0</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0</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0</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0</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0</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0</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0</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0</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0</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0</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0</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0</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0</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0</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0</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0</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0</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0</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0</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0</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0</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0</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0</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0</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0</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0</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0</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0</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0</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0</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0</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0</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0</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0</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0</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0</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0</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0</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0</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0</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0</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0</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0</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0</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0</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0</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0</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0</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0</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0</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0</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0</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0</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0</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0</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0</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0</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0</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0</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0</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0</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0</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0</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0</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0</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0</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0</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0</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0</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0</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0</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0</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0</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0</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0</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0</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0</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0</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0</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0</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0</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0</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0</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0</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0</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0</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0</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0</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0</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0</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0</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0</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0</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0</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0</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0</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0</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0</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0</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0</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0</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0</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0</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0</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0</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0</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0</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0</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0</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0</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0</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0</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0</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0</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0</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0</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0</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0</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0</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0</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0</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0</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0</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0</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0</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0</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0</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0</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0</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0</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0</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0</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0</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0</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0</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0</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0</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0</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3"/>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0</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4"/>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0</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3"/>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0</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4"/>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0</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3"/>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0</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4"/>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0</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3"/>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0</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4"/>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0</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3"/>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0</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4"/>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0</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3"/>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0</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4"/>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0</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3"/>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0</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4"/>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0</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3"/>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0</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4"/>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0</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3"/>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0</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4"/>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0</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3"/>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0</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4"/>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0</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3"/>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0</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4"/>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0</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3"/>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0</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22</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22</v>
      </c>
      <c r="K3" t="str">
        <f>VLOOKUP($J$3,MISRAD!$A$5:$B$81,2,0)</f>
        <v>התחבורה</v>
      </c>
      <c r="L3">
        <f>VLOOKUP($J$3,MISRAD!$A$5:$D$81,4,0)</f>
        <v>122</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0</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804.25411383551102</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3242.7541138355109</v>
      </c>
      <c r="N4" s="319"/>
      <c r="O4" s="326" t="s">
        <v>1396</v>
      </c>
      <c r="P4" s="321">
        <f>+P29+M6</f>
        <v>3870.5583667257074</v>
      </c>
      <c r="Q4" s="319">
        <f>+P4-P3</f>
        <v>160.5583667257074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467.24588616448909</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4544</v>
      </c>
      <c r="H9" t="str">
        <f>IF(F9=" "," ",HLOOKUP(F9,SACHAR!$AA$3:$EF$11,8,0))</f>
        <v>הסכם 2001 / תוספת 3.6</v>
      </c>
      <c r="I9" s="333">
        <f>IF(F9=" "," ",HLOOKUP(F9,SACHAR!$AA$3:$EF$11,4,0))</f>
        <v>3.5999999999999997E-2</v>
      </c>
      <c r="J9" s="239">
        <f>IF(F9=" "," ",HLOOKUP(F9,SACHAR!$AA$3:$EF$11,9,0))</f>
        <v>160.55836672570746</v>
      </c>
      <c r="L9" t="str">
        <f t="shared" ref="L9:L28" si="1">IF(J9=" "," ",IF(G9=99999," ",VLOOKUP(G9,$A$7:$D$304,3,0)))</f>
        <v>לא</v>
      </c>
      <c r="M9" s="2">
        <f t="shared" ref="M9:M17" si="2">IF(G9=99998,0,IF(L9="כן",J9,0))</f>
        <v>0</v>
      </c>
      <c r="O9" t="str">
        <f t="shared" ref="O9:O28" si="3">IF(J9=" "," ",IF(G9=99998,0,VLOOKUP(G9,$A$7:$D$304,4,0)))</f>
        <v>כן</v>
      </c>
      <c r="P9" s="2">
        <f t="shared" ref="P9:P22" si="4">IF(O9="כן",J9,0)</f>
        <v>160.55836672570746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4550</v>
      </c>
      <c r="H10" t="str">
        <f>IF(F10=" "," ",HLOOKUP(F10,SACHAR!$AA$3:$EF$11,8,0))</f>
        <v>הסכם 2001 אישי</v>
      </c>
      <c r="I10" s="333" t="str">
        <f>IF(F10=" "," ",HLOOKUP(F10,SACHAR!$AA$3:$EF$11,4,0))</f>
        <v xml:space="preserve"> </v>
      </c>
      <c r="J10" s="239">
        <f>IF(F10=" "," ",HLOOKUP(F10,SACHAR!$AA$3:$EF$11,9,0))</f>
        <v>804.25411383551102</v>
      </c>
      <c r="L10" t="str">
        <f t="shared" si="1"/>
        <v>כן</v>
      </c>
      <c r="M10" s="2">
        <f t="shared" si="2"/>
        <v>804.25411383551102</v>
      </c>
      <c r="O10" t="str">
        <f t="shared" si="3"/>
        <v>כן</v>
      </c>
      <c r="P10" s="2">
        <f t="shared" si="4"/>
        <v>804.25411383551102</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4624</v>
      </c>
      <c r="H11" t="str">
        <f>IF(F11=" "," ",HLOOKUP(F11,SACHAR!$AA$3:$EF$11,8,0))</f>
        <v>הסכם 1999</v>
      </c>
      <c r="I11" s="333">
        <f>IF(F11=" "," ",HLOOKUP(F11,SACHAR!$AA$3:$EF$11,4,0))</f>
        <v>0.04</v>
      </c>
      <c r="J11" s="239">
        <f>IF(F11=" "," ",HLOOKUP(F11,SACHAR!$AA$3:$EF$11,9,0))</f>
        <v>140.60386605515927</v>
      </c>
      <c r="L11" t="str">
        <f t="shared" si="1"/>
        <v>לא</v>
      </c>
      <c r="M11" s="2">
        <f t="shared" si="2"/>
        <v>0</v>
      </c>
      <c r="O11" t="str">
        <f t="shared" si="3"/>
        <v>לא</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99998</v>
      </c>
      <c r="H12" t="str">
        <f>IF(F12=" "," ",HLOOKUP(F12,SACHAR!$AA$3:$EF$11,8,0))</f>
        <v>עיגול לחישוב מינימום</v>
      </c>
      <c r="I12" s="333" t="str">
        <f>IF(F12=" "," ",HLOOKUP(F12,SACHAR!$AA$3:$EF$11,4,0))</f>
        <v xml:space="preserve"> </v>
      </c>
      <c r="J12" s="239">
        <f>IF(F12=" "," ",HLOOKUP(F12,SACHAR!$AA$3:$EF$11,9,0))</f>
        <v>1E-3</v>
      </c>
      <c r="L12" t="str">
        <f t="shared" si="1"/>
        <v>כן</v>
      </c>
      <c r="M12" s="2">
        <f t="shared" si="2"/>
        <v>0</v>
      </c>
      <c r="O12">
        <f t="shared" si="3"/>
        <v>0</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",HLOOKUP(F13,SACHAR!$AA$3:$EF$11,7,0))</f>
        <v xml:space="preserve"> </v>
      </c>
      <c r="H13" t="str">
        <f>IF(F13=" "," ",HLOOKUP(F13,SACHAR!$AA$3:$EF$11,8,0))</f>
        <v xml:space="preserve"> </v>
      </c>
      <c r="I13" s="333" t="str">
        <f>IF(F13=" "," ",HLOOKUP(F13,SACHAR!$AA$3:$EF$11,4,0))</f>
        <v xml:space="preserve"> </v>
      </c>
      <c r="J13" s="239" t="str">
        <f>IF(F13=" "," ",HLOOKUP(F13,SACHAR!$AA$3:$EF$11,9,0))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",HLOOKUP(F14,SACHAR!$AA$3:$EF$11,7,0))</f>
        <v xml:space="preserve"> </v>
      </c>
      <c r="H14" t="str">
        <f>IF(F14=" "," ",HLOOKUP(F14,SACHAR!$AA$3:$EF$11,8,0))</f>
        <v xml:space="preserve"> </v>
      </c>
      <c r="I14" s="333" t="str">
        <f>IF(F14=" "," ",HLOOKUP(F14,SACHAR!$AA$3:$EF$11,4,0))</f>
        <v xml:space="preserve"> </v>
      </c>
      <c r="J14" s="239" t="str">
        <f>IF(F14=" "," ",HLOOKUP(F14,SACHAR!$AA$3:$EF$11,9,0))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3403.3124805612183</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160.55836672570746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4550</v>
      </c>
      <c r="J6" s="407" t="str">
        <f>+'Netunei Gimlai'!O5</f>
        <v>הסכם 2001 אישי</v>
      </c>
      <c r="K6" s="408" t="str">
        <f>+'Netunei Gimlai'!P5</f>
        <v xml:space="preserve"> </v>
      </c>
      <c r="L6" s="409">
        <f>+'Netunei Gimlai'!Q5</f>
        <v>804.25411383551102</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160.55836672570746</v>
      </c>
    </row>
    <row r="7" spans="1:19">
      <c r="H7" s="406">
        <f>+'Netunei Gimlai'!L6</f>
        <v>4</v>
      </c>
      <c r="I7" s="407">
        <f>+'Netunei Gimlai'!M6</f>
        <v>4624</v>
      </c>
      <c r="J7" s="407" t="str">
        <f>+'Netunei Gimlai'!O6</f>
        <v>הסכם 1999</v>
      </c>
      <c r="K7" s="408">
        <f>+'Netunei Gimlai'!P6</f>
        <v>0.04</v>
      </c>
      <c r="L7" s="409">
        <f>+'Netunei Gimlai'!Q6</f>
        <v>140.60386605515927</v>
      </c>
      <c r="O7" s="332">
        <f t="shared" si="0"/>
        <v>4</v>
      </c>
      <c r="P7" s="1" t="str">
        <f>IF(O7=" "," ",HLOOKUP(O7,SACHAR4643!$AA$3:$DK$11,7,0))</f>
        <v>1040 / 4550</v>
      </c>
      <c r="Q7" t="str">
        <f>IF(O7=" "," ",HLOOKUP(O7,SACHAR4643!$AA$3:$DK$11,8,0))</f>
        <v>הסכם 2001 אישי</v>
      </c>
      <c r="R7" s="333" t="str">
        <f>IF(O7=" "," ",HLOOKUP(O7,SACHAR4643!$AA$3:$DK$11,4,0))</f>
        <v xml:space="preserve"> </v>
      </c>
      <c r="S7" s="239">
        <f>IF(O7=" "," ",HLOOKUP(O7,SACHAR4643!$AA$3:$DK$11,9,0))</f>
        <v>804.25411383551102</v>
      </c>
    </row>
    <row r="8" spans="1:19">
      <c r="H8" s="406">
        <f>+'Netunei Gimlai'!L7</f>
        <v>5</v>
      </c>
      <c r="I8" s="407">
        <f>+'Netunei Gimlai'!M7</f>
        <v>99998</v>
      </c>
      <c r="J8" s="407" t="str">
        <f>+'Netunei Gimlai'!O7</f>
        <v>עיגול לחישוב מינימום</v>
      </c>
      <c r="K8" s="408" t="str">
        <f>+'Netunei Gimlai'!P7</f>
        <v xml:space="preserve"> </v>
      </c>
      <c r="L8" s="409">
        <f>+'Netunei Gimlai'!Q7</f>
        <v>1E-3</v>
      </c>
      <c r="O8" s="332">
        <f t="shared" si="0"/>
        <v>5</v>
      </c>
      <c r="P8" s="1">
        <f>IF(O8=" "," ",HLOOKUP(O8,SACHAR4643!$AA$3:$DK$11,7,0))</f>
        <v>99998</v>
      </c>
      <c r="Q8" t="str">
        <f>IF(O8=" "," ",HLOOKUP(O8,SACHAR4643!$AA$3:$DK$11,8,0))</f>
        <v>עיגול לחישוב מינימום</v>
      </c>
      <c r="R8" s="333" t="str">
        <f>IF(O8=" "," ",HLOOKUP(O8,SACHAR4643!$AA$3:$DK$11,4,0))</f>
        <v xml:space="preserve"> </v>
      </c>
      <c r="S8" s="239">
        <f>IF(O8=" "," ",HLOOKUP(O8,SACHAR4643!$AA$3:$DK$11,9,0))</f>
        <v>1E-3</v>
      </c>
    </row>
    <row r="9" spans="1:19">
      <c r="H9" s="406">
        <f>+'Netunei Gimlai'!L8</f>
        <v>6</v>
      </c>
      <c r="I9" s="407">
        <f>+'Netunei Gimlai'!M8</f>
        <v>1699</v>
      </c>
      <c r="J9" s="407" t="str">
        <f>+'Netunei Gimlai'!O8</f>
        <v>תוספת חוק מינימום</v>
      </c>
      <c r="K9" s="408" t="str">
        <f>+'Netunei Gimlai'!P8</f>
        <v xml:space="preserve"> </v>
      </c>
      <c r="L9" s="409">
        <f>+'Netunei Gimlai'!Q8</f>
        <v>467.24588616448909</v>
      </c>
      <c r="O9" s="332">
        <f t="shared" si="0"/>
        <v>6</v>
      </c>
      <c r="P9" s="1">
        <f>IF(O9=" "," ",HLOOKUP(O9,SACHAR4643!$AA$3:$DK$11,7,0))</f>
        <v>1699</v>
      </c>
      <c r="Q9" t="str">
        <f>IF(O9=" "," ",HLOOKUP(O9,SACHAR4643!$AA$3:$DK$11,8,0))</f>
        <v>תוספת חוק מינימום</v>
      </c>
      <c r="R9" s="333" t="str">
        <f>IF(O9=" "," ",HLOOKUP(O9,SACHAR4643!$AA$3:$DK$11,4,0))</f>
        <v xml:space="preserve"> </v>
      </c>
      <c r="S9" s="239">
        <f>IF(O9=" "," ",HLOOKUP(O9,SACHAR4643!$AA$3:$DK$11,9,0))</f>
        <v>467.24588616448909</v>
      </c>
    </row>
    <row r="10" spans="1:19">
      <c r="H10" s="406">
        <f>+'Netunei Gimlai'!L9</f>
        <v>7</v>
      </c>
      <c r="I10" s="407">
        <f>+'Netunei Gimlai'!M9</f>
        <v>99999</v>
      </c>
      <c r="J10" s="407" t="str">
        <f>+'Netunei Gimlai'!O9</f>
        <v>סה"כ מרכיבי שכר שוטף</v>
      </c>
      <c r="K10" s="408" t="str">
        <f>+'Netunei Gimlai'!P9</f>
        <v xml:space="preserve"> </v>
      </c>
      <c r="L10" s="409">
        <f>+'Netunei Gimlai'!Q9</f>
        <v>5087.7598841598492</v>
      </c>
      <c r="O10" s="332">
        <f t="shared" si="0"/>
        <v>7</v>
      </c>
      <c r="P10" s="1">
        <f>IF(O10=" "," ",HLOOKUP(O10,SACHAR4643!$AA$3:$DK$11,7,0))</f>
        <v>99999</v>
      </c>
      <c r="Q10" t="str">
        <f>IF(O10=" "," ",HLOOKUP(O10,SACHAR4643!$AA$3:$DK$11,8,0))</f>
        <v>ברוטו פנסיוני</v>
      </c>
      <c r="R10" s="333" t="str">
        <f>IF(O10=" "," ",HLOOKUP(O10,SACHAR4643!$AA$3:$DK$11,4,0))</f>
        <v xml:space="preserve"> </v>
      </c>
      <c r="S10" s="239">
        <f>IF(O10=" "," ",HLOOKUP(O10,SACHAR4643!$AA$3:$DK$11,9,0))</f>
        <v>5087.7598841598492</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4</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5</v>
      </c>
      <c r="DI3">
        <f t="shared" si="1"/>
        <v>6</v>
      </c>
      <c r="DJ3">
        <f t="shared" si="1"/>
        <v>0</v>
      </c>
      <c r="DK3">
        <f t="shared" si="1"/>
        <v>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4</v>
      </c>
      <c r="CM4">
        <f t="shared" si="2"/>
        <v>4</v>
      </c>
      <c r="CN4">
        <f t="shared" si="2"/>
        <v>4</v>
      </c>
      <c r="CO4">
        <f t="shared" ref="CO4:DM4" si="3">IF(CO5=1,CN4+1,CN4)</f>
        <v>4</v>
      </c>
      <c r="CP4">
        <f t="shared" si="3"/>
        <v>4</v>
      </c>
      <c r="CQ4">
        <f t="shared" si="3"/>
        <v>4</v>
      </c>
      <c r="CR4">
        <f t="shared" si="3"/>
        <v>4</v>
      </c>
      <c r="CS4">
        <f t="shared" si="3"/>
        <v>4</v>
      </c>
      <c r="CT4">
        <f t="shared" si="3"/>
        <v>4</v>
      </c>
      <c r="CU4">
        <f t="shared" si="3"/>
        <v>4</v>
      </c>
      <c r="CV4">
        <f t="shared" si="3"/>
        <v>4</v>
      </c>
      <c r="CW4">
        <f t="shared" si="3"/>
        <v>4</v>
      </c>
      <c r="CX4">
        <f t="shared" si="3"/>
        <v>4</v>
      </c>
      <c r="CY4">
        <f t="shared" si="3"/>
        <v>4</v>
      </c>
      <c r="CZ4">
        <f t="shared" si="3"/>
        <v>4</v>
      </c>
      <c r="DA4">
        <f t="shared" si="3"/>
        <v>4</v>
      </c>
      <c r="DB4">
        <f t="shared" si="3"/>
        <v>4</v>
      </c>
      <c r="DC4">
        <f t="shared" si="3"/>
        <v>4</v>
      </c>
      <c r="DD4">
        <f t="shared" si="3"/>
        <v>4</v>
      </c>
      <c r="DE4">
        <f t="shared" si="3"/>
        <v>4</v>
      </c>
      <c r="DF4">
        <f t="shared" si="3"/>
        <v>4</v>
      </c>
      <c r="DG4">
        <f t="shared" si="3"/>
        <v>4</v>
      </c>
      <c r="DH4">
        <f t="shared" si="3"/>
        <v>5</v>
      </c>
      <c r="DI4">
        <f t="shared" si="3"/>
        <v>6</v>
      </c>
      <c r="DJ4">
        <f t="shared" si="3"/>
        <v>6</v>
      </c>
      <c r="DK4">
        <f t="shared" si="3"/>
        <v>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804.25411383551102</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467.24588616448909</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160.55836672570746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804.25411383551102</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467.24588616448909</v>
      </c>
      <c r="DJ11" s="136">
        <f>IF(A11=0," ",+DJ8)</f>
        <v>0</v>
      </c>
      <c r="DK11" s="137">
        <f>IF(A11=0," ",SUM(AA11:DJ11))</f>
        <v>5087.7598841598492</v>
      </c>
      <c r="DL11" s="225" t="e">
        <f>IF(A11=0," ",+'Netunei Gimlai'!#REF!)</f>
        <v>#REF!</v>
      </c>
      <c r="DM11" s="225" t="e">
        <f>IF(A11=0," ",'Netunei Gimlai'!#REF!)</f>
        <v>#REF!</v>
      </c>
      <c r="DN11" s="226" t="e">
        <f t="shared" ref="DN11:DN74" si="14">IF(A11=0," ",+DK11*DL11*DM11)</f>
        <v>#REF!</v>
      </c>
      <c r="DO11" s="226">
        <f>IF(A11=0," ",+DK11*3.82%)</f>
        <v>194.35242757490622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22</v>
      </c>
      <c r="G12" s="18" t="str">
        <f>IF(A12=0," ",+G11)</f>
        <v>התחבורה</v>
      </c>
      <c r="H12" s="189">
        <f>IF(A12=0," ",+H11)</f>
        <v>122</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160.55836672570746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804.25411383551102</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467.24588616448909</v>
      </c>
      <c r="DJ12" s="131">
        <f>IF(A12=0," ",DJ11)</f>
        <v>0</v>
      </c>
      <c r="DK12" s="137">
        <f>IF(A12=0," ",SUM(AA12:DJ12))</f>
        <v>5087.7598841598492</v>
      </c>
      <c r="DL12" s="227" t="e">
        <f t="shared" ref="DL12:DL75" si="59">IF(A12=0," ",DL11)</f>
        <v>#REF!</v>
      </c>
      <c r="DM12" s="227" t="e">
        <f t="shared" ref="DM12:DM75" si="60">IF(A12=0," ",DM11)</f>
        <v>#REF!</v>
      </c>
      <c r="DN12" s="228" t="e">
        <f t="shared" si="14"/>
        <v>#REF!</v>
      </c>
      <c r="DO12" s="228">
        <f t="shared" ref="DO12:DO75" si="61">IF(A12=0," ",DO11)</f>
        <v>194.35242757490622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160.55836672570746</v>
      </c>
      <c r="CC13" s="131">
        <f t="shared" si="41"/>
        <v>0</v>
      </c>
      <c r="CD13" s="136">
        <f t="shared" si="42"/>
        <v>0</v>
      </c>
      <c r="CE13" s="131"/>
      <c r="CF13" s="136">
        <f t="shared" si="43"/>
        <v>0</v>
      </c>
      <c r="CG13" s="136"/>
      <c r="CH13" s="136"/>
      <c r="CI13" s="131">
        <f t="shared" si="44"/>
        <v>0</v>
      </c>
      <c r="CJ13" s="131"/>
      <c r="CK13" s="136">
        <f t="shared" si="45"/>
        <v>0</v>
      </c>
      <c r="CL13" s="136">
        <f t="shared" si="46"/>
        <v>804.25411383551102</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467.24588616448909</v>
      </c>
      <c r="DJ13" s="131">
        <f>IF(A13=0," ",DJ12)</f>
        <v>0</v>
      </c>
      <c r="DK13" s="137">
        <f t="shared" ref="DK13:DK76" si="99">IF(A13=0," ",SUM(AA13:DG13))</f>
        <v>4620.5129979953599</v>
      </c>
      <c r="DL13" s="227" t="e">
        <f t="shared" si="59"/>
        <v>#REF!</v>
      </c>
      <c r="DM13" s="227" t="e">
        <f t="shared" si="60"/>
        <v>#REF!</v>
      </c>
      <c r="DN13" s="228" t="e">
        <f t="shared" si="14"/>
        <v>#REF!</v>
      </c>
      <c r="DO13" s="228">
        <f t="shared" si="61"/>
        <v>194.35242757490622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22</v>
      </c>
      <c r="G14" s="18" t="str">
        <f t="shared" si="68"/>
        <v>התחבורה</v>
      </c>
      <c r="H14" s="189">
        <f t="shared" si="69"/>
        <v>122</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160.55836672570746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804.25411383551102</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4620.5129979953599</v>
      </c>
      <c r="DL14" s="227" t="e">
        <f t="shared" si="59"/>
        <v>#REF!</v>
      </c>
      <c r="DM14" s="227" t="e">
        <f t="shared" si="60"/>
        <v>#REF!</v>
      </c>
      <c r="DN14" s="228" t="e">
        <f t="shared" si="14"/>
        <v>#REF!</v>
      </c>
      <c r="DO14" s="228">
        <f t="shared" si="61"/>
        <v>194.35242757490622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22</v>
      </c>
      <c r="G15" s="18" t="str">
        <f t="shared" si="68"/>
        <v>התחבורה</v>
      </c>
      <c r="H15" s="189">
        <f t="shared" si="69"/>
        <v>122</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160.55836672570746</v>
      </c>
      <c r="CC15" s="131">
        <f t="shared" si="41"/>
        <v>0</v>
      </c>
      <c r="CD15" s="136">
        <f t="shared" si="42"/>
        <v>0</v>
      </c>
      <c r="CE15" s="131"/>
      <c r="CF15" s="136">
        <f t="shared" si="43"/>
        <v>0</v>
      </c>
      <c r="CG15" s="136"/>
      <c r="CH15" s="136">
        <f t="shared" si="101"/>
        <v>0</v>
      </c>
      <c r="CI15" s="131">
        <f t="shared" si="44"/>
        <v>0</v>
      </c>
      <c r="CJ15" s="131"/>
      <c r="CK15" s="136">
        <f t="shared" si="45"/>
        <v>0</v>
      </c>
      <c r="CL15" s="136">
        <f t="shared" si="46"/>
        <v>804.25411383551102</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4620.5129979953599</v>
      </c>
      <c r="DL15" s="227" t="e">
        <f t="shared" si="59"/>
        <v>#REF!</v>
      </c>
      <c r="DM15" s="227" t="e">
        <f t="shared" si="60"/>
        <v>#REF!</v>
      </c>
      <c r="DN15" s="228" t="e">
        <f t="shared" si="14"/>
        <v>#REF!</v>
      </c>
      <c r="DO15" s="228">
        <f t="shared" si="61"/>
        <v>194.35242757490622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22</v>
      </c>
      <c r="G16" s="18" t="str">
        <f t="shared" si="68"/>
        <v>התחבורה</v>
      </c>
      <c r="H16" s="189">
        <f t="shared" si="69"/>
        <v>122</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160.55836672570746</v>
      </c>
      <c r="CC16" s="131">
        <f t="shared" si="41"/>
        <v>0</v>
      </c>
      <c r="CD16" s="136">
        <f t="shared" si="42"/>
        <v>0</v>
      </c>
      <c r="CE16" s="131"/>
      <c r="CF16" s="136">
        <f t="shared" si="43"/>
        <v>0</v>
      </c>
      <c r="CG16" s="136"/>
      <c r="CH16" s="136">
        <f t="shared" si="101"/>
        <v>0</v>
      </c>
      <c r="CI16" s="131">
        <f t="shared" si="44"/>
        <v>0</v>
      </c>
      <c r="CJ16" s="131"/>
      <c r="CK16" s="136">
        <f t="shared" si="45"/>
        <v>0</v>
      </c>
      <c r="CL16" s="136">
        <f t="shared" si="46"/>
        <v>804.25411383551102</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4620.5129979953599</v>
      </c>
      <c r="DL16" s="227" t="e">
        <f t="shared" si="59"/>
        <v>#REF!</v>
      </c>
      <c r="DM16" s="227" t="e">
        <f t="shared" si="60"/>
        <v>#REF!</v>
      </c>
      <c r="DN16" s="228" t="e">
        <f t="shared" si="14"/>
        <v>#REF!</v>
      </c>
      <c r="DO16" s="228">
        <f t="shared" si="61"/>
        <v>194.35242757490622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22</v>
      </c>
      <c r="G17" s="18" t="str">
        <f t="shared" si="68"/>
        <v>התחבורה</v>
      </c>
      <c r="H17" s="189">
        <f t="shared" si="69"/>
        <v>122</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160.55836672570746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804.25411383551102</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4620.5129979953599</v>
      </c>
      <c r="DL17" s="227" t="e">
        <f t="shared" si="59"/>
        <v>#REF!</v>
      </c>
      <c r="DM17" s="227" t="e">
        <f t="shared" si="60"/>
        <v>#REF!</v>
      </c>
      <c r="DN17" s="228" t="e">
        <f t="shared" si="14"/>
        <v>#REF!</v>
      </c>
      <c r="DO17" s="228">
        <f t="shared" si="61"/>
        <v>194.35242757490622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22</v>
      </c>
      <c r="G18" s="18" t="str">
        <f t="shared" si="68"/>
        <v>התחבורה</v>
      </c>
      <c r="H18" s="189">
        <f t="shared" si="69"/>
        <v>122</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160.55836672570746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804.25411383551102</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4620.5129979953599</v>
      </c>
      <c r="DL18" s="227" t="e">
        <f t="shared" si="59"/>
        <v>#REF!</v>
      </c>
      <c r="DM18" s="227" t="e">
        <f t="shared" si="60"/>
        <v>#REF!</v>
      </c>
      <c r="DN18" s="228" t="e">
        <f t="shared" si="14"/>
        <v>#REF!</v>
      </c>
      <c r="DO18" s="228">
        <f t="shared" si="61"/>
        <v>194.35242757490622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22</v>
      </c>
      <c r="G19" s="18" t="str">
        <f t="shared" si="68"/>
        <v>התחבורה</v>
      </c>
      <c r="H19" s="189">
        <f t="shared" si="69"/>
        <v>122</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160.55836672570746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804.25411383551102</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4620.5129979953599</v>
      </c>
      <c r="DL19" s="227" t="e">
        <f t="shared" si="59"/>
        <v>#REF!</v>
      </c>
      <c r="DM19" s="227" t="e">
        <f t="shared" si="60"/>
        <v>#REF!</v>
      </c>
      <c r="DN19" s="228" t="e">
        <f t="shared" si="14"/>
        <v>#REF!</v>
      </c>
      <c r="DO19" s="228">
        <f t="shared" si="61"/>
        <v>194.35242757490622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22</v>
      </c>
      <c r="G20" s="18" t="str">
        <f t="shared" si="68"/>
        <v>התחבורה</v>
      </c>
      <c r="H20" s="189">
        <f t="shared" si="69"/>
        <v>122</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160.55836672570746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804.25411383551102</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4620.5129979953599</v>
      </c>
      <c r="DL20" s="227" t="e">
        <f t="shared" si="59"/>
        <v>#REF!</v>
      </c>
      <c r="DM20" s="227" t="e">
        <f t="shared" si="60"/>
        <v>#REF!</v>
      </c>
      <c r="DN20" s="228" t="e">
        <f t="shared" si="14"/>
        <v>#REF!</v>
      </c>
      <c r="DO20" s="228">
        <f t="shared" si="61"/>
        <v>194.35242757490622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22</v>
      </c>
      <c r="G21" s="18" t="str">
        <f t="shared" si="68"/>
        <v>התחבורה</v>
      </c>
      <c r="H21" s="189">
        <f t="shared" si="69"/>
        <v>122</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160.55836672570746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804.25411383551102</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4620.5129979953599</v>
      </c>
      <c r="DL21" s="227" t="e">
        <f t="shared" si="59"/>
        <v>#REF!</v>
      </c>
      <c r="DM21" s="227" t="e">
        <f t="shared" si="60"/>
        <v>#REF!</v>
      </c>
      <c r="DN21" s="228" t="e">
        <f t="shared" si="14"/>
        <v>#REF!</v>
      </c>
      <c r="DO21" s="228">
        <f t="shared" si="61"/>
        <v>194.35242757490622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22</v>
      </c>
      <c r="G22" s="18" t="str">
        <f t="shared" si="68"/>
        <v>התחבורה</v>
      </c>
      <c r="H22" s="189">
        <f t="shared" si="69"/>
        <v>122</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160.55836672570746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804.25411383551102</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4620.5129979953599</v>
      </c>
      <c r="DL22" s="227" t="e">
        <f t="shared" si="59"/>
        <v>#REF!</v>
      </c>
      <c r="DM22" s="227" t="e">
        <f t="shared" si="60"/>
        <v>#REF!</v>
      </c>
      <c r="DN22" s="228" t="e">
        <f t="shared" si="14"/>
        <v>#REF!</v>
      </c>
      <c r="DO22" s="228">
        <f t="shared" si="61"/>
        <v>194.35242757490622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22</v>
      </c>
      <c r="G23" s="18" t="str">
        <f t="shared" si="68"/>
        <v>התחבורה</v>
      </c>
      <c r="H23" s="189">
        <f t="shared" si="69"/>
        <v>122</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160.55836672570746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804.25411383551102</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4620.5129979953599</v>
      </c>
      <c r="DL23" s="227" t="e">
        <f t="shared" si="59"/>
        <v>#REF!</v>
      </c>
      <c r="DM23" s="227" t="e">
        <f t="shared" si="60"/>
        <v>#REF!</v>
      </c>
      <c r="DN23" s="228" t="e">
        <f t="shared" si="14"/>
        <v>#REF!</v>
      </c>
      <c r="DO23" s="228">
        <f t="shared" si="61"/>
        <v>194.35242757490622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22</v>
      </c>
      <c r="G24" s="18" t="str">
        <f t="shared" si="68"/>
        <v>התחבורה</v>
      </c>
      <c r="H24" s="189">
        <f t="shared" si="69"/>
        <v>122</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160.55836672570746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804.25411383551102</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4620.5129979953599</v>
      </c>
      <c r="DL24" s="227" t="e">
        <f t="shared" si="59"/>
        <v>#REF!</v>
      </c>
      <c r="DM24" s="227" t="e">
        <f t="shared" si="60"/>
        <v>#REF!</v>
      </c>
      <c r="DN24" s="228" t="e">
        <f t="shared" si="14"/>
        <v>#REF!</v>
      </c>
      <c r="DO24" s="228">
        <f t="shared" si="61"/>
        <v>194.35242757490622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22</v>
      </c>
      <c r="G25" s="18" t="str">
        <f t="shared" si="68"/>
        <v>התחבורה</v>
      </c>
      <c r="H25" s="189">
        <f t="shared" si="69"/>
        <v>122</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160.55836672570746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804.25411383551102</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4620.5129979953599</v>
      </c>
      <c r="DL25" s="227" t="e">
        <f t="shared" si="59"/>
        <v>#REF!</v>
      </c>
      <c r="DM25" s="227" t="e">
        <f t="shared" si="60"/>
        <v>#REF!</v>
      </c>
      <c r="DN25" s="228" t="e">
        <f t="shared" si="14"/>
        <v>#REF!</v>
      </c>
      <c r="DO25" s="228">
        <f t="shared" si="61"/>
        <v>194.35242757490622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22</v>
      </c>
      <c r="G26" s="18" t="str">
        <f t="shared" si="68"/>
        <v>התחבורה</v>
      </c>
      <c r="H26" s="189">
        <f t="shared" si="69"/>
        <v>122</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160.55836672570746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804.25411383551102</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4620.5129979953599</v>
      </c>
      <c r="DL26" s="227" t="e">
        <f t="shared" si="59"/>
        <v>#REF!</v>
      </c>
      <c r="DM26" s="227" t="e">
        <f t="shared" si="60"/>
        <v>#REF!</v>
      </c>
      <c r="DN26" s="228" t="e">
        <f t="shared" si="14"/>
        <v>#REF!</v>
      </c>
      <c r="DO26" s="228">
        <f t="shared" si="61"/>
        <v>194.35242757490622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22</v>
      </c>
      <c r="G27" s="18" t="str">
        <f t="shared" si="68"/>
        <v>התחבורה</v>
      </c>
      <c r="H27" s="189">
        <f t="shared" si="69"/>
        <v>122</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160.55836672570746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804.25411383551102</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4620.5129979953599</v>
      </c>
      <c r="DL27" s="227" t="e">
        <f t="shared" si="59"/>
        <v>#REF!</v>
      </c>
      <c r="DM27" s="227" t="e">
        <f t="shared" si="60"/>
        <v>#REF!</v>
      </c>
      <c r="DN27" s="228" t="e">
        <f t="shared" si="14"/>
        <v>#REF!</v>
      </c>
      <c r="DO27" s="228">
        <f t="shared" si="61"/>
        <v>194.35242757490622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22</v>
      </c>
      <c r="G28" s="18" t="str">
        <f t="shared" si="68"/>
        <v>התחבורה</v>
      </c>
      <c r="H28" s="189">
        <f t="shared" si="69"/>
        <v>122</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160.55836672570746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804.25411383551102</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4620.5129979953599</v>
      </c>
      <c r="DL28" s="227" t="e">
        <f t="shared" si="59"/>
        <v>#REF!</v>
      </c>
      <c r="DM28" s="227" t="e">
        <f t="shared" si="60"/>
        <v>#REF!</v>
      </c>
      <c r="DN28" s="228" t="e">
        <f t="shared" si="14"/>
        <v>#REF!</v>
      </c>
      <c r="DO28" s="228">
        <f t="shared" si="61"/>
        <v>194.35242757490622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22</v>
      </c>
      <c r="G29" s="18" t="str">
        <f t="shared" si="68"/>
        <v>התחבורה</v>
      </c>
      <c r="H29" s="189">
        <f t="shared" si="69"/>
        <v>122</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160.55836672570746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804.25411383551102</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4620.5129979953599</v>
      </c>
      <c r="DL29" s="227" t="e">
        <f t="shared" si="59"/>
        <v>#REF!</v>
      </c>
      <c r="DM29" s="227" t="e">
        <f t="shared" si="60"/>
        <v>#REF!</v>
      </c>
      <c r="DN29" s="228" t="e">
        <f t="shared" si="14"/>
        <v>#REF!</v>
      </c>
      <c r="DO29" s="228">
        <f t="shared" si="61"/>
        <v>194.35242757490622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22</v>
      </c>
      <c r="G30" s="18" t="str">
        <f t="shared" si="68"/>
        <v>התחבורה</v>
      </c>
      <c r="H30" s="189">
        <f t="shared" si="69"/>
        <v>122</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160.55836672570746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804.25411383551102</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4620.5129979953599</v>
      </c>
      <c r="DL30" s="227" t="e">
        <f t="shared" si="59"/>
        <v>#REF!</v>
      </c>
      <c r="DM30" s="227" t="e">
        <f t="shared" si="60"/>
        <v>#REF!</v>
      </c>
      <c r="DN30" s="228" t="e">
        <f t="shared" si="14"/>
        <v>#REF!</v>
      </c>
      <c r="DO30" s="228">
        <f t="shared" si="61"/>
        <v>194.35242757490622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22</v>
      </c>
      <c r="G31" s="18" t="str">
        <f t="shared" si="68"/>
        <v>התחבורה</v>
      </c>
      <c r="H31" s="189">
        <f t="shared" si="69"/>
        <v>122</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160.55836672570746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804.25411383551102</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4620.5129979953599</v>
      </c>
      <c r="DL31" s="227" t="e">
        <f t="shared" si="59"/>
        <v>#REF!</v>
      </c>
      <c r="DM31" s="227" t="e">
        <f t="shared" si="60"/>
        <v>#REF!</v>
      </c>
      <c r="DN31" s="228" t="e">
        <f t="shared" si="14"/>
        <v>#REF!</v>
      </c>
      <c r="DO31" s="228">
        <f t="shared" si="61"/>
        <v>194.35242757490622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22</v>
      </c>
      <c r="G32" s="18" t="str">
        <f t="shared" si="68"/>
        <v>התחבורה</v>
      </c>
      <c r="H32" s="189">
        <f t="shared" si="69"/>
        <v>122</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160.55836672570746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804.25411383551102</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4620.5129979953599</v>
      </c>
      <c r="DL32" s="227" t="e">
        <f t="shared" si="59"/>
        <v>#REF!</v>
      </c>
      <c r="DM32" s="227" t="e">
        <f t="shared" si="60"/>
        <v>#REF!</v>
      </c>
      <c r="DN32" s="228" t="e">
        <f t="shared" si="14"/>
        <v>#REF!</v>
      </c>
      <c r="DO32" s="228">
        <f t="shared" si="61"/>
        <v>194.35242757490622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22</v>
      </c>
      <c r="G33" s="18" t="str">
        <f t="shared" si="68"/>
        <v>התחבורה</v>
      </c>
      <c r="H33" s="189">
        <f t="shared" si="69"/>
        <v>122</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160.55836672570746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804.25411383551102</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4620.5129979953599</v>
      </c>
      <c r="DL33" s="227" t="e">
        <f t="shared" si="59"/>
        <v>#REF!</v>
      </c>
      <c r="DM33" s="227" t="e">
        <f t="shared" si="60"/>
        <v>#REF!</v>
      </c>
      <c r="DN33" s="228" t="e">
        <f t="shared" si="14"/>
        <v>#REF!</v>
      </c>
      <c r="DO33" s="228">
        <f t="shared" si="61"/>
        <v>194.35242757490622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22</v>
      </c>
      <c r="G34" s="18" t="str">
        <f t="shared" si="68"/>
        <v>התחבורה</v>
      </c>
      <c r="H34" s="189">
        <f t="shared" si="69"/>
        <v>122</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160.55836672570746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804.25411383551102</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4620.5129979953599</v>
      </c>
      <c r="DL34" s="227" t="e">
        <f t="shared" si="59"/>
        <v>#REF!</v>
      </c>
      <c r="DM34" s="227" t="e">
        <f t="shared" si="60"/>
        <v>#REF!</v>
      </c>
      <c r="DN34" s="228" t="e">
        <f t="shared" si="14"/>
        <v>#REF!</v>
      </c>
      <c r="DO34" s="228">
        <f t="shared" si="61"/>
        <v>194.35242757490622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22</v>
      </c>
      <c r="G35" s="18" t="str">
        <f t="shared" si="68"/>
        <v>התחבורה</v>
      </c>
      <c r="H35" s="189">
        <f t="shared" si="69"/>
        <v>122</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160.55836672570746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804.25411383551102</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4620.5129979953599</v>
      </c>
      <c r="DL35" s="227" t="e">
        <f t="shared" si="59"/>
        <v>#REF!</v>
      </c>
      <c r="DM35" s="227" t="e">
        <f t="shared" si="60"/>
        <v>#REF!</v>
      </c>
      <c r="DN35" s="228" t="e">
        <f t="shared" si="14"/>
        <v>#REF!</v>
      </c>
      <c r="DO35" s="228">
        <f t="shared" si="61"/>
        <v>194.35242757490622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22</v>
      </c>
      <c r="G36" s="18" t="str">
        <f t="shared" si="68"/>
        <v>התחבורה</v>
      </c>
      <c r="H36" s="189">
        <f t="shared" si="69"/>
        <v>122</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160.55836672570746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804.25411383551102</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4620.5129979953599</v>
      </c>
      <c r="DL36" s="227" t="e">
        <f t="shared" si="59"/>
        <v>#REF!</v>
      </c>
      <c r="DM36" s="227" t="e">
        <f t="shared" si="60"/>
        <v>#REF!</v>
      </c>
      <c r="DN36" s="228" t="e">
        <f t="shared" si="14"/>
        <v>#REF!</v>
      </c>
      <c r="DO36" s="228">
        <f t="shared" si="61"/>
        <v>194.35242757490622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22</v>
      </c>
      <c r="G37" s="18" t="str">
        <f t="shared" si="68"/>
        <v>התחבורה</v>
      </c>
      <c r="H37" s="189">
        <f t="shared" si="69"/>
        <v>122</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160.55836672570746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804.25411383551102</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4620.5129979953599</v>
      </c>
      <c r="DL37" s="227" t="e">
        <f t="shared" si="59"/>
        <v>#REF!</v>
      </c>
      <c r="DM37" s="227" t="e">
        <f t="shared" si="60"/>
        <v>#REF!</v>
      </c>
      <c r="DN37" s="228" t="e">
        <f t="shared" si="14"/>
        <v>#REF!</v>
      </c>
      <c r="DO37" s="228">
        <f t="shared" si="61"/>
        <v>194.35242757490622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22</v>
      </c>
      <c r="G38" s="18" t="str">
        <f t="shared" si="68"/>
        <v>התחבורה</v>
      </c>
      <c r="H38" s="189">
        <f t="shared" si="69"/>
        <v>122</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160.55836672570746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804.25411383551102</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4620.5129979953599</v>
      </c>
      <c r="DL38" s="227" t="e">
        <f t="shared" si="59"/>
        <v>#REF!</v>
      </c>
      <c r="DM38" s="227" t="e">
        <f t="shared" si="60"/>
        <v>#REF!</v>
      </c>
      <c r="DN38" s="228" t="e">
        <f t="shared" si="14"/>
        <v>#REF!</v>
      </c>
      <c r="DO38" s="228">
        <f t="shared" si="61"/>
        <v>194.35242757490622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22</v>
      </c>
      <c r="G39" s="18" t="str">
        <f t="shared" si="68"/>
        <v>התחבורה</v>
      </c>
      <c r="H39" s="189">
        <f t="shared" si="69"/>
        <v>122</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160.55836672570746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804.25411383551102</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4620.5129979953599</v>
      </c>
      <c r="DL39" s="227" t="e">
        <f t="shared" si="59"/>
        <v>#REF!</v>
      </c>
      <c r="DM39" s="227" t="e">
        <f t="shared" si="60"/>
        <v>#REF!</v>
      </c>
      <c r="DN39" s="228" t="e">
        <f t="shared" si="14"/>
        <v>#REF!</v>
      </c>
      <c r="DO39" s="228">
        <f t="shared" si="61"/>
        <v>194.35242757490622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22</v>
      </c>
      <c r="G40" s="18" t="str">
        <f t="shared" si="68"/>
        <v>התחבורה</v>
      </c>
      <c r="H40" s="189">
        <f t="shared" si="69"/>
        <v>122</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160.55836672570746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804.25411383551102</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4620.5129979953599</v>
      </c>
      <c r="DL40" s="227" t="e">
        <f t="shared" si="59"/>
        <v>#REF!</v>
      </c>
      <c r="DM40" s="227" t="e">
        <f t="shared" si="60"/>
        <v>#REF!</v>
      </c>
      <c r="DN40" s="228" t="e">
        <f t="shared" si="14"/>
        <v>#REF!</v>
      </c>
      <c r="DO40" s="228">
        <f t="shared" si="61"/>
        <v>194.35242757490622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22</v>
      </c>
      <c r="G41" s="18" t="str">
        <f t="shared" si="68"/>
        <v>התחבורה</v>
      </c>
      <c r="H41" s="189">
        <f t="shared" si="69"/>
        <v>122</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160.55836672570746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804.25411383551102</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4620.5129979953599</v>
      </c>
      <c r="DL41" s="227" t="e">
        <f t="shared" si="59"/>
        <v>#REF!</v>
      </c>
      <c r="DM41" s="227" t="e">
        <f t="shared" si="60"/>
        <v>#REF!</v>
      </c>
      <c r="DN41" s="228" t="e">
        <f t="shared" si="14"/>
        <v>#REF!</v>
      </c>
      <c r="DO41" s="228">
        <f t="shared" si="61"/>
        <v>194.35242757490622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22</v>
      </c>
      <c r="G42" s="18" t="str">
        <f t="shared" si="68"/>
        <v>התחבורה</v>
      </c>
      <c r="H42" s="189">
        <f t="shared" si="69"/>
        <v>122</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160.55836672570746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804.25411383551102</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4620.5129979953599</v>
      </c>
      <c r="DL42" s="227" t="e">
        <f t="shared" si="59"/>
        <v>#REF!</v>
      </c>
      <c r="DM42" s="227" t="e">
        <f t="shared" si="60"/>
        <v>#REF!</v>
      </c>
      <c r="DN42" s="228" t="e">
        <f t="shared" si="14"/>
        <v>#REF!</v>
      </c>
      <c r="DO42" s="228">
        <f t="shared" si="61"/>
        <v>194.35242757490622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22</v>
      </c>
      <c r="G43" s="18" t="str">
        <f t="shared" si="68"/>
        <v>התחבורה</v>
      </c>
      <c r="H43" s="189">
        <f t="shared" si="69"/>
        <v>122</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160.55836672570746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804.25411383551102</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4620.5129979953599</v>
      </c>
      <c r="DL43" s="227" t="e">
        <f t="shared" si="59"/>
        <v>#REF!</v>
      </c>
      <c r="DM43" s="227" t="e">
        <f t="shared" si="60"/>
        <v>#REF!</v>
      </c>
      <c r="DN43" s="228" t="e">
        <f t="shared" si="14"/>
        <v>#REF!</v>
      </c>
      <c r="DO43" s="228">
        <f t="shared" si="61"/>
        <v>194.35242757490622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22</v>
      </c>
      <c r="G44" s="18" t="str">
        <f t="shared" si="68"/>
        <v>התחבורה</v>
      </c>
      <c r="H44" s="189">
        <f t="shared" si="69"/>
        <v>122</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160.55836672570746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804.25411383551102</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4620.5129979953599</v>
      </c>
      <c r="DL44" s="227" t="e">
        <f t="shared" si="59"/>
        <v>#REF!</v>
      </c>
      <c r="DM44" s="227" t="e">
        <f t="shared" si="60"/>
        <v>#REF!</v>
      </c>
      <c r="DN44" s="228" t="e">
        <f t="shared" si="14"/>
        <v>#REF!</v>
      </c>
      <c r="DO44" s="228">
        <f t="shared" si="61"/>
        <v>194.35242757490622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22</v>
      </c>
      <c r="G45" s="18" t="str">
        <f t="shared" si="68"/>
        <v>התחבורה</v>
      </c>
      <c r="H45" s="189">
        <f t="shared" si="69"/>
        <v>122</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160.55836672570746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804.25411383551102</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4620.5129979953599</v>
      </c>
      <c r="DL45" s="227" t="e">
        <f t="shared" si="59"/>
        <v>#REF!</v>
      </c>
      <c r="DM45" s="227" t="e">
        <f t="shared" si="60"/>
        <v>#REF!</v>
      </c>
      <c r="DN45" s="228" t="e">
        <f t="shared" si="14"/>
        <v>#REF!</v>
      </c>
      <c r="DO45" s="228">
        <f t="shared" si="61"/>
        <v>194.35242757490622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22</v>
      </c>
      <c r="G46" s="18" t="str">
        <f t="shared" si="68"/>
        <v>התחבורה</v>
      </c>
      <c r="H46" s="189">
        <f t="shared" si="69"/>
        <v>122</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160.55836672570746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804.25411383551102</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4620.5129979953599</v>
      </c>
      <c r="DL46" s="227" t="e">
        <f t="shared" si="59"/>
        <v>#REF!</v>
      </c>
      <c r="DM46" s="227" t="e">
        <f t="shared" si="60"/>
        <v>#REF!</v>
      </c>
      <c r="DN46" s="228" t="e">
        <f t="shared" si="14"/>
        <v>#REF!</v>
      </c>
      <c r="DO46" s="228">
        <f t="shared" si="61"/>
        <v>194.35242757490622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22</v>
      </c>
      <c r="G47" s="18" t="str">
        <f t="shared" si="68"/>
        <v>התחבורה</v>
      </c>
      <c r="H47" s="189">
        <f t="shared" si="69"/>
        <v>122</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160.55836672570746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804.25411383551102</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4620.5129979953599</v>
      </c>
      <c r="DL47" s="227" t="e">
        <f t="shared" si="59"/>
        <v>#REF!</v>
      </c>
      <c r="DM47" s="227" t="e">
        <f t="shared" si="60"/>
        <v>#REF!</v>
      </c>
      <c r="DN47" s="228" t="e">
        <f t="shared" si="14"/>
        <v>#REF!</v>
      </c>
      <c r="DO47" s="228">
        <f t="shared" si="61"/>
        <v>194.35242757490622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22</v>
      </c>
      <c r="G48" s="18" t="str">
        <f t="shared" si="68"/>
        <v>התחבורה</v>
      </c>
      <c r="H48" s="189">
        <f t="shared" si="69"/>
        <v>122</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160.55836672570746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804.25411383551102</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4620.5129979953599</v>
      </c>
      <c r="DL48" s="227" t="e">
        <f t="shared" si="59"/>
        <v>#REF!</v>
      </c>
      <c r="DM48" s="227" t="e">
        <f t="shared" si="60"/>
        <v>#REF!</v>
      </c>
      <c r="DN48" s="228" t="e">
        <f t="shared" si="14"/>
        <v>#REF!</v>
      </c>
      <c r="DO48" s="228">
        <f t="shared" si="61"/>
        <v>194.35242757490622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22</v>
      </c>
      <c r="G49" s="18" t="str">
        <f t="shared" si="68"/>
        <v>התחבורה</v>
      </c>
      <c r="H49" s="189">
        <f t="shared" si="69"/>
        <v>122</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160.55836672570746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804.25411383551102</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4620.5129979953599</v>
      </c>
      <c r="DL49" s="227" t="e">
        <f t="shared" si="59"/>
        <v>#REF!</v>
      </c>
      <c r="DM49" s="227" t="e">
        <f t="shared" si="60"/>
        <v>#REF!</v>
      </c>
      <c r="DN49" s="228" t="e">
        <f t="shared" si="14"/>
        <v>#REF!</v>
      </c>
      <c r="DO49" s="228">
        <f t="shared" si="61"/>
        <v>194.35242757490622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22</v>
      </c>
      <c r="G50" s="18" t="str">
        <f t="shared" si="68"/>
        <v>התחבורה</v>
      </c>
      <c r="H50" s="189">
        <f t="shared" si="69"/>
        <v>122</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160.55836672570746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804.25411383551102</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4620.5129979953599</v>
      </c>
      <c r="DL50" s="227" t="e">
        <f t="shared" si="59"/>
        <v>#REF!</v>
      </c>
      <c r="DM50" s="227" t="e">
        <f t="shared" si="60"/>
        <v>#REF!</v>
      </c>
      <c r="DN50" s="228" t="e">
        <f t="shared" si="14"/>
        <v>#REF!</v>
      </c>
      <c r="DO50" s="228">
        <f t="shared" si="61"/>
        <v>194.35242757490622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22</v>
      </c>
      <c r="G51" s="18" t="str">
        <f t="shared" si="68"/>
        <v>התחבורה</v>
      </c>
      <c r="H51" s="189">
        <f t="shared" si="69"/>
        <v>122</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160.55836672570746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804.25411383551102</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4620.5129979953599</v>
      </c>
      <c r="DL51" s="227" t="e">
        <f t="shared" si="59"/>
        <v>#REF!</v>
      </c>
      <c r="DM51" s="227" t="e">
        <f t="shared" si="60"/>
        <v>#REF!</v>
      </c>
      <c r="DN51" s="228" t="e">
        <f t="shared" si="14"/>
        <v>#REF!</v>
      </c>
      <c r="DO51" s="228">
        <f t="shared" si="61"/>
        <v>194.35242757490622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22</v>
      </c>
      <c r="G52" s="18" t="str">
        <f t="shared" si="68"/>
        <v>התחבורה</v>
      </c>
      <c r="H52" s="189">
        <f t="shared" si="69"/>
        <v>122</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160.55836672570746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804.25411383551102</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4620.5129979953599</v>
      </c>
      <c r="DL52" s="227" t="e">
        <f t="shared" si="59"/>
        <v>#REF!</v>
      </c>
      <c r="DM52" s="227" t="e">
        <f t="shared" si="60"/>
        <v>#REF!</v>
      </c>
      <c r="DN52" s="228" t="e">
        <f t="shared" si="14"/>
        <v>#REF!</v>
      </c>
      <c r="DO52" s="228">
        <f t="shared" si="61"/>
        <v>194.35242757490622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22</v>
      </c>
      <c r="G53" s="18" t="str">
        <f t="shared" si="68"/>
        <v>התחבורה</v>
      </c>
      <c r="H53" s="189">
        <f t="shared" si="69"/>
        <v>122</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160.55836672570746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804.25411383551102</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4620.5129979953599</v>
      </c>
      <c r="DL53" s="227" t="e">
        <f t="shared" si="59"/>
        <v>#REF!</v>
      </c>
      <c r="DM53" s="227" t="e">
        <f t="shared" si="60"/>
        <v>#REF!</v>
      </c>
      <c r="DN53" s="228" t="e">
        <f t="shared" si="14"/>
        <v>#REF!</v>
      </c>
      <c r="DO53" s="228">
        <f t="shared" si="61"/>
        <v>194.35242757490622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22</v>
      </c>
      <c r="G54" s="18" t="str">
        <f t="shared" si="68"/>
        <v>התחבורה</v>
      </c>
      <c r="H54" s="189">
        <f t="shared" si="69"/>
        <v>122</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160.55836672570746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804.25411383551102</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4620.5129979953599</v>
      </c>
      <c r="DL54" s="227" t="e">
        <f t="shared" si="59"/>
        <v>#REF!</v>
      </c>
      <c r="DM54" s="227" t="e">
        <f t="shared" si="60"/>
        <v>#REF!</v>
      </c>
      <c r="DN54" s="228" t="e">
        <f t="shared" si="14"/>
        <v>#REF!</v>
      </c>
      <c r="DO54" s="228">
        <f t="shared" si="61"/>
        <v>194.35242757490622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22</v>
      </c>
      <c r="G55" s="18" t="str">
        <f t="shared" si="68"/>
        <v>התחבורה</v>
      </c>
      <c r="H55" s="189">
        <f t="shared" si="69"/>
        <v>122</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160.55836672570746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804.25411383551102</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4620.5129979953599</v>
      </c>
      <c r="DL55" s="227" t="e">
        <f t="shared" si="59"/>
        <v>#REF!</v>
      </c>
      <c r="DM55" s="227" t="e">
        <f t="shared" si="60"/>
        <v>#REF!</v>
      </c>
      <c r="DN55" s="228" t="e">
        <f t="shared" si="14"/>
        <v>#REF!</v>
      </c>
      <c r="DO55" s="228">
        <f t="shared" si="61"/>
        <v>194.35242757490622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22</v>
      </c>
      <c r="G56" s="18" t="str">
        <f t="shared" si="68"/>
        <v>התחבורה</v>
      </c>
      <c r="H56" s="189">
        <f t="shared" si="69"/>
        <v>122</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160.55836672570746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804.25411383551102</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4620.5129979953599</v>
      </c>
      <c r="DL56" s="227" t="e">
        <f t="shared" si="59"/>
        <v>#REF!</v>
      </c>
      <c r="DM56" s="227" t="e">
        <f t="shared" si="60"/>
        <v>#REF!</v>
      </c>
      <c r="DN56" s="228" t="e">
        <f t="shared" si="14"/>
        <v>#REF!</v>
      </c>
      <c r="DO56" s="228">
        <f t="shared" si="61"/>
        <v>194.35242757490622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22</v>
      </c>
      <c r="G57" s="18" t="str">
        <f t="shared" si="68"/>
        <v>התחבורה</v>
      </c>
      <c r="H57" s="189">
        <f t="shared" si="69"/>
        <v>122</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160.55836672570746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804.25411383551102</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4620.5129979953599</v>
      </c>
      <c r="DL57" s="227" t="e">
        <f t="shared" si="59"/>
        <v>#REF!</v>
      </c>
      <c r="DM57" s="227" t="e">
        <f t="shared" si="60"/>
        <v>#REF!</v>
      </c>
      <c r="DN57" s="228" t="e">
        <f t="shared" si="14"/>
        <v>#REF!</v>
      </c>
      <c r="DO57" s="228">
        <f t="shared" si="61"/>
        <v>194.35242757490622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22</v>
      </c>
      <c r="G58" s="18" t="str">
        <f t="shared" si="68"/>
        <v>התחבורה</v>
      </c>
      <c r="H58" s="189">
        <f t="shared" si="69"/>
        <v>122</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160.55836672570746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804.25411383551102</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4620.5129979953599</v>
      </c>
      <c r="DL58" s="227" t="e">
        <f t="shared" si="59"/>
        <v>#REF!</v>
      </c>
      <c r="DM58" s="227" t="e">
        <f t="shared" si="60"/>
        <v>#REF!</v>
      </c>
      <c r="DN58" s="228" t="e">
        <f t="shared" si="14"/>
        <v>#REF!</v>
      </c>
      <c r="DO58" s="228">
        <f t="shared" si="61"/>
        <v>194.35242757490622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22</v>
      </c>
      <c r="G59" s="18" t="str">
        <f t="shared" si="68"/>
        <v>התחבורה</v>
      </c>
      <c r="H59" s="189">
        <f t="shared" si="69"/>
        <v>122</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160.55836672570746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804.25411383551102</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4620.5129979953599</v>
      </c>
      <c r="DL59" s="227" t="e">
        <f t="shared" si="59"/>
        <v>#REF!</v>
      </c>
      <c r="DM59" s="227" t="e">
        <f t="shared" si="60"/>
        <v>#REF!</v>
      </c>
      <c r="DN59" s="228" t="e">
        <f t="shared" si="14"/>
        <v>#REF!</v>
      </c>
      <c r="DO59" s="228">
        <f t="shared" si="61"/>
        <v>194.35242757490622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22</v>
      </c>
      <c r="G60" s="18" t="str">
        <f t="shared" si="68"/>
        <v>התחבורה</v>
      </c>
      <c r="H60" s="189">
        <f t="shared" si="69"/>
        <v>122</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160.55836672570746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804.25411383551102</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4620.5129979953599</v>
      </c>
      <c r="DL60" s="227" t="e">
        <f t="shared" si="59"/>
        <v>#REF!</v>
      </c>
      <c r="DM60" s="227" t="e">
        <f t="shared" si="60"/>
        <v>#REF!</v>
      </c>
      <c r="DN60" s="228" t="e">
        <f t="shared" si="14"/>
        <v>#REF!</v>
      </c>
      <c r="DO60" s="228">
        <f t="shared" si="61"/>
        <v>194.35242757490622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22</v>
      </c>
      <c r="G61" s="18" t="str">
        <f t="shared" si="68"/>
        <v>התחבורה</v>
      </c>
      <c r="H61" s="189">
        <f t="shared" si="69"/>
        <v>122</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160.55836672570746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804.25411383551102</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4620.5129979953599</v>
      </c>
      <c r="DL61" s="227" t="e">
        <f t="shared" si="59"/>
        <v>#REF!</v>
      </c>
      <c r="DM61" s="227" t="e">
        <f t="shared" si="60"/>
        <v>#REF!</v>
      </c>
      <c r="DN61" s="228" t="e">
        <f t="shared" si="14"/>
        <v>#REF!</v>
      </c>
      <c r="DO61" s="228">
        <f t="shared" si="61"/>
        <v>194.35242757490622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22</v>
      </c>
      <c r="G62" s="18" t="str">
        <f t="shared" si="68"/>
        <v>התחבורה</v>
      </c>
      <c r="H62" s="189">
        <f t="shared" si="69"/>
        <v>122</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160.55836672570746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804.25411383551102</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4620.5129979953599</v>
      </c>
      <c r="DL62" s="227" t="e">
        <f t="shared" si="59"/>
        <v>#REF!</v>
      </c>
      <c r="DM62" s="227" t="e">
        <f t="shared" si="60"/>
        <v>#REF!</v>
      </c>
      <c r="DN62" s="228" t="e">
        <f t="shared" si="14"/>
        <v>#REF!</v>
      </c>
      <c r="DO62" s="228">
        <f t="shared" si="61"/>
        <v>194.35242757490622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22</v>
      </c>
      <c r="G63" s="18" t="str">
        <f t="shared" si="68"/>
        <v>התחבורה</v>
      </c>
      <c r="H63" s="189">
        <f t="shared" si="69"/>
        <v>122</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160.55836672570746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804.25411383551102</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4620.5129979953599</v>
      </c>
      <c r="DL63" s="227" t="e">
        <f t="shared" si="59"/>
        <v>#REF!</v>
      </c>
      <c r="DM63" s="227" t="e">
        <f t="shared" si="60"/>
        <v>#REF!</v>
      </c>
      <c r="DN63" s="228" t="e">
        <f t="shared" si="14"/>
        <v>#REF!</v>
      </c>
      <c r="DO63" s="228">
        <f t="shared" si="61"/>
        <v>194.35242757490622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22</v>
      </c>
      <c r="G64" s="18" t="str">
        <f t="shared" si="68"/>
        <v>התחבורה</v>
      </c>
      <c r="H64" s="189">
        <f t="shared" si="69"/>
        <v>122</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160.55836672570746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804.25411383551102</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4620.5129979953599</v>
      </c>
      <c r="DL64" s="227" t="e">
        <f t="shared" si="59"/>
        <v>#REF!</v>
      </c>
      <c r="DM64" s="227" t="e">
        <f t="shared" si="60"/>
        <v>#REF!</v>
      </c>
      <c r="DN64" s="228" t="e">
        <f t="shared" si="14"/>
        <v>#REF!</v>
      </c>
      <c r="DO64" s="228">
        <f t="shared" si="61"/>
        <v>194.35242757490622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22</v>
      </c>
      <c r="G65" s="18" t="str">
        <f t="shared" si="68"/>
        <v>התחבורה</v>
      </c>
      <c r="H65" s="189">
        <f t="shared" si="69"/>
        <v>122</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160.55836672570746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804.25411383551102</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4620.5129979953599</v>
      </c>
      <c r="DL65" s="227" t="e">
        <f t="shared" si="59"/>
        <v>#REF!</v>
      </c>
      <c r="DM65" s="227" t="e">
        <f t="shared" si="60"/>
        <v>#REF!</v>
      </c>
      <c r="DN65" s="228" t="e">
        <f t="shared" si="14"/>
        <v>#REF!</v>
      </c>
      <c r="DO65" s="228">
        <f t="shared" si="61"/>
        <v>194.35242757490622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22</v>
      </c>
      <c r="G66" s="18" t="str">
        <f t="shared" si="68"/>
        <v>התחבורה</v>
      </c>
      <c r="H66" s="189">
        <f t="shared" si="69"/>
        <v>122</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160.55836672570746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804.25411383551102</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4620.5129979953599</v>
      </c>
      <c r="DL66" s="227" t="e">
        <f t="shared" si="59"/>
        <v>#REF!</v>
      </c>
      <c r="DM66" s="227" t="e">
        <f t="shared" si="60"/>
        <v>#REF!</v>
      </c>
      <c r="DN66" s="228" t="e">
        <f t="shared" si="14"/>
        <v>#REF!</v>
      </c>
      <c r="DO66" s="228">
        <f t="shared" si="61"/>
        <v>194.35242757490622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22</v>
      </c>
      <c r="G67" s="18" t="str">
        <f t="shared" si="68"/>
        <v>התחבורה</v>
      </c>
      <c r="H67" s="189">
        <f t="shared" si="69"/>
        <v>122</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160.55836672570746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804.25411383551102</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4620.5129979953599</v>
      </c>
      <c r="DL67" s="227" t="e">
        <f t="shared" si="59"/>
        <v>#REF!</v>
      </c>
      <c r="DM67" s="227" t="e">
        <f t="shared" si="60"/>
        <v>#REF!</v>
      </c>
      <c r="DN67" s="228" t="e">
        <f t="shared" si="14"/>
        <v>#REF!</v>
      </c>
      <c r="DO67" s="228">
        <f t="shared" si="61"/>
        <v>194.35242757490622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22</v>
      </c>
      <c r="G68" s="18" t="str">
        <f t="shared" si="68"/>
        <v>התחבורה</v>
      </c>
      <c r="H68" s="189">
        <f t="shared" si="69"/>
        <v>122</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160.55836672570746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804.25411383551102</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4620.5129979953599</v>
      </c>
      <c r="DL68" s="227" t="e">
        <f t="shared" si="59"/>
        <v>#REF!</v>
      </c>
      <c r="DM68" s="227" t="e">
        <f t="shared" si="60"/>
        <v>#REF!</v>
      </c>
      <c r="DN68" s="228" t="e">
        <f t="shared" si="14"/>
        <v>#REF!</v>
      </c>
      <c r="DO68" s="228">
        <f t="shared" si="61"/>
        <v>194.35242757490622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22</v>
      </c>
      <c r="G69" s="18" t="str">
        <f t="shared" si="68"/>
        <v>התחבורה</v>
      </c>
      <c r="H69" s="189">
        <f t="shared" si="69"/>
        <v>122</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160.55836672570746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804.25411383551102</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4620.5129979953599</v>
      </c>
      <c r="DL69" s="227" t="e">
        <f t="shared" si="59"/>
        <v>#REF!</v>
      </c>
      <c r="DM69" s="227" t="e">
        <f t="shared" si="60"/>
        <v>#REF!</v>
      </c>
      <c r="DN69" s="228" t="e">
        <f t="shared" si="14"/>
        <v>#REF!</v>
      </c>
      <c r="DO69" s="228">
        <f t="shared" si="61"/>
        <v>194.35242757490622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22</v>
      </c>
      <c r="G70" s="18" t="str">
        <f t="shared" si="68"/>
        <v>התחבורה</v>
      </c>
      <c r="H70" s="189">
        <f t="shared" si="69"/>
        <v>122</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160.55836672570746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804.25411383551102</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4620.5129979953599</v>
      </c>
      <c r="DL70" s="227" t="e">
        <f t="shared" si="59"/>
        <v>#REF!</v>
      </c>
      <c r="DM70" s="227" t="e">
        <f t="shared" si="60"/>
        <v>#REF!</v>
      </c>
      <c r="DN70" s="228" t="e">
        <f t="shared" si="14"/>
        <v>#REF!</v>
      </c>
      <c r="DO70" s="228">
        <f t="shared" si="61"/>
        <v>194.35242757490622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22</v>
      </c>
      <c r="G71" s="18" t="str">
        <f t="shared" si="68"/>
        <v>התחבורה</v>
      </c>
      <c r="H71" s="189">
        <f t="shared" si="69"/>
        <v>122</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160.55836672570746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804.25411383551102</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4620.5129979953599</v>
      </c>
      <c r="DL71" s="227" t="e">
        <f t="shared" si="59"/>
        <v>#REF!</v>
      </c>
      <c r="DM71" s="227" t="e">
        <f t="shared" si="60"/>
        <v>#REF!</v>
      </c>
      <c r="DN71" s="228" t="e">
        <f t="shared" si="14"/>
        <v>#REF!</v>
      </c>
      <c r="DO71" s="228">
        <f t="shared" si="61"/>
        <v>194.35242757490622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22</v>
      </c>
      <c r="G72" s="18" t="str">
        <f t="shared" si="68"/>
        <v>התחבורה</v>
      </c>
      <c r="H72" s="189">
        <f t="shared" si="69"/>
        <v>122</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160.55836672570746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804.25411383551102</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4620.5129979953599</v>
      </c>
      <c r="DL72" s="227" t="e">
        <f t="shared" si="59"/>
        <v>#REF!</v>
      </c>
      <c r="DM72" s="227" t="e">
        <f t="shared" si="60"/>
        <v>#REF!</v>
      </c>
      <c r="DN72" s="228" t="e">
        <f t="shared" si="14"/>
        <v>#REF!</v>
      </c>
      <c r="DO72" s="228">
        <f t="shared" si="61"/>
        <v>194.35242757490622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22</v>
      </c>
      <c r="G73" s="18" t="str">
        <f t="shared" si="68"/>
        <v>התחבורה</v>
      </c>
      <c r="H73" s="189">
        <f t="shared" si="69"/>
        <v>122</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160.55836672570746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804.25411383551102</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4620.5129979953599</v>
      </c>
      <c r="DL73" s="227" t="e">
        <f t="shared" si="59"/>
        <v>#REF!</v>
      </c>
      <c r="DM73" s="227" t="e">
        <f t="shared" si="60"/>
        <v>#REF!</v>
      </c>
      <c r="DN73" s="228" t="e">
        <f t="shared" si="14"/>
        <v>#REF!</v>
      </c>
      <c r="DO73" s="228">
        <f t="shared" si="61"/>
        <v>194.35242757490622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22</v>
      </c>
      <c r="G74" s="18" t="str">
        <f t="shared" si="68"/>
        <v>התחבורה</v>
      </c>
      <c r="H74" s="189">
        <f t="shared" si="69"/>
        <v>122</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160.55836672570746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804.25411383551102</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4620.5129979953599</v>
      </c>
      <c r="DL74" s="227" t="e">
        <f t="shared" si="59"/>
        <v>#REF!</v>
      </c>
      <c r="DM74" s="227" t="e">
        <f t="shared" si="60"/>
        <v>#REF!</v>
      </c>
      <c r="DN74" s="228" t="e">
        <f t="shared" si="14"/>
        <v>#REF!</v>
      </c>
      <c r="DO74" s="228">
        <f t="shared" si="61"/>
        <v>194.35242757490622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22</v>
      </c>
      <c r="G75" s="18" t="str">
        <f t="shared" si="68"/>
        <v>התחבורה</v>
      </c>
      <c r="H75" s="189">
        <f t="shared" si="69"/>
        <v>122</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160.55836672570746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804.25411383551102</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4620.5129979953599</v>
      </c>
      <c r="DL75" s="227" t="e">
        <f t="shared" si="59"/>
        <v>#REF!</v>
      </c>
      <c r="DM75" s="227" t="e">
        <f t="shared" si="60"/>
        <v>#REF!</v>
      </c>
      <c r="DN75" s="228" t="e">
        <f t="shared" ref="DN75:DN138" si="106">IF(A75=0," ",+DK75*DL75*DM75)</f>
        <v>#REF!</v>
      </c>
      <c r="DO75" s="228">
        <f t="shared" si="61"/>
        <v>194.35242757490622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22</v>
      </c>
      <c r="G76" s="18" t="str">
        <f t="shared" si="68"/>
        <v>התחבורה</v>
      </c>
      <c r="H76" s="189">
        <f t="shared" si="69"/>
        <v>122</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160.55836672570746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804.25411383551102</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4620.5129979953599</v>
      </c>
      <c r="DL76" s="227" t="e">
        <f t="shared" ref="DL76:DL139" si="151">IF(A76=0," ",DL75)</f>
        <v>#REF!</v>
      </c>
      <c r="DM76" s="227" t="e">
        <f t="shared" ref="DM76:DM139" si="152">IF(A76=0," ",DM75)</f>
        <v>#REF!</v>
      </c>
      <c r="DN76" s="228" t="e">
        <f t="shared" si="106"/>
        <v>#REF!</v>
      </c>
      <c r="DO76" s="228">
        <f t="shared" ref="DO76:DO139" si="153">IF(A76=0," ",DO75)</f>
        <v>194.35242757490622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160.55836672570746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804.25411383551102</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4620.5129979953599</v>
      </c>
      <c r="DL77" s="227" t="e">
        <f t="shared" si="151"/>
        <v>#REF!</v>
      </c>
      <c r="DM77" s="227" t="e">
        <f t="shared" si="152"/>
        <v>#REF!</v>
      </c>
      <c r="DN77" s="228" t="e">
        <f t="shared" si="106"/>
        <v>#REF!</v>
      </c>
      <c r="DO77" s="228">
        <f t="shared" si="153"/>
        <v>194.35242757490622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22</v>
      </c>
      <c r="G78" s="18" t="str">
        <f t="shared" si="160"/>
        <v>התחבורה</v>
      </c>
      <c r="H78" s="189">
        <f t="shared" si="161"/>
        <v>122</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160.55836672570746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804.25411383551102</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4620.5129979953599</v>
      </c>
      <c r="DL78" s="227" t="e">
        <f t="shared" si="151"/>
        <v>#REF!</v>
      </c>
      <c r="DM78" s="227" t="e">
        <f t="shared" si="152"/>
        <v>#REF!</v>
      </c>
      <c r="DN78" s="228" t="e">
        <f t="shared" si="106"/>
        <v>#REF!</v>
      </c>
      <c r="DO78" s="228">
        <f t="shared" si="153"/>
        <v>194.35242757490622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22</v>
      </c>
      <c r="G79" s="18" t="str">
        <f t="shared" si="160"/>
        <v>התחבורה</v>
      </c>
      <c r="H79" s="189">
        <f t="shared" si="161"/>
        <v>122</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160.55836672570746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804.25411383551102</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4620.5129979953599</v>
      </c>
      <c r="DL79" s="227" t="e">
        <f t="shared" si="151"/>
        <v>#REF!</v>
      </c>
      <c r="DM79" s="227" t="e">
        <f t="shared" si="152"/>
        <v>#REF!</v>
      </c>
      <c r="DN79" s="228" t="e">
        <f t="shared" si="106"/>
        <v>#REF!</v>
      </c>
      <c r="DO79" s="228">
        <f t="shared" si="153"/>
        <v>194.35242757490622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22</v>
      </c>
      <c r="G80" s="18" t="str">
        <f t="shared" si="160"/>
        <v>התחבורה</v>
      </c>
      <c r="H80" s="189">
        <f t="shared" si="161"/>
        <v>122</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160.55836672570746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804.25411383551102</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4620.5129979953599</v>
      </c>
      <c r="DL80" s="227" t="e">
        <f t="shared" si="151"/>
        <v>#REF!</v>
      </c>
      <c r="DM80" s="227" t="e">
        <f t="shared" si="152"/>
        <v>#REF!</v>
      </c>
      <c r="DN80" s="228" t="e">
        <f t="shared" si="106"/>
        <v>#REF!</v>
      </c>
      <c r="DO80" s="228">
        <f t="shared" si="153"/>
        <v>194.35242757490622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22</v>
      </c>
      <c r="G81" s="18" t="str">
        <f t="shared" si="160"/>
        <v>התחבורה</v>
      </c>
      <c r="H81" s="189">
        <f t="shared" si="161"/>
        <v>122</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160.55836672570746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804.25411383551102</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4620.5129979953599</v>
      </c>
      <c r="DL81" s="227" t="e">
        <f t="shared" si="151"/>
        <v>#REF!</v>
      </c>
      <c r="DM81" s="227" t="e">
        <f t="shared" si="152"/>
        <v>#REF!</v>
      </c>
      <c r="DN81" s="228" t="e">
        <f t="shared" si="106"/>
        <v>#REF!</v>
      </c>
      <c r="DO81" s="228">
        <f t="shared" si="153"/>
        <v>194.35242757490622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22</v>
      </c>
      <c r="G82" s="18" t="str">
        <f t="shared" si="160"/>
        <v>התחבורה</v>
      </c>
      <c r="H82" s="189">
        <f t="shared" si="161"/>
        <v>122</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160.55836672570746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804.25411383551102</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4620.5129979953599</v>
      </c>
      <c r="DL82" s="227" t="e">
        <f t="shared" si="151"/>
        <v>#REF!</v>
      </c>
      <c r="DM82" s="227" t="e">
        <f t="shared" si="152"/>
        <v>#REF!</v>
      </c>
      <c r="DN82" s="228" t="e">
        <f t="shared" si="106"/>
        <v>#REF!</v>
      </c>
      <c r="DO82" s="228">
        <f t="shared" si="153"/>
        <v>194.35242757490622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22</v>
      </c>
      <c r="G83" s="18" t="str">
        <f t="shared" si="160"/>
        <v>התחבורה</v>
      </c>
      <c r="H83" s="189">
        <f t="shared" si="161"/>
        <v>122</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160.55836672570746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804.25411383551102</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4620.5129979953599</v>
      </c>
      <c r="DL83" s="227" t="e">
        <f t="shared" si="151"/>
        <v>#REF!</v>
      </c>
      <c r="DM83" s="227" t="e">
        <f t="shared" si="152"/>
        <v>#REF!</v>
      </c>
      <c r="DN83" s="228" t="e">
        <f t="shared" si="106"/>
        <v>#REF!</v>
      </c>
      <c r="DO83" s="228">
        <f t="shared" si="153"/>
        <v>194.35242757490622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22</v>
      </c>
      <c r="G84" s="18" t="str">
        <f t="shared" si="160"/>
        <v>התחבורה</v>
      </c>
      <c r="H84" s="189">
        <f t="shared" si="161"/>
        <v>122</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160.55836672570746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804.25411383551102</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4620.5129979953599</v>
      </c>
      <c r="DL84" s="227" t="e">
        <f t="shared" si="151"/>
        <v>#REF!</v>
      </c>
      <c r="DM84" s="227" t="e">
        <f t="shared" si="152"/>
        <v>#REF!</v>
      </c>
      <c r="DN84" s="228" t="e">
        <f t="shared" si="106"/>
        <v>#REF!</v>
      </c>
      <c r="DO84" s="228">
        <f t="shared" si="153"/>
        <v>194.35242757490622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22</v>
      </c>
      <c r="G85" s="18" t="str">
        <f t="shared" si="160"/>
        <v>התחבורה</v>
      </c>
      <c r="H85" s="189">
        <f t="shared" si="161"/>
        <v>122</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160.55836672570746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804.25411383551102</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4620.5129979953599</v>
      </c>
      <c r="DL85" s="227" t="e">
        <f t="shared" si="151"/>
        <v>#REF!</v>
      </c>
      <c r="DM85" s="227" t="e">
        <f t="shared" si="152"/>
        <v>#REF!</v>
      </c>
      <c r="DN85" s="228" t="e">
        <f t="shared" si="106"/>
        <v>#REF!</v>
      </c>
      <c r="DO85" s="228">
        <f t="shared" si="153"/>
        <v>194.35242757490622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22</v>
      </c>
      <c r="G86" s="18" t="str">
        <f t="shared" si="160"/>
        <v>התחבורה</v>
      </c>
      <c r="H86" s="189">
        <f t="shared" si="161"/>
        <v>122</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160.55836672570746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804.25411383551102</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4620.5129979953599</v>
      </c>
      <c r="DL86" s="227" t="e">
        <f t="shared" si="151"/>
        <v>#REF!</v>
      </c>
      <c r="DM86" s="227" t="e">
        <f t="shared" si="152"/>
        <v>#REF!</v>
      </c>
      <c r="DN86" s="228" t="e">
        <f t="shared" si="106"/>
        <v>#REF!</v>
      </c>
      <c r="DO86" s="228">
        <f t="shared" si="153"/>
        <v>194.35242757490622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22</v>
      </c>
      <c r="G87" s="18" t="str">
        <f t="shared" si="160"/>
        <v>התחבורה</v>
      </c>
      <c r="H87" s="189">
        <f t="shared" si="161"/>
        <v>122</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160.55836672570746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804.25411383551102</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4620.5129979953599</v>
      </c>
      <c r="DL87" s="227" t="e">
        <f t="shared" si="151"/>
        <v>#REF!</v>
      </c>
      <c r="DM87" s="227" t="e">
        <f t="shared" si="152"/>
        <v>#REF!</v>
      </c>
      <c r="DN87" s="228" t="e">
        <f t="shared" si="106"/>
        <v>#REF!</v>
      </c>
      <c r="DO87" s="228">
        <f t="shared" si="153"/>
        <v>194.35242757490622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22</v>
      </c>
      <c r="G88" s="18" t="str">
        <f t="shared" si="160"/>
        <v>התחבורה</v>
      </c>
      <c r="H88" s="189">
        <f t="shared" si="161"/>
        <v>122</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160.55836672570746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804.25411383551102</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4620.5129979953599</v>
      </c>
      <c r="DL88" s="227" t="e">
        <f t="shared" si="151"/>
        <v>#REF!</v>
      </c>
      <c r="DM88" s="227" t="e">
        <f t="shared" si="152"/>
        <v>#REF!</v>
      </c>
      <c r="DN88" s="228" t="e">
        <f t="shared" si="106"/>
        <v>#REF!</v>
      </c>
      <c r="DO88" s="228">
        <f t="shared" si="153"/>
        <v>194.35242757490622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22</v>
      </c>
      <c r="G89" s="18" t="str">
        <f t="shared" si="160"/>
        <v>התחבורה</v>
      </c>
      <c r="H89" s="189">
        <f t="shared" si="161"/>
        <v>122</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160.55836672570746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804.25411383551102</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4620.5129979953599</v>
      </c>
      <c r="DL89" s="227" t="e">
        <f t="shared" si="151"/>
        <v>#REF!</v>
      </c>
      <c r="DM89" s="227" t="e">
        <f t="shared" si="152"/>
        <v>#REF!</v>
      </c>
      <c r="DN89" s="228" t="e">
        <f t="shared" si="106"/>
        <v>#REF!</v>
      </c>
      <c r="DO89" s="228">
        <f t="shared" si="153"/>
        <v>194.35242757490622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22</v>
      </c>
      <c r="G90" s="18" t="str">
        <f t="shared" si="160"/>
        <v>התחבורה</v>
      </c>
      <c r="H90" s="189">
        <f t="shared" si="161"/>
        <v>122</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160.55836672570746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804.25411383551102</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4620.5129979953599</v>
      </c>
      <c r="DL90" s="227" t="e">
        <f t="shared" si="151"/>
        <v>#REF!</v>
      </c>
      <c r="DM90" s="227" t="e">
        <f t="shared" si="152"/>
        <v>#REF!</v>
      </c>
      <c r="DN90" s="228" t="e">
        <f t="shared" si="106"/>
        <v>#REF!</v>
      </c>
      <c r="DO90" s="228">
        <f t="shared" si="153"/>
        <v>194.35242757490622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22</v>
      </c>
      <c r="G91" s="18" t="str">
        <f t="shared" si="160"/>
        <v>התחבורה</v>
      </c>
      <c r="H91" s="189">
        <f t="shared" si="161"/>
        <v>122</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160.55836672570746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804.25411383551102</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4620.5129979953599</v>
      </c>
      <c r="DL91" s="227" t="e">
        <f t="shared" si="151"/>
        <v>#REF!</v>
      </c>
      <c r="DM91" s="227" t="e">
        <f t="shared" si="152"/>
        <v>#REF!</v>
      </c>
      <c r="DN91" s="228" t="e">
        <f t="shared" si="106"/>
        <v>#REF!</v>
      </c>
      <c r="DO91" s="228">
        <f t="shared" si="153"/>
        <v>194.35242757490622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22</v>
      </c>
      <c r="G92" s="18" t="str">
        <f t="shared" si="160"/>
        <v>התחבורה</v>
      </c>
      <c r="H92" s="189">
        <f t="shared" si="161"/>
        <v>122</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160.55836672570746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804.25411383551102</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4620.5129979953599</v>
      </c>
      <c r="DL92" s="227" t="e">
        <f t="shared" si="151"/>
        <v>#REF!</v>
      </c>
      <c r="DM92" s="227" t="e">
        <f t="shared" si="152"/>
        <v>#REF!</v>
      </c>
      <c r="DN92" s="228" t="e">
        <f t="shared" si="106"/>
        <v>#REF!</v>
      </c>
      <c r="DO92" s="228">
        <f t="shared" si="153"/>
        <v>194.35242757490622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22</v>
      </c>
      <c r="G93" s="18" t="str">
        <f t="shared" si="160"/>
        <v>התחבורה</v>
      </c>
      <c r="H93" s="189">
        <f t="shared" si="161"/>
        <v>122</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160.55836672570746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804.25411383551102</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4620.5129979953599</v>
      </c>
      <c r="DL93" s="227" t="e">
        <f t="shared" si="151"/>
        <v>#REF!</v>
      </c>
      <c r="DM93" s="227" t="e">
        <f t="shared" si="152"/>
        <v>#REF!</v>
      </c>
      <c r="DN93" s="228" t="e">
        <f t="shared" si="106"/>
        <v>#REF!</v>
      </c>
      <c r="DO93" s="228">
        <f t="shared" si="153"/>
        <v>194.35242757490622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22</v>
      </c>
      <c r="G94" s="18" t="str">
        <f t="shared" si="160"/>
        <v>התחבורה</v>
      </c>
      <c r="H94" s="189">
        <f t="shared" si="161"/>
        <v>122</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160.55836672570746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804.25411383551102</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4620.5129979953599</v>
      </c>
      <c r="DL94" s="227" t="e">
        <f t="shared" si="151"/>
        <v>#REF!</v>
      </c>
      <c r="DM94" s="227" t="e">
        <f t="shared" si="152"/>
        <v>#REF!</v>
      </c>
      <c r="DN94" s="228" t="e">
        <f t="shared" si="106"/>
        <v>#REF!</v>
      </c>
      <c r="DO94" s="228">
        <f t="shared" si="153"/>
        <v>194.35242757490622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22</v>
      </c>
      <c r="G95" s="18" t="str">
        <f t="shared" si="160"/>
        <v>התחבורה</v>
      </c>
      <c r="H95" s="189">
        <f t="shared" si="161"/>
        <v>122</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160.55836672570746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804.25411383551102</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4620.5129979953599</v>
      </c>
      <c r="DL95" s="227" t="e">
        <f t="shared" si="151"/>
        <v>#REF!</v>
      </c>
      <c r="DM95" s="227" t="e">
        <f t="shared" si="152"/>
        <v>#REF!</v>
      </c>
      <c r="DN95" s="228" t="e">
        <f t="shared" si="106"/>
        <v>#REF!</v>
      </c>
      <c r="DO95" s="228">
        <f t="shared" si="153"/>
        <v>194.35242757490622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22</v>
      </c>
      <c r="G96" s="18" t="str">
        <f t="shared" si="160"/>
        <v>התחבורה</v>
      </c>
      <c r="H96" s="189">
        <f t="shared" si="161"/>
        <v>122</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160.55836672570746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804.25411383551102</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4620.5129979953599</v>
      </c>
      <c r="DL96" s="227" t="e">
        <f t="shared" si="151"/>
        <v>#REF!</v>
      </c>
      <c r="DM96" s="227" t="e">
        <f t="shared" si="152"/>
        <v>#REF!</v>
      </c>
      <c r="DN96" s="228" t="e">
        <f t="shared" si="106"/>
        <v>#REF!</v>
      </c>
      <c r="DO96" s="228">
        <f t="shared" si="153"/>
        <v>194.35242757490622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22</v>
      </c>
      <c r="G97" s="18" t="str">
        <f t="shared" si="160"/>
        <v>התחבורה</v>
      </c>
      <c r="H97" s="189">
        <f t="shared" si="161"/>
        <v>122</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160.55836672570746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804.25411383551102</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4620.5129979953599</v>
      </c>
      <c r="DL97" s="227" t="e">
        <f t="shared" si="151"/>
        <v>#REF!</v>
      </c>
      <c r="DM97" s="227" t="e">
        <f t="shared" si="152"/>
        <v>#REF!</v>
      </c>
      <c r="DN97" s="228" t="e">
        <f t="shared" si="106"/>
        <v>#REF!</v>
      </c>
      <c r="DO97" s="228">
        <f t="shared" si="153"/>
        <v>194.35242757490622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22</v>
      </c>
      <c r="G98" s="18" t="str">
        <f t="shared" si="160"/>
        <v>התחבורה</v>
      </c>
      <c r="H98" s="189">
        <f t="shared" si="161"/>
        <v>122</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160.55836672570746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804.25411383551102</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4620.5129979953599</v>
      </c>
      <c r="DL98" s="227" t="e">
        <f t="shared" si="151"/>
        <v>#REF!</v>
      </c>
      <c r="DM98" s="227" t="e">
        <f t="shared" si="152"/>
        <v>#REF!</v>
      </c>
      <c r="DN98" s="228" t="e">
        <f t="shared" si="106"/>
        <v>#REF!</v>
      </c>
      <c r="DO98" s="228">
        <f t="shared" si="153"/>
        <v>194.35242757490622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22</v>
      </c>
      <c r="G99" s="18" t="str">
        <f t="shared" si="160"/>
        <v>התחבורה</v>
      </c>
      <c r="H99" s="189">
        <f t="shared" si="161"/>
        <v>122</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160.55836672570746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804.25411383551102</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4620.5129979953599</v>
      </c>
      <c r="DL99" s="227" t="e">
        <f t="shared" si="151"/>
        <v>#REF!</v>
      </c>
      <c r="DM99" s="227" t="e">
        <f t="shared" si="152"/>
        <v>#REF!</v>
      </c>
      <c r="DN99" s="228" t="e">
        <f t="shared" si="106"/>
        <v>#REF!</v>
      </c>
      <c r="DO99" s="228">
        <f t="shared" si="153"/>
        <v>194.35242757490622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22</v>
      </c>
      <c r="G100" s="18" t="str">
        <f t="shared" si="160"/>
        <v>התחבורה</v>
      </c>
      <c r="H100" s="189">
        <f t="shared" si="161"/>
        <v>122</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160.55836672570746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804.25411383551102</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4620.5129979953599</v>
      </c>
      <c r="DL100" s="227" t="e">
        <f t="shared" si="151"/>
        <v>#REF!</v>
      </c>
      <c r="DM100" s="227" t="e">
        <f t="shared" si="152"/>
        <v>#REF!</v>
      </c>
      <c r="DN100" s="228" t="e">
        <f t="shared" si="106"/>
        <v>#REF!</v>
      </c>
      <c r="DO100" s="228">
        <f t="shared" si="153"/>
        <v>194.35242757490622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22</v>
      </c>
      <c r="G101" s="18" t="str">
        <f t="shared" si="160"/>
        <v>התחבורה</v>
      </c>
      <c r="H101" s="189">
        <f t="shared" si="161"/>
        <v>122</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160.55836672570746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804.25411383551102</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4620.5129979953599</v>
      </c>
      <c r="DL101" s="227" t="e">
        <f t="shared" si="151"/>
        <v>#REF!</v>
      </c>
      <c r="DM101" s="227" t="e">
        <f t="shared" si="152"/>
        <v>#REF!</v>
      </c>
      <c r="DN101" s="228" t="e">
        <f t="shared" si="106"/>
        <v>#REF!</v>
      </c>
      <c r="DO101" s="228">
        <f t="shared" si="153"/>
        <v>194.35242757490622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22</v>
      </c>
      <c r="G102" s="18" t="str">
        <f t="shared" si="160"/>
        <v>התחבורה</v>
      </c>
      <c r="H102" s="189">
        <f t="shared" si="161"/>
        <v>122</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160.55836672570746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804.25411383551102</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4620.5129979953599</v>
      </c>
      <c r="DL102" s="227" t="e">
        <f t="shared" si="151"/>
        <v>#REF!</v>
      </c>
      <c r="DM102" s="227" t="e">
        <f t="shared" si="152"/>
        <v>#REF!</v>
      </c>
      <c r="DN102" s="228" t="e">
        <f t="shared" si="106"/>
        <v>#REF!</v>
      </c>
      <c r="DO102" s="228">
        <f t="shared" si="153"/>
        <v>194.35242757490622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22</v>
      </c>
      <c r="G103" s="18" t="str">
        <f t="shared" si="160"/>
        <v>התחבורה</v>
      </c>
      <c r="H103" s="189">
        <f t="shared" si="161"/>
        <v>122</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160.55836672570746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804.25411383551102</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4620.5129979953599</v>
      </c>
      <c r="DL103" s="227" t="e">
        <f t="shared" si="151"/>
        <v>#REF!</v>
      </c>
      <c r="DM103" s="227" t="e">
        <f t="shared" si="152"/>
        <v>#REF!</v>
      </c>
      <c r="DN103" s="228" t="e">
        <f t="shared" si="106"/>
        <v>#REF!</v>
      </c>
      <c r="DO103" s="228">
        <f t="shared" si="153"/>
        <v>194.35242757490622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22</v>
      </c>
      <c r="G104" s="18" t="str">
        <f t="shared" si="160"/>
        <v>התחבורה</v>
      </c>
      <c r="H104" s="189">
        <f t="shared" si="161"/>
        <v>122</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160.55836672570746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804.25411383551102</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4620.5129979953599</v>
      </c>
      <c r="DL104" s="227" t="e">
        <f t="shared" si="151"/>
        <v>#REF!</v>
      </c>
      <c r="DM104" s="227" t="e">
        <f t="shared" si="152"/>
        <v>#REF!</v>
      </c>
      <c r="DN104" s="228" t="e">
        <f t="shared" si="106"/>
        <v>#REF!</v>
      </c>
      <c r="DO104" s="228">
        <f t="shared" si="153"/>
        <v>194.35242757490622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22</v>
      </c>
      <c r="G105" s="18" t="str">
        <f t="shared" si="160"/>
        <v>התחבורה</v>
      </c>
      <c r="H105" s="189">
        <f t="shared" si="161"/>
        <v>122</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160.55836672570746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804.25411383551102</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4620.5129979953599</v>
      </c>
      <c r="DL105" s="227" t="e">
        <f t="shared" si="151"/>
        <v>#REF!</v>
      </c>
      <c r="DM105" s="227" t="e">
        <f t="shared" si="152"/>
        <v>#REF!</v>
      </c>
      <c r="DN105" s="228" t="e">
        <f t="shared" si="106"/>
        <v>#REF!</v>
      </c>
      <c r="DO105" s="228">
        <f t="shared" si="153"/>
        <v>194.35242757490622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22</v>
      </c>
      <c r="G106" s="18" t="str">
        <f t="shared" si="160"/>
        <v>התחבורה</v>
      </c>
      <c r="H106" s="189">
        <f t="shared" si="161"/>
        <v>122</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160.55836672570746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804.25411383551102</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4620.5129979953599</v>
      </c>
      <c r="DL106" s="227" t="e">
        <f t="shared" si="151"/>
        <v>#REF!</v>
      </c>
      <c r="DM106" s="227" t="e">
        <f t="shared" si="152"/>
        <v>#REF!</v>
      </c>
      <c r="DN106" s="228" t="e">
        <f t="shared" si="106"/>
        <v>#REF!</v>
      </c>
      <c r="DO106" s="228">
        <f t="shared" si="153"/>
        <v>194.35242757490622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22</v>
      </c>
      <c r="G107" s="18" t="str">
        <f t="shared" si="160"/>
        <v>התחבורה</v>
      </c>
      <c r="H107" s="189">
        <f t="shared" si="161"/>
        <v>122</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160.55836672570746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804.25411383551102</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4620.5129979953599</v>
      </c>
      <c r="DL107" s="227" t="e">
        <f t="shared" si="151"/>
        <v>#REF!</v>
      </c>
      <c r="DM107" s="227" t="e">
        <f t="shared" si="152"/>
        <v>#REF!</v>
      </c>
      <c r="DN107" s="228" t="e">
        <f t="shared" si="106"/>
        <v>#REF!</v>
      </c>
      <c r="DO107" s="228">
        <f t="shared" si="153"/>
        <v>194.35242757490622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22</v>
      </c>
      <c r="G108" s="18" t="str">
        <f t="shared" si="160"/>
        <v>התחבורה</v>
      </c>
      <c r="H108" s="189">
        <f t="shared" si="161"/>
        <v>122</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160.55836672570746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804.25411383551102</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4620.5129979953599</v>
      </c>
      <c r="DL108" s="227" t="e">
        <f t="shared" si="151"/>
        <v>#REF!</v>
      </c>
      <c r="DM108" s="227" t="e">
        <f t="shared" si="152"/>
        <v>#REF!</v>
      </c>
      <c r="DN108" s="228" t="e">
        <f t="shared" si="106"/>
        <v>#REF!</v>
      </c>
      <c r="DO108" s="228">
        <f t="shared" si="153"/>
        <v>194.35242757490622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22</v>
      </c>
      <c r="G109" s="18" t="str">
        <f t="shared" si="160"/>
        <v>התחבורה</v>
      </c>
      <c r="H109" s="189">
        <f t="shared" si="161"/>
        <v>122</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160.55836672570746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804.25411383551102</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4620.5129979953599</v>
      </c>
      <c r="DL109" s="227" t="e">
        <f t="shared" si="151"/>
        <v>#REF!</v>
      </c>
      <c r="DM109" s="227" t="e">
        <f t="shared" si="152"/>
        <v>#REF!</v>
      </c>
      <c r="DN109" s="228" t="e">
        <f t="shared" si="106"/>
        <v>#REF!</v>
      </c>
      <c r="DO109" s="228">
        <f t="shared" si="153"/>
        <v>194.35242757490622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22</v>
      </c>
      <c r="G110" s="18" t="str">
        <f t="shared" si="160"/>
        <v>התחבורה</v>
      </c>
      <c r="H110" s="189">
        <f t="shared" si="161"/>
        <v>122</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160.55836672570746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804.25411383551102</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4620.5129979953599</v>
      </c>
      <c r="DL110" s="227" t="e">
        <f t="shared" si="151"/>
        <v>#REF!</v>
      </c>
      <c r="DM110" s="227" t="e">
        <f t="shared" si="152"/>
        <v>#REF!</v>
      </c>
      <c r="DN110" s="228" t="e">
        <f t="shared" si="106"/>
        <v>#REF!</v>
      </c>
      <c r="DO110" s="228">
        <f t="shared" si="153"/>
        <v>194.35242757490622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22</v>
      </c>
      <c r="G111" s="18" t="str">
        <f t="shared" si="160"/>
        <v>התחבורה</v>
      </c>
      <c r="H111" s="189">
        <f t="shared" si="161"/>
        <v>122</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160.55836672570746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804.25411383551102</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4620.5129979953599</v>
      </c>
      <c r="DL111" s="227" t="e">
        <f t="shared" si="151"/>
        <v>#REF!</v>
      </c>
      <c r="DM111" s="227" t="e">
        <f t="shared" si="152"/>
        <v>#REF!</v>
      </c>
      <c r="DN111" s="228" t="e">
        <f t="shared" si="106"/>
        <v>#REF!</v>
      </c>
      <c r="DO111" s="228">
        <f t="shared" si="153"/>
        <v>194.35242757490622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22</v>
      </c>
      <c r="G112" s="18" t="str">
        <f t="shared" si="160"/>
        <v>התחבורה</v>
      </c>
      <c r="H112" s="189">
        <f t="shared" si="161"/>
        <v>122</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160.55836672570746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804.25411383551102</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4620.5129979953599</v>
      </c>
      <c r="DL112" s="227" t="e">
        <f t="shared" si="151"/>
        <v>#REF!</v>
      </c>
      <c r="DM112" s="227" t="e">
        <f t="shared" si="152"/>
        <v>#REF!</v>
      </c>
      <c r="DN112" s="228" t="e">
        <f t="shared" si="106"/>
        <v>#REF!</v>
      </c>
      <c r="DO112" s="228">
        <f t="shared" si="153"/>
        <v>194.35242757490622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22</v>
      </c>
      <c r="G113" s="18" t="str">
        <f t="shared" si="160"/>
        <v>התחבורה</v>
      </c>
      <c r="H113" s="189">
        <f t="shared" si="161"/>
        <v>122</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160.55836672570746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804.25411383551102</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4620.5129979953599</v>
      </c>
      <c r="DL113" s="227" t="e">
        <f t="shared" si="151"/>
        <v>#REF!</v>
      </c>
      <c r="DM113" s="227" t="e">
        <f t="shared" si="152"/>
        <v>#REF!</v>
      </c>
      <c r="DN113" s="228" t="e">
        <f t="shared" si="106"/>
        <v>#REF!</v>
      </c>
      <c r="DO113" s="228">
        <f t="shared" si="153"/>
        <v>194.35242757490622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22</v>
      </c>
      <c r="G114" s="18" t="str">
        <f t="shared" si="160"/>
        <v>התחבורה</v>
      </c>
      <c r="H114" s="189">
        <f t="shared" si="161"/>
        <v>122</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160.55836672570746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804.25411383551102</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4620.5129979953599</v>
      </c>
      <c r="DL114" s="227" t="e">
        <f t="shared" si="151"/>
        <v>#REF!</v>
      </c>
      <c r="DM114" s="227" t="e">
        <f t="shared" si="152"/>
        <v>#REF!</v>
      </c>
      <c r="DN114" s="228" t="e">
        <f t="shared" si="106"/>
        <v>#REF!</v>
      </c>
      <c r="DO114" s="228">
        <f t="shared" si="153"/>
        <v>194.35242757490622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22</v>
      </c>
      <c r="G115" s="18" t="str">
        <f t="shared" si="160"/>
        <v>התחבורה</v>
      </c>
      <c r="H115" s="189">
        <f t="shared" si="161"/>
        <v>122</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160.55836672570746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804.25411383551102</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4620.5129979953599</v>
      </c>
      <c r="DL115" s="227" t="e">
        <f t="shared" si="151"/>
        <v>#REF!</v>
      </c>
      <c r="DM115" s="227" t="e">
        <f t="shared" si="152"/>
        <v>#REF!</v>
      </c>
      <c r="DN115" s="228" t="e">
        <f t="shared" si="106"/>
        <v>#REF!</v>
      </c>
      <c r="DO115" s="228">
        <f t="shared" si="153"/>
        <v>194.35242757490622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22</v>
      </c>
      <c r="G116" s="18" t="str">
        <f t="shared" si="160"/>
        <v>התחבורה</v>
      </c>
      <c r="H116" s="189">
        <f t="shared" si="161"/>
        <v>122</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160.55836672570746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804.25411383551102</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4620.5129979953599</v>
      </c>
      <c r="DL116" s="227" t="e">
        <f t="shared" si="151"/>
        <v>#REF!</v>
      </c>
      <c r="DM116" s="227" t="e">
        <f t="shared" si="152"/>
        <v>#REF!</v>
      </c>
      <c r="DN116" s="228" t="e">
        <f t="shared" si="106"/>
        <v>#REF!</v>
      </c>
      <c r="DO116" s="228">
        <f t="shared" si="153"/>
        <v>194.35242757490622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22</v>
      </c>
      <c r="G117" s="18" t="str">
        <f t="shared" si="160"/>
        <v>התחבורה</v>
      </c>
      <c r="H117" s="189">
        <f t="shared" si="161"/>
        <v>122</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160.55836672570746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804.25411383551102</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4620.5129979953599</v>
      </c>
      <c r="DL117" s="227" t="e">
        <f t="shared" si="151"/>
        <v>#REF!</v>
      </c>
      <c r="DM117" s="227" t="e">
        <f t="shared" si="152"/>
        <v>#REF!</v>
      </c>
      <c r="DN117" s="228" t="e">
        <f t="shared" si="106"/>
        <v>#REF!</v>
      </c>
      <c r="DO117" s="228">
        <f t="shared" si="153"/>
        <v>194.35242757490622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22</v>
      </c>
      <c r="G118" s="18" t="str">
        <f t="shared" si="160"/>
        <v>התחבורה</v>
      </c>
      <c r="H118" s="189">
        <f t="shared" si="161"/>
        <v>122</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160.55836672570746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804.25411383551102</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4620.5129979953599</v>
      </c>
      <c r="DL118" s="227" t="e">
        <f t="shared" si="151"/>
        <v>#REF!</v>
      </c>
      <c r="DM118" s="227" t="e">
        <f t="shared" si="152"/>
        <v>#REF!</v>
      </c>
      <c r="DN118" s="228" t="e">
        <f t="shared" si="106"/>
        <v>#REF!</v>
      </c>
      <c r="DO118" s="228">
        <f t="shared" si="153"/>
        <v>194.35242757490622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22</v>
      </c>
      <c r="G119" s="18" t="str">
        <f t="shared" si="160"/>
        <v>התחבורה</v>
      </c>
      <c r="H119" s="189">
        <f t="shared" si="161"/>
        <v>122</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160.55836672570746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804.25411383551102</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4620.5129979953599</v>
      </c>
      <c r="DL119" s="227" t="e">
        <f t="shared" si="151"/>
        <v>#REF!</v>
      </c>
      <c r="DM119" s="227" t="e">
        <f t="shared" si="152"/>
        <v>#REF!</v>
      </c>
      <c r="DN119" s="228" t="e">
        <f t="shared" si="106"/>
        <v>#REF!</v>
      </c>
      <c r="DO119" s="228">
        <f t="shared" si="153"/>
        <v>194.35242757490622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22</v>
      </c>
      <c r="G120" s="18" t="str">
        <f t="shared" si="160"/>
        <v>התחבורה</v>
      </c>
      <c r="H120" s="189">
        <f t="shared" si="161"/>
        <v>122</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160.55836672570746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804.25411383551102</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4620.5129979953599</v>
      </c>
      <c r="DL120" s="227" t="e">
        <f t="shared" si="151"/>
        <v>#REF!</v>
      </c>
      <c r="DM120" s="227" t="e">
        <f t="shared" si="152"/>
        <v>#REF!</v>
      </c>
      <c r="DN120" s="228" t="e">
        <f t="shared" si="106"/>
        <v>#REF!</v>
      </c>
      <c r="DO120" s="228">
        <f t="shared" si="153"/>
        <v>194.35242757490622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22</v>
      </c>
      <c r="G121" s="18" t="str">
        <f t="shared" si="160"/>
        <v>התחבורה</v>
      </c>
      <c r="H121" s="189">
        <f t="shared" si="161"/>
        <v>122</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160.55836672570746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804.25411383551102</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4620.5129979953599</v>
      </c>
      <c r="DL121" s="227" t="e">
        <f t="shared" si="151"/>
        <v>#REF!</v>
      </c>
      <c r="DM121" s="227" t="e">
        <f t="shared" si="152"/>
        <v>#REF!</v>
      </c>
      <c r="DN121" s="228" t="e">
        <f t="shared" si="106"/>
        <v>#REF!</v>
      </c>
      <c r="DO121" s="228">
        <f t="shared" si="153"/>
        <v>194.35242757490622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22</v>
      </c>
      <c r="G122" s="18" t="str">
        <f t="shared" si="160"/>
        <v>התחבורה</v>
      </c>
      <c r="H122" s="189">
        <f t="shared" si="161"/>
        <v>122</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160.55836672570746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804.25411383551102</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4620.5129979953599</v>
      </c>
      <c r="DL122" s="227" t="e">
        <f t="shared" si="151"/>
        <v>#REF!</v>
      </c>
      <c r="DM122" s="227" t="e">
        <f t="shared" si="152"/>
        <v>#REF!</v>
      </c>
      <c r="DN122" s="228" t="e">
        <f t="shared" si="106"/>
        <v>#REF!</v>
      </c>
      <c r="DO122" s="228">
        <f t="shared" si="153"/>
        <v>194.35242757490622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22</v>
      </c>
      <c r="G123" s="18" t="str">
        <f t="shared" si="160"/>
        <v>התחבורה</v>
      </c>
      <c r="H123" s="189">
        <f t="shared" si="161"/>
        <v>122</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160.55836672570746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804.25411383551102</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4620.5129979953599</v>
      </c>
      <c r="DL123" s="227" t="e">
        <f t="shared" si="151"/>
        <v>#REF!</v>
      </c>
      <c r="DM123" s="227" t="e">
        <f t="shared" si="152"/>
        <v>#REF!</v>
      </c>
      <c r="DN123" s="228" t="e">
        <f t="shared" si="106"/>
        <v>#REF!</v>
      </c>
      <c r="DO123" s="228">
        <f t="shared" si="153"/>
        <v>194.35242757490622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22</v>
      </c>
      <c r="G124" s="18" t="str">
        <f t="shared" si="160"/>
        <v>התחבורה</v>
      </c>
      <c r="H124" s="189">
        <f t="shared" si="161"/>
        <v>122</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160.55836672570746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804.25411383551102</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4620.5129979953599</v>
      </c>
      <c r="DL124" s="227" t="e">
        <f t="shared" si="151"/>
        <v>#REF!</v>
      </c>
      <c r="DM124" s="227" t="e">
        <f t="shared" si="152"/>
        <v>#REF!</v>
      </c>
      <c r="DN124" s="228" t="e">
        <f t="shared" si="106"/>
        <v>#REF!</v>
      </c>
      <c r="DO124" s="228">
        <f t="shared" si="153"/>
        <v>194.35242757490622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22</v>
      </c>
      <c r="G125" s="18" t="str">
        <f t="shared" si="160"/>
        <v>התחבורה</v>
      </c>
      <c r="H125" s="189">
        <f t="shared" si="161"/>
        <v>122</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160.55836672570746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804.25411383551102</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4620.5129979953599</v>
      </c>
      <c r="DL125" s="227" t="e">
        <f t="shared" si="151"/>
        <v>#REF!</v>
      </c>
      <c r="DM125" s="227" t="e">
        <f t="shared" si="152"/>
        <v>#REF!</v>
      </c>
      <c r="DN125" s="228" t="e">
        <f t="shared" si="106"/>
        <v>#REF!</v>
      </c>
      <c r="DO125" s="228">
        <f t="shared" si="153"/>
        <v>194.35242757490622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22</v>
      </c>
      <c r="G126" s="18" t="str">
        <f t="shared" si="160"/>
        <v>התחבורה</v>
      </c>
      <c r="H126" s="189">
        <f t="shared" si="161"/>
        <v>122</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160.55836672570746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804.25411383551102</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4620.5129979953599</v>
      </c>
      <c r="DL126" s="227" t="e">
        <f t="shared" si="151"/>
        <v>#REF!</v>
      </c>
      <c r="DM126" s="227" t="e">
        <f t="shared" si="152"/>
        <v>#REF!</v>
      </c>
      <c r="DN126" s="228" t="e">
        <f t="shared" si="106"/>
        <v>#REF!</v>
      </c>
      <c r="DO126" s="228">
        <f t="shared" si="153"/>
        <v>194.35242757490622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22</v>
      </c>
      <c r="G127" s="18" t="str">
        <f t="shared" si="160"/>
        <v>התחבורה</v>
      </c>
      <c r="H127" s="189">
        <f t="shared" si="161"/>
        <v>122</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160.55836672570746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804.25411383551102</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4620.5129979953599</v>
      </c>
      <c r="DL127" s="227" t="e">
        <f t="shared" si="151"/>
        <v>#REF!</v>
      </c>
      <c r="DM127" s="227" t="e">
        <f t="shared" si="152"/>
        <v>#REF!</v>
      </c>
      <c r="DN127" s="228" t="e">
        <f t="shared" si="106"/>
        <v>#REF!</v>
      </c>
      <c r="DO127" s="228">
        <f t="shared" si="153"/>
        <v>194.35242757490622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22</v>
      </c>
      <c r="G128" s="18" t="str">
        <f t="shared" si="160"/>
        <v>התחבורה</v>
      </c>
      <c r="H128" s="189">
        <f t="shared" si="161"/>
        <v>122</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160.55836672570746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804.25411383551102</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4620.5129979953599</v>
      </c>
      <c r="DL128" s="227" t="e">
        <f t="shared" si="151"/>
        <v>#REF!</v>
      </c>
      <c r="DM128" s="227" t="e">
        <f t="shared" si="152"/>
        <v>#REF!</v>
      </c>
      <c r="DN128" s="228" t="e">
        <f t="shared" si="106"/>
        <v>#REF!</v>
      </c>
      <c r="DO128" s="228">
        <f t="shared" si="153"/>
        <v>194.35242757490622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22</v>
      </c>
      <c r="G129" s="18" t="str">
        <f t="shared" si="160"/>
        <v>התחבורה</v>
      </c>
      <c r="H129" s="189">
        <f t="shared" si="161"/>
        <v>122</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160.55836672570746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804.25411383551102</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4620.5129979953599</v>
      </c>
      <c r="DL129" s="227" t="e">
        <f t="shared" si="151"/>
        <v>#REF!</v>
      </c>
      <c r="DM129" s="227" t="e">
        <f t="shared" si="152"/>
        <v>#REF!</v>
      </c>
      <c r="DN129" s="228" t="e">
        <f t="shared" si="106"/>
        <v>#REF!</v>
      </c>
      <c r="DO129" s="228">
        <f t="shared" si="153"/>
        <v>194.35242757490622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22</v>
      </c>
      <c r="G130" s="18" t="str">
        <f t="shared" si="160"/>
        <v>התחבורה</v>
      </c>
      <c r="H130" s="189">
        <f t="shared" si="161"/>
        <v>122</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160.55836672570746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804.25411383551102</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4620.5129979953599</v>
      </c>
      <c r="DL130" s="227" t="e">
        <f t="shared" si="151"/>
        <v>#REF!</v>
      </c>
      <c r="DM130" s="227" t="e">
        <f t="shared" si="152"/>
        <v>#REF!</v>
      </c>
      <c r="DN130" s="228" t="e">
        <f t="shared" si="106"/>
        <v>#REF!</v>
      </c>
      <c r="DO130" s="228">
        <f t="shared" si="153"/>
        <v>194.35242757490622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22</v>
      </c>
      <c r="G131" s="18" t="str">
        <f t="shared" si="160"/>
        <v>התחבורה</v>
      </c>
      <c r="H131" s="189">
        <f t="shared" si="161"/>
        <v>122</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160.55836672570746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804.25411383551102</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4620.5129979953599</v>
      </c>
      <c r="DL131" s="227" t="e">
        <f t="shared" si="151"/>
        <v>#REF!</v>
      </c>
      <c r="DM131" s="227" t="e">
        <f t="shared" si="152"/>
        <v>#REF!</v>
      </c>
      <c r="DN131" s="228" t="e">
        <f t="shared" si="106"/>
        <v>#REF!</v>
      </c>
      <c r="DO131" s="228">
        <f t="shared" si="153"/>
        <v>194.35242757490622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22</v>
      </c>
      <c r="G132" s="18" t="str">
        <f t="shared" si="160"/>
        <v>התחבורה</v>
      </c>
      <c r="H132" s="189">
        <f t="shared" si="161"/>
        <v>122</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160.55836672570746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804.25411383551102</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4620.5129979953599</v>
      </c>
      <c r="DL132" s="227" t="e">
        <f t="shared" si="151"/>
        <v>#REF!</v>
      </c>
      <c r="DM132" s="227" t="e">
        <f t="shared" si="152"/>
        <v>#REF!</v>
      </c>
      <c r="DN132" s="228" t="e">
        <f t="shared" si="106"/>
        <v>#REF!</v>
      </c>
      <c r="DO132" s="228">
        <f t="shared" si="153"/>
        <v>194.35242757490622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22</v>
      </c>
      <c r="G133" s="18" t="str">
        <f t="shared" si="160"/>
        <v>התחבורה</v>
      </c>
      <c r="H133" s="189">
        <f t="shared" si="161"/>
        <v>122</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160.55836672570746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804.25411383551102</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4620.5129979953599</v>
      </c>
      <c r="DL133" s="227" t="e">
        <f t="shared" si="151"/>
        <v>#REF!</v>
      </c>
      <c r="DM133" s="227" t="e">
        <f t="shared" si="152"/>
        <v>#REF!</v>
      </c>
      <c r="DN133" s="228" t="e">
        <f t="shared" si="106"/>
        <v>#REF!</v>
      </c>
      <c r="DO133" s="228">
        <f t="shared" si="153"/>
        <v>194.35242757490622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22</v>
      </c>
      <c r="G134" s="18" t="str">
        <f t="shared" si="160"/>
        <v>התחבורה</v>
      </c>
      <c r="H134" s="189">
        <f t="shared" si="161"/>
        <v>122</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160.55836672570746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804.25411383551102</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4620.5129979953599</v>
      </c>
      <c r="DL134" s="227" t="e">
        <f t="shared" si="151"/>
        <v>#REF!</v>
      </c>
      <c r="DM134" s="227" t="e">
        <f t="shared" si="152"/>
        <v>#REF!</v>
      </c>
      <c r="DN134" s="228" t="e">
        <f t="shared" si="106"/>
        <v>#REF!</v>
      </c>
      <c r="DO134" s="228">
        <f t="shared" si="153"/>
        <v>194.35242757490622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22</v>
      </c>
      <c r="G135" s="18" t="str">
        <f t="shared" si="160"/>
        <v>התחבורה</v>
      </c>
      <c r="H135" s="189">
        <f t="shared" si="161"/>
        <v>122</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160.55836672570746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804.25411383551102</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4620.5129979953599</v>
      </c>
      <c r="DL135" s="227" t="e">
        <f t="shared" si="151"/>
        <v>#REF!</v>
      </c>
      <c r="DM135" s="227" t="e">
        <f t="shared" si="152"/>
        <v>#REF!</v>
      </c>
      <c r="DN135" s="228" t="e">
        <f t="shared" si="106"/>
        <v>#REF!</v>
      </c>
      <c r="DO135" s="228">
        <f t="shared" si="153"/>
        <v>194.35242757490622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22</v>
      </c>
      <c r="G136" s="18" t="str">
        <f t="shared" si="160"/>
        <v>התחבורה</v>
      </c>
      <c r="H136" s="189">
        <f t="shared" si="161"/>
        <v>122</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160.55836672570746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804.25411383551102</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4620.5129979953599</v>
      </c>
      <c r="DL136" s="227" t="e">
        <f t="shared" si="151"/>
        <v>#REF!</v>
      </c>
      <c r="DM136" s="227" t="e">
        <f t="shared" si="152"/>
        <v>#REF!</v>
      </c>
      <c r="DN136" s="228" t="e">
        <f t="shared" si="106"/>
        <v>#REF!</v>
      </c>
      <c r="DO136" s="228">
        <f t="shared" si="153"/>
        <v>194.35242757490622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22</v>
      </c>
      <c r="G137" s="18" t="str">
        <f t="shared" si="160"/>
        <v>התחבורה</v>
      </c>
      <c r="H137" s="189">
        <f t="shared" si="161"/>
        <v>122</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160.55836672570746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804.25411383551102</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4620.5129979953599</v>
      </c>
      <c r="DL137" s="227" t="e">
        <f t="shared" si="151"/>
        <v>#REF!</v>
      </c>
      <c r="DM137" s="227" t="e">
        <f t="shared" si="152"/>
        <v>#REF!</v>
      </c>
      <c r="DN137" s="228" t="e">
        <f t="shared" si="106"/>
        <v>#REF!</v>
      </c>
      <c r="DO137" s="228">
        <f t="shared" si="153"/>
        <v>194.35242757490622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22</v>
      </c>
      <c r="G138" s="18" t="str">
        <f t="shared" si="160"/>
        <v>התחבורה</v>
      </c>
      <c r="H138" s="189">
        <f t="shared" si="161"/>
        <v>122</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160.55836672570746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804.25411383551102</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4620.5129979953599</v>
      </c>
      <c r="DL138" s="227" t="e">
        <f t="shared" si="151"/>
        <v>#REF!</v>
      </c>
      <c r="DM138" s="227" t="e">
        <f t="shared" si="152"/>
        <v>#REF!</v>
      </c>
      <c r="DN138" s="228" t="e">
        <f t="shared" si="106"/>
        <v>#REF!</v>
      </c>
      <c r="DO138" s="228">
        <f t="shared" si="153"/>
        <v>194.35242757490622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22</v>
      </c>
      <c r="G139" s="18" t="str">
        <f t="shared" si="160"/>
        <v>התחבורה</v>
      </c>
      <c r="H139" s="189">
        <f t="shared" si="161"/>
        <v>122</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160.55836672570746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804.25411383551102</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4620.5129979953599</v>
      </c>
      <c r="DL139" s="227" t="e">
        <f t="shared" si="151"/>
        <v>#REF!</v>
      </c>
      <c r="DM139" s="227" t="e">
        <f t="shared" si="152"/>
        <v>#REF!</v>
      </c>
      <c r="DN139" s="228" t="e">
        <f t="shared" ref="DN139:DN202" si="186">IF(A139=0," ",+DK139*DL139*DM139)</f>
        <v>#REF!</v>
      </c>
      <c r="DO139" s="228">
        <f t="shared" si="153"/>
        <v>194.35242757490622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22</v>
      </c>
      <c r="G140" s="18" t="str">
        <f t="shared" si="160"/>
        <v>התחבורה</v>
      </c>
      <c r="H140" s="189">
        <f t="shared" si="161"/>
        <v>122</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160.55836672570746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804.25411383551102</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4620.5129979953599</v>
      </c>
      <c r="DL140" s="227" t="e">
        <f t="shared" ref="DL140:DL203" si="231">IF(A140=0," ",DL139)</f>
        <v>#REF!</v>
      </c>
      <c r="DM140" s="227" t="e">
        <f t="shared" ref="DM140:DM203" si="232">IF(A140=0," ",DM139)</f>
        <v>#REF!</v>
      </c>
      <c r="DN140" s="228" t="e">
        <f t="shared" si="186"/>
        <v>#REF!</v>
      </c>
      <c r="DO140" s="228">
        <f t="shared" ref="DO140:DO203" si="233">IF(A140=0," ",DO139)</f>
        <v>194.35242757490622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160.55836672570746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804.25411383551102</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4620.5129979953599</v>
      </c>
      <c r="DL141" s="227" t="e">
        <f t="shared" si="231"/>
        <v>#REF!</v>
      </c>
      <c r="DM141" s="227" t="e">
        <f t="shared" si="232"/>
        <v>#REF!</v>
      </c>
      <c r="DN141" s="228" t="e">
        <f t="shared" si="186"/>
        <v>#REF!</v>
      </c>
      <c r="DO141" s="228">
        <f t="shared" si="233"/>
        <v>194.35242757490622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22</v>
      </c>
      <c r="G142" s="18" t="str">
        <f t="shared" si="240"/>
        <v>התחבורה</v>
      </c>
      <c r="H142" s="189">
        <f t="shared" si="241"/>
        <v>122</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160.55836672570746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804.25411383551102</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4620.5129979953599</v>
      </c>
      <c r="DL142" s="227" t="e">
        <f t="shared" si="231"/>
        <v>#REF!</v>
      </c>
      <c r="DM142" s="227" t="e">
        <f t="shared" si="232"/>
        <v>#REF!</v>
      </c>
      <c r="DN142" s="228" t="e">
        <f t="shared" si="186"/>
        <v>#REF!</v>
      </c>
      <c r="DO142" s="228">
        <f t="shared" si="233"/>
        <v>194.35242757490622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22</v>
      </c>
      <c r="G143" s="18" t="str">
        <f t="shared" si="240"/>
        <v>התחבורה</v>
      </c>
      <c r="H143" s="189">
        <f t="shared" si="241"/>
        <v>122</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160.55836672570746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804.25411383551102</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4620.5129979953599</v>
      </c>
      <c r="DL143" s="227" t="e">
        <f t="shared" si="231"/>
        <v>#REF!</v>
      </c>
      <c r="DM143" s="227" t="e">
        <f t="shared" si="232"/>
        <v>#REF!</v>
      </c>
      <c r="DN143" s="228" t="e">
        <f t="shared" si="186"/>
        <v>#REF!</v>
      </c>
      <c r="DO143" s="228">
        <f t="shared" si="233"/>
        <v>194.35242757490622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22</v>
      </c>
      <c r="G144" s="18" t="str">
        <f t="shared" si="240"/>
        <v>התחבורה</v>
      </c>
      <c r="H144" s="189">
        <f t="shared" si="241"/>
        <v>122</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160.55836672570746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804.25411383551102</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4620.5129979953599</v>
      </c>
      <c r="DL144" s="227" t="e">
        <f t="shared" si="231"/>
        <v>#REF!</v>
      </c>
      <c r="DM144" s="227" t="e">
        <f t="shared" si="232"/>
        <v>#REF!</v>
      </c>
      <c r="DN144" s="228" t="e">
        <f t="shared" si="186"/>
        <v>#REF!</v>
      </c>
      <c r="DO144" s="228">
        <f t="shared" si="233"/>
        <v>194.35242757490622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22</v>
      </c>
      <c r="G145" s="18" t="str">
        <f t="shared" si="240"/>
        <v>התחבורה</v>
      </c>
      <c r="H145" s="189">
        <f t="shared" si="241"/>
        <v>122</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160.55836672570746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804.25411383551102</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4620.5129979953599</v>
      </c>
      <c r="DL145" s="227" t="e">
        <f t="shared" si="231"/>
        <v>#REF!</v>
      </c>
      <c r="DM145" s="227" t="e">
        <f t="shared" si="232"/>
        <v>#REF!</v>
      </c>
      <c r="DN145" s="228" t="e">
        <f t="shared" si="186"/>
        <v>#REF!</v>
      </c>
      <c r="DO145" s="228">
        <f t="shared" si="233"/>
        <v>194.35242757490622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22</v>
      </c>
      <c r="G146" s="18" t="str">
        <f t="shared" si="240"/>
        <v>התחבורה</v>
      </c>
      <c r="H146" s="189">
        <f t="shared" si="241"/>
        <v>122</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160.55836672570746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804.25411383551102</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4620.5129979953599</v>
      </c>
      <c r="DL146" s="227" t="e">
        <f t="shared" si="231"/>
        <v>#REF!</v>
      </c>
      <c r="DM146" s="227" t="e">
        <f t="shared" si="232"/>
        <v>#REF!</v>
      </c>
      <c r="DN146" s="228" t="e">
        <f t="shared" si="186"/>
        <v>#REF!</v>
      </c>
      <c r="DO146" s="228">
        <f t="shared" si="233"/>
        <v>194.35242757490622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22</v>
      </c>
      <c r="G147" s="18" t="str">
        <f t="shared" si="240"/>
        <v>התחבורה</v>
      </c>
      <c r="H147" s="189">
        <f t="shared" si="241"/>
        <v>122</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160.55836672570746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804.25411383551102</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4620.5129979953599</v>
      </c>
      <c r="DL147" s="227" t="e">
        <f t="shared" si="231"/>
        <v>#REF!</v>
      </c>
      <c r="DM147" s="227" t="e">
        <f t="shared" si="232"/>
        <v>#REF!</v>
      </c>
      <c r="DN147" s="228" t="e">
        <f t="shared" si="186"/>
        <v>#REF!</v>
      </c>
      <c r="DO147" s="228">
        <f t="shared" si="233"/>
        <v>194.35242757490622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22</v>
      </c>
      <c r="G148" s="18" t="str">
        <f t="shared" si="240"/>
        <v>התחבורה</v>
      </c>
      <c r="H148" s="189">
        <f t="shared" si="241"/>
        <v>122</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160.55836672570746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804.25411383551102</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4620.5129979953599</v>
      </c>
      <c r="DL148" s="227" t="e">
        <f t="shared" si="231"/>
        <v>#REF!</v>
      </c>
      <c r="DM148" s="227" t="e">
        <f t="shared" si="232"/>
        <v>#REF!</v>
      </c>
      <c r="DN148" s="228" t="e">
        <f t="shared" si="186"/>
        <v>#REF!</v>
      </c>
      <c r="DO148" s="228">
        <f t="shared" si="233"/>
        <v>194.35242757490622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22</v>
      </c>
      <c r="G149" s="18" t="str">
        <f t="shared" si="240"/>
        <v>התחבורה</v>
      </c>
      <c r="H149" s="189">
        <f t="shared" si="241"/>
        <v>122</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160.55836672570746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804.25411383551102</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4620.5129979953599</v>
      </c>
      <c r="DL149" s="227" t="e">
        <f t="shared" si="231"/>
        <v>#REF!</v>
      </c>
      <c r="DM149" s="227" t="e">
        <f t="shared" si="232"/>
        <v>#REF!</v>
      </c>
      <c r="DN149" s="228" t="e">
        <f t="shared" si="186"/>
        <v>#REF!</v>
      </c>
      <c r="DO149" s="228">
        <f t="shared" si="233"/>
        <v>194.35242757490622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22</v>
      </c>
      <c r="G150" s="18" t="str">
        <f t="shared" si="240"/>
        <v>התחבורה</v>
      </c>
      <c r="H150" s="189">
        <f t="shared" si="241"/>
        <v>122</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160.55836672570746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804.25411383551102</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4620.5129979953599</v>
      </c>
      <c r="DL150" s="227" t="e">
        <f t="shared" si="231"/>
        <v>#REF!</v>
      </c>
      <c r="DM150" s="227" t="e">
        <f t="shared" si="232"/>
        <v>#REF!</v>
      </c>
      <c r="DN150" s="228" t="e">
        <f t="shared" si="186"/>
        <v>#REF!</v>
      </c>
      <c r="DO150" s="228">
        <f t="shared" si="233"/>
        <v>194.35242757490622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22</v>
      </c>
      <c r="G151" s="18" t="str">
        <f t="shared" si="240"/>
        <v>התחבורה</v>
      </c>
      <c r="H151" s="189">
        <f t="shared" si="241"/>
        <v>122</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160.55836672570746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804.25411383551102</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4620.5129979953599</v>
      </c>
      <c r="DL151" s="227" t="e">
        <f t="shared" si="231"/>
        <v>#REF!</v>
      </c>
      <c r="DM151" s="227" t="e">
        <f t="shared" si="232"/>
        <v>#REF!</v>
      </c>
      <c r="DN151" s="228" t="e">
        <f t="shared" si="186"/>
        <v>#REF!</v>
      </c>
      <c r="DO151" s="228">
        <f t="shared" si="233"/>
        <v>194.35242757490622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22</v>
      </c>
      <c r="G152" s="18" t="str">
        <f t="shared" si="240"/>
        <v>התחבורה</v>
      </c>
      <c r="H152" s="189">
        <f t="shared" si="241"/>
        <v>122</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160.55836672570746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804.25411383551102</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4620.5129979953599</v>
      </c>
      <c r="DL152" s="227" t="e">
        <f t="shared" si="231"/>
        <v>#REF!</v>
      </c>
      <c r="DM152" s="227" t="e">
        <f t="shared" si="232"/>
        <v>#REF!</v>
      </c>
      <c r="DN152" s="228" t="e">
        <f t="shared" si="186"/>
        <v>#REF!</v>
      </c>
      <c r="DO152" s="228">
        <f t="shared" si="233"/>
        <v>194.35242757490622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22</v>
      </c>
      <c r="G153" s="18" t="str">
        <f t="shared" si="240"/>
        <v>התחבורה</v>
      </c>
      <c r="H153" s="189">
        <f t="shared" si="241"/>
        <v>122</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160.55836672570746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804.25411383551102</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4620.5129979953599</v>
      </c>
      <c r="DL153" s="227" t="e">
        <f t="shared" si="231"/>
        <v>#REF!</v>
      </c>
      <c r="DM153" s="227" t="e">
        <f t="shared" si="232"/>
        <v>#REF!</v>
      </c>
      <c r="DN153" s="228" t="e">
        <f t="shared" si="186"/>
        <v>#REF!</v>
      </c>
      <c r="DO153" s="228">
        <f t="shared" si="233"/>
        <v>194.35242757490622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22</v>
      </c>
      <c r="G154" s="18" t="str">
        <f t="shared" si="240"/>
        <v>התחבורה</v>
      </c>
      <c r="H154" s="189">
        <f t="shared" si="241"/>
        <v>122</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160.55836672570746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804.25411383551102</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4620.5129979953599</v>
      </c>
      <c r="DL154" s="227" t="e">
        <f t="shared" si="231"/>
        <v>#REF!</v>
      </c>
      <c r="DM154" s="227" t="e">
        <f t="shared" si="232"/>
        <v>#REF!</v>
      </c>
      <c r="DN154" s="228" t="e">
        <f t="shared" si="186"/>
        <v>#REF!</v>
      </c>
      <c r="DO154" s="228">
        <f t="shared" si="233"/>
        <v>194.35242757490622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22</v>
      </c>
      <c r="G155" s="18" t="str">
        <f t="shared" si="240"/>
        <v>התחבורה</v>
      </c>
      <c r="H155" s="189">
        <f t="shared" si="241"/>
        <v>122</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160.55836672570746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804.25411383551102</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4620.5129979953599</v>
      </c>
      <c r="DL155" s="227" t="e">
        <f t="shared" si="231"/>
        <v>#REF!</v>
      </c>
      <c r="DM155" s="227" t="e">
        <f t="shared" si="232"/>
        <v>#REF!</v>
      </c>
      <c r="DN155" s="228" t="e">
        <f t="shared" si="186"/>
        <v>#REF!</v>
      </c>
      <c r="DO155" s="228">
        <f t="shared" si="233"/>
        <v>194.35242757490622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22</v>
      </c>
      <c r="G156" s="18" t="str">
        <f t="shared" si="240"/>
        <v>התחבורה</v>
      </c>
      <c r="H156" s="189">
        <f t="shared" si="241"/>
        <v>122</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160.55836672570746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804.25411383551102</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4620.5129979953599</v>
      </c>
      <c r="DL156" s="227" t="e">
        <f t="shared" si="231"/>
        <v>#REF!</v>
      </c>
      <c r="DM156" s="227" t="e">
        <f t="shared" si="232"/>
        <v>#REF!</v>
      </c>
      <c r="DN156" s="228" t="e">
        <f t="shared" si="186"/>
        <v>#REF!</v>
      </c>
      <c r="DO156" s="228">
        <f t="shared" si="233"/>
        <v>194.35242757490622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22</v>
      </c>
      <c r="G157" s="18" t="str">
        <f t="shared" si="240"/>
        <v>התחבורה</v>
      </c>
      <c r="H157" s="189">
        <f t="shared" si="241"/>
        <v>122</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160.55836672570746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804.25411383551102</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4620.5129979953599</v>
      </c>
      <c r="DL157" s="227" t="e">
        <f t="shared" si="231"/>
        <v>#REF!</v>
      </c>
      <c r="DM157" s="227" t="e">
        <f t="shared" si="232"/>
        <v>#REF!</v>
      </c>
      <c r="DN157" s="228" t="e">
        <f t="shared" si="186"/>
        <v>#REF!</v>
      </c>
      <c r="DO157" s="228">
        <f t="shared" si="233"/>
        <v>194.35242757490622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22</v>
      </c>
      <c r="G158" s="18" t="str">
        <f t="shared" si="240"/>
        <v>התחבורה</v>
      </c>
      <c r="H158" s="189">
        <f t="shared" si="241"/>
        <v>122</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160.55836672570746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804.25411383551102</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4620.5129979953599</v>
      </c>
      <c r="DL158" s="227" t="e">
        <f t="shared" si="231"/>
        <v>#REF!</v>
      </c>
      <c r="DM158" s="227" t="e">
        <f t="shared" si="232"/>
        <v>#REF!</v>
      </c>
      <c r="DN158" s="228" t="e">
        <f t="shared" si="186"/>
        <v>#REF!</v>
      </c>
      <c r="DO158" s="228">
        <f t="shared" si="233"/>
        <v>194.35242757490622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22</v>
      </c>
      <c r="G159" s="18" t="str">
        <f t="shared" si="240"/>
        <v>התחבורה</v>
      </c>
      <c r="H159" s="189">
        <f t="shared" si="241"/>
        <v>122</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160.55836672570746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804.25411383551102</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4620.5129979953599</v>
      </c>
      <c r="DL159" s="227" t="e">
        <f t="shared" si="231"/>
        <v>#REF!</v>
      </c>
      <c r="DM159" s="227" t="e">
        <f t="shared" si="232"/>
        <v>#REF!</v>
      </c>
      <c r="DN159" s="228" t="e">
        <f t="shared" si="186"/>
        <v>#REF!</v>
      </c>
      <c r="DO159" s="228">
        <f t="shared" si="233"/>
        <v>194.35242757490622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22</v>
      </c>
      <c r="G160" s="18" t="str">
        <f t="shared" si="240"/>
        <v>התחבורה</v>
      </c>
      <c r="H160" s="189">
        <f t="shared" si="241"/>
        <v>122</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160.55836672570746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804.25411383551102</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4620.5129979953599</v>
      </c>
      <c r="DL160" s="227" t="e">
        <f t="shared" si="231"/>
        <v>#REF!</v>
      </c>
      <c r="DM160" s="227" t="e">
        <f t="shared" si="232"/>
        <v>#REF!</v>
      </c>
      <c r="DN160" s="228" t="e">
        <f t="shared" si="186"/>
        <v>#REF!</v>
      </c>
      <c r="DO160" s="228">
        <f t="shared" si="233"/>
        <v>194.35242757490622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22</v>
      </c>
      <c r="G161" s="18" t="str">
        <f t="shared" si="240"/>
        <v>התחבורה</v>
      </c>
      <c r="H161" s="189">
        <f t="shared" si="241"/>
        <v>122</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160.55836672570746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804.25411383551102</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4620.5129979953599</v>
      </c>
      <c r="DL161" s="227" t="e">
        <f t="shared" si="231"/>
        <v>#REF!</v>
      </c>
      <c r="DM161" s="227" t="e">
        <f t="shared" si="232"/>
        <v>#REF!</v>
      </c>
      <c r="DN161" s="228" t="e">
        <f t="shared" si="186"/>
        <v>#REF!</v>
      </c>
      <c r="DO161" s="228">
        <f t="shared" si="233"/>
        <v>194.35242757490622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22</v>
      </c>
      <c r="G162" s="18" t="str">
        <f t="shared" si="240"/>
        <v>התחבורה</v>
      </c>
      <c r="H162" s="189">
        <f t="shared" si="241"/>
        <v>122</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160.55836672570746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804.25411383551102</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4620.5129979953599</v>
      </c>
      <c r="DL162" s="227" t="e">
        <f t="shared" si="231"/>
        <v>#REF!</v>
      </c>
      <c r="DM162" s="227" t="e">
        <f t="shared" si="232"/>
        <v>#REF!</v>
      </c>
      <c r="DN162" s="228" t="e">
        <f t="shared" si="186"/>
        <v>#REF!</v>
      </c>
      <c r="DO162" s="228">
        <f t="shared" si="233"/>
        <v>194.35242757490622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22</v>
      </c>
      <c r="G163" s="18" t="str">
        <f t="shared" si="240"/>
        <v>התחבורה</v>
      </c>
      <c r="H163" s="189">
        <f t="shared" si="241"/>
        <v>122</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160.55836672570746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804.25411383551102</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4620.5129979953599</v>
      </c>
      <c r="DL163" s="227" t="e">
        <f t="shared" si="231"/>
        <v>#REF!</v>
      </c>
      <c r="DM163" s="227" t="e">
        <f t="shared" si="232"/>
        <v>#REF!</v>
      </c>
      <c r="DN163" s="228" t="e">
        <f t="shared" si="186"/>
        <v>#REF!</v>
      </c>
      <c r="DO163" s="228">
        <f t="shared" si="233"/>
        <v>194.35242757490622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22</v>
      </c>
      <c r="G164" s="18" t="str">
        <f t="shared" si="240"/>
        <v>התחבורה</v>
      </c>
      <c r="H164" s="189">
        <f t="shared" si="241"/>
        <v>122</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160.55836672570746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804.25411383551102</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4620.5129979953599</v>
      </c>
      <c r="DL164" s="227" t="e">
        <f t="shared" si="231"/>
        <v>#REF!</v>
      </c>
      <c r="DM164" s="227" t="e">
        <f t="shared" si="232"/>
        <v>#REF!</v>
      </c>
      <c r="DN164" s="228" t="e">
        <f t="shared" si="186"/>
        <v>#REF!</v>
      </c>
      <c r="DO164" s="228">
        <f t="shared" si="233"/>
        <v>194.35242757490622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22</v>
      </c>
      <c r="G165" s="18" t="str">
        <f t="shared" si="240"/>
        <v>התחבורה</v>
      </c>
      <c r="H165" s="189">
        <f t="shared" si="241"/>
        <v>122</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160.55836672570746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804.25411383551102</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4620.5129979953599</v>
      </c>
      <c r="DL165" s="227" t="e">
        <f t="shared" si="231"/>
        <v>#REF!</v>
      </c>
      <c r="DM165" s="227" t="e">
        <f t="shared" si="232"/>
        <v>#REF!</v>
      </c>
      <c r="DN165" s="228" t="e">
        <f t="shared" si="186"/>
        <v>#REF!</v>
      </c>
      <c r="DO165" s="228">
        <f t="shared" si="233"/>
        <v>194.35242757490622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22</v>
      </c>
      <c r="G166" s="18" t="str">
        <f t="shared" si="240"/>
        <v>התחבורה</v>
      </c>
      <c r="H166" s="189">
        <f t="shared" si="241"/>
        <v>122</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160.55836672570746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804.25411383551102</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4620.5129979953599</v>
      </c>
      <c r="DL166" s="227" t="e">
        <f t="shared" si="231"/>
        <v>#REF!</v>
      </c>
      <c r="DM166" s="227" t="e">
        <f t="shared" si="232"/>
        <v>#REF!</v>
      </c>
      <c r="DN166" s="228" t="e">
        <f t="shared" si="186"/>
        <v>#REF!</v>
      </c>
      <c r="DO166" s="228">
        <f t="shared" si="233"/>
        <v>194.35242757490622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22</v>
      </c>
      <c r="G167" s="18" t="str">
        <f t="shared" si="240"/>
        <v>התחבורה</v>
      </c>
      <c r="H167" s="189">
        <f t="shared" si="241"/>
        <v>122</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160.55836672570746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804.25411383551102</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4620.5129979953599</v>
      </c>
      <c r="DL167" s="227" t="e">
        <f t="shared" si="231"/>
        <v>#REF!</v>
      </c>
      <c r="DM167" s="227" t="e">
        <f t="shared" si="232"/>
        <v>#REF!</v>
      </c>
      <c r="DN167" s="228" t="e">
        <f t="shared" si="186"/>
        <v>#REF!</v>
      </c>
      <c r="DO167" s="228">
        <f t="shared" si="233"/>
        <v>194.35242757490622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22</v>
      </c>
      <c r="G168" s="18" t="str">
        <f t="shared" si="240"/>
        <v>התחבורה</v>
      </c>
      <c r="H168" s="189">
        <f t="shared" si="241"/>
        <v>122</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160.55836672570746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804.25411383551102</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4620.5129979953599</v>
      </c>
      <c r="DL168" s="227" t="e">
        <f t="shared" si="231"/>
        <v>#REF!</v>
      </c>
      <c r="DM168" s="227" t="e">
        <f t="shared" si="232"/>
        <v>#REF!</v>
      </c>
      <c r="DN168" s="228" t="e">
        <f t="shared" si="186"/>
        <v>#REF!</v>
      </c>
      <c r="DO168" s="228">
        <f t="shared" si="233"/>
        <v>194.35242757490622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22</v>
      </c>
      <c r="G169" s="18" t="str">
        <f t="shared" si="240"/>
        <v>התחבורה</v>
      </c>
      <c r="H169" s="189">
        <f t="shared" si="241"/>
        <v>122</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160.55836672570746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804.25411383551102</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4620.5129979953599</v>
      </c>
      <c r="DL169" s="227" t="e">
        <f t="shared" si="231"/>
        <v>#REF!</v>
      </c>
      <c r="DM169" s="227" t="e">
        <f t="shared" si="232"/>
        <v>#REF!</v>
      </c>
      <c r="DN169" s="228" t="e">
        <f t="shared" si="186"/>
        <v>#REF!</v>
      </c>
      <c r="DO169" s="228">
        <f t="shared" si="233"/>
        <v>194.35242757490622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22</v>
      </c>
      <c r="G170" s="18" t="str">
        <f t="shared" si="240"/>
        <v>התחבורה</v>
      </c>
      <c r="H170" s="189">
        <f t="shared" si="241"/>
        <v>122</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160.55836672570746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804.25411383551102</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4620.5129979953599</v>
      </c>
      <c r="DL170" s="227" t="e">
        <f t="shared" si="231"/>
        <v>#REF!</v>
      </c>
      <c r="DM170" s="227" t="e">
        <f t="shared" si="232"/>
        <v>#REF!</v>
      </c>
      <c r="DN170" s="228" t="e">
        <f t="shared" si="186"/>
        <v>#REF!</v>
      </c>
      <c r="DO170" s="228">
        <f t="shared" si="233"/>
        <v>194.35242757490622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22</v>
      </c>
      <c r="G171" s="18" t="str">
        <f t="shared" si="240"/>
        <v>התחבורה</v>
      </c>
      <c r="H171" s="189">
        <f t="shared" si="241"/>
        <v>122</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160.55836672570746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804.25411383551102</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4620.5129979953599</v>
      </c>
      <c r="DL171" s="227" t="e">
        <f t="shared" si="231"/>
        <v>#REF!</v>
      </c>
      <c r="DM171" s="227" t="e">
        <f t="shared" si="232"/>
        <v>#REF!</v>
      </c>
      <c r="DN171" s="228" t="e">
        <f t="shared" si="186"/>
        <v>#REF!</v>
      </c>
      <c r="DO171" s="228">
        <f t="shared" si="233"/>
        <v>194.35242757490622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22</v>
      </c>
      <c r="G172" s="18" t="str">
        <f t="shared" si="240"/>
        <v>התחבורה</v>
      </c>
      <c r="H172" s="189">
        <f t="shared" si="241"/>
        <v>122</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160.55836672570746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804.25411383551102</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4620.5129979953599</v>
      </c>
      <c r="DL172" s="227" t="e">
        <f t="shared" si="231"/>
        <v>#REF!</v>
      </c>
      <c r="DM172" s="227" t="e">
        <f t="shared" si="232"/>
        <v>#REF!</v>
      </c>
      <c r="DN172" s="228" t="e">
        <f t="shared" si="186"/>
        <v>#REF!</v>
      </c>
      <c r="DO172" s="228">
        <f t="shared" si="233"/>
        <v>194.35242757490622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22</v>
      </c>
      <c r="G173" s="18" t="str">
        <f t="shared" si="240"/>
        <v>התחבורה</v>
      </c>
      <c r="H173" s="189">
        <f t="shared" si="241"/>
        <v>122</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160.55836672570746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804.25411383551102</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4620.5129979953599</v>
      </c>
      <c r="DL173" s="227" t="e">
        <f t="shared" si="231"/>
        <v>#REF!</v>
      </c>
      <c r="DM173" s="227" t="e">
        <f t="shared" si="232"/>
        <v>#REF!</v>
      </c>
      <c r="DN173" s="228" t="e">
        <f t="shared" si="186"/>
        <v>#REF!</v>
      </c>
      <c r="DO173" s="228">
        <f t="shared" si="233"/>
        <v>194.35242757490622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22</v>
      </c>
      <c r="G174" s="18" t="str">
        <f t="shared" si="240"/>
        <v>התחבורה</v>
      </c>
      <c r="H174" s="189">
        <f t="shared" si="241"/>
        <v>122</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160.55836672570746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804.25411383551102</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4620.5129979953599</v>
      </c>
      <c r="DL174" s="227" t="e">
        <f t="shared" si="231"/>
        <v>#REF!</v>
      </c>
      <c r="DM174" s="227" t="e">
        <f t="shared" si="232"/>
        <v>#REF!</v>
      </c>
      <c r="DN174" s="228" t="e">
        <f t="shared" si="186"/>
        <v>#REF!</v>
      </c>
      <c r="DO174" s="228">
        <f t="shared" si="233"/>
        <v>194.35242757490622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22</v>
      </c>
      <c r="G175" s="18" t="str">
        <f t="shared" si="240"/>
        <v>התחבורה</v>
      </c>
      <c r="H175" s="189">
        <f t="shared" si="241"/>
        <v>122</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160.55836672570746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804.25411383551102</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4620.5129979953599</v>
      </c>
      <c r="DL175" s="227" t="e">
        <f t="shared" si="231"/>
        <v>#REF!</v>
      </c>
      <c r="DM175" s="227" t="e">
        <f t="shared" si="232"/>
        <v>#REF!</v>
      </c>
      <c r="DN175" s="228" t="e">
        <f t="shared" si="186"/>
        <v>#REF!</v>
      </c>
      <c r="DO175" s="228">
        <f t="shared" si="233"/>
        <v>194.35242757490622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22</v>
      </c>
      <c r="G176" s="18" t="str">
        <f t="shared" si="240"/>
        <v>התחבורה</v>
      </c>
      <c r="H176" s="189">
        <f t="shared" si="241"/>
        <v>122</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160.55836672570746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804.25411383551102</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4620.5129979953599</v>
      </c>
      <c r="DL176" s="227" t="e">
        <f t="shared" si="231"/>
        <v>#REF!</v>
      </c>
      <c r="DM176" s="227" t="e">
        <f t="shared" si="232"/>
        <v>#REF!</v>
      </c>
      <c r="DN176" s="228" t="e">
        <f t="shared" si="186"/>
        <v>#REF!</v>
      </c>
      <c r="DO176" s="228">
        <f t="shared" si="233"/>
        <v>194.35242757490622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22</v>
      </c>
      <c r="G177" s="18" t="str">
        <f t="shared" si="240"/>
        <v>התחבורה</v>
      </c>
      <c r="H177" s="189">
        <f t="shared" si="241"/>
        <v>122</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160.55836672570746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804.25411383551102</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4620.5129979953599</v>
      </c>
      <c r="DL177" s="227" t="e">
        <f t="shared" si="231"/>
        <v>#REF!</v>
      </c>
      <c r="DM177" s="227" t="e">
        <f t="shared" si="232"/>
        <v>#REF!</v>
      </c>
      <c r="DN177" s="228" t="e">
        <f t="shared" si="186"/>
        <v>#REF!</v>
      </c>
      <c r="DO177" s="228">
        <f t="shared" si="233"/>
        <v>194.35242757490622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22</v>
      </c>
      <c r="G178" s="18" t="str">
        <f t="shared" si="240"/>
        <v>התחבורה</v>
      </c>
      <c r="H178" s="189">
        <f t="shared" si="241"/>
        <v>122</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160.55836672570746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804.25411383551102</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4620.5129979953599</v>
      </c>
      <c r="DL178" s="227" t="e">
        <f t="shared" si="231"/>
        <v>#REF!</v>
      </c>
      <c r="DM178" s="227" t="e">
        <f t="shared" si="232"/>
        <v>#REF!</v>
      </c>
      <c r="DN178" s="228" t="e">
        <f t="shared" si="186"/>
        <v>#REF!</v>
      </c>
      <c r="DO178" s="228">
        <f t="shared" si="233"/>
        <v>194.35242757490622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22</v>
      </c>
      <c r="G179" s="18" t="str">
        <f t="shared" si="240"/>
        <v>התחבורה</v>
      </c>
      <c r="H179" s="189">
        <f t="shared" si="241"/>
        <v>122</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160.55836672570746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804.25411383551102</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4620.5129979953599</v>
      </c>
      <c r="DL179" s="227" t="e">
        <f t="shared" si="231"/>
        <v>#REF!</v>
      </c>
      <c r="DM179" s="227" t="e">
        <f t="shared" si="232"/>
        <v>#REF!</v>
      </c>
      <c r="DN179" s="228" t="e">
        <f t="shared" si="186"/>
        <v>#REF!</v>
      </c>
      <c r="DO179" s="228">
        <f t="shared" si="233"/>
        <v>194.35242757490622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22</v>
      </c>
      <c r="G180" s="18" t="str">
        <f t="shared" si="240"/>
        <v>התחבורה</v>
      </c>
      <c r="H180" s="189">
        <f t="shared" si="241"/>
        <v>122</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160.55836672570746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804.25411383551102</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4620.5129979953599</v>
      </c>
      <c r="DL180" s="227" t="e">
        <f t="shared" si="231"/>
        <v>#REF!</v>
      </c>
      <c r="DM180" s="227" t="e">
        <f t="shared" si="232"/>
        <v>#REF!</v>
      </c>
      <c r="DN180" s="228" t="e">
        <f t="shared" si="186"/>
        <v>#REF!</v>
      </c>
      <c r="DO180" s="228">
        <f t="shared" si="233"/>
        <v>194.35242757490622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22</v>
      </c>
      <c r="G181" s="18" t="str">
        <f t="shared" si="240"/>
        <v>התחבורה</v>
      </c>
      <c r="H181" s="189">
        <f t="shared" si="241"/>
        <v>122</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160.55836672570746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804.25411383551102</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4620.5129979953599</v>
      </c>
      <c r="DL181" s="227" t="e">
        <f t="shared" si="231"/>
        <v>#REF!</v>
      </c>
      <c r="DM181" s="227" t="e">
        <f t="shared" si="232"/>
        <v>#REF!</v>
      </c>
      <c r="DN181" s="228" t="e">
        <f t="shared" si="186"/>
        <v>#REF!</v>
      </c>
      <c r="DO181" s="228">
        <f t="shared" si="233"/>
        <v>194.35242757490622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22</v>
      </c>
      <c r="G182" s="18" t="str">
        <f t="shared" si="240"/>
        <v>התחבורה</v>
      </c>
      <c r="H182" s="189">
        <f t="shared" si="241"/>
        <v>122</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160.55836672570746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804.25411383551102</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4620.5129979953599</v>
      </c>
      <c r="DL182" s="227" t="e">
        <f t="shared" si="231"/>
        <v>#REF!</v>
      </c>
      <c r="DM182" s="227" t="e">
        <f t="shared" si="232"/>
        <v>#REF!</v>
      </c>
      <c r="DN182" s="228" t="e">
        <f t="shared" si="186"/>
        <v>#REF!</v>
      </c>
      <c r="DO182" s="228">
        <f t="shared" si="233"/>
        <v>194.35242757490622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22</v>
      </c>
      <c r="G183" s="18" t="str">
        <f t="shared" si="240"/>
        <v>התחבורה</v>
      </c>
      <c r="H183" s="189">
        <f t="shared" si="241"/>
        <v>122</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160.55836672570746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804.25411383551102</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4620.5129979953599</v>
      </c>
      <c r="DL183" s="227" t="e">
        <f t="shared" si="231"/>
        <v>#REF!</v>
      </c>
      <c r="DM183" s="227" t="e">
        <f t="shared" si="232"/>
        <v>#REF!</v>
      </c>
      <c r="DN183" s="228" t="e">
        <f t="shared" si="186"/>
        <v>#REF!</v>
      </c>
      <c r="DO183" s="228">
        <f t="shared" si="233"/>
        <v>194.35242757490622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22</v>
      </c>
      <c r="G184" s="18" t="str">
        <f t="shared" si="240"/>
        <v>התחבורה</v>
      </c>
      <c r="H184" s="189">
        <f t="shared" si="241"/>
        <v>122</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160.55836672570746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804.25411383551102</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4620.5129979953599</v>
      </c>
      <c r="DL184" s="227" t="e">
        <f t="shared" si="231"/>
        <v>#REF!</v>
      </c>
      <c r="DM184" s="227" t="e">
        <f t="shared" si="232"/>
        <v>#REF!</v>
      </c>
      <c r="DN184" s="228" t="e">
        <f t="shared" si="186"/>
        <v>#REF!</v>
      </c>
      <c r="DO184" s="228">
        <f t="shared" si="233"/>
        <v>194.35242757490622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22</v>
      </c>
      <c r="G185" s="18" t="str">
        <f t="shared" si="240"/>
        <v>התחבורה</v>
      </c>
      <c r="H185" s="189">
        <f t="shared" si="241"/>
        <v>122</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160.55836672570746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804.25411383551102</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4620.5129979953599</v>
      </c>
      <c r="DL185" s="227" t="e">
        <f t="shared" si="231"/>
        <v>#REF!</v>
      </c>
      <c r="DM185" s="227" t="e">
        <f t="shared" si="232"/>
        <v>#REF!</v>
      </c>
      <c r="DN185" s="228" t="e">
        <f t="shared" si="186"/>
        <v>#REF!</v>
      </c>
      <c r="DO185" s="228">
        <f t="shared" si="233"/>
        <v>194.35242757490622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22</v>
      </c>
      <c r="G186" s="18" t="str">
        <f t="shared" si="240"/>
        <v>התחבורה</v>
      </c>
      <c r="H186" s="189">
        <f t="shared" si="241"/>
        <v>122</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160.55836672570746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804.25411383551102</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4620.5129979953599</v>
      </c>
      <c r="DL186" s="227" t="e">
        <f t="shared" si="231"/>
        <v>#REF!</v>
      </c>
      <c r="DM186" s="227" t="e">
        <f t="shared" si="232"/>
        <v>#REF!</v>
      </c>
      <c r="DN186" s="228" t="e">
        <f t="shared" si="186"/>
        <v>#REF!</v>
      </c>
      <c r="DO186" s="228">
        <f t="shared" si="233"/>
        <v>194.35242757490622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22</v>
      </c>
      <c r="G187" s="18" t="str">
        <f t="shared" si="240"/>
        <v>התחבורה</v>
      </c>
      <c r="H187" s="189">
        <f t="shared" si="241"/>
        <v>122</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160.55836672570746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804.25411383551102</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4620.5129979953599</v>
      </c>
      <c r="DL187" s="227" t="e">
        <f t="shared" si="231"/>
        <v>#REF!</v>
      </c>
      <c r="DM187" s="227" t="e">
        <f t="shared" si="232"/>
        <v>#REF!</v>
      </c>
      <c r="DN187" s="228" t="e">
        <f t="shared" si="186"/>
        <v>#REF!</v>
      </c>
      <c r="DO187" s="228">
        <f t="shared" si="233"/>
        <v>194.35242757490622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22</v>
      </c>
      <c r="G188" s="18" t="str">
        <f t="shared" si="240"/>
        <v>התחבורה</v>
      </c>
      <c r="H188" s="189">
        <f t="shared" si="241"/>
        <v>122</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160.55836672570746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804.25411383551102</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4620.5129979953599</v>
      </c>
      <c r="DL188" s="227" t="e">
        <f t="shared" si="231"/>
        <v>#REF!</v>
      </c>
      <c r="DM188" s="227" t="e">
        <f t="shared" si="232"/>
        <v>#REF!</v>
      </c>
      <c r="DN188" s="228" t="e">
        <f t="shared" si="186"/>
        <v>#REF!</v>
      </c>
      <c r="DO188" s="228">
        <f t="shared" si="233"/>
        <v>194.35242757490622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22</v>
      </c>
      <c r="G189" s="18" t="str">
        <f t="shared" si="240"/>
        <v>התחבורה</v>
      </c>
      <c r="H189" s="189">
        <f t="shared" si="241"/>
        <v>122</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160.55836672570746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804.25411383551102</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4620.5129979953599</v>
      </c>
      <c r="DL189" s="227" t="e">
        <f t="shared" si="231"/>
        <v>#REF!</v>
      </c>
      <c r="DM189" s="227" t="e">
        <f t="shared" si="232"/>
        <v>#REF!</v>
      </c>
      <c r="DN189" s="228" t="e">
        <f t="shared" si="186"/>
        <v>#REF!</v>
      </c>
      <c r="DO189" s="228">
        <f t="shared" si="233"/>
        <v>194.35242757490622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22</v>
      </c>
      <c r="G190" s="18" t="str">
        <f t="shared" si="240"/>
        <v>התחבורה</v>
      </c>
      <c r="H190" s="189">
        <f t="shared" si="241"/>
        <v>122</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160.55836672570746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804.25411383551102</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4620.5129979953599</v>
      </c>
      <c r="DL190" s="227" t="e">
        <f t="shared" si="231"/>
        <v>#REF!</v>
      </c>
      <c r="DM190" s="227" t="e">
        <f t="shared" si="232"/>
        <v>#REF!</v>
      </c>
      <c r="DN190" s="228" t="e">
        <f t="shared" si="186"/>
        <v>#REF!</v>
      </c>
      <c r="DO190" s="228">
        <f t="shared" si="233"/>
        <v>194.35242757490622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22</v>
      </c>
      <c r="G191" s="18" t="str">
        <f t="shared" si="240"/>
        <v>התחבורה</v>
      </c>
      <c r="H191" s="189">
        <f t="shared" si="241"/>
        <v>122</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160.55836672570746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804.25411383551102</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4620.5129979953599</v>
      </c>
      <c r="DL191" s="227" t="e">
        <f t="shared" si="231"/>
        <v>#REF!</v>
      </c>
      <c r="DM191" s="227" t="e">
        <f t="shared" si="232"/>
        <v>#REF!</v>
      </c>
      <c r="DN191" s="228" t="e">
        <f t="shared" si="186"/>
        <v>#REF!</v>
      </c>
      <c r="DO191" s="228">
        <f t="shared" si="233"/>
        <v>194.35242757490622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22</v>
      </c>
      <c r="G192" s="18" t="str">
        <f t="shared" si="240"/>
        <v>התחבורה</v>
      </c>
      <c r="H192" s="189">
        <f t="shared" si="241"/>
        <v>122</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160.55836672570746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804.25411383551102</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4620.5129979953599</v>
      </c>
      <c r="DL192" s="227" t="e">
        <f t="shared" si="231"/>
        <v>#REF!</v>
      </c>
      <c r="DM192" s="227" t="e">
        <f t="shared" si="232"/>
        <v>#REF!</v>
      </c>
      <c r="DN192" s="228" t="e">
        <f t="shared" si="186"/>
        <v>#REF!</v>
      </c>
      <c r="DO192" s="228">
        <f t="shared" si="233"/>
        <v>194.35242757490622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22</v>
      </c>
      <c r="G193" s="18" t="str">
        <f t="shared" si="240"/>
        <v>התחבורה</v>
      </c>
      <c r="H193" s="189">
        <f t="shared" si="241"/>
        <v>122</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160.55836672570746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804.25411383551102</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4620.5129979953599</v>
      </c>
      <c r="DL193" s="227" t="e">
        <f t="shared" si="231"/>
        <v>#REF!</v>
      </c>
      <c r="DM193" s="227" t="e">
        <f t="shared" si="232"/>
        <v>#REF!</v>
      </c>
      <c r="DN193" s="228" t="e">
        <f t="shared" si="186"/>
        <v>#REF!</v>
      </c>
      <c r="DO193" s="228">
        <f t="shared" si="233"/>
        <v>194.35242757490622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22</v>
      </c>
      <c r="G194" s="18" t="str">
        <f t="shared" si="240"/>
        <v>התחבורה</v>
      </c>
      <c r="H194" s="189">
        <f t="shared" si="241"/>
        <v>122</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160.55836672570746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804.25411383551102</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4620.5129979953599</v>
      </c>
      <c r="DL194" s="227" t="e">
        <f t="shared" si="231"/>
        <v>#REF!</v>
      </c>
      <c r="DM194" s="227" t="e">
        <f t="shared" si="232"/>
        <v>#REF!</v>
      </c>
      <c r="DN194" s="228" t="e">
        <f t="shared" si="186"/>
        <v>#REF!</v>
      </c>
      <c r="DO194" s="228">
        <f t="shared" si="233"/>
        <v>194.35242757490622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22</v>
      </c>
      <c r="G195" s="18" t="str">
        <f t="shared" si="240"/>
        <v>התחבורה</v>
      </c>
      <c r="H195" s="189">
        <f t="shared" si="241"/>
        <v>122</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160.55836672570746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804.25411383551102</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4620.5129979953599</v>
      </c>
      <c r="DL195" s="227" t="e">
        <f t="shared" si="231"/>
        <v>#REF!</v>
      </c>
      <c r="DM195" s="227" t="e">
        <f t="shared" si="232"/>
        <v>#REF!</v>
      </c>
      <c r="DN195" s="228" t="e">
        <f t="shared" si="186"/>
        <v>#REF!</v>
      </c>
      <c r="DO195" s="228">
        <f t="shared" si="233"/>
        <v>194.35242757490622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22</v>
      </c>
      <c r="G196" s="18" t="str">
        <f t="shared" si="240"/>
        <v>התחבורה</v>
      </c>
      <c r="H196" s="189">
        <f t="shared" si="241"/>
        <v>122</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160.55836672570746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804.25411383551102</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4620.5129979953599</v>
      </c>
      <c r="DL196" s="227" t="e">
        <f t="shared" si="231"/>
        <v>#REF!</v>
      </c>
      <c r="DM196" s="227" t="e">
        <f t="shared" si="232"/>
        <v>#REF!</v>
      </c>
      <c r="DN196" s="228" t="e">
        <f t="shared" si="186"/>
        <v>#REF!</v>
      </c>
      <c r="DO196" s="228">
        <f t="shared" si="233"/>
        <v>194.35242757490622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22</v>
      </c>
      <c r="G197" s="18" t="str">
        <f t="shared" si="240"/>
        <v>התחבורה</v>
      </c>
      <c r="H197" s="189">
        <f t="shared" si="241"/>
        <v>122</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160.55836672570746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804.25411383551102</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4620.5129979953599</v>
      </c>
      <c r="DL197" s="227" t="e">
        <f t="shared" si="231"/>
        <v>#REF!</v>
      </c>
      <c r="DM197" s="227" t="e">
        <f t="shared" si="232"/>
        <v>#REF!</v>
      </c>
      <c r="DN197" s="228" t="e">
        <f t="shared" si="186"/>
        <v>#REF!</v>
      </c>
      <c r="DO197" s="228">
        <f t="shared" si="233"/>
        <v>194.35242757490622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22</v>
      </c>
      <c r="G198" s="18" t="str">
        <f t="shared" si="240"/>
        <v>התחבורה</v>
      </c>
      <c r="H198" s="189">
        <f t="shared" si="241"/>
        <v>122</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160.55836672570746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804.25411383551102</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4620.5129979953599</v>
      </c>
      <c r="DL198" s="227" t="e">
        <f t="shared" si="231"/>
        <v>#REF!</v>
      </c>
      <c r="DM198" s="227" t="e">
        <f t="shared" si="232"/>
        <v>#REF!</v>
      </c>
      <c r="DN198" s="228" t="e">
        <f t="shared" si="186"/>
        <v>#REF!</v>
      </c>
      <c r="DO198" s="228">
        <f t="shared" si="233"/>
        <v>194.35242757490622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22</v>
      </c>
      <c r="G199" s="18" t="str">
        <f t="shared" si="240"/>
        <v>התחבורה</v>
      </c>
      <c r="H199" s="189">
        <f t="shared" si="241"/>
        <v>122</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160.55836672570746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804.25411383551102</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4620.5129979953599</v>
      </c>
      <c r="DL199" s="227" t="e">
        <f t="shared" si="231"/>
        <v>#REF!</v>
      </c>
      <c r="DM199" s="227" t="e">
        <f t="shared" si="232"/>
        <v>#REF!</v>
      </c>
      <c r="DN199" s="228" t="e">
        <f t="shared" si="186"/>
        <v>#REF!</v>
      </c>
      <c r="DO199" s="228">
        <f t="shared" si="233"/>
        <v>194.35242757490622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22</v>
      </c>
      <c r="G200" s="18" t="str">
        <f t="shared" si="240"/>
        <v>התחבורה</v>
      </c>
      <c r="H200" s="189">
        <f t="shared" si="241"/>
        <v>122</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160.55836672570746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804.25411383551102</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4620.5129979953599</v>
      </c>
      <c r="DL200" s="227" t="e">
        <f t="shared" si="231"/>
        <v>#REF!</v>
      </c>
      <c r="DM200" s="227" t="e">
        <f t="shared" si="232"/>
        <v>#REF!</v>
      </c>
      <c r="DN200" s="228" t="e">
        <f t="shared" si="186"/>
        <v>#REF!</v>
      </c>
      <c r="DO200" s="228">
        <f t="shared" si="233"/>
        <v>194.35242757490622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22</v>
      </c>
      <c r="G201" s="18" t="str">
        <f t="shared" si="240"/>
        <v>התחבורה</v>
      </c>
      <c r="H201" s="189">
        <f t="shared" si="241"/>
        <v>122</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160.55836672570746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804.25411383551102</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4620.5129979953599</v>
      </c>
      <c r="DL201" s="227" t="e">
        <f t="shared" si="231"/>
        <v>#REF!</v>
      </c>
      <c r="DM201" s="227" t="e">
        <f t="shared" si="232"/>
        <v>#REF!</v>
      </c>
      <c r="DN201" s="228" t="e">
        <f t="shared" si="186"/>
        <v>#REF!</v>
      </c>
      <c r="DO201" s="228">
        <f t="shared" si="233"/>
        <v>194.35242757490622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22</v>
      </c>
      <c r="G202" s="18" t="str">
        <f t="shared" si="240"/>
        <v>התחבורה</v>
      </c>
      <c r="H202" s="189">
        <f t="shared" si="241"/>
        <v>122</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160.55836672570746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804.25411383551102</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4620.5129979953599</v>
      </c>
      <c r="DL202" s="227" t="e">
        <f t="shared" si="231"/>
        <v>#REF!</v>
      </c>
      <c r="DM202" s="227" t="e">
        <f t="shared" si="232"/>
        <v>#REF!</v>
      </c>
      <c r="DN202" s="228" t="e">
        <f t="shared" si="186"/>
        <v>#REF!</v>
      </c>
      <c r="DO202" s="228">
        <f t="shared" si="233"/>
        <v>194.35242757490622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22</v>
      </c>
      <c r="G203" s="18" t="str">
        <f t="shared" si="240"/>
        <v>התחבורה</v>
      </c>
      <c r="H203" s="189">
        <f t="shared" si="241"/>
        <v>122</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160.55836672570746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804.25411383551102</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4620.5129979953599</v>
      </c>
      <c r="DL203" s="227" t="e">
        <f t="shared" si="231"/>
        <v>#REF!</v>
      </c>
      <c r="DM203" s="227" t="e">
        <f t="shared" si="232"/>
        <v>#REF!</v>
      </c>
      <c r="DN203" s="228" t="e">
        <f t="shared" ref="DN203:DN226" si="267">IF(A203=0," ",+DK203*DL203*DM203)</f>
        <v>#REF!</v>
      </c>
      <c r="DO203" s="228">
        <f t="shared" si="233"/>
        <v>194.35242757490622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22</v>
      </c>
      <c r="G204" s="18" t="str">
        <f t="shared" si="240"/>
        <v>התחבורה</v>
      </c>
      <c r="H204" s="189">
        <f t="shared" si="241"/>
        <v>122</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160.55836672570746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804.25411383551102</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4620.5129979953599</v>
      </c>
      <c r="DL204" s="227" t="e">
        <f t="shared" ref="DL204:DL226" si="311">IF(A204=0," ",DL203)</f>
        <v>#REF!</v>
      </c>
      <c r="DM204" s="227" t="e">
        <f t="shared" ref="DM204:DM226" si="312">IF(A204=0," ",DM203)</f>
        <v>#REF!</v>
      </c>
      <c r="DN204" s="228" t="e">
        <f t="shared" si="267"/>
        <v>#REF!</v>
      </c>
      <c r="DO204" s="228">
        <f t="shared" ref="DO204:DO226" si="313">IF(A204=0," ",DO203)</f>
        <v>194.35242757490622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160.55836672570746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804.25411383551102</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4620.5129979953599</v>
      </c>
      <c r="DL205" s="227" t="e">
        <f t="shared" si="311"/>
        <v>#REF!</v>
      </c>
      <c r="DM205" s="227" t="e">
        <f t="shared" si="312"/>
        <v>#REF!</v>
      </c>
      <c r="DN205" s="228" t="e">
        <f t="shared" si="267"/>
        <v>#REF!</v>
      </c>
      <c r="DO205" s="228">
        <f t="shared" si="313"/>
        <v>194.35242757490622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22</v>
      </c>
      <c r="G206" s="18" t="str">
        <f t="shared" si="320"/>
        <v>התחבורה</v>
      </c>
      <c r="H206" s="189">
        <f t="shared" si="321"/>
        <v>122</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160.55836672570746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804.25411383551102</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4620.5129979953599</v>
      </c>
      <c r="DL206" s="227" t="e">
        <f t="shared" si="311"/>
        <v>#REF!</v>
      </c>
      <c r="DM206" s="227" t="e">
        <f t="shared" si="312"/>
        <v>#REF!</v>
      </c>
      <c r="DN206" s="228" t="e">
        <f t="shared" si="267"/>
        <v>#REF!</v>
      </c>
      <c r="DO206" s="228">
        <f t="shared" si="313"/>
        <v>194.35242757490622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22</v>
      </c>
      <c r="G207" s="18" t="str">
        <f t="shared" si="320"/>
        <v>התחבורה</v>
      </c>
      <c r="H207" s="189">
        <f t="shared" si="321"/>
        <v>122</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160.55836672570746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804.25411383551102</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4620.5129979953599</v>
      </c>
      <c r="DL207" s="227" t="e">
        <f t="shared" si="311"/>
        <v>#REF!</v>
      </c>
      <c r="DM207" s="227" t="e">
        <f t="shared" si="312"/>
        <v>#REF!</v>
      </c>
      <c r="DN207" s="228" t="e">
        <f t="shared" si="267"/>
        <v>#REF!</v>
      </c>
      <c r="DO207" s="228">
        <f t="shared" si="313"/>
        <v>194.35242757490622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22</v>
      </c>
      <c r="G208" s="18" t="str">
        <f t="shared" si="320"/>
        <v>התחבורה</v>
      </c>
      <c r="H208" s="189">
        <f t="shared" si="321"/>
        <v>122</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160.55836672570746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804.25411383551102</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4620.5129979953599</v>
      </c>
      <c r="DL208" s="227" t="e">
        <f t="shared" si="311"/>
        <v>#REF!</v>
      </c>
      <c r="DM208" s="227" t="e">
        <f t="shared" si="312"/>
        <v>#REF!</v>
      </c>
      <c r="DN208" s="228" t="e">
        <f t="shared" si="267"/>
        <v>#REF!</v>
      </c>
      <c r="DO208" s="228">
        <f t="shared" si="313"/>
        <v>194.35242757490622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22</v>
      </c>
      <c r="G209" s="18" t="str">
        <f t="shared" si="320"/>
        <v>התחבורה</v>
      </c>
      <c r="H209" s="189">
        <f t="shared" si="321"/>
        <v>122</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160.55836672570746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804.25411383551102</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4620.5129979953599</v>
      </c>
      <c r="DL209" s="227" t="e">
        <f t="shared" si="311"/>
        <v>#REF!</v>
      </c>
      <c r="DM209" s="227" t="e">
        <f t="shared" si="312"/>
        <v>#REF!</v>
      </c>
      <c r="DN209" s="228" t="e">
        <f t="shared" si="267"/>
        <v>#REF!</v>
      </c>
      <c r="DO209" s="228">
        <f t="shared" si="313"/>
        <v>194.35242757490622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22</v>
      </c>
      <c r="G210" s="18" t="str">
        <f t="shared" si="320"/>
        <v>התחבורה</v>
      </c>
      <c r="H210" s="189">
        <f t="shared" si="321"/>
        <v>122</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160.55836672570746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804.25411383551102</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4620.5129979953599</v>
      </c>
      <c r="DL210" s="227" t="e">
        <f t="shared" si="311"/>
        <v>#REF!</v>
      </c>
      <c r="DM210" s="227" t="e">
        <f t="shared" si="312"/>
        <v>#REF!</v>
      </c>
      <c r="DN210" s="228" t="e">
        <f t="shared" si="267"/>
        <v>#REF!</v>
      </c>
      <c r="DO210" s="228">
        <f t="shared" si="313"/>
        <v>194.35242757490622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22</v>
      </c>
      <c r="G211" s="18" t="str">
        <f t="shared" si="320"/>
        <v>התחבורה</v>
      </c>
      <c r="H211" s="189">
        <f t="shared" si="321"/>
        <v>122</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160.55836672570746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804.25411383551102</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4620.5129979953599</v>
      </c>
      <c r="DL211" s="227" t="e">
        <f t="shared" si="311"/>
        <v>#REF!</v>
      </c>
      <c r="DM211" s="227" t="e">
        <f t="shared" si="312"/>
        <v>#REF!</v>
      </c>
      <c r="DN211" s="228" t="e">
        <f t="shared" si="267"/>
        <v>#REF!</v>
      </c>
      <c r="DO211" s="228">
        <f t="shared" si="313"/>
        <v>194.35242757490622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22</v>
      </c>
      <c r="G212" s="18" t="str">
        <f t="shared" si="320"/>
        <v>התחבורה</v>
      </c>
      <c r="H212" s="189">
        <f t="shared" si="321"/>
        <v>122</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160.55836672570746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804.25411383551102</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4620.5129979953599</v>
      </c>
      <c r="DL212" s="227" t="e">
        <f t="shared" si="311"/>
        <v>#REF!</v>
      </c>
      <c r="DM212" s="227" t="e">
        <f t="shared" si="312"/>
        <v>#REF!</v>
      </c>
      <c r="DN212" s="228" t="e">
        <f t="shared" si="267"/>
        <v>#REF!</v>
      </c>
      <c r="DO212" s="228">
        <f t="shared" si="313"/>
        <v>194.35242757490622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22</v>
      </c>
      <c r="G213" s="18" t="str">
        <f t="shared" si="320"/>
        <v>התחבורה</v>
      </c>
      <c r="H213" s="189">
        <f t="shared" si="321"/>
        <v>122</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160.55836672570746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804.25411383551102</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4620.5129979953599</v>
      </c>
      <c r="DL213" s="227" t="e">
        <f t="shared" si="311"/>
        <v>#REF!</v>
      </c>
      <c r="DM213" s="227" t="e">
        <f t="shared" si="312"/>
        <v>#REF!</v>
      </c>
      <c r="DN213" s="228" t="e">
        <f t="shared" si="267"/>
        <v>#REF!</v>
      </c>
      <c r="DO213" s="228">
        <f t="shared" si="313"/>
        <v>194.35242757490622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22</v>
      </c>
      <c r="G214" s="18" t="str">
        <f t="shared" si="320"/>
        <v>התחבורה</v>
      </c>
      <c r="H214" s="189">
        <f t="shared" si="321"/>
        <v>122</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160.55836672570746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804.25411383551102</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4620.5129979953599</v>
      </c>
      <c r="DL214" s="227" t="e">
        <f t="shared" si="311"/>
        <v>#REF!</v>
      </c>
      <c r="DM214" s="227" t="e">
        <f t="shared" si="312"/>
        <v>#REF!</v>
      </c>
      <c r="DN214" s="228" t="e">
        <f t="shared" si="267"/>
        <v>#REF!</v>
      </c>
      <c r="DO214" s="228">
        <f t="shared" si="313"/>
        <v>194.35242757490622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22</v>
      </c>
      <c r="G215" s="18" t="str">
        <f t="shared" si="320"/>
        <v>התחבורה</v>
      </c>
      <c r="H215" s="189">
        <f t="shared" si="321"/>
        <v>122</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160.55836672570746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804.25411383551102</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4620.5129979953599</v>
      </c>
      <c r="DL215" s="227" t="e">
        <f t="shared" si="311"/>
        <v>#REF!</v>
      </c>
      <c r="DM215" s="227" t="e">
        <f t="shared" si="312"/>
        <v>#REF!</v>
      </c>
      <c r="DN215" s="228" t="e">
        <f t="shared" si="267"/>
        <v>#REF!</v>
      </c>
      <c r="DO215" s="228">
        <f t="shared" si="313"/>
        <v>194.35242757490622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22</v>
      </c>
      <c r="G216" s="18" t="str">
        <f t="shared" si="320"/>
        <v>התחבורה</v>
      </c>
      <c r="H216" s="189">
        <f t="shared" si="321"/>
        <v>122</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160.55836672570746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804.25411383551102</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4620.5129979953599</v>
      </c>
      <c r="DL216" s="227" t="e">
        <f t="shared" si="311"/>
        <v>#REF!</v>
      </c>
      <c r="DM216" s="227" t="e">
        <f t="shared" si="312"/>
        <v>#REF!</v>
      </c>
      <c r="DN216" s="228" t="e">
        <f t="shared" si="267"/>
        <v>#REF!</v>
      </c>
      <c r="DO216" s="228">
        <f t="shared" si="313"/>
        <v>194.35242757490622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22</v>
      </c>
      <c r="G217" s="18" t="str">
        <f t="shared" si="320"/>
        <v>התחבורה</v>
      </c>
      <c r="H217" s="189">
        <f t="shared" si="321"/>
        <v>122</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160.55836672570746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804.25411383551102</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4620.5129979953599</v>
      </c>
      <c r="DL217" s="227" t="e">
        <f t="shared" si="311"/>
        <v>#REF!</v>
      </c>
      <c r="DM217" s="227" t="e">
        <f t="shared" si="312"/>
        <v>#REF!</v>
      </c>
      <c r="DN217" s="228" t="e">
        <f t="shared" si="267"/>
        <v>#REF!</v>
      </c>
      <c r="DO217" s="228">
        <f t="shared" si="313"/>
        <v>194.35242757490622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22</v>
      </c>
      <c r="G218" s="18" t="str">
        <f t="shared" si="320"/>
        <v>התחבורה</v>
      </c>
      <c r="H218" s="189">
        <f t="shared" si="321"/>
        <v>122</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160.55836672570746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804.25411383551102</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4620.5129979953599</v>
      </c>
      <c r="DL218" s="227" t="e">
        <f t="shared" si="311"/>
        <v>#REF!</v>
      </c>
      <c r="DM218" s="227" t="e">
        <f t="shared" si="312"/>
        <v>#REF!</v>
      </c>
      <c r="DN218" s="228" t="e">
        <f t="shared" si="267"/>
        <v>#REF!</v>
      </c>
      <c r="DO218" s="228">
        <f t="shared" si="313"/>
        <v>194.35242757490622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22</v>
      </c>
      <c r="G219" s="18" t="str">
        <f t="shared" si="320"/>
        <v>התחבורה</v>
      </c>
      <c r="H219" s="189">
        <f t="shared" si="321"/>
        <v>122</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160.55836672570746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804.25411383551102</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4620.5129979953599</v>
      </c>
      <c r="DL219" s="227" t="e">
        <f t="shared" si="311"/>
        <v>#REF!</v>
      </c>
      <c r="DM219" s="227" t="e">
        <f t="shared" si="312"/>
        <v>#REF!</v>
      </c>
      <c r="DN219" s="228" t="e">
        <f t="shared" si="267"/>
        <v>#REF!</v>
      </c>
      <c r="DO219" s="228">
        <f t="shared" si="313"/>
        <v>194.35242757490622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22</v>
      </c>
      <c r="G220" s="18" t="str">
        <f t="shared" si="320"/>
        <v>התחבורה</v>
      </c>
      <c r="H220" s="189">
        <f t="shared" si="321"/>
        <v>122</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160.55836672570746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804.25411383551102</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4620.5129979953599</v>
      </c>
      <c r="DL220" s="227" t="e">
        <f t="shared" si="311"/>
        <v>#REF!</v>
      </c>
      <c r="DM220" s="227" t="e">
        <f t="shared" si="312"/>
        <v>#REF!</v>
      </c>
      <c r="DN220" s="228" t="e">
        <f t="shared" si="267"/>
        <v>#REF!</v>
      </c>
      <c r="DO220" s="228">
        <f t="shared" si="313"/>
        <v>194.35242757490622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22</v>
      </c>
      <c r="G221" s="18" t="str">
        <f t="shared" si="320"/>
        <v>התחבורה</v>
      </c>
      <c r="H221" s="189">
        <f t="shared" si="321"/>
        <v>122</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160.55836672570746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804.25411383551102</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4620.5129979953599</v>
      </c>
      <c r="DL221" s="227" t="e">
        <f t="shared" si="311"/>
        <v>#REF!</v>
      </c>
      <c r="DM221" s="227" t="e">
        <f t="shared" si="312"/>
        <v>#REF!</v>
      </c>
      <c r="DN221" s="228" t="e">
        <f t="shared" si="267"/>
        <v>#REF!</v>
      </c>
      <c r="DO221" s="228">
        <f t="shared" si="313"/>
        <v>194.35242757490622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22</v>
      </c>
      <c r="G222" s="18" t="str">
        <f t="shared" si="320"/>
        <v>התחבורה</v>
      </c>
      <c r="H222" s="189">
        <f t="shared" si="321"/>
        <v>122</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160.55836672570746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804.25411383551102</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4620.5129979953599</v>
      </c>
      <c r="DL222" s="227" t="e">
        <f t="shared" si="311"/>
        <v>#REF!</v>
      </c>
      <c r="DM222" s="227" t="e">
        <f t="shared" si="312"/>
        <v>#REF!</v>
      </c>
      <c r="DN222" s="228" t="e">
        <f t="shared" si="267"/>
        <v>#REF!</v>
      </c>
      <c r="DO222" s="228">
        <f t="shared" si="313"/>
        <v>194.35242757490622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22</v>
      </c>
      <c r="G223" s="18" t="str">
        <f t="shared" si="320"/>
        <v>התחבורה</v>
      </c>
      <c r="H223" s="189">
        <f t="shared" si="321"/>
        <v>122</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160.55836672570746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804.25411383551102</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4620.5129979953599</v>
      </c>
      <c r="DL223" s="227" t="e">
        <f t="shared" si="311"/>
        <v>#REF!</v>
      </c>
      <c r="DM223" s="227" t="e">
        <f t="shared" si="312"/>
        <v>#REF!</v>
      </c>
      <c r="DN223" s="228" t="e">
        <f t="shared" si="267"/>
        <v>#REF!</v>
      </c>
      <c r="DO223" s="228">
        <f t="shared" si="313"/>
        <v>194.35242757490622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22</v>
      </c>
      <c r="G224" s="18" t="str">
        <f t="shared" si="320"/>
        <v>התחבורה</v>
      </c>
      <c r="H224" s="189">
        <f t="shared" si="321"/>
        <v>122</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160.55836672570746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804.25411383551102</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4620.5129979953599</v>
      </c>
      <c r="DL224" s="227" t="e">
        <f t="shared" si="311"/>
        <v>#REF!</v>
      </c>
      <c r="DM224" s="227" t="e">
        <f t="shared" si="312"/>
        <v>#REF!</v>
      </c>
      <c r="DN224" s="228" t="e">
        <f t="shared" si="267"/>
        <v>#REF!</v>
      </c>
      <c r="DO224" s="228">
        <f t="shared" si="313"/>
        <v>194.35242757490622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22</v>
      </c>
      <c r="G225" s="18" t="str">
        <f t="shared" si="320"/>
        <v>התחבורה</v>
      </c>
      <c r="H225" s="189">
        <f t="shared" si="321"/>
        <v>122</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160.55836672570746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804.25411383551102</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4620.5129979953599</v>
      </c>
      <c r="DL225" s="227" t="e">
        <f t="shared" si="311"/>
        <v>#REF!</v>
      </c>
      <c r="DM225" s="227" t="e">
        <f t="shared" si="312"/>
        <v>#REF!</v>
      </c>
      <c r="DN225" s="228" t="e">
        <f t="shared" si="267"/>
        <v>#REF!</v>
      </c>
      <c r="DO225" s="228">
        <f t="shared" si="313"/>
        <v>194.35242757490622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22</v>
      </c>
      <c r="G226" s="18" t="str">
        <f t="shared" si="320"/>
        <v>התחבורה</v>
      </c>
      <c r="H226" s="189">
        <f t="shared" si="321"/>
        <v>122</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160.55836672570746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804.25411383551102</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4620.5129979953599</v>
      </c>
      <c r="DL226" s="227" t="e">
        <f t="shared" si="311"/>
        <v>#REF!</v>
      </c>
      <c r="DM226" s="227" t="e">
        <f t="shared" si="312"/>
        <v>#REF!</v>
      </c>
      <c r="DN226" s="228" t="e">
        <f t="shared" si="267"/>
        <v>#REF!</v>
      </c>
      <c r="DO226" s="228">
        <f t="shared" si="313"/>
        <v>194.35242757490622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22</v>
      </c>
      <c r="F1" t="str">
        <f>VLOOKUP(E1,MISRAD!$A$5:$B$81,2,0)</f>
        <v>התחבורה</v>
      </c>
      <c r="G1">
        <f>VLOOKUP(E1,MISRAD!$A$5:$D$81,4,0)</f>
        <v>122</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2026-08-04T20:26:41Z</dcterms:modified>
  <cp:category/>
  <cp:contentStatus/>
</cp:coreProperties>
</file>