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45B3F7C3-BC08-4A9A-A1A1-3A733BFE9553}"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1" i="48" l="1"/>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AZ2" i="49" s="1"/>
  <c r="BK2" i="53"/>
  <c r="BJ2" i="49" s="1"/>
  <c r="BE2" i="53"/>
  <c r="BC2" i="49" s="1"/>
  <c r="BG2" i="53"/>
  <c r="BF2" i="49" s="1"/>
  <c r="BH2" i="53"/>
  <c r="BG2" i="49" s="1"/>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R2" i="49"/>
  <c r="DD7" i="30" s="1"/>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Q160" i="82"/>
  <c r="CC160" i="82"/>
  <c r="CC161" i="82" s="1"/>
  <c r="AB160" i="82"/>
  <c r="AB161" i="82" s="1"/>
  <c r="C160" i="82"/>
  <c r="AJ161" i="82"/>
  <c r="BF161" i="82"/>
  <c r="BZ161" i="82"/>
  <c r="O161" i="82"/>
  <c r="AF161" i="82"/>
  <c r="Z161" i="82"/>
  <c r="P161" i="82"/>
  <c r="CM161" i="82"/>
  <c r="G161" i="82"/>
  <c r="BD161" i="82"/>
  <c r="K161" i="82"/>
  <c r="L161" i="82"/>
  <c r="BG161" i="82"/>
  <c r="CE161" i="82"/>
  <c r="AH161" i="82"/>
  <c r="DF161" i="82"/>
  <c r="CK161" i="82"/>
  <c r="DM161" i="82"/>
  <c r="CR161" i="82"/>
  <c r="D161" i="82"/>
  <c r="M161" i="82"/>
  <c r="AL161" i="82"/>
  <c r="AC161" i="82"/>
  <c r="DL161" i="82"/>
  <c r="CZ161" i="82"/>
  <c r="CH161" i="82"/>
  <c r="Q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AG190" i="82" s="1"/>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CE190" i="82" l="1"/>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X202" i="82"/>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J201" i="82" l="1"/>
  <c r="CK201" i="82"/>
  <c r="CI201" i="82"/>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CI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D203" i="82" s="1"/>
  <c r="DM202" i="82"/>
  <c r="AD202" i="82"/>
  <c r="E202" i="82"/>
  <c r="AY202" i="82"/>
  <c r="AG202" i="82"/>
  <c r="AB202" i="82"/>
  <c r="J202" i="82"/>
  <c r="F202" i="82"/>
  <c r="F203" i="82" s="1"/>
  <c r="AR202" i="82"/>
  <c r="AE202" i="82"/>
  <c r="CO202" i="82"/>
  <c r="AA175" i="82"/>
  <c r="DM203" i="82" l="1"/>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11" i="30"/>
  <c r="BZ5" i="30" s="1"/>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BA3" i="30"/>
  <c r="AT172" i="82"/>
  <c r="DK171" i="82"/>
  <c r="DN171" i="82" s="1"/>
  <c r="BD4" i="30" l="1"/>
  <c r="BD3" i="30"/>
  <c r="BE3" i="30"/>
  <c r="BE4" i="30"/>
  <c r="BF4" i="30" s="1"/>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BS4" i="30"/>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W3" i="30"/>
  <c r="DC3" i="30"/>
  <c r="AT175" i="82"/>
  <c r="DK174" i="82"/>
  <c r="DN174" i="82" s="1"/>
  <c r="DH3" i="30"/>
  <c r="DL3" i="30"/>
  <c r="DO3" i="30"/>
  <c r="CX4" i="30" l="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c r="N4" i="48" l="1"/>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DI8" i="82"/>
  <c r="DI11" i="82" s="1"/>
  <c r="EC8" i="30"/>
  <c r="EC11" i="30" s="1"/>
  <c r="P6" i="63"/>
  <c r="Q4" i="63"/>
  <c r="EF11" i="30" l="1"/>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N14" i="48"/>
  <c r="J18" i="85"/>
  <c r="K18" i="85"/>
  <c r="M18" i="85" s="1"/>
  <c r="I18" i="85"/>
  <c r="G18" i="85"/>
  <c r="H18" i="85"/>
  <c r="F19" i="85"/>
  <c r="R21" i="81"/>
  <c r="O22" i="81"/>
  <c r="P21" i="81"/>
  <c r="Q21" i="81"/>
  <c r="S21" i="81"/>
  <c r="H15" i="81" l="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<sst xmlns="http://schemas.openxmlformats.org/spreadsheetml/2006/main" count="42621" uniqueCount="5798">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</sst>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168" fontId="0" fillId="53" borderId="0" xfId="2" applyNumberFormat="1" applyFont="1" applyFill="1" applyBorder="1" applyAlignment="1">
      <alignment wrapText="1"/>
    </xf>
    <xf numFmtId="0" fontId="1" fillId="0" borderId="66" xfId="72" applyBorder="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18" val="1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checked="Checked"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checked="Checked"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checked="Checked" fmlaLink="#REF!" lockText="1" noThreeD="1"/>
</file>

<file path=xl/ctrlProps/ctrlProp73.xml><?xml version="1.0" encoding="utf-8"?>
<formControlPr xmlns="http://schemas.microsoft.com/office/spreadsheetml/2009/9/main" objectType="CheckBox" fmlaLink="G65" lockText="1" noThreeD="1"/>
</file>

<file path=xl/ctrlProps/ctrlProp74.xml><?xml version="1.0" encoding="utf-8"?>
<formControlPr xmlns="http://schemas.microsoft.com/office/spreadsheetml/2009/9/main" objectType="CheckBox" fmlaLink="G66" lockText="1" noThreeD="1"/>
</file>

<file path=xl/ctrlProps/ctrlProp75.xml><?xml version="1.0" encoding="utf-8"?>
<formControlPr xmlns="http://schemas.microsoft.com/office/spreadsheetml/2009/9/main" objectType="CheckBox" fmlaLink="G67" lockText="1" noThreeD="1"/>
</file>

<file path=xl/ctrlProps/ctrlProp76.xml><?xml version="1.0" encoding="utf-8"?>
<formControlPr xmlns="http://schemas.microsoft.com/office/spreadsheetml/2009/9/main" objectType="CheckBox" fmlaLink="G68" lockText="1" noThreeD="1"/>
</file>

<file path=xl/ctrlProps/ctrlProp77.xml><?xml version="1.0" encoding="utf-8"?>
<formControlPr xmlns="http://schemas.microsoft.com/office/spreadsheetml/2009/9/main" objectType="CheckBox" fmlaLink="G69" lockText="1" noThreeD="1"/>
</file>

<file path=xl/ctrlProps/ctrlProp78.xml><?xml version="1.0" encoding="utf-8"?>
<formControlPr xmlns="http://schemas.microsoft.com/office/spreadsheetml/2009/9/main" objectType="CheckBox" fmlaLink="G70" lockText="1" noThreeD="1"/>
</file>

<file path=xl/ctrlProps/ctrlProp79.xml><?xml version="1.0" encoding="utf-8"?>
<formControlPr xmlns="http://schemas.microsoft.com/office/spreadsheetml/2009/9/main" objectType="CheckBox" fmlaLink="G71" lockText="1" noThreeD="1"/>
</file>

<file path=xl/ctrlProps/ctrlProp80.xml><?xml version="1.0" encoding="utf-8"?>
<formControlPr xmlns="http://schemas.microsoft.com/office/spreadsheetml/2009/9/main" objectType="CheckBox" fmlaLink="G72" lockText="1" noThreeD="1"/>
</file>

<file path=xl/ctrlProps/ctrlProp81.xml><?xml version="1.0" encoding="utf-8"?>
<formControlPr xmlns="http://schemas.microsoft.com/office/spreadsheetml/2009/9/main" objectType="CheckBox" fmlaLink="G73" lockText="1" noThreeD="1"/>
</file>

<file path=xl/ctrlProps/ctrlProp82.xml><?xml version="1.0" encoding="utf-8"?>
<formControlPr xmlns="http://schemas.microsoft.com/office/spreadsheetml/2009/9/main" objectType="CheckBox" fmlaLink="G74" lockText="1" noThreeD="1"/>
</file>

<file path=xl/ctrlProps/ctrlProp83.xml><?xml version="1.0" encoding="utf-8"?>
<formControlPr xmlns="http://schemas.microsoft.com/office/spreadsheetml/2009/9/main" objectType="CheckBox" fmlaLink="G75" lockText="1" noThreeD="1"/>
</file>

<file path=xl/ctrlProps/ctrlProp84.xml><?xml version="1.0" encoding="utf-8"?>
<formControlPr xmlns="http://schemas.microsoft.com/office/spreadsheetml/2009/9/main" objectType="CheckBox" fmlaLink="G76" lockText="1" noThreeD="1"/>
</file>

<file path=xl/ctrlProps/ctrlProp85.xml><?xml version="1.0" encoding="utf-8"?>
<formControlPr xmlns="http://schemas.microsoft.com/office/spreadsheetml/2009/9/main" objectType="CheckBox" fmlaLink="G77" lockText="1" noThreeD="1"/>
</file>

<file path=xl/ctrlProps/ctrlProp86.xml><?xml version="1.0" encoding="utf-8"?>
<formControlPr xmlns="http://schemas.microsoft.com/office/spreadsheetml/2009/9/main" objectType="CheckBox" fmlaLink="G78" lockText="1" noThreeD="1"/>
</file>

<file path=xl/ctrlProps/ctrlProp87.xml><?xml version="1.0" encoding="utf-8"?>
<formControlPr xmlns="http://schemas.microsoft.com/office/spreadsheetml/2009/9/main" objectType="CheckBox" fmlaLink="G79" lockText="1" noThreeD="1"/>
</file>

<file path=xl/ctrlProps/ctrlProp88.xml><?xml version="1.0" encoding="utf-8"?>
<formControlPr xmlns="http://schemas.microsoft.com/office/spreadsheetml/2009/9/main" objectType="CheckBox" fmlaLink="G80" lockText="1" noThreeD="1"/>
</file>

<file path=xl/ctrlProps/ctrlProp89.xml><?xml version="1.0" encoding="utf-8"?>
<formControlPr xmlns="http://schemas.microsoft.com/office/spreadsheetml/2009/9/main" objectType="CheckBox" fmlaLink="G81" lockText="1" noThreeD="1"/>
</file>

<file path=xl/ctrlProps/ctrlProp90.xml><?xml version="1.0" encoding="utf-8"?>
<formControlPr xmlns="http://schemas.microsoft.com/office/spreadsheetml/2009/9/main" objectType="CheckBox" fmlaLink="G82" lockText="1" noThreeD="1"/>
</file>

<file path=xl/ctrlProps/ctrlProp91.xml><?xml version="1.0" encoding="utf-8"?>
<formControlPr xmlns="http://schemas.microsoft.com/office/spreadsheetml/2009/9/main" objectType="CheckBox" fmlaLink="G83" lockText="1" noThreeD="1"/>
</file>

<file path=xl/ctrlProps/ctrlProp92.xml><?xml version="1.0" encoding="utf-8"?>
<formControlPr xmlns="http://schemas.microsoft.com/office/spreadsheetml/2009/9/main" objectType="CheckBox" fmlaLink="G84" lockText="1" noThreeD="1"/>
</file>

<file path=xl/ctrlProps/ctrlProp93.xml><?xml version="1.0" encoding="utf-8"?>
<formControlPr xmlns="http://schemas.microsoft.com/office/spreadsheetml/2009/9/main" objectType="CheckBox" fmlaLink="G85" lockText="1" noThreeD="1"/>
</file>

<file path=xl/ctrlProps/ctrlProp94.xml><?xml version="1.0" encoding="utf-8"?>
<formControlPr xmlns="http://schemas.microsoft.com/office/spreadsheetml/2009/9/main" objectType="CheckBox" fmlaLink="G86" lockText="1" noThreeD="1"/>
</file>

<file path=xl/ctrlProps/ctrlProp95.xml><?xml version="1.0" encoding="utf-8"?>
<formControlPr xmlns="http://schemas.microsoft.com/office/spreadsheetml/2009/9/main" objectType="CheckBox" fmlaLink="G87" lockText="1" noThreeD="1"/>
</file>

<file path=xl/ctrlProps/ctrlProp96.xml><?xml version="1.0" encoding="utf-8"?>
<formControlPr xmlns="http://schemas.microsoft.com/office/spreadsheetml/2009/9/main" objectType="CheckBox" fmlaLink="G88" lockText="1" noThreeD="1"/>
</file>

<file path=xl/ctrlProps/ctrlProp97.xml><?xml version="1.0" encoding="utf-8"?>
<formControlPr xmlns="http://schemas.microsoft.com/office/spreadsheetml/2009/9/main" objectType="CheckBox" fmlaLink="G89" lockText="1" noThreeD="1"/>
</file>

<file path=xl/ctrlProps/ctrlProp98.xml><?xml version="1.0" encoding="utf-8"?>
<formControlPr xmlns="http://schemas.microsoft.com/office/spreadsheetml/2009/9/main" objectType="CheckBox" fmlaLink="G90" lockText="1" noThreeD="1"/>
</file>

<file path=xl/ctrlProps/ctrlProp99.xml><?xml version="1.0" encoding="utf-8"?>
<formControlPr xmlns="http://schemas.microsoft.com/office/spreadsheetml/2009/9/main" objectType="CheckBox" fmlaLink="G91" lockText="1" noThreeD="1"/>
</file>

<file path=xl/ctrlProps/ctrlProp100.xml><?xml version="1.0" encoding="utf-8"?>
<formControlPr xmlns="http://schemas.microsoft.com/office/spreadsheetml/2009/9/main" objectType="CheckBox" fmlaLink="G92" lockText="1" noThreeD="1"/>
</file>

<file path=xl/ctrlProps/ctrlProp101.xml><?xml version="1.0" encoding="utf-8"?>
<formControlPr xmlns="http://schemas.microsoft.com/office/spreadsheetml/2009/9/main" objectType="CheckBox" fmlaLink="G93" lockText="1" noThreeD="1"/>
</file>

<file path=xl/ctrlProps/ctrlProp102.xml><?xml version="1.0" encoding="utf-8"?>
<formControlPr xmlns="http://schemas.microsoft.com/office/spreadsheetml/2009/9/main" objectType="CheckBox" fmlaLink="G94" lockText="1" noThreeD="1"/>
</file>

<file path=xl/ctrlProps/ctrlProp103.xml><?xml version="1.0" encoding="utf-8"?>
<formControlPr xmlns="http://schemas.microsoft.com/office/spreadsheetml/2009/9/main" objectType="CheckBox" fmlaLink="G95" lockText="1" noThreeD="1"/>
</file>

<file path=xl/ctrlProps/ctrlProp104.xml><?xml version="1.0" encoding="utf-8"?>
<formControlPr xmlns="http://schemas.microsoft.com/office/spreadsheetml/2009/9/main" objectType="CheckBox" fmlaLink="G96" lockText="1" noThreeD="1"/>
</file>

<file path=xl/ctrlProps/ctrlProp105.xml><?xml version="1.0" encoding="utf-8"?>
<formControlPr xmlns="http://schemas.microsoft.com/office/spreadsheetml/2009/9/main" objectType="CheckBox" fmlaLink="G97" lockText="1" noThreeD="1"/>
</file>

<file path=xl/ctrlProps/ctrlProp106.xml><?xml version="1.0" encoding="utf-8"?>
<formControlPr xmlns="http://schemas.microsoft.com/office/spreadsheetml/2009/9/main" objectType="CheckBox" fmlaLink="G98" lockText="1" noThreeD="1"/>
</file>

<file path=xl/ctrlProps/ctrlProp107.xml><?xml version="1.0" encoding="utf-8"?>
<formControlPr xmlns="http://schemas.microsoft.com/office/spreadsheetml/2009/9/main" objectType="CheckBox" fmlaLink="G99" lockText="1" noThreeD="1"/>
</file>

<file path=xl/ctrlProps/ctrlProp108.xml><?xml version="1.0" encoding="utf-8"?>
<formControlPr xmlns="http://schemas.microsoft.com/office/spreadsheetml/2009/9/main" objectType="CheckBox" fmlaLink="G100" lockText="1" noThreeD="1"/>
</file>

<file path=xl/ctrlProps/ctrlProp109.xml><?xml version="1.0" encoding="utf-8"?>
<formControlPr xmlns="http://schemas.microsoft.com/office/spreadsheetml/2009/9/main" objectType="CheckBox" fmlaLink="G101" lockText="1" noThreeD="1"/>
</file>

<file path=xl/ctrlProps/ctrlProp110.xml><?xml version="1.0" encoding="utf-8"?>
<formControlPr xmlns="http://schemas.microsoft.com/office/spreadsheetml/2009/9/main" objectType="CheckBox" fmlaLink="G102" lockText="1" noThreeD="1"/>
</file>

<file path=xl/ctrlProps/ctrlProp111.xml><?xml version="1.0" encoding="utf-8"?>
<formControlPr xmlns="http://schemas.microsoft.com/office/spreadsheetml/2009/9/main" objectType="CheckBox" fmlaLink="G10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0807" name="chk_5" hidden="1">
              <a:extLst>
                <a:ext uri="{63B3BB69-23CF-44E3-9099-C40C66FF867C}">
                  <a14:compatExt spid="_x0000_s410807"/>
                </a:ext>
                <a:ext uri="{FF2B5EF4-FFF2-40B4-BE49-F238E27FC236}">
                  <a16:creationId xmlns:a16="http://schemas.microsoft.com/office/drawing/2014/main" id="{FC42ABA6-B04E-24D2-01A3-4D06D7299D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0808" name="chk_6" hidden="1">
              <a:extLst>
                <a:ext uri="{63B3BB69-23CF-44E3-9099-C40C66FF867C}">
                  <a14:compatExt spid="_x0000_s410808"/>
                </a:ext>
                <a:ext uri="{FF2B5EF4-FFF2-40B4-BE49-F238E27FC236}">
                  <a16:creationId xmlns:a16="http://schemas.microsoft.com/office/drawing/2014/main" id="{0591EAF6-485B-FEBD-8597-8A330BC40D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0809" name="chk_7" hidden="1">
              <a:extLst>
                <a:ext uri="{63B3BB69-23CF-44E3-9099-C40C66FF867C}">
                  <a14:compatExt spid="_x0000_s410809"/>
                </a:ext>
                <a:ext uri="{FF2B5EF4-FFF2-40B4-BE49-F238E27FC236}">
                  <a16:creationId xmlns:a16="http://schemas.microsoft.com/office/drawing/2014/main" id="{807AAB1E-6AFD-1CFA-5DC0-4C2640AB30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0810" name="chk_8" hidden="1">
              <a:extLst>
                <a:ext uri="{63B3BB69-23CF-44E3-9099-C40C66FF867C}">
                  <a14:compatExt spid="_x0000_s410810"/>
                </a:ext>
                <a:ext uri="{FF2B5EF4-FFF2-40B4-BE49-F238E27FC236}">
                  <a16:creationId xmlns:a16="http://schemas.microsoft.com/office/drawing/2014/main" id="{4F18CD79-AFA2-F9DD-13F3-7D3030B17A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0811" name="chk_9" hidden="1">
              <a:extLst>
                <a:ext uri="{63B3BB69-23CF-44E3-9099-C40C66FF867C}">
                  <a14:compatExt spid="_x0000_s410811"/>
                </a:ext>
                <a:ext uri="{FF2B5EF4-FFF2-40B4-BE49-F238E27FC236}">
                  <a16:creationId xmlns:a16="http://schemas.microsoft.com/office/drawing/2014/main" id="{FB8597CC-7802-C1CB-B843-E6A0E38166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0812" name="chk_10" hidden="1">
              <a:extLst>
                <a:ext uri="{63B3BB69-23CF-44E3-9099-C40C66FF867C}">
                  <a14:compatExt spid="_x0000_s410812"/>
                </a:ext>
                <a:ext uri="{FF2B5EF4-FFF2-40B4-BE49-F238E27FC236}">
                  <a16:creationId xmlns:a16="http://schemas.microsoft.com/office/drawing/2014/main" id="{A8C1DC19-FB38-BF52-F063-1A62E47C2C4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0813" name="chk_11" hidden="1">
              <a:extLst>
                <a:ext uri="{63B3BB69-23CF-44E3-9099-C40C66FF867C}">
                  <a14:compatExt spid="_x0000_s410813"/>
                </a:ext>
                <a:ext uri="{FF2B5EF4-FFF2-40B4-BE49-F238E27FC236}">
                  <a16:creationId xmlns:a16="http://schemas.microsoft.com/office/drawing/2014/main" id="{7D50E10B-526C-C513-72E3-5463394DF9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0814" name="chk_12" hidden="1">
              <a:extLst>
                <a:ext uri="{63B3BB69-23CF-44E3-9099-C40C66FF867C}">
                  <a14:compatExt spid="_x0000_s410814"/>
                </a:ext>
                <a:ext uri="{FF2B5EF4-FFF2-40B4-BE49-F238E27FC236}">
                  <a16:creationId xmlns:a16="http://schemas.microsoft.com/office/drawing/2014/main" id="{D1FF7A58-79BB-1DE8-B691-C09D72338A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0815" name="chk_13" hidden="1">
              <a:extLst>
                <a:ext uri="{63B3BB69-23CF-44E3-9099-C40C66FF867C}">
                  <a14:compatExt spid="_x0000_s410815"/>
                </a:ext>
                <a:ext uri="{FF2B5EF4-FFF2-40B4-BE49-F238E27FC236}">
                  <a16:creationId xmlns:a16="http://schemas.microsoft.com/office/drawing/2014/main" id="{3F67AAD1-A754-5597-AA52-C8333B6CE0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0816" name="chk_14" hidden="1">
              <a:extLst>
                <a:ext uri="{63B3BB69-23CF-44E3-9099-C40C66FF867C}">
                  <a14:compatExt spid="_x0000_s410816"/>
                </a:ext>
                <a:ext uri="{FF2B5EF4-FFF2-40B4-BE49-F238E27FC236}">
                  <a16:creationId xmlns:a16="http://schemas.microsoft.com/office/drawing/2014/main" id="{AF031D9C-D841-0720-AE5E-8DB909A585F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0817" name="chk_15" hidden="1">
              <a:extLst>
                <a:ext uri="{63B3BB69-23CF-44E3-9099-C40C66FF867C}">
                  <a14:compatExt spid="_x0000_s410817"/>
                </a:ext>
                <a:ext uri="{FF2B5EF4-FFF2-40B4-BE49-F238E27FC236}">
                  <a16:creationId xmlns:a16="http://schemas.microsoft.com/office/drawing/2014/main" id="{70AD8CC1-8FA0-D703-A339-85CB7027FE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0818" name="chk_16" hidden="1">
              <a:extLst>
                <a:ext uri="{63B3BB69-23CF-44E3-9099-C40C66FF867C}">
                  <a14:compatExt spid="_x0000_s410818"/>
                </a:ext>
                <a:ext uri="{FF2B5EF4-FFF2-40B4-BE49-F238E27FC236}">
                  <a16:creationId xmlns:a16="http://schemas.microsoft.com/office/drawing/2014/main" id="{AD0F33AB-3B1C-163E-915E-9C16C4B8FF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0819" name="chk_17" hidden="1">
              <a:extLst>
                <a:ext uri="{63B3BB69-23CF-44E3-9099-C40C66FF867C}">
                  <a14:compatExt spid="_x0000_s410819"/>
                </a:ext>
                <a:ext uri="{FF2B5EF4-FFF2-40B4-BE49-F238E27FC236}">
                  <a16:creationId xmlns:a16="http://schemas.microsoft.com/office/drawing/2014/main" id="{5E5B3F66-EB3A-04E2-6ED8-36676BF2C4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0820" name="chk_18" hidden="1">
              <a:extLst>
                <a:ext uri="{63B3BB69-23CF-44E3-9099-C40C66FF867C}">
                  <a14:compatExt spid="_x0000_s410820"/>
                </a:ext>
                <a:ext uri="{FF2B5EF4-FFF2-40B4-BE49-F238E27FC236}">
                  <a16:creationId xmlns:a16="http://schemas.microsoft.com/office/drawing/2014/main" id="{83D764CA-D063-14C5-4852-16A0608718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0821" name="chk_19" hidden="1">
              <a:extLst>
                <a:ext uri="{63B3BB69-23CF-44E3-9099-C40C66FF867C}">
                  <a14:compatExt spid="_x0000_s410821"/>
                </a:ext>
                <a:ext uri="{FF2B5EF4-FFF2-40B4-BE49-F238E27FC236}">
                  <a16:creationId xmlns:a16="http://schemas.microsoft.com/office/drawing/2014/main" id="{E8789FE2-EA5E-575F-9771-022E45833E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0822" name="chk_20" hidden="1">
              <a:extLst>
                <a:ext uri="{63B3BB69-23CF-44E3-9099-C40C66FF867C}">
                  <a14:compatExt spid="_x0000_s410822"/>
                </a:ext>
                <a:ext uri="{FF2B5EF4-FFF2-40B4-BE49-F238E27FC236}">
                  <a16:creationId xmlns:a16="http://schemas.microsoft.com/office/drawing/2014/main" id="{0C235A36-8684-DECB-F4FE-02598A5F39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0823" name="chk_21" hidden="1">
              <a:extLst>
                <a:ext uri="{63B3BB69-23CF-44E3-9099-C40C66FF867C}">
                  <a14:compatExt spid="_x0000_s410823"/>
                </a:ext>
                <a:ext uri="{FF2B5EF4-FFF2-40B4-BE49-F238E27FC236}">
                  <a16:creationId xmlns:a16="http://schemas.microsoft.com/office/drawing/2014/main" id="{101F9250-58AC-48CC-903D-16BED866F6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0824" name="chk_22" hidden="1">
              <a:extLst>
                <a:ext uri="{63B3BB69-23CF-44E3-9099-C40C66FF867C}">
                  <a14:compatExt spid="_x0000_s410824"/>
                </a:ext>
                <a:ext uri="{FF2B5EF4-FFF2-40B4-BE49-F238E27FC236}">
                  <a16:creationId xmlns:a16="http://schemas.microsoft.com/office/drawing/2014/main" id="{1117787C-640A-6DB4-9CCE-69DC752BDC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0825" name="chk_23" hidden="1">
              <a:extLst>
                <a:ext uri="{63B3BB69-23CF-44E3-9099-C40C66FF867C}">
                  <a14:compatExt spid="_x0000_s410825"/>
                </a:ext>
                <a:ext uri="{FF2B5EF4-FFF2-40B4-BE49-F238E27FC236}">
                  <a16:creationId xmlns:a16="http://schemas.microsoft.com/office/drawing/2014/main" id="{811B71B3-2EF6-36E2-9DCF-F48D73D619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0826" name="chk_24" hidden="1">
              <a:extLst>
                <a:ext uri="{63B3BB69-23CF-44E3-9099-C40C66FF867C}">
                  <a14:compatExt spid="_x0000_s410826"/>
                </a:ext>
                <a:ext uri="{FF2B5EF4-FFF2-40B4-BE49-F238E27FC236}">
                  <a16:creationId xmlns:a16="http://schemas.microsoft.com/office/drawing/2014/main" id="{8AEB5782-B19C-D90B-7125-EC2A83897D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0827" name="chk_25" hidden="1">
              <a:extLst>
                <a:ext uri="{63B3BB69-23CF-44E3-9099-C40C66FF867C}">
                  <a14:compatExt spid="_x0000_s410827"/>
                </a:ext>
                <a:ext uri="{FF2B5EF4-FFF2-40B4-BE49-F238E27FC236}">
                  <a16:creationId xmlns:a16="http://schemas.microsoft.com/office/drawing/2014/main" id="{98AD6947-D8D8-5725-1497-A4B2709414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0828" name="chk_26" hidden="1">
              <a:extLst>
                <a:ext uri="{63B3BB69-23CF-44E3-9099-C40C66FF867C}">
                  <a14:compatExt spid="_x0000_s410828"/>
                </a:ext>
                <a:ext uri="{FF2B5EF4-FFF2-40B4-BE49-F238E27FC236}">
                  <a16:creationId xmlns:a16="http://schemas.microsoft.com/office/drawing/2014/main" id="{5527DBCF-0B2D-979E-AAA9-F28B73A5A9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0829" name="chk_27" hidden="1">
              <a:extLst>
                <a:ext uri="{63B3BB69-23CF-44E3-9099-C40C66FF867C}">
                  <a14:compatExt spid="_x0000_s410829"/>
                </a:ext>
                <a:ext uri="{FF2B5EF4-FFF2-40B4-BE49-F238E27FC236}">
                  <a16:creationId xmlns:a16="http://schemas.microsoft.com/office/drawing/2014/main" id="{5CEABF3F-A9B4-33EE-EED8-DABD84D328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0830" name="chk_28" hidden="1">
              <a:extLst>
                <a:ext uri="{63B3BB69-23CF-44E3-9099-C40C66FF867C}">
                  <a14:compatExt spid="_x0000_s410830"/>
                </a:ext>
                <a:ext uri="{FF2B5EF4-FFF2-40B4-BE49-F238E27FC236}">
                  <a16:creationId xmlns:a16="http://schemas.microsoft.com/office/drawing/2014/main" id="{C6932EC4-DD25-5AD8-9BFF-1020C1A798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0831" name="chk_29" hidden="1">
              <a:extLst>
                <a:ext uri="{63B3BB69-23CF-44E3-9099-C40C66FF867C}">
                  <a14:compatExt spid="_x0000_s410831"/>
                </a:ext>
                <a:ext uri="{FF2B5EF4-FFF2-40B4-BE49-F238E27FC236}">
                  <a16:creationId xmlns:a16="http://schemas.microsoft.com/office/drawing/2014/main" id="{4F8F7C1B-C2F6-D5C5-4B36-BDFE04DF87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0832" name="chk_30" hidden="1">
              <a:extLst>
                <a:ext uri="{63B3BB69-23CF-44E3-9099-C40C66FF867C}">
                  <a14:compatExt spid="_x0000_s410832"/>
                </a:ext>
                <a:ext uri="{FF2B5EF4-FFF2-40B4-BE49-F238E27FC236}">
                  <a16:creationId xmlns:a16="http://schemas.microsoft.com/office/drawing/2014/main" id="{B194D5EA-B30C-9513-90CD-CBD195780B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0833" name="chk_31" hidden="1">
              <a:extLst>
                <a:ext uri="{63B3BB69-23CF-44E3-9099-C40C66FF867C}">
                  <a14:compatExt spid="_x0000_s410833"/>
                </a:ext>
                <a:ext uri="{FF2B5EF4-FFF2-40B4-BE49-F238E27FC236}">
                  <a16:creationId xmlns:a16="http://schemas.microsoft.com/office/drawing/2014/main" id="{6D795E33-39FF-8B4D-1F3C-44021AF7BE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0834" name="chk_32" hidden="1">
              <a:extLst>
                <a:ext uri="{63B3BB69-23CF-44E3-9099-C40C66FF867C}">
                  <a14:compatExt spid="_x0000_s410834"/>
                </a:ext>
                <a:ext uri="{FF2B5EF4-FFF2-40B4-BE49-F238E27FC236}">
                  <a16:creationId xmlns:a16="http://schemas.microsoft.com/office/drawing/2014/main" id="{17FB43AA-96A2-0DE4-58F6-C4B19D06F3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0835" name="chk_33" hidden="1">
              <a:extLst>
                <a:ext uri="{63B3BB69-23CF-44E3-9099-C40C66FF867C}">
                  <a14:compatExt spid="_x0000_s410835"/>
                </a:ext>
                <a:ext uri="{FF2B5EF4-FFF2-40B4-BE49-F238E27FC236}">
                  <a16:creationId xmlns:a16="http://schemas.microsoft.com/office/drawing/2014/main" id="{E707982D-3131-11D6-45F0-2F140DD8810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0836" name="chk_34" hidden="1">
              <a:extLst>
                <a:ext uri="{63B3BB69-23CF-44E3-9099-C40C66FF867C}">
                  <a14:compatExt spid="_x0000_s410836"/>
                </a:ext>
                <a:ext uri="{FF2B5EF4-FFF2-40B4-BE49-F238E27FC236}">
                  <a16:creationId xmlns:a16="http://schemas.microsoft.com/office/drawing/2014/main" id="{9E0BBF8B-6798-5BD1-5EF6-681040A211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0837" name="chk_35" hidden="1">
              <a:extLst>
                <a:ext uri="{63B3BB69-23CF-44E3-9099-C40C66FF867C}">
                  <a14:compatExt spid="_x0000_s410837"/>
                </a:ext>
                <a:ext uri="{FF2B5EF4-FFF2-40B4-BE49-F238E27FC236}">
                  <a16:creationId xmlns:a16="http://schemas.microsoft.com/office/drawing/2014/main" id="{6C17AEEE-E09D-6493-1542-5FC77AF2C61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0838" name="chk_36" hidden="1">
              <a:extLst>
                <a:ext uri="{63B3BB69-23CF-44E3-9099-C40C66FF867C}">
                  <a14:compatExt spid="_x0000_s410838"/>
                </a:ext>
                <a:ext uri="{FF2B5EF4-FFF2-40B4-BE49-F238E27FC236}">
                  <a16:creationId xmlns:a16="http://schemas.microsoft.com/office/drawing/2014/main" id="{A84B8A32-7CB9-569A-DB98-56F9A5BB4A7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0839" name="chk_37" hidden="1">
              <a:extLst>
                <a:ext uri="{63B3BB69-23CF-44E3-9099-C40C66FF867C}">
                  <a14:compatExt spid="_x0000_s410839"/>
                </a:ext>
                <a:ext uri="{FF2B5EF4-FFF2-40B4-BE49-F238E27FC236}">
                  <a16:creationId xmlns:a16="http://schemas.microsoft.com/office/drawing/2014/main" id="{B9CB0099-52C1-E939-B34C-2D21BD4FDF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0840" name="chk_38" hidden="1">
              <a:extLst>
                <a:ext uri="{63B3BB69-23CF-44E3-9099-C40C66FF867C}">
                  <a14:compatExt spid="_x0000_s410840"/>
                </a:ext>
                <a:ext uri="{FF2B5EF4-FFF2-40B4-BE49-F238E27FC236}">
                  <a16:creationId xmlns:a16="http://schemas.microsoft.com/office/drawing/2014/main" id="{9E55ACC0-6563-3234-E1BF-0C5C894072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0841" name="chk_39" hidden="1">
              <a:extLst>
                <a:ext uri="{63B3BB69-23CF-44E3-9099-C40C66FF867C}">
                  <a14:compatExt spid="_x0000_s410841"/>
                </a:ext>
                <a:ext uri="{FF2B5EF4-FFF2-40B4-BE49-F238E27FC236}">
                  <a16:creationId xmlns:a16="http://schemas.microsoft.com/office/drawing/2014/main" id="{D77EEC87-EA82-AE2F-A5A2-1040B0AFC7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0842" name="chk_40" hidden="1">
              <a:extLst>
                <a:ext uri="{63B3BB69-23CF-44E3-9099-C40C66FF867C}">
                  <a14:compatExt spid="_x0000_s410842"/>
                </a:ext>
                <a:ext uri="{FF2B5EF4-FFF2-40B4-BE49-F238E27FC236}">
                  <a16:creationId xmlns:a16="http://schemas.microsoft.com/office/drawing/2014/main" id="{3B1FB63F-86C1-F3D9-8D38-AF1699DF65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0843" name="chk_41" hidden="1">
              <a:extLst>
                <a:ext uri="{63B3BB69-23CF-44E3-9099-C40C66FF867C}">
                  <a14:compatExt spid="_x0000_s410843"/>
                </a:ext>
                <a:ext uri="{FF2B5EF4-FFF2-40B4-BE49-F238E27FC236}">
                  <a16:creationId xmlns:a16="http://schemas.microsoft.com/office/drawing/2014/main" id="{938AE4C5-31C7-5F28-468F-9C6AC76873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0844" name="chk_42" hidden="1">
              <a:extLst>
                <a:ext uri="{63B3BB69-23CF-44E3-9099-C40C66FF867C}">
                  <a14:compatExt spid="_x0000_s410844"/>
                </a:ext>
                <a:ext uri="{FF2B5EF4-FFF2-40B4-BE49-F238E27FC236}">
                  <a16:creationId xmlns:a16="http://schemas.microsoft.com/office/drawing/2014/main" id="{67762BC6-C1D4-879B-ED7D-3E4C208D6F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0845" name="chk_43" hidden="1">
              <a:extLst>
                <a:ext uri="{63B3BB69-23CF-44E3-9099-C40C66FF867C}">
                  <a14:compatExt spid="_x0000_s410845"/>
                </a:ext>
                <a:ext uri="{FF2B5EF4-FFF2-40B4-BE49-F238E27FC236}">
                  <a16:creationId xmlns:a16="http://schemas.microsoft.com/office/drawing/2014/main" id="{1201DE44-9C62-238E-20AF-F35A79C2AE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0846" name="chk_44" hidden="1">
              <a:extLst>
                <a:ext uri="{63B3BB69-23CF-44E3-9099-C40C66FF867C}">
                  <a14:compatExt spid="_x0000_s410846"/>
                </a:ext>
                <a:ext uri="{FF2B5EF4-FFF2-40B4-BE49-F238E27FC236}">
                  <a16:creationId xmlns:a16="http://schemas.microsoft.com/office/drawing/2014/main" id="{8CBC9A34-E3E6-A524-55BE-A27D76C19A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0847" name="chk_45" hidden="1">
              <a:extLst>
                <a:ext uri="{63B3BB69-23CF-44E3-9099-C40C66FF867C}">
                  <a14:compatExt spid="_x0000_s410847"/>
                </a:ext>
                <a:ext uri="{FF2B5EF4-FFF2-40B4-BE49-F238E27FC236}">
                  <a16:creationId xmlns:a16="http://schemas.microsoft.com/office/drawing/2014/main" id="{BD4AC2AB-8A6B-6FC9-0CD3-662E2B0A00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0848" name="chk_46" hidden="1">
              <a:extLst>
                <a:ext uri="{63B3BB69-23CF-44E3-9099-C40C66FF867C}">
                  <a14:compatExt spid="_x0000_s410848"/>
                </a:ext>
                <a:ext uri="{FF2B5EF4-FFF2-40B4-BE49-F238E27FC236}">
                  <a16:creationId xmlns:a16="http://schemas.microsoft.com/office/drawing/2014/main" id="{44183E47-361E-C3E2-7263-7A125A458C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0849" name="chk_47" hidden="1">
              <a:extLst>
                <a:ext uri="{63B3BB69-23CF-44E3-9099-C40C66FF867C}">
                  <a14:compatExt spid="_x0000_s410849"/>
                </a:ext>
                <a:ext uri="{FF2B5EF4-FFF2-40B4-BE49-F238E27FC236}">
                  <a16:creationId xmlns:a16="http://schemas.microsoft.com/office/drawing/2014/main" id="{02B28DE0-C566-4CF6-4C98-DE926B8D46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0850" name="chk_48" hidden="1">
              <a:extLst>
                <a:ext uri="{63B3BB69-23CF-44E3-9099-C40C66FF867C}">
                  <a14:compatExt spid="_x0000_s410850"/>
                </a:ext>
                <a:ext uri="{FF2B5EF4-FFF2-40B4-BE49-F238E27FC236}">
                  <a16:creationId xmlns:a16="http://schemas.microsoft.com/office/drawing/2014/main" id="{20A0265D-2539-2589-A1DA-4FC0097F316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0851" name="chk_49" hidden="1">
              <a:extLst>
                <a:ext uri="{63B3BB69-23CF-44E3-9099-C40C66FF867C}">
                  <a14:compatExt spid="_x0000_s410851"/>
                </a:ext>
                <a:ext uri="{FF2B5EF4-FFF2-40B4-BE49-F238E27FC236}">
                  <a16:creationId xmlns:a16="http://schemas.microsoft.com/office/drawing/2014/main" id="{A89ACC3E-C9E4-A520-5169-79DEDC6EC9B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0852" name="chk_50" hidden="1">
              <a:extLst>
                <a:ext uri="{63B3BB69-23CF-44E3-9099-C40C66FF867C}">
                  <a14:compatExt spid="_x0000_s410852"/>
                </a:ext>
                <a:ext uri="{FF2B5EF4-FFF2-40B4-BE49-F238E27FC236}">
                  <a16:creationId xmlns:a16="http://schemas.microsoft.com/office/drawing/2014/main" id="{87A67452-1B65-4871-F86A-E4F989D3C3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0853" name="chk_51" hidden="1">
              <a:extLst>
                <a:ext uri="{63B3BB69-23CF-44E3-9099-C40C66FF867C}">
                  <a14:compatExt spid="_x0000_s410853"/>
                </a:ext>
                <a:ext uri="{FF2B5EF4-FFF2-40B4-BE49-F238E27FC236}">
                  <a16:creationId xmlns:a16="http://schemas.microsoft.com/office/drawing/2014/main" id="{17ADE791-6D4E-975F-DDF9-3A677C83B6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0854" name="chk_52" hidden="1">
              <a:extLst>
                <a:ext uri="{63B3BB69-23CF-44E3-9099-C40C66FF867C}">
                  <a14:compatExt spid="_x0000_s410854"/>
                </a:ext>
                <a:ext uri="{FF2B5EF4-FFF2-40B4-BE49-F238E27FC236}">
                  <a16:creationId xmlns:a16="http://schemas.microsoft.com/office/drawing/2014/main" id="{26625BDB-903B-D5CD-87EE-3FEFDA970E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0855" name="chk_53" hidden="1">
              <a:extLst>
                <a:ext uri="{63B3BB69-23CF-44E3-9099-C40C66FF867C}">
                  <a14:compatExt spid="_x0000_s410855"/>
                </a:ext>
                <a:ext uri="{FF2B5EF4-FFF2-40B4-BE49-F238E27FC236}">
                  <a16:creationId xmlns:a16="http://schemas.microsoft.com/office/drawing/2014/main" id="{0F8B7415-0075-9937-D01B-B7EEB16D4A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0856" name="chk_54" hidden="1">
              <a:extLst>
                <a:ext uri="{63B3BB69-23CF-44E3-9099-C40C66FF867C}">
                  <a14:compatExt spid="_x0000_s410856"/>
                </a:ext>
                <a:ext uri="{FF2B5EF4-FFF2-40B4-BE49-F238E27FC236}">
                  <a16:creationId xmlns:a16="http://schemas.microsoft.com/office/drawing/2014/main" id="{A92BA437-F696-3AA9-B132-1E60369BB5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0857" name="chk_55" hidden="1">
              <a:extLst>
                <a:ext uri="{63B3BB69-23CF-44E3-9099-C40C66FF867C}">
                  <a14:compatExt spid="_x0000_s410857"/>
                </a:ext>
                <a:ext uri="{FF2B5EF4-FFF2-40B4-BE49-F238E27FC236}">
                  <a16:creationId xmlns:a16="http://schemas.microsoft.com/office/drawing/2014/main" id="{C7B11BB4-2067-C4C3-6542-BDBA25D649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0858" name="chk_56" hidden="1">
              <a:extLst>
                <a:ext uri="{63B3BB69-23CF-44E3-9099-C40C66FF867C}">
                  <a14:compatExt spid="_x0000_s410858"/>
                </a:ext>
                <a:ext uri="{FF2B5EF4-FFF2-40B4-BE49-F238E27FC236}">
                  <a16:creationId xmlns:a16="http://schemas.microsoft.com/office/drawing/2014/main" id="{9DB6A212-1763-FB85-C80E-9F8B7A015A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0859" name="chk_57" hidden="1">
              <a:extLst>
                <a:ext uri="{63B3BB69-23CF-44E3-9099-C40C66FF867C}">
                  <a14:compatExt spid="_x0000_s410859"/>
                </a:ext>
                <a:ext uri="{FF2B5EF4-FFF2-40B4-BE49-F238E27FC236}">
                  <a16:creationId xmlns:a16="http://schemas.microsoft.com/office/drawing/2014/main" id="{BE7731FD-A8BE-7F33-B999-6BBE36E7A5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0860" name="chk_58" hidden="1">
              <a:extLst>
                <a:ext uri="{63B3BB69-23CF-44E3-9099-C40C66FF867C}">
                  <a14:compatExt spid="_x0000_s410860"/>
                </a:ext>
                <a:ext uri="{FF2B5EF4-FFF2-40B4-BE49-F238E27FC236}">
                  <a16:creationId xmlns:a16="http://schemas.microsoft.com/office/drawing/2014/main" id="{707C78BE-D977-DC84-59D2-BC847C3E0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0861" name="chk_59" hidden="1">
              <a:extLst>
                <a:ext uri="{63B3BB69-23CF-44E3-9099-C40C66FF867C}">
                  <a14:compatExt spid="_x0000_s410861"/>
                </a:ext>
                <a:ext uri="{FF2B5EF4-FFF2-40B4-BE49-F238E27FC236}">
                  <a16:creationId xmlns:a16="http://schemas.microsoft.com/office/drawing/2014/main" id="{F5AB0975-EA33-51F9-DB53-E6878FD327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0862" name="chk_60" hidden="1">
              <a:extLst>
                <a:ext uri="{63B3BB69-23CF-44E3-9099-C40C66FF867C}">
                  <a14:compatExt spid="_x0000_s410862"/>
                </a:ext>
                <a:ext uri="{FF2B5EF4-FFF2-40B4-BE49-F238E27FC236}">
                  <a16:creationId xmlns:a16="http://schemas.microsoft.com/office/drawing/2014/main" id="{A67DDAB4-397A-520D-39F8-B57F0E9EA2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0863" name="chk_61" hidden="1">
              <a:extLst>
                <a:ext uri="{63B3BB69-23CF-44E3-9099-C40C66FF867C}">
                  <a14:compatExt spid="_x0000_s410863"/>
                </a:ext>
                <a:ext uri="{FF2B5EF4-FFF2-40B4-BE49-F238E27FC236}">
                  <a16:creationId xmlns:a16="http://schemas.microsoft.com/office/drawing/2014/main" id="{24042136-2E27-752B-C329-BBF4FCC7BF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0864" name="chk_62" hidden="1">
              <a:extLst>
                <a:ext uri="{63B3BB69-23CF-44E3-9099-C40C66FF867C}">
                  <a14:compatExt spid="_x0000_s410864"/>
                </a:ext>
                <a:ext uri="{FF2B5EF4-FFF2-40B4-BE49-F238E27FC236}">
                  <a16:creationId xmlns:a16="http://schemas.microsoft.com/office/drawing/2014/main" id="{9B96D0AA-1CC5-1A07-05B1-1034397FC2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0865" name="chk_63" hidden="1">
              <a:extLst>
                <a:ext uri="{63B3BB69-23CF-44E3-9099-C40C66FF867C}">
                  <a14:compatExt spid="_x0000_s410865"/>
                </a:ext>
                <a:ext uri="{FF2B5EF4-FFF2-40B4-BE49-F238E27FC236}">
                  <a16:creationId xmlns:a16="http://schemas.microsoft.com/office/drawing/2014/main" id="{0B8B20DB-ACF6-C928-517E-BBD68FA1DCC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0866" name="chk_64" hidden="1">
              <a:extLst>
                <a:ext uri="{63B3BB69-23CF-44E3-9099-C40C66FF867C}">
                  <a14:compatExt spid="_x0000_s410866"/>
                </a:ext>
                <a:ext uri="{FF2B5EF4-FFF2-40B4-BE49-F238E27FC236}">
                  <a16:creationId xmlns:a16="http://schemas.microsoft.com/office/drawing/2014/main" id="{143D26A8-41F8-CC35-BD31-1D1E09F44E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0867" name="chk_65" hidden="1">
              <a:extLst>
                <a:ext uri="{63B3BB69-23CF-44E3-9099-C40C66FF867C}">
                  <a14:compatExt spid="_x0000_s410867"/>
                </a:ext>
                <a:ext uri="{FF2B5EF4-FFF2-40B4-BE49-F238E27FC236}">
                  <a16:creationId xmlns:a16="http://schemas.microsoft.com/office/drawing/2014/main" id="{C2F7306C-579A-5661-B790-1AF12A28CF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0</xdr:rowOff>
        </xdr:from>
        <xdr:to>
          <xdr:col>6</xdr:col>
          <xdr:colOff>457200</xdr:colOff>
          <xdr:row>65</xdr:row>
          <xdr:rowOff>45720</xdr:rowOff>
        </xdr:to>
        <xdr:sp macro="" textlink="">
          <xdr:nvSpPr>
            <xdr:cNvPr id="410868" name="chk_66" hidden="1">
              <a:extLst>
                <a:ext uri="{63B3BB69-23CF-44E3-9099-C40C66FF867C}">
                  <a14:compatExt spid="_x0000_s410868"/>
                </a:ext>
                <a:ext uri="{FF2B5EF4-FFF2-40B4-BE49-F238E27FC236}">
                  <a16:creationId xmlns:a16="http://schemas.microsoft.com/office/drawing/2014/main" id="{3360865A-CE86-5B0E-4096-8EF8E3CD28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0869" name="chk_67" hidden="1">
              <a:extLst>
                <a:ext uri="{63B3BB69-23CF-44E3-9099-C40C66FF867C}">
                  <a14:compatExt spid="_x0000_s410869"/>
                </a:ext>
                <a:ext uri="{FF2B5EF4-FFF2-40B4-BE49-F238E27FC236}">
                  <a16:creationId xmlns:a16="http://schemas.microsoft.com/office/drawing/2014/main" id="{A284D0A5-5973-9203-BA0D-EBA29E734C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0870" name="chk_68" hidden="1">
              <a:extLst>
                <a:ext uri="{63B3BB69-23CF-44E3-9099-C40C66FF867C}">
                  <a14:compatExt spid="_x0000_s410870"/>
                </a:ext>
                <a:ext uri="{FF2B5EF4-FFF2-40B4-BE49-F238E27FC236}">
                  <a16:creationId xmlns:a16="http://schemas.microsoft.com/office/drawing/2014/main" id="{E9EDC95F-43E5-5C4A-7658-0706964D46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0871" name="chk_69" hidden="1">
              <a:extLst>
                <a:ext uri="{63B3BB69-23CF-44E3-9099-C40C66FF867C}">
                  <a14:compatExt spid="_x0000_s410871"/>
                </a:ext>
                <a:ext uri="{FF2B5EF4-FFF2-40B4-BE49-F238E27FC236}">
                  <a16:creationId xmlns:a16="http://schemas.microsoft.com/office/drawing/2014/main" id="{5D711139-F93C-5094-C5A9-82D6268975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0872" name="chk_70" hidden="1">
              <a:extLst>
                <a:ext uri="{63B3BB69-23CF-44E3-9099-C40C66FF867C}">
                  <a14:compatExt spid="_x0000_s410872"/>
                </a:ext>
                <a:ext uri="{FF2B5EF4-FFF2-40B4-BE49-F238E27FC236}">
                  <a16:creationId xmlns:a16="http://schemas.microsoft.com/office/drawing/2014/main" id="{4CE3FDC7-14D5-7D33-EAB1-06645F844D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0873" name="chk_71" hidden="1">
              <a:extLst>
                <a:ext uri="{63B3BB69-23CF-44E3-9099-C40C66FF867C}">
                  <a14:compatExt spid="_x0000_s410873"/>
                </a:ext>
                <a:ext uri="{FF2B5EF4-FFF2-40B4-BE49-F238E27FC236}">
                  <a16:creationId xmlns:a16="http://schemas.microsoft.com/office/drawing/2014/main" id="{252182DD-9FA1-D526-7019-47AE720AF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0874" name="chk_72" hidden="1">
              <a:extLst>
                <a:ext uri="{63B3BB69-23CF-44E3-9099-C40C66FF867C}">
                  <a14:compatExt spid="_x0000_s410874"/>
                </a:ext>
                <a:ext uri="{FF2B5EF4-FFF2-40B4-BE49-F238E27FC236}">
                  <a16:creationId xmlns:a16="http://schemas.microsoft.com/office/drawing/2014/main" id="{C6157EA1-5A53-E806-44C5-A5D5E8CC6E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0875" name="chk_73" hidden="1">
              <a:extLst>
                <a:ext uri="{63B3BB69-23CF-44E3-9099-C40C66FF867C}">
                  <a14:compatExt spid="_x0000_s410875"/>
                </a:ext>
                <a:ext uri="{FF2B5EF4-FFF2-40B4-BE49-F238E27FC236}">
                  <a16:creationId xmlns:a16="http://schemas.microsoft.com/office/drawing/2014/main" id="{7A73377C-217F-72EA-BA3F-2DB53863CD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0876" name="chk_74" hidden="1">
              <a:extLst>
                <a:ext uri="{63B3BB69-23CF-44E3-9099-C40C66FF867C}">
                  <a14:compatExt spid="_x0000_s410876"/>
                </a:ext>
                <a:ext uri="{FF2B5EF4-FFF2-40B4-BE49-F238E27FC236}">
                  <a16:creationId xmlns:a16="http://schemas.microsoft.com/office/drawing/2014/main" id="{933F3D74-E0CA-1E64-AB43-F41BC329D9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0877" name="chk_75" hidden="1">
              <a:extLst>
                <a:ext uri="{63B3BB69-23CF-44E3-9099-C40C66FF867C}">
                  <a14:compatExt spid="_x0000_s410877"/>
                </a:ext>
                <a:ext uri="{FF2B5EF4-FFF2-40B4-BE49-F238E27FC236}">
                  <a16:creationId xmlns:a16="http://schemas.microsoft.com/office/drawing/2014/main" id="{38F99107-D1FF-0093-4BAC-0362F4A861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0878" name="chk_76" hidden="1">
              <a:extLst>
                <a:ext uri="{63B3BB69-23CF-44E3-9099-C40C66FF867C}">
                  <a14:compatExt spid="_x0000_s410878"/>
                </a:ext>
                <a:ext uri="{FF2B5EF4-FFF2-40B4-BE49-F238E27FC236}">
                  <a16:creationId xmlns:a16="http://schemas.microsoft.com/office/drawing/2014/main" id="{B5378D0A-6F39-C675-16D7-BA7B16885EF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0879" name="chk_77" hidden="1">
              <a:extLst>
                <a:ext uri="{63B3BB69-23CF-44E3-9099-C40C66FF867C}">
                  <a14:compatExt spid="_x0000_s410879"/>
                </a:ext>
                <a:ext uri="{FF2B5EF4-FFF2-40B4-BE49-F238E27FC236}">
                  <a16:creationId xmlns:a16="http://schemas.microsoft.com/office/drawing/2014/main" id="{E6247F50-9333-6EA9-D730-C8434BB093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0880" name="chk_78" hidden="1">
              <a:extLst>
                <a:ext uri="{63B3BB69-23CF-44E3-9099-C40C66FF867C}">
                  <a14:compatExt spid="_x0000_s410880"/>
                </a:ext>
                <a:ext uri="{FF2B5EF4-FFF2-40B4-BE49-F238E27FC236}">
                  <a16:creationId xmlns:a16="http://schemas.microsoft.com/office/drawing/2014/main" id="{FFC8E4DD-B15B-14B7-CD5A-061C710E8C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0881" name="chk_79" hidden="1">
              <a:extLst>
                <a:ext uri="{63B3BB69-23CF-44E3-9099-C40C66FF867C}">
                  <a14:compatExt spid="_x0000_s410881"/>
                </a:ext>
                <a:ext uri="{FF2B5EF4-FFF2-40B4-BE49-F238E27FC236}">
                  <a16:creationId xmlns:a16="http://schemas.microsoft.com/office/drawing/2014/main" id="{22014DC6-A3D5-2509-E43B-CE119C5628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0882" name="chk_80" hidden="1">
              <a:extLst>
                <a:ext uri="{63B3BB69-23CF-44E3-9099-C40C66FF867C}">
                  <a14:compatExt spid="_x0000_s410882"/>
                </a:ext>
                <a:ext uri="{FF2B5EF4-FFF2-40B4-BE49-F238E27FC236}">
                  <a16:creationId xmlns:a16="http://schemas.microsoft.com/office/drawing/2014/main" id="{EFD166F1-B23F-C9EE-0092-C4E403F151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0883" name="chk_81" hidden="1">
              <a:extLst>
                <a:ext uri="{63B3BB69-23CF-44E3-9099-C40C66FF867C}">
                  <a14:compatExt spid="_x0000_s410883"/>
                </a:ext>
                <a:ext uri="{FF2B5EF4-FFF2-40B4-BE49-F238E27FC236}">
                  <a16:creationId xmlns:a16="http://schemas.microsoft.com/office/drawing/2014/main" id="{CA846711-A040-67A6-0E98-63940BD411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0884" name="chk_82" hidden="1">
              <a:extLst>
                <a:ext uri="{63B3BB69-23CF-44E3-9099-C40C66FF867C}">
                  <a14:compatExt spid="_x0000_s410884"/>
                </a:ext>
                <a:ext uri="{FF2B5EF4-FFF2-40B4-BE49-F238E27FC236}">
                  <a16:creationId xmlns:a16="http://schemas.microsoft.com/office/drawing/2014/main" id="{19C86DDC-90C9-B17A-63A0-3D59D485BE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0885" name="chk_83" hidden="1">
              <a:extLst>
                <a:ext uri="{63B3BB69-23CF-44E3-9099-C40C66FF867C}">
                  <a14:compatExt spid="_x0000_s410885"/>
                </a:ext>
                <a:ext uri="{FF2B5EF4-FFF2-40B4-BE49-F238E27FC236}">
                  <a16:creationId xmlns:a16="http://schemas.microsoft.com/office/drawing/2014/main" id="{1A4FF465-6EEF-1D7A-EC19-C3D1840FE2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0886" name="chk_84" hidden="1">
              <a:extLst>
                <a:ext uri="{63B3BB69-23CF-44E3-9099-C40C66FF867C}">
                  <a14:compatExt spid="_x0000_s410886"/>
                </a:ext>
                <a:ext uri="{FF2B5EF4-FFF2-40B4-BE49-F238E27FC236}">
                  <a16:creationId xmlns:a16="http://schemas.microsoft.com/office/drawing/2014/main" id="{6B72457D-CE63-F469-8BCC-60085F06C79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0887" name="chk_85" hidden="1">
              <a:extLst>
                <a:ext uri="{63B3BB69-23CF-44E3-9099-C40C66FF867C}">
                  <a14:compatExt spid="_x0000_s410887"/>
                </a:ext>
                <a:ext uri="{FF2B5EF4-FFF2-40B4-BE49-F238E27FC236}">
                  <a16:creationId xmlns:a16="http://schemas.microsoft.com/office/drawing/2014/main" id="{70B2BBFA-5B6A-B330-6409-0B5273ACF6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0888" name="chk_86" hidden="1">
              <a:extLst>
                <a:ext uri="{63B3BB69-23CF-44E3-9099-C40C66FF867C}">
                  <a14:compatExt spid="_x0000_s410888"/>
                </a:ext>
                <a:ext uri="{FF2B5EF4-FFF2-40B4-BE49-F238E27FC236}">
                  <a16:creationId xmlns:a16="http://schemas.microsoft.com/office/drawing/2014/main" id="{C9B577B6-9932-CFC7-B9DF-B015F3FB90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0889" name="chk_87" hidden="1">
              <a:extLst>
                <a:ext uri="{63B3BB69-23CF-44E3-9099-C40C66FF867C}">
                  <a14:compatExt spid="_x0000_s410889"/>
                </a:ext>
                <a:ext uri="{FF2B5EF4-FFF2-40B4-BE49-F238E27FC236}">
                  <a16:creationId xmlns:a16="http://schemas.microsoft.com/office/drawing/2014/main" id="{B8BDBEF7-AB45-4864-334F-114D5E2D66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0890" name="chk_88" hidden="1">
              <a:extLst>
                <a:ext uri="{63B3BB69-23CF-44E3-9099-C40C66FF867C}">
                  <a14:compatExt spid="_x0000_s410890"/>
                </a:ext>
                <a:ext uri="{FF2B5EF4-FFF2-40B4-BE49-F238E27FC236}">
                  <a16:creationId xmlns:a16="http://schemas.microsoft.com/office/drawing/2014/main" id="{9B9EF126-3F50-E7C4-ED03-55FA84D88D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0891" name="chk_89" hidden="1">
              <a:extLst>
                <a:ext uri="{63B3BB69-23CF-44E3-9099-C40C66FF867C}">
                  <a14:compatExt spid="_x0000_s410891"/>
                </a:ext>
                <a:ext uri="{FF2B5EF4-FFF2-40B4-BE49-F238E27FC236}">
                  <a16:creationId xmlns:a16="http://schemas.microsoft.com/office/drawing/2014/main" id="{8F361BCF-5FFC-9E4E-E963-79EE9F8AC5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0892" name="chk_90" hidden="1">
              <a:extLst>
                <a:ext uri="{63B3BB69-23CF-44E3-9099-C40C66FF867C}">
                  <a14:compatExt spid="_x0000_s410892"/>
                </a:ext>
                <a:ext uri="{FF2B5EF4-FFF2-40B4-BE49-F238E27FC236}">
                  <a16:creationId xmlns:a16="http://schemas.microsoft.com/office/drawing/2014/main" id="{8F64496D-DCB9-7B7F-2925-71BC206DD9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0893" name="chk_91" hidden="1">
              <a:extLst>
                <a:ext uri="{63B3BB69-23CF-44E3-9099-C40C66FF867C}">
                  <a14:compatExt spid="_x0000_s410893"/>
                </a:ext>
                <a:ext uri="{FF2B5EF4-FFF2-40B4-BE49-F238E27FC236}">
                  <a16:creationId xmlns:a16="http://schemas.microsoft.com/office/drawing/2014/main" id="{EEFE7972-AA0F-65A2-22B6-02BDA80EB5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0894" name="chk_92" hidden="1">
              <a:extLst>
                <a:ext uri="{63B3BB69-23CF-44E3-9099-C40C66FF867C}">
                  <a14:compatExt spid="_x0000_s410894"/>
                </a:ext>
                <a:ext uri="{FF2B5EF4-FFF2-40B4-BE49-F238E27FC236}">
                  <a16:creationId xmlns:a16="http://schemas.microsoft.com/office/drawing/2014/main" id="{5986D66A-1C9C-01EF-172E-B766163136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0895" name="chk_93" hidden="1">
              <a:extLst>
                <a:ext uri="{63B3BB69-23CF-44E3-9099-C40C66FF867C}">
                  <a14:compatExt spid="_x0000_s410895"/>
                </a:ext>
                <a:ext uri="{FF2B5EF4-FFF2-40B4-BE49-F238E27FC236}">
                  <a16:creationId xmlns:a16="http://schemas.microsoft.com/office/drawing/2014/main" id="{BC6460A7-C35C-122C-E57F-58B7B6ED07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0896" name="chk_94" hidden="1">
              <a:extLst>
                <a:ext uri="{63B3BB69-23CF-44E3-9099-C40C66FF867C}">
                  <a14:compatExt spid="_x0000_s410896"/>
                </a:ext>
                <a:ext uri="{FF2B5EF4-FFF2-40B4-BE49-F238E27FC236}">
                  <a16:creationId xmlns:a16="http://schemas.microsoft.com/office/drawing/2014/main" id="{112727A4-3F08-F8F6-719A-2E40B79754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0897" name="chk_95" hidden="1">
              <a:extLst>
                <a:ext uri="{63B3BB69-23CF-44E3-9099-C40C66FF867C}">
                  <a14:compatExt spid="_x0000_s410897"/>
                </a:ext>
                <a:ext uri="{FF2B5EF4-FFF2-40B4-BE49-F238E27FC236}">
                  <a16:creationId xmlns:a16="http://schemas.microsoft.com/office/drawing/2014/main" id="{243CFED1-1A8E-3E6A-4ABE-9C4A50243D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0898" name="chk_96" hidden="1">
              <a:extLst>
                <a:ext uri="{63B3BB69-23CF-44E3-9099-C40C66FF867C}">
                  <a14:compatExt spid="_x0000_s410898"/>
                </a:ext>
                <a:ext uri="{FF2B5EF4-FFF2-40B4-BE49-F238E27FC236}">
                  <a16:creationId xmlns:a16="http://schemas.microsoft.com/office/drawing/2014/main" id="{AA90B2E5-9286-80D5-77DD-7953AF7B274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0899" name="chk_97" hidden="1">
              <a:extLst>
                <a:ext uri="{63B3BB69-23CF-44E3-9099-C40C66FF867C}">
                  <a14:compatExt spid="_x0000_s410899"/>
                </a:ext>
                <a:ext uri="{FF2B5EF4-FFF2-40B4-BE49-F238E27FC236}">
                  <a16:creationId xmlns:a16="http://schemas.microsoft.com/office/drawing/2014/main" id="{67C25E8A-28A4-F4C6-96CF-19D0550C41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0900" name="chk_98" hidden="1">
              <a:extLst>
                <a:ext uri="{63B3BB69-23CF-44E3-9099-C40C66FF867C}">
                  <a14:compatExt spid="_x0000_s410900"/>
                </a:ext>
                <a:ext uri="{FF2B5EF4-FFF2-40B4-BE49-F238E27FC236}">
                  <a16:creationId xmlns:a16="http://schemas.microsoft.com/office/drawing/2014/main" id="{0335E18A-3E2F-F3DA-13C4-5BB9885F58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0901" name="chk_99" hidden="1">
              <a:extLst>
                <a:ext uri="{63B3BB69-23CF-44E3-9099-C40C66FF867C}">
                  <a14:compatExt spid="_x0000_s410901"/>
                </a:ext>
                <a:ext uri="{FF2B5EF4-FFF2-40B4-BE49-F238E27FC236}">
                  <a16:creationId xmlns:a16="http://schemas.microsoft.com/office/drawing/2014/main" id="{2F4D4550-C348-4012-B987-CFB1A1DA7A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0902" name="chk_100" hidden="1">
              <a:extLst>
                <a:ext uri="{63B3BB69-23CF-44E3-9099-C40C66FF867C}">
                  <a14:compatExt spid="_x0000_s410902"/>
                </a:ext>
                <a:ext uri="{FF2B5EF4-FFF2-40B4-BE49-F238E27FC236}">
                  <a16:creationId xmlns:a16="http://schemas.microsoft.com/office/drawing/2014/main" id="{FF5042A5-AF3B-B296-3D33-AAFA9826CD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0903" name="chk_101" hidden="1">
              <a:extLst>
                <a:ext uri="{63B3BB69-23CF-44E3-9099-C40C66FF867C}">
                  <a14:compatExt spid="_x0000_s410903"/>
                </a:ext>
                <a:ext uri="{FF2B5EF4-FFF2-40B4-BE49-F238E27FC236}">
                  <a16:creationId xmlns:a16="http://schemas.microsoft.com/office/drawing/2014/main" id="{93F8F441-BCD6-2E1B-56F6-D7D364F9C24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0904" name="chk_102" hidden="1">
              <a:extLst>
                <a:ext uri="{63B3BB69-23CF-44E3-9099-C40C66FF867C}">
                  <a14:compatExt spid="_x0000_s410904"/>
                </a:ext>
                <a:ext uri="{FF2B5EF4-FFF2-40B4-BE49-F238E27FC236}">
                  <a16:creationId xmlns:a16="http://schemas.microsoft.com/office/drawing/2014/main" id="{72FB4BC0-30FF-3018-7E36-A5AFD5CDB2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0905" name="chk_103" hidden="1">
              <a:extLst>
                <a:ext uri="{63B3BB69-23CF-44E3-9099-C40C66FF867C}">
                  <a14:compatExt spid="_x0000_s410905"/>
                </a:ext>
                <a:ext uri="{FF2B5EF4-FFF2-40B4-BE49-F238E27FC236}">
                  <a16:creationId xmlns:a16="http://schemas.microsoft.com/office/drawing/2014/main" id="{654F03A9-35C5-4534-91F6-A540700E92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0906" name="chk_104" hidden="1">
              <a:extLst>
                <a:ext uri="{63B3BB69-23CF-44E3-9099-C40C66FF867C}">
                  <a14:compatExt spid="_x0000_s410906"/>
                </a:ext>
                <a:ext uri="{FF2B5EF4-FFF2-40B4-BE49-F238E27FC236}">
                  <a16:creationId xmlns:a16="http://schemas.microsoft.com/office/drawing/2014/main" id="{748CBD1D-C4EA-5FA0-D142-986647B1459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5777</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5769</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5791</v>
      </c>
      <c r="C12">
        <v>642</v>
      </c>
      <c r="D12">
        <v>0</v>
      </c>
      <c r="F12" s="389" t="b">
        <v>0</v>
      </c>
      <c r="G12" s="389" t="b">
        <v>0</v>
      </c>
    </row>
    <row r="13" spans="1:13">
      <c r="A13">
        <v>12</v>
      </c>
      <c r="B13" s="1" t="s">
        <v>1372</v>
      </c>
      <c r="C13" s="1" t="s">
        <v>5302</v>
      </c>
      <c r="D13" t="s">
        <v>5780</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5342</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5797</v>
      </c>
      <c r="C25">
        <v>733</v>
      </c>
      <c r="F25" s="389" t="b">
        <v>0</v>
      </c>
      <c r="G25" s="389" t="b">
        <v>0</v>
      </c>
    </row>
    <row r="26" spans="1:12">
      <c r="A26">
        <v>25</v>
      </c>
      <c r="B26" s="1" t="s">
        <v>1916</v>
      </c>
      <c r="C26">
        <v>735</v>
      </c>
      <c r="D26">
        <v>1305</v>
      </c>
      <c r="F26" s="389" t="b">
        <v>1</v>
      </c>
      <c r="G26" s="389" t="b">
        <v>1</v>
      </c>
      <c r="H26" t="s">
        <v>96</v>
      </c>
    </row>
    <row r="27" spans="1:12">
      <c r="A27">
        <v>26</v>
      </c>
      <c r="B27" s="1" t="s">
        <v>5353</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601"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5783</v>
      </c>
      <c r="C61">
        <v>1082</v>
      </c>
      <c r="D61">
        <v>1615</v>
      </c>
      <c r="G61" s="389" t="b">
        <v>0</v>
      </c>
    </row>
    <row r="62" spans="1:12">
      <c r="A62">
        <v>61</v>
      </c>
      <c r="B62" s="1" t="s">
        <v>2085</v>
      </c>
      <c r="C62">
        <v>1088</v>
      </c>
      <c r="D62">
        <v>3006</v>
      </c>
      <c r="F62" t="s">
        <v>5197</v>
      </c>
    </row>
    <row r="63" spans="1:12">
      <c r="A63">
        <v>62</v>
      </c>
      <c r="B63" s="1" t="s">
        <v>5346</v>
      </c>
      <c r="C63">
        <v>1096</v>
      </c>
      <c r="D63">
        <v>1616</v>
      </c>
    </row>
    <row r="64" spans="1:12">
      <c r="A64">
        <v>63</v>
      </c>
      <c r="B64" t="s">
        <v>5782</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5781</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5778</v>
      </c>
    </row>
    <row r="152" spans="1:8">
      <c r="C152">
        <v>99999</v>
      </c>
      <c r="D152" t="s">
        <v>5778</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tabSelected="1" topLeftCell="C1" workbookViewId="0">
      <selection activeCell="U10" sqref="U10"/>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5776</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18</v>
      </c>
      <c r="D4" s="566" t="s">
        <v>5765</v>
      </c>
      <c r="E4" s="566" t="s">
        <v>5776</v>
      </c>
      <c r="F4" s="566" t="s">
        <v>1441</v>
      </c>
      <c r="G4" s="567" t="s">
        <v>5766</v>
      </c>
      <c r="H4" s="566"/>
      <c r="I4" s="566" t="s">
        <v>5767</v>
      </c>
      <c r="J4" s="568"/>
      <c r="L4" s="332">
        <f t="shared" ref="L4:L18" si="0">IF(L3=" "," ",IF(M3=99999," ",+L3+1))</f>
        <v>2</v>
      </c>
      <c r="M4" s="1">
        <f>IF(L4=" "," ",HLOOKUP(L4,SACHAR!$AA$3:$EF$11,7,0))</f>
        <v>697</v>
      </c>
      <c r="N4" s="1">
        <f>IF(L4=" "," ",VLOOKUP(M4,'simlei sachar'!$C$2:$D$152,2,0))</f>
        <v>1149</v>
      </c>
      <c r="O4" t="str">
        <f>IF(L4=" "," ",HLOOKUP(L4,SACHAR!$AA$3:$EF$11,8,0))</f>
        <v>תוספת מיוחדת</v>
      </c>
      <c r="P4" s="333">
        <f>IF(L4=" "," ",HLOOKUP(L4,SACHAR!$AA$3:$EF$11,4,0))</f>
        <v>7.4999999999999997E-2</v>
      </c>
      <c r="Q4" s="239">
        <f>IF(L4=" "," ",HLOOKUP(L4,SACHAR!$AA$3:$EF$11,9,0))</f>
        <v>274.17753880756055</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808</v>
      </c>
      <c r="N5" s="1">
        <f>IF(L5=" "," ",VLOOKUP(M5,'simlei sachar'!$C$2:$D$152,2,0))</f>
        <v>1041</v>
      </c>
      <c r="O5" t="str">
        <f>IF(L5=" "," ",HLOOKUP(L5,SACHAR!$AA$3:$EF$11,8,0))</f>
        <v>תוספת שטחים</v>
      </c>
      <c r="P5" s="333">
        <f>IF(L5=" "," ",HLOOKUP(L5,SACHAR!$AA$3:$EF$11,4,0))</f>
        <v>0</v>
      </c>
      <c r="Q5" s="381">
        <f>IF(L5=" "," ",HLOOKUP(L5,SACHAR!$AA$3:$EF$11,9,0))</f>
        <v>198.46</v>
      </c>
      <c r="R5" s="192"/>
      <c r="S5">
        <v>808</v>
      </c>
      <c r="T5" t="s">
        <v>1319</v>
      </c>
      <c r="U5">
        <v>198.46</v>
      </c>
    </row>
    <row r="6" spans="1:21" ht="16.2" customHeight="1">
      <c r="A6" t="s">
        <v>5358</v>
      </c>
      <c r="B6">
        <v>1</v>
      </c>
      <c r="D6" s="555" t="s">
        <v>22</v>
      </c>
      <c r="E6" s="555">
        <v>897</v>
      </c>
      <c r="F6" s="583">
        <f>VLOOKUP(E6,'simlei sachar'!$C$2:$D$152,2,0)</f>
        <v>8078</v>
      </c>
      <c r="G6" s="557" t="b">
        <v>0</v>
      </c>
      <c r="H6" s="557"/>
      <c r="I6" s="557"/>
      <c r="J6" s="557"/>
      <c r="L6" s="332">
        <f t="shared" si="0"/>
        <v>4</v>
      </c>
      <c r="M6" s="1">
        <f>IF(L6=" "," ",HLOOKUP(L6,SACHAR!$AA$3:$EF$11,7,0))</f>
        <v>4544</v>
      </c>
      <c r="N6" s="1">
        <f>IF(L6=" "," ",VLOOKUP(M6,'simlei sachar'!$C$2:$D$152,2,0))</f>
        <v>1007</v>
      </c>
      <c r="O6" t="str">
        <f>IF(L6=" "," ",HLOOKUP(L6,SACHAR!$AA$3:$EF$11,8,0))</f>
        <v>הסכם 2001 / תוספת 3.6</v>
      </c>
      <c r="P6" s="333">
        <f>IF(L6=" "," ",HLOOKUP(L6,SACHAR!$AA$3:$EF$11,4,0))</f>
        <v>3.5999999999999997E-2</v>
      </c>
      <c r="Q6" s="239">
        <f>IF(L6=" "," ",HLOOKUP(L6,SACHAR!$AA$3:$EF$11,9,0))</f>
        <v>160.55836672570746</v>
      </c>
      <c r="R6" s="192"/>
      <c r="S6">
        <v>4544</v>
      </c>
      <c r="T6" t="s">
        <v>1370</v>
      </c>
      <c r="U6">
        <v>160.56</v>
      </c>
    </row>
    <row r="7" spans="1:21">
      <c r="A7" t="s">
        <v>5359</v>
      </c>
      <c r="B7">
        <v>228</v>
      </c>
      <c r="D7" s="421" t="s">
        <v>29</v>
      </c>
      <c r="E7" s="421">
        <v>31</v>
      </c>
      <c r="F7" s="421">
        <f>VLOOKUP(E7,'simlei sachar'!$C$2:$D$152,2,0)</f>
        <v>0</v>
      </c>
      <c r="G7" s="421" t="b">
        <v>0</v>
      </c>
      <c r="H7" s="421" t="s">
        <v>3261</v>
      </c>
      <c r="I7" s="421" t="s">
        <v>5200</v>
      </c>
      <c r="J7" s="421"/>
      <c r="L7" s="332">
        <f t="shared" si="0"/>
        <v>5</v>
      </c>
      <c r="M7" s="1">
        <f>IF(L7=" "," ",HLOOKUP(L7,SACHAR!$AA$3:$EF$11,7,0))</f>
        <v>4550</v>
      </c>
      <c r="N7" s="1">
        <f>IF(L7=" "," ",VLOOKUP(M7,'simlei sachar'!$C$2:$D$152,2,0))</f>
        <v>1034</v>
      </c>
      <c r="O7" t="str">
        <f>IF(L7=" "," ",HLOOKUP(L7,SACHAR!$AA$3:$EF$11,8,0))</f>
        <v>הסכם 2001 אישי</v>
      </c>
      <c r="P7" s="333" t="str">
        <f>IF(L7=" "," ",HLOOKUP(L7,SACHAR!$AA$3:$EF$11,4,0))</f>
        <v xml:space="preserve"> </v>
      </c>
      <c r="Q7" s="239">
        <f>IF(L7=" "," ",HLOOKUP(L7,SACHAR!$AA$3:$EF$11,9,0))</f>
        <v>530.07657502795041</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4624</v>
      </c>
      <c r="N8" s="1">
        <f>IF(L8=" "," ",VLOOKUP(M8,'simlei sachar'!$C$2:$D$152,2,0))</f>
        <v>1004</v>
      </c>
      <c r="O8" t="str">
        <f>IF(L8=" "," ",HLOOKUP(L8,SACHAR!$AA$3:$EF$11,8,0))</f>
        <v>הסכם 1999</v>
      </c>
      <c r="P8" s="333">
        <f>IF(L8=" "," ",HLOOKUP(L8,SACHAR!$AA$3:$EF$11,4,0))</f>
        <v>0.04</v>
      </c>
      <c r="Q8" s="239">
        <f>IF(L8=" "," ",HLOOKUP(L8,SACHAR!$AA$3:$EF$11,9,0))</f>
        <v>140.60386605515927</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99998</v>
      </c>
      <c r="N9" s="1" t="str">
        <f>IF(L9=" "," ",VLOOKUP(M9,'simlei sachar'!$C$2:$D$152,2,0))</f>
        <v>ללא</v>
      </c>
      <c r="O9" t="str">
        <f>IF(L9=" "," ",HLOOKUP(L9,SACHAR!$AA$3:$EF$11,8,0))</f>
        <v>עיגול לחישוב מינימום</v>
      </c>
      <c r="P9" s="333" t="str">
        <f>IF(L9=" "," ",HLOOKUP(L9,SACHAR!$AA$3:$EF$11,4,0))</f>
        <v xml:space="preserve"> </v>
      </c>
      <c r="Q9" s="239">
        <f>IF(L9=" "," ",HLOOKUP(L9,SACHAR!$AA$3:$EF$11,9,0))</f>
        <v>1E-3</v>
      </c>
      <c r="R9" s="192"/>
    </row>
    <row r="10" spans="1:21">
      <c r="A10" t="s">
        <v>17</v>
      </c>
      <c r="B10">
        <v>12</v>
      </c>
      <c r="D10" s="421" t="s">
        <v>1364</v>
      </c>
      <c r="E10" s="421">
        <v>737</v>
      </c>
      <c r="F10" s="421">
        <f>VLOOKUP(E10,'simlei sachar'!$C$2:$D$152,2,0)</f>
        <v>1355</v>
      </c>
      <c r="G10" s="421" t="b">
        <v>0</v>
      </c>
      <c r="H10" s="421"/>
      <c r="I10" s="421" t="s">
        <v>5194</v>
      </c>
      <c r="J10" s="421"/>
      <c r="L10" s="332">
        <f t="shared" si="0"/>
        <v>8</v>
      </c>
      <c r="M10" s="1">
        <f>IF(L10=" "," ",HLOOKUP(L10,SACHAR!$AA$3:$EF$11,7,0))</f>
        <v>1699</v>
      </c>
      <c r="N10" s="1">
        <f>IF(L10=" "," ",VLOOKUP(M10,'simlei sachar'!$C$2:$D$152,2,0))</f>
        <v>1014</v>
      </c>
      <c r="O10" t="str">
        <f>IF(L10=" "," ",HLOOKUP(L10,SACHAR!$AA$3:$EF$11,8,0))</f>
        <v>תוספת חוק מינימום</v>
      </c>
      <c r="P10" s="333" t="str">
        <f>IF(L10=" "," ",HLOOKUP(L10,SACHAR!$AA$3:$EF$11,4,0))</f>
        <v xml:space="preserve"> </v>
      </c>
      <c r="Q10" s="239">
        <f>IF(L10=" "," ",HLOOKUP(L10,SACHAR!$AA$3:$EF$11,9,0))</f>
        <v>268.78588616448906</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f t="shared" si="0"/>
        <v>9</v>
      </c>
      <c r="M11" s="1">
        <f>IF(L11=" "," ",HLOOKUP(L11,SACHAR!$AA$3:$EF$11,7,0))</f>
        <v>99999</v>
      </c>
      <c r="N11" s="1" t="str">
        <f>IF(L11=" "," ",VLOOKUP(M11,'simlei sachar'!$C$2:$D$152,2,0))</f>
        <v>ללא</v>
      </c>
      <c r="O11" t="str">
        <f>IF(L11=" "," ",HLOOKUP(L11,SACHAR!$AA$3:$EF$11,8,0))</f>
        <v>סה"כ מרכיבי שכר שוטף</v>
      </c>
      <c r="P11" s="333" t="str">
        <f>IF(L11=" "," ",HLOOKUP(L11,SACHAR!$AA$3:$EF$11,4,0))</f>
        <v xml:space="preserve"> </v>
      </c>
      <c r="Q11" s="239">
        <f>IF(L11=" "," ",HLOOKUP(L11,SACHAR!$AA$3:$EF$11,9,0))</f>
        <v>5087.7598841598492</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1</v>
      </c>
      <c r="H13" s="421"/>
      <c r="I13" s="421" t="s">
        <v>5326</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5763</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5341</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5341</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5342</v>
      </c>
      <c r="E34" s="434">
        <v>659</v>
      </c>
      <c r="F34" s="434">
        <f>VLOOKUP(E34,'simlei sachar'!$C$2:$D$152,2,0)</f>
        <v>1053</v>
      </c>
      <c r="G34" s="434" t="b">
        <v>0</v>
      </c>
      <c r="H34" s="434"/>
      <c r="I34" s="434" t="s">
        <v>5343</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1</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5797</v>
      </c>
      <c r="E38" s="434">
        <v>733</v>
      </c>
      <c r="F38" s="434">
        <f>VLOOKUP(E38,'simlei sachar'!$C$2:$D$152,2,0)</f>
        <v>0</v>
      </c>
      <c r="G38" s="434" t="b">
        <v>0</v>
      </c>
      <c r="H38" s="434"/>
      <c r="I38" s="434"/>
      <c r="J38" s="434"/>
      <c r="K38" s="7"/>
      <c r="M38"/>
      <c r="N38"/>
      <c r="Q38" s="192"/>
    </row>
    <row r="39" spans="4:18">
      <c r="D39" s="434" t="s">
        <v>5353</v>
      </c>
      <c r="E39" s="434">
        <v>736</v>
      </c>
      <c r="F39" s="434">
        <f>VLOOKUP(E39,'simlei sachar'!$C$2:$D$152,2,0)</f>
        <v>1049</v>
      </c>
      <c r="G39" s="434" t="b">
        <v>0</v>
      </c>
      <c r="H39" s="434"/>
      <c r="I39" s="434" t="s">
        <v>5341</v>
      </c>
      <c r="J39" s="434"/>
      <c r="K39" s="7"/>
      <c r="M39"/>
      <c r="N39"/>
      <c r="R39" s="192"/>
    </row>
    <row r="40" spans="4:18">
      <c r="D40" s="434" t="s">
        <v>1407</v>
      </c>
      <c r="E40" s="434">
        <v>764</v>
      </c>
      <c r="F40" s="434">
        <f>VLOOKUP(E40,'simlei sachar'!$C$2:$D$152,2,0)</f>
        <v>1023</v>
      </c>
      <c r="G40" s="434" t="b">
        <v>0</v>
      </c>
      <c r="H40" s="434"/>
      <c r="I40" s="434" t="s">
        <v>5341</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5343</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5343</v>
      </c>
      <c r="J44" s="434"/>
      <c r="K44" s="7"/>
      <c r="M44"/>
      <c r="N44"/>
    </row>
    <row r="45" spans="4:18">
      <c r="D45" s="434" t="s">
        <v>5782</v>
      </c>
      <c r="E45" s="434">
        <v>1233</v>
      </c>
      <c r="F45" s="434"/>
      <c r="G45" s="434" t="b">
        <v>0</v>
      </c>
      <c r="H45" s="434"/>
      <c r="I45" s="434" t="s">
        <v>5343</v>
      </c>
      <c r="J45" s="434"/>
      <c r="K45" s="7"/>
      <c r="M45"/>
      <c r="N45"/>
    </row>
    <row r="46" spans="4:18">
      <c r="D46" s="434" t="s">
        <v>5349</v>
      </c>
      <c r="E46" s="434">
        <v>1063</v>
      </c>
      <c r="F46" s="434">
        <f>VLOOKUP(E46,'simlei sachar'!$C$2:$D$152,2,0)</f>
        <v>1614</v>
      </c>
      <c r="G46" s="434" t="b">
        <v>0</v>
      </c>
      <c r="H46" s="434"/>
      <c r="I46" s="434" t="s">
        <v>5343</v>
      </c>
      <c r="J46" s="434"/>
      <c r="K46" s="7"/>
      <c r="M46"/>
      <c r="N46"/>
    </row>
    <row r="47" spans="4:18">
      <c r="D47" s="434" t="s">
        <v>5784</v>
      </c>
      <c r="E47" s="434">
        <v>1082</v>
      </c>
      <c r="F47" s="434">
        <f>VLOOKUP(E47,'simlei sachar'!$C$2:$D$152,2,0)</f>
        <v>1615</v>
      </c>
      <c r="G47" s="434" t="b">
        <v>0</v>
      </c>
      <c r="H47" s="434"/>
      <c r="I47" s="434" t="s">
        <v>5343</v>
      </c>
      <c r="J47" s="434"/>
      <c r="K47" s="7"/>
      <c r="M47"/>
      <c r="N47"/>
    </row>
    <row r="48" spans="4:18">
      <c r="D48" s="434" t="s">
        <v>5346</v>
      </c>
      <c r="E48" s="434">
        <v>1096</v>
      </c>
      <c r="F48" s="434">
        <f>VLOOKUP(E48,'simlei sachar'!$C$2:$D$152,2,0)</f>
        <v>1616</v>
      </c>
      <c r="G48" s="434" t="b">
        <v>0</v>
      </c>
      <c r="H48" s="434"/>
      <c r="I48" s="434" t="s">
        <v>5337</v>
      </c>
      <c r="J48" s="434"/>
      <c r="K48" s="7"/>
      <c r="M48"/>
      <c r="N48"/>
    </row>
    <row r="49" spans="4:18">
      <c r="D49" s="434" t="s">
        <v>1016</v>
      </c>
      <c r="E49" s="434">
        <v>4120</v>
      </c>
      <c r="F49" s="434">
        <f>VLOOKUP(E49,'simlei sachar'!$C$2:$D$152,2,0)</f>
        <v>1276</v>
      </c>
      <c r="G49" s="434" t="b">
        <v>0</v>
      </c>
      <c r="H49" s="434" t="s">
        <v>5338</v>
      </c>
      <c r="I49" s="434" t="s">
        <v>1421</v>
      </c>
      <c r="J49" s="395">
        <v>100</v>
      </c>
      <c r="M49"/>
      <c r="N49"/>
    </row>
    <row r="50" spans="4:18">
      <c r="D50" s="434" t="s">
        <v>40</v>
      </c>
      <c r="E50" s="442">
        <v>5216</v>
      </c>
      <c r="F50" s="434">
        <f>VLOOKUP(E50,'simlei sachar'!$C$2:$D$152,2,0)</f>
        <v>1368</v>
      </c>
      <c r="G50" s="434" t="b">
        <v>0</v>
      </c>
      <c r="H50" s="434"/>
      <c r="I50" s="434" t="s">
        <v>5343</v>
      </c>
      <c r="J50" s="434"/>
      <c r="K50" s="7"/>
      <c r="M50"/>
      <c r="N50"/>
      <c r="R50" s="192"/>
    </row>
    <row r="51" spans="4:18">
      <c r="D51" s="434" t="s">
        <v>14</v>
      </c>
      <c r="E51" s="535">
        <v>5340</v>
      </c>
      <c r="F51" s="434">
        <f>VLOOKUP(E51,'simlei sachar'!$C$2:$D$152,2,0)</f>
        <v>1015</v>
      </c>
      <c r="G51" s="434" t="b">
        <v>0</v>
      </c>
      <c r="H51" s="434"/>
      <c r="I51" s="434" t="s">
        <v>5343</v>
      </c>
      <c r="J51" s="434"/>
      <c r="K51" s="7"/>
      <c r="M51"/>
      <c r="N51"/>
      <c r="R51" s="192"/>
    </row>
    <row r="52" spans="4:18">
      <c r="D52" s="434" t="s">
        <v>3232</v>
      </c>
      <c r="E52" s="535">
        <v>5539</v>
      </c>
      <c r="F52" s="434">
        <f>VLOOKUP(E52,'simlei sachar'!$C$2:$D$152,2,0)</f>
        <v>0</v>
      </c>
      <c r="G52" s="434" t="b">
        <v>0</v>
      </c>
      <c r="H52" s="434">
        <v>2</v>
      </c>
      <c r="I52" s="434" t="s">
        <v>5343</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5791</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5790</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855</v>
      </c>
      <c r="E61" s="476">
        <v>756</v>
      </c>
      <c r="F61" s="476">
        <f>VLOOKUP(E61,'simlei sachar'!$C$2:$D$152,2,0)</f>
        <v>1093</v>
      </c>
      <c r="G61" s="476" t="b">
        <v>0</v>
      </c>
      <c r="H61" s="476"/>
      <c r="I61" s="476" t="s">
        <v>5322</v>
      </c>
      <c r="J61" s="476"/>
      <c r="M61"/>
      <c r="N61"/>
    </row>
    <row r="62" spans="4:18">
      <c r="D62" s="476" t="s">
        <v>3398</v>
      </c>
      <c r="E62" s="476">
        <v>768</v>
      </c>
      <c r="F62" s="476">
        <f>VLOOKUP(E62,'simlei sachar'!$C$2:$D$152,2,0)</f>
        <v>5032</v>
      </c>
      <c r="G62" s="476" t="b">
        <v>0</v>
      </c>
      <c r="H62" s="476"/>
      <c r="I62" s="476" t="s">
        <v>5325</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5333</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5334</v>
      </c>
      <c r="E67" s="561">
        <v>858</v>
      </c>
      <c r="F67" s="476">
        <f>VLOOKUP(E67,'simlei sachar'!$C$2:$D$152,2,0)</f>
        <v>1250</v>
      </c>
      <c r="G67" s="476" t="b">
        <v>0</v>
      </c>
      <c r="H67" s="476"/>
      <c r="I67" s="476" t="s">
        <v>5335</v>
      </c>
      <c r="J67" s="476"/>
      <c r="M67"/>
      <c r="N67"/>
    </row>
    <row r="68" spans="4:14" ht="15" thickBot="1">
      <c r="D68" s="515" t="s">
        <v>5336</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5327</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5338</v>
      </c>
      <c r="I80" s="476" t="s">
        <v>5329</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5339</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5338</v>
      </c>
      <c r="I84" s="476" t="s">
        <v>5329</v>
      </c>
      <c r="J84" s="395">
        <v>109.21</v>
      </c>
      <c r="M84"/>
      <c r="N84"/>
    </row>
    <row r="85" spans="4:14">
      <c r="D85" s="476" t="s">
        <v>5331</v>
      </c>
      <c r="E85" s="476">
        <v>4651</v>
      </c>
      <c r="F85" s="476">
        <f>VLOOKUP(E85,'simlei sachar'!$C$2:$D$152,2,0)</f>
        <v>1364</v>
      </c>
      <c r="G85" s="476" t="b">
        <v>0</v>
      </c>
      <c r="H85" s="476"/>
      <c r="I85" s="476" t="s">
        <v>5330</v>
      </c>
      <c r="J85" s="476"/>
      <c r="M85"/>
      <c r="N85"/>
    </row>
    <row r="86" spans="4:14">
      <c r="D86" s="476" t="s">
        <v>5212</v>
      </c>
      <c r="E86" s="476">
        <v>4687</v>
      </c>
      <c r="F86" s="476">
        <f>VLOOKUP(E86,'simlei sachar'!$C$2:$D$152,2,0)</f>
        <v>1158</v>
      </c>
      <c r="G86" s="476" t="b">
        <v>0</v>
      </c>
      <c r="H86" s="476"/>
      <c r="I86" s="476" t="s">
        <v>5332</v>
      </c>
      <c r="J86" s="476"/>
      <c r="M86"/>
      <c r="N86"/>
    </row>
    <row r="87" spans="4:14" ht="15" thickBot="1">
      <c r="D87" s="476" t="s">
        <v>1030</v>
      </c>
      <c r="E87" s="476">
        <v>4935</v>
      </c>
      <c r="F87" s="476">
        <f>VLOOKUP(E87,'simlei sachar'!$C$2:$D$152,2,0)</f>
        <v>1159</v>
      </c>
      <c r="G87" s="476" t="b">
        <v>0</v>
      </c>
      <c r="H87" s="476" t="s">
        <v>5338</v>
      </c>
      <c r="I87" s="476" t="s">
        <v>5329</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08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08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08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08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08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08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08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08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08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08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08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08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08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08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08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08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08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08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08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08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08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08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08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08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08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08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08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08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08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08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08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08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08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08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08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08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08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08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08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08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08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08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08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08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08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08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08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08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08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08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08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08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08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08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08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08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08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08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08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08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08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0868" r:id="rId76" name="chk_66">
              <controlPr defaultSize="0" autoFill="0" autoLine="0" autoPict="0">
                <anchor moveWithCells="1">
                  <from>
                    <xdr:col>6</xdr:col>
                    <xdr:colOff>137160</xdr:colOff>
                    <xdr:row>64</xdr:row>
                    <xdr:rowOff>0</xdr:rowOff>
                  </from>
                  <to>
                    <xdr:col>6</xdr:col>
                    <xdr:colOff>457200</xdr:colOff>
                    <xdr:row>65</xdr:row>
                    <xdr:rowOff>45720</xdr:rowOff>
                  </to>
                </anchor>
              </controlPr>
            </control>
          </mc:Choice>
        </mc:AlternateContent>
        <mc:AlternateContent xmlns:mc="http://schemas.openxmlformats.org/markup-compatibility/2006">
          <mc:Choice Requires="x14">
            <control shapeId="410869" r:id="rId77" name="chk_67">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0870" r:id="rId78" name="chk_68">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0871" r:id="rId79" name="chk_69">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0872" r:id="rId80" name="chk_70">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0873" r:id="rId81" name="chk_71">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0874" r:id="rId82" name="chk_72">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0875" r:id="rId83" name="chk_73">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0876" r:id="rId84" name="chk_74">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0877" r:id="rId85" name="chk_75">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0878" r:id="rId86" name="chk_76">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0879" r:id="rId87" name="chk_77">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0880" r:id="rId88" name="chk_78">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0881" r:id="rId89" name="chk_79">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0882" r:id="rId90" name="chk_80">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0883" r:id="rId91" name="chk_81">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0884" r:id="rId92" name="chk_82">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0885" r:id="rId93" name="chk_83">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0886" r:id="rId94" name="chk_84">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0887" r:id="rId95" name="chk_85">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0888" r:id="rId96" name="chk_86">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0889" r:id="rId97" name="chk_87">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0890" r:id="rId98" name="chk_88">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0891" r:id="rId99" name="chk_89">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0892" r:id="rId100" name="chk_90">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0893" r:id="rId101" name="chk_91">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0894" r:id="rId102" name="chk_92">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0895" r:id="rId103" name="chk_93">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0896" r:id="rId104" name="chk_94">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0897" r:id="rId105" name="chk_95">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0898" r:id="rId106" name="chk_96">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0899" r:id="rId107" name="chk_97">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0900" r:id="rId108" name="chk_98">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0901" r:id="rId109" name="chk_99">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0902" r:id="rId110" name="chk_100">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0903" r:id="rId111" name="chk_101">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0904" r:id="rId112" name="chk_102">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0905" r:id="rId113" name="chk_103">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0906" r:id="rId114" name="chk_104">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5776</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עבודה ורווחה</v>
      </c>
      <c r="C3" s="545" t="s">
        <v>16</v>
      </c>
      <c r="D3" s="546" t="str">
        <f>VLOOKUP('Netunei Gimlai'!B9,DERUG!A3:B64,2,0)</f>
        <v>מינהלי - עובדי מדינה</v>
      </c>
      <c r="F3" s="332">
        <f t="shared" ref="F3:F25" si="1">IF(F2=" "," ",IF(G2=99999," ",+F2+1))</f>
        <v>2</v>
      </c>
      <c r="G3" s="1">
        <f>IF(F3=" "," ",HLOOKUP(F3,SACHAR!$AA$3:$EF$11,7,0))</f>
        <v>697</v>
      </c>
      <c r="H3" s="1">
        <f>IF(F3=" "," ",VLOOKUP(F3,'Netunei Gimlai'!$L$3:$N$19,3,0))</f>
        <v>1149</v>
      </c>
      <c r="I3" t="str">
        <f>IF(F3=" "," ",HLOOKUP(F3,SACHAR!$AA$3:$EF$11,8,0))</f>
        <v>תוספת מיוחדת</v>
      </c>
      <c r="J3" s="333">
        <f>IF(F3=" "," ",HLOOKUP(F3,SACHAR!$AA$3:$EF$11,4,0))</f>
        <v>7.4999999999999997E-2</v>
      </c>
      <c r="K3" s="192">
        <f>IF(F3=" "," ",HLOOKUP(F3,SACHAR!$AA$3:$EF$11,9,0))</f>
        <v>274.17753880756055</v>
      </c>
      <c r="M3" s="587">
        <f t="shared" si="0"/>
        <v>147.15108507801773</v>
      </c>
    </row>
    <row r="4" spans="1:13" ht="15" thickBot="1">
      <c r="A4" s="547" t="s">
        <v>17</v>
      </c>
      <c r="B4" s="548" t="str">
        <f>VLOOKUP('Netunei Gimlai'!B10,DARGA!A2:B111,2,0)</f>
        <v>16+</v>
      </c>
      <c r="C4" s="547" t="s">
        <v>5728</v>
      </c>
      <c r="D4" s="549">
        <f>+'Netunei Gimlai'!B15</f>
        <v>36.75</v>
      </c>
      <c r="F4" s="332">
        <f t="shared" si="1"/>
        <v>3</v>
      </c>
      <c r="G4" s="1">
        <f>IF(F4=" "," ",HLOOKUP(F4,SACHAR!$AA$3:$EF$11,7,0))</f>
        <v>808</v>
      </c>
      <c r="H4" s="1">
        <f>IF(F4=" "," ",VLOOKUP(F4,'Netunei Gimlai'!$L$3:$N$19,3,0))</f>
        <v>1041</v>
      </c>
      <c r="I4" t="str">
        <f>IF(F4=" "," ",HLOOKUP(F4,SACHAR!$AA$3:$EF$11,8,0))</f>
        <v>תוספת שטחים</v>
      </c>
      <c r="J4" s="333">
        <f>IF(F4=" "," ",HLOOKUP(F4,SACHAR!$AA$3:$EF$11,4,0))</f>
        <v>0</v>
      </c>
      <c r="K4" s="572">
        <f>IF(F4=" "," ",HLOOKUP(F4,SACHAR!$AA$3:$EF$11,9,0))</f>
        <v>198.46</v>
      </c>
      <c r="M4" s="587">
        <f t="shared" si="0"/>
        <v>106.513482</v>
      </c>
    </row>
    <row r="5" spans="1:13" ht="15" thickTop="1">
      <c r="A5" s="550" t="s">
        <v>9</v>
      </c>
      <c r="B5" s="554" t="str">
        <f>VLOOKUP('Netunei Gimlai'!B5,'חודש פרישה'!A1:B693,2,0)</f>
        <v>1.1.1997</v>
      </c>
      <c r="C5" s="550" t="s">
        <v>5729</v>
      </c>
      <c r="D5" s="551">
        <f>+SACHAR!C9</f>
        <v>1.2008000000000001</v>
      </c>
      <c r="F5" s="332">
        <f t="shared" si="1"/>
        <v>4</v>
      </c>
      <c r="G5" s="1">
        <f>IF(F5=" "," ",HLOOKUP(F5,SACHAR!$AA$3:$EF$11,7,0))</f>
        <v>4544</v>
      </c>
      <c r="H5" s="1">
        <f>IF(F5=" "," ",VLOOKUP(F5,'Netunei Gimlai'!$L$3:$N$19,3,0))</f>
        <v>1007</v>
      </c>
      <c r="I5" t="str">
        <f>IF(F5=" "," ",HLOOKUP(F5,SACHAR!$AA$3:$EF$11,8,0))</f>
        <v>הסכם 2001 / תוספת 3.6</v>
      </c>
      <c r="J5" s="333">
        <f>IF(F5=" "," ",HLOOKUP(F5,SACHAR!$AA$3:$EF$11,4,0))</f>
        <v>3.5999999999999997E-2</v>
      </c>
      <c r="K5" s="192">
        <f>IF(F5=" "," ",HLOOKUP(F5,SACHAR!$AA$3:$EF$11,9,0))</f>
        <v>160.55836672570746</v>
      </c>
      <c r="M5" s="587">
        <f t="shared" si="0"/>
        <v>86.171675421687183</v>
      </c>
    </row>
    <row r="6" spans="1:13" ht="15" thickBot="1">
      <c r="A6" s="552" t="s">
        <v>5359</v>
      </c>
      <c r="B6" s="553">
        <f>+SACHAR!E9</f>
        <v>12.2026</v>
      </c>
      <c r="C6" s="552" t="s">
        <v>15</v>
      </c>
      <c r="D6" s="458">
        <f>+'Netunei Gimlai'!B8</f>
        <v>227</v>
      </c>
      <c r="F6" s="332">
        <f t="shared" si="1"/>
        <v>5</v>
      </c>
      <c r="G6" s="1">
        <f>IF(F6=" "," ",HLOOKUP(F6,SACHAR!$AA$3:$EF$11,7,0))</f>
        <v>4550</v>
      </c>
      <c r="H6" s="1">
        <f>IF(F6=" "," ",VLOOKUP(F6,'Netunei Gimlai'!$L$3:$N$19,3,0))</f>
        <v>1034</v>
      </c>
      <c r="I6" t="str">
        <f>IF(F6=" "," ",HLOOKUP(F6,SACHAR!$AA$3:$EF$11,8,0))</f>
        <v>הסכם 2001 אישי</v>
      </c>
      <c r="J6" s="333" t="str">
        <f>IF(F6=" "," ",HLOOKUP(F6,SACHAR!$AA$3:$EF$11,4,0))</f>
        <v xml:space="preserve"> </v>
      </c>
      <c r="K6" s="192">
        <f>IF(F6=" "," ",HLOOKUP(F6,SACHAR!$AA$3:$EF$11,9,0))</f>
        <v>530.07657502795041</v>
      </c>
      <c r="M6" s="587">
        <f t="shared" si="0"/>
        <v>284.49209781750096</v>
      </c>
    </row>
    <row r="7" spans="1:13" ht="15" thickTop="1">
      <c r="F7" s="332">
        <f t="shared" si="1"/>
        <v>6</v>
      </c>
      <c r="G7" s="1">
        <f>IF(F7=" "," ",HLOOKUP(F7,SACHAR!$AA$3:$EF$11,7,0))</f>
        <v>4624</v>
      </c>
      <c r="H7" s="1">
        <f>IF(F7=" "," ",VLOOKUP(F7,'Netunei Gimlai'!$L$3:$N$19,3,0))</f>
        <v>1004</v>
      </c>
      <c r="I7" t="str">
        <f>IF(F7=" "," ",HLOOKUP(F7,SACHAR!$AA$3:$EF$11,8,0))</f>
        <v>הסכם 1999</v>
      </c>
      <c r="J7" s="333">
        <f>IF(F7=" "," ",HLOOKUP(F7,SACHAR!$AA$3:$EF$11,4,0))</f>
        <v>0.04</v>
      </c>
      <c r="K7" s="192">
        <f>IF(F7=" "," ",HLOOKUP(F7,SACHAR!$AA$3:$EF$11,9,0))</f>
        <v>140.60386605515927</v>
      </c>
      <c r="M7" s="587">
        <f t="shared" si="0"/>
        <v>75.462094911803973</v>
      </c>
    </row>
    <row r="8" spans="1:13">
      <c r="F8" s="332">
        <f t="shared" si="1"/>
        <v>7</v>
      </c>
      <c r="G8" s="1">
        <f>IF(F8=" "," ",HLOOKUP(F8,SACHAR!$AA$3:$EF$11,7,0))</f>
        <v>99998</v>
      </c>
      <c r="H8" s="1" t="str">
        <f>IF(F8=" "," ",VLOOKUP(F8,'Netunei Gimlai'!$L$3:$N$19,3,0))</f>
        <v>ללא</v>
      </c>
      <c r="I8" t="str">
        <f>IF(F8=" "," ",HLOOKUP(F8,SACHAR!$AA$3:$EF$11,8,0))</f>
        <v>עיגול לחישוב מינימום</v>
      </c>
      <c r="J8" s="333" t="str">
        <f>IF(F8=" "," ",HLOOKUP(F8,SACHAR!$AA$3:$EF$11,4,0))</f>
        <v xml:space="preserve"> </v>
      </c>
      <c r="K8" s="192">
        <f>IF(F8=" "," ",HLOOKUP(F8,SACHAR!$AA$3:$EF$11,9,0))</f>
        <v>1E-3</v>
      </c>
      <c r="M8" s="587">
        <f t="shared" si="0"/>
        <v>5.3669999999999998E-4</v>
      </c>
    </row>
    <row r="9" spans="1:13">
      <c r="E9" s="192"/>
      <c r="F9" s="332">
        <f t="shared" si="1"/>
        <v>8</v>
      </c>
      <c r="G9" s="1">
        <f>IF(F9=" "," ",HLOOKUP(F9,SACHAR!$AA$3:$EF$11,7,0))</f>
        <v>1699</v>
      </c>
      <c r="H9" s="1">
        <f>IF(F9=" "," ",VLOOKUP(F9,'Netunei Gimlai'!$L$3:$N$19,3,0))</f>
        <v>1014</v>
      </c>
      <c r="I9" t="str">
        <f>IF(F9=" "," ",HLOOKUP(F9,SACHAR!$AA$3:$EF$11,8,0))</f>
        <v>תוספת חוק מינימום</v>
      </c>
      <c r="J9" s="333" t="str">
        <f>IF(F9=" "," ",HLOOKUP(F9,SACHAR!$AA$3:$EF$11,4,0))</f>
        <v xml:space="preserve"> </v>
      </c>
      <c r="K9" s="192">
        <f>IF(F9=" "," ",HLOOKUP(F9,SACHAR!$AA$3:$EF$11,9,0))</f>
        <v>268.78588616448906</v>
      </c>
      <c r="M9" s="587">
        <f t="shared" si="0"/>
        <v>144.25738510448127</v>
      </c>
    </row>
    <row r="10" spans="1:13" ht="16.8" customHeight="1">
      <c r="E10" s="192"/>
      <c r="F10" s="332">
        <f t="shared" si="1"/>
        <v>9</v>
      </c>
      <c r="G10" s="1">
        <f>IF(F10=" "," ",HLOOKUP(F10,SACHAR!$AA$3:$EF$11,7,0))</f>
        <v>99999</v>
      </c>
      <c r="H10" s="1" t="str">
        <f>IF(F10=" "," ",VLOOKUP(F10,'Netunei Gimlai'!$L$3:$N$19,3,0))</f>
        <v>ללא</v>
      </c>
      <c r="I10" t="str">
        <f>IF(F10=" "," ",HLOOKUP(F10,SACHAR!$AA$3:$EF$11,8,0))</f>
        <v>סה"כ מרכיבי שכר שוטף</v>
      </c>
      <c r="J10" s="333" t="str">
        <f>IF(F10=" "," ",HLOOKUP(F10,SACHAR!$AA$3:$EF$11,4,0))</f>
        <v xml:space="preserve"> </v>
      </c>
      <c r="K10" s="192">
        <f>IF(F10=" "," ",HLOOKUP(F10,SACHAR!$AA$3:$EF$11,9,0))</f>
        <v>5087.7598841598492</v>
      </c>
      <c r="M10" s="587">
        <f t="shared" si="0"/>
        <v>2730.6007298285908</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AU1" zoomScaleNormal="100" workbookViewId="0">
      <selection activeCell="BG11" sqref="BG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2</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3</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4</v>
      </c>
      <c r="DA3">
        <f t="shared" ref="DA3" si="71">IF(DA5=1,CZ4+1,0)</f>
        <v>5</v>
      </c>
      <c r="DB3">
        <f t="shared" ref="DB3" si="72">IF(DB5=1,DA4+1,0)</f>
        <v>6</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7</v>
      </c>
      <c r="EC3">
        <f t="shared" ref="EC3" si="99">IF(EC5=1,EB4+1,0)</f>
        <v>8</v>
      </c>
      <c r="ED3">
        <f t="shared" ref="ED3" si="100">IF(ED5=1,EC4+1,0)</f>
        <v>0</v>
      </c>
      <c r="EE3">
        <f t="shared" ref="EE3" si="101">IF(EE5=1,ED4+1,0)</f>
        <v>0</v>
      </c>
      <c r="EF3">
        <f t="shared" ref="EF3" si="102">IF(EF5=1,EE4+1,0)</f>
        <v>9</v>
      </c>
      <c r="EG3">
        <f t="shared" ref="EG3" si="103">IF(EG5=1,EF4+1,0)</f>
        <v>10</v>
      </c>
      <c r="EH3">
        <f t="shared" ref="EH3" si="104">IF(EH5=1,EG4+1,0)</f>
        <v>11</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2</v>
      </c>
      <c r="AR4">
        <f t="shared" ref="AR4" si="117">IF(AR5=1,AQ4+1,AQ4)</f>
        <v>2</v>
      </c>
      <c r="AS4">
        <f t="shared" ref="AS4" si="118">IF(AS5=1,AR4+1,AR4)</f>
        <v>2</v>
      </c>
      <c r="AT4">
        <f t="shared" ref="AT4" si="119">IF(AT5=1,AS4+1,AS4)</f>
        <v>2</v>
      </c>
      <c r="AU4">
        <f t="shared" ref="AU4" si="120">IF(AU5=1,AT4+1,AT4)</f>
        <v>2</v>
      </c>
      <c r="AV4">
        <f t="shared" ref="AV4" si="121">IF(AV5=1,AU4+1,AU4)</f>
        <v>2</v>
      </c>
      <c r="AW4">
        <f t="shared" ref="AW4" si="122">IF(AW5=1,AV4+1,AV4)</f>
        <v>2</v>
      </c>
      <c r="AX4">
        <f t="shared" ref="AX4" si="123">IF(AX5=1,AW4+1,AW4)</f>
        <v>2</v>
      </c>
      <c r="AY4">
        <f t="shared" ref="AY4" si="124">IF(AY5=1,AX4+1,AX4)</f>
        <v>2</v>
      </c>
      <c r="AZ4">
        <f t="shared" ref="AZ4" si="125">IF(AZ5=1,AY4+1,AY4)</f>
        <v>2</v>
      </c>
      <c r="BA4">
        <f t="shared" ref="BA4" si="126">IF(BA5=1,AZ4+1,AZ4)</f>
        <v>2</v>
      </c>
      <c r="BB4">
        <f t="shared" ref="BB4" si="127">IF(BB5=1,BA4+1,BA4)</f>
        <v>2</v>
      </c>
      <c r="BC4">
        <f t="shared" ref="BC4" si="128">IF(BC5=1,BB4+1,BB4)</f>
        <v>2</v>
      </c>
      <c r="BD4">
        <f t="shared" ref="BD4" si="129">IF(BD5=1,BC4+1,BC4)</f>
        <v>2</v>
      </c>
      <c r="BE4">
        <f t="shared" ref="BE4" si="130">IF(BE5=1,BD4+1,BD4)</f>
        <v>2</v>
      </c>
      <c r="BF4">
        <f t="shared" ref="BF4" si="131">IF(BF5=1,BE4+1,BE4)</f>
        <v>2</v>
      </c>
      <c r="BG4">
        <f t="shared" ref="BG4" si="132">IF(BG5=1,BF4+1,BF4)</f>
        <v>3</v>
      </c>
      <c r="BH4">
        <f t="shared" ref="BH4" si="133">IF(BH5=1,BG4+1,BG4)</f>
        <v>3</v>
      </c>
      <c r="BI4">
        <f t="shared" ref="BI4" si="134">IF(BI5=1,BH4+1,BH4)</f>
        <v>3</v>
      </c>
      <c r="BJ4">
        <f t="shared" ref="BJ4" si="135">IF(BJ5=1,BI4+1,BI4)</f>
        <v>3</v>
      </c>
      <c r="BK4">
        <f t="shared" ref="BK4" si="136">IF(BK5=1,BJ4+1,BJ4)</f>
        <v>3</v>
      </c>
      <c r="BL4">
        <f t="shared" ref="BL4" si="137">IF(BL5=1,BK4+1,BK4)</f>
        <v>3</v>
      </c>
      <c r="BM4">
        <f t="shared" ref="BM4" si="138">IF(BM5=1,BL4+1,BL4)</f>
        <v>3</v>
      </c>
      <c r="BN4">
        <f t="shared" ref="BN4" si="139">IF(BN5=1,BM4+1,BM4)</f>
        <v>3</v>
      </c>
      <c r="BO4">
        <f t="shared" ref="BO4" si="140">IF(BO5=1,BN4+1,BN4)</f>
        <v>3</v>
      </c>
      <c r="BP4">
        <f t="shared" ref="BP4" si="141">IF(BP5=1,BO4+1,BO4)</f>
        <v>3</v>
      </c>
      <c r="BQ4">
        <f t="shared" ref="BQ4" si="142">IF(BQ5=1,BP4+1,BP4)</f>
        <v>3</v>
      </c>
      <c r="BR4">
        <f t="shared" ref="BR4" si="143">IF(BR5=1,BQ4+1,BQ4)</f>
        <v>3</v>
      </c>
      <c r="BS4">
        <f t="shared" ref="BS4" si="144">IF(BS5=1,BR4+1,BR4)</f>
        <v>3</v>
      </c>
      <c r="BT4">
        <f t="shared" ref="BT4" si="145">IF(BT5=1,BS4+1,BS4)</f>
        <v>3</v>
      </c>
      <c r="BU4">
        <f t="shared" ref="BU4" si="146">IF(BU5=1,BT4+1,BT4)</f>
        <v>3</v>
      </c>
      <c r="BV4">
        <f t="shared" ref="BV4" si="147">IF(BV5=1,BU4+1,BU4)</f>
        <v>3</v>
      </c>
      <c r="BW4">
        <f t="shared" ref="BW4" si="148">IF(BW5=1,BV4+1,BV4)</f>
        <v>3</v>
      </c>
      <c r="BX4">
        <f t="shared" ref="BX4" si="149">IF(BX5=1,BW4+1,BW4)</f>
        <v>3</v>
      </c>
      <c r="BY4">
        <f t="shared" ref="BY4" si="150">IF(BY5=1,BX4+1,BX4)</f>
        <v>3</v>
      </c>
      <c r="BZ4">
        <f t="shared" ref="BZ4" si="151">IF(BZ5=1,BY4+1,BY4)</f>
        <v>3</v>
      </c>
      <c r="CA4">
        <f t="shared" ref="CA4" si="152">IF(CA5=1,BZ4+1,BZ4)</f>
        <v>3</v>
      </c>
      <c r="CB4">
        <f t="shared" ref="CB4" si="153">IF(CB5=1,CA4+1,CA4)</f>
        <v>3</v>
      </c>
      <c r="CC4">
        <f t="shared" ref="CC4" si="154">IF(CC5=1,CB4+1,CB4)</f>
        <v>3</v>
      </c>
      <c r="CD4">
        <f t="shared" ref="CD4" si="155">IF(CD5=1,CC4+1,CC4)</f>
        <v>3</v>
      </c>
      <c r="CE4">
        <f t="shared" ref="CE4" si="156">IF(CE5=1,CD4+1,CD4)</f>
        <v>3</v>
      </c>
      <c r="CF4">
        <f t="shared" ref="CF4" si="157">IF(CF5=1,CE4+1,CE4)</f>
        <v>3</v>
      </c>
      <c r="CG4">
        <f t="shared" ref="CG4" si="158">IF(CG5=1,CF4+1,CF4)</f>
        <v>3</v>
      </c>
      <c r="CH4">
        <f t="shared" ref="CH4" si="159">IF(CH5=1,CG4+1,CG4)</f>
        <v>3</v>
      </c>
      <c r="CI4">
        <f t="shared" ref="CI4" si="160">IF(CI5=1,CH4+1,CH4)</f>
        <v>3</v>
      </c>
      <c r="CJ4">
        <f t="shared" ref="CJ4" si="161">IF(CJ5=1,CI4+1,CI4)</f>
        <v>3</v>
      </c>
      <c r="CK4">
        <f t="shared" ref="CK4" si="162">IF(CK5=1,CJ4+1,CJ4)</f>
        <v>3</v>
      </c>
      <c r="CL4">
        <f t="shared" ref="CL4" si="163">IF(CL5=1,CK4+1,CK4)</f>
        <v>3</v>
      </c>
      <c r="CM4">
        <f t="shared" ref="CM4" si="164">IF(CM5=1,CL4+1,CL4)</f>
        <v>3</v>
      </c>
      <c r="CN4">
        <f t="shared" ref="CN4" si="165">IF(CN5=1,CM4+1,CM4)</f>
        <v>3</v>
      </c>
      <c r="CO4">
        <f t="shared" ref="CO4" si="166">IF(CO5=1,CN4+1,CN4)</f>
        <v>3</v>
      </c>
      <c r="CP4">
        <f t="shared" ref="CP4" si="167">IF(CP5=1,CO4+1,CO4)</f>
        <v>3</v>
      </c>
      <c r="CQ4">
        <f t="shared" ref="CQ4" si="168">IF(CQ5=1,CP4+1,CP4)</f>
        <v>3</v>
      </c>
      <c r="CR4">
        <f t="shared" ref="CR4" si="169">IF(CR5=1,CQ4+1,CQ4)</f>
        <v>3</v>
      </c>
      <c r="CS4">
        <f t="shared" ref="CS4" si="170">IF(CS5=1,CR4+1,CR4)</f>
        <v>3</v>
      </c>
      <c r="CT4">
        <f t="shared" ref="CT4" si="171">IF(CT5=1,CS4+1,CS4)</f>
        <v>3</v>
      </c>
      <c r="CU4">
        <f t="shared" ref="CU4" si="172">IF(CU5=1,CT4+1,CT4)</f>
        <v>3</v>
      </c>
      <c r="CV4">
        <f t="shared" ref="CV4" si="173">IF(CV5=1,CU4+1,CU4)</f>
        <v>3</v>
      </c>
      <c r="CW4">
        <f t="shared" ref="CW4" si="174">IF(CW5=1,CV4+1,CV4)</f>
        <v>3</v>
      </c>
      <c r="CX4">
        <f t="shared" ref="CX4" si="175">IF(CX5=1,CW4+1,CW4)</f>
        <v>3</v>
      </c>
      <c r="CY4">
        <f t="shared" ref="CY4" si="176">IF(CY5=1,CX4+1,CX4)</f>
        <v>3</v>
      </c>
      <c r="CZ4">
        <f t="shared" ref="CZ4" si="177">IF(CZ5=1,CY4+1,CY4)</f>
        <v>4</v>
      </c>
      <c r="DA4">
        <f t="shared" ref="DA4" si="178">IF(DA5=1,CZ4+1,CZ4)</f>
        <v>5</v>
      </c>
      <c r="DB4">
        <f t="shared" ref="DB4" si="179">IF(DB5=1,DA4+1,DA4)</f>
        <v>6</v>
      </c>
      <c r="DC4">
        <f t="shared" ref="DC4" si="180">IF(DC5=1,DB4+1,DB4)</f>
        <v>6</v>
      </c>
      <c r="DD4">
        <f t="shared" ref="DD4" si="181">IF(DD5=1,DC4+1,DC4)</f>
        <v>6</v>
      </c>
      <c r="DE4">
        <f t="shared" ref="DE4" si="182">IF(DE5=1,DD4+1,DD4)</f>
        <v>6</v>
      </c>
      <c r="DF4">
        <f t="shared" ref="DF4" si="183">IF(DF5=1,DE4+1,DE4)</f>
        <v>6</v>
      </c>
      <c r="DG4">
        <f t="shared" ref="DG4" si="184">IF(DG5=1,DF4+1,DF4)</f>
        <v>6</v>
      </c>
      <c r="DH4">
        <f t="shared" ref="DH4" si="185">IF(DH5=1,DG4+1,DG4)</f>
        <v>6</v>
      </c>
      <c r="DI4">
        <f t="shared" ref="DI4" si="186">IF(DI5=1,DH4+1,DH4)</f>
        <v>6</v>
      </c>
      <c r="DJ4">
        <f t="shared" ref="DJ4" si="187">IF(DJ5=1,DI4+1,DI4)</f>
        <v>6</v>
      </c>
      <c r="DK4">
        <f t="shared" ref="DK4" si="188">IF(DK5=1,DJ4+1,DJ4)</f>
        <v>6</v>
      </c>
      <c r="DL4">
        <f t="shared" ref="DL4" si="189">IF(DL5=1,DK4+1,DK4)</f>
        <v>6</v>
      </c>
      <c r="DM4">
        <f t="shared" ref="DM4" si="190">IF(DM5=1,DL4+1,DL4)</f>
        <v>6</v>
      </c>
      <c r="DN4">
        <f t="shared" ref="DN4" si="191">IF(DN5=1,DM4+1,DM4)</f>
        <v>6</v>
      </c>
      <c r="DO4">
        <f t="shared" ref="DO4" si="192">IF(DO5=1,DN4+1,DN4)</f>
        <v>6</v>
      </c>
      <c r="DP4">
        <f t="shared" ref="DP4" si="193">IF(DP5=1,DO4+1,DO4)</f>
        <v>6</v>
      </c>
      <c r="DQ4">
        <f t="shared" ref="DQ4" si="194">IF(DQ5=1,DP4+1,DP4)</f>
        <v>6</v>
      </c>
      <c r="DR4">
        <f t="shared" ref="DR4" si="195">IF(DR5=1,DQ4+1,DQ4)</f>
        <v>6</v>
      </c>
      <c r="DS4">
        <f t="shared" ref="DS4" si="196">IF(DS5=1,DR4+1,DR4)</f>
        <v>6</v>
      </c>
      <c r="DT4">
        <f t="shared" ref="DT4" si="197">IF(DT5=1,DS4+1,DS4)</f>
        <v>6</v>
      </c>
      <c r="DU4">
        <f t="shared" ref="DU4" si="198">IF(DU5=1,DT4+1,DT4)</f>
        <v>6</v>
      </c>
      <c r="DV4">
        <f t="shared" ref="DV4" si="199">IF(DV5=1,DU4+1,DU4)</f>
        <v>6</v>
      </c>
      <c r="DW4">
        <f t="shared" ref="DW4" si="200">IF(DW5=1,DV4+1,DV4)</f>
        <v>6</v>
      </c>
      <c r="DX4">
        <f t="shared" ref="DX4" si="201">IF(DX5=1,DW4+1,DW4)</f>
        <v>6</v>
      </c>
      <c r="DY4">
        <f t="shared" ref="DY4" si="202">IF(DY5=1,DX4+1,DX4)</f>
        <v>6</v>
      </c>
      <c r="DZ4">
        <f t="shared" ref="DZ4" si="203">IF(DZ5=1,DY4+1,DY4)</f>
        <v>6</v>
      </c>
      <c r="EA4">
        <f t="shared" ref="EA4" si="204">IF(EA5=1,DZ4+1,DZ4)</f>
        <v>6</v>
      </c>
      <c r="EB4">
        <f t="shared" ref="EB4" si="205">IF(EB5=1,EA4+1,EA4)</f>
        <v>7</v>
      </c>
      <c r="EC4">
        <f t="shared" ref="EC4" si="206">IF(EC5=1,EB4+1,EB4)</f>
        <v>8</v>
      </c>
      <c r="ED4">
        <f t="shared" ref="ED4" si="207">IF(ED5=1,EC4+1,EC4)</f>
        <v>8</v>
      </c>
      <c r="EE4">
        <f t="shared" ref="EE4" si="208">IF(EE5=1,ED4+1,ED4)</f>
        <v>8</v>
      </c>
      <c r="EF4">
        <f t="shared" ref="EF4" si="209">IF(EF5=1,EE4+1,EE4)</f>
        <v>9</v>
      </c>
      <c r="EG4">
        <f t="shared" ref="EG4" si="210">IF(EG5=1,EF4+1,EF4)</f>
        <v>10</v>
      </c>
      <c r="EH4">
        <f t="shared" ref="EH4" si="211">IF(EH5=1,EG4+1,EG4)</f>
        <v>11</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1</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BE5" si="224">IF(BC11&gt;0,1,0)</f>
        <v>0</v>
      </c>
      <c r="BD5">
        <f t="shared" ref="BD5:BE5" si="225">IF(BD11&gt;0,1,0)</f>
        <v>0</v>
      </c>
      <c r="BE5">
        <f t="shared" si="225"/>
        <v>0</v>
      </c>
      <c r="BF5">
        <f t="shared" ref="BF5" si="226">IF(BF11&gt;0,1,0)</f>
        <v>0</v>
      </c>
      <c r="BG5">
        <f t="shared" ref="BG5:BH5" si="227">IF(BG11&gt;0,1,0)</f>
        <v>1</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f t="shared" si="245"/>
        <v>7.4999999999999997E-2</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7.4999999999999997E-2</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530.07657502795041</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268.78588616448906</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5791</v>
      </c>
      <c r="AK10" s="140" t="s">
        <v>5161</v>
      </c>
      <c r="AL10" s="140" t="s">
        <v>68</v>
      </c>
      <c r="AM10" s="140" t="s">
        <v>5344</v>
      </c>
      <c r="AN10" s="140" t="s">
        <v>1199</v>
      </c>
      <c r="AO10" s="140" t="s">
        <v>1294</v>
      </c>
      <c r="AP10" s="140" t="s">
        <v>5164</v>
      </c>
      <c r="AQ10" s="140" t="s">
        <v>1420</v>
      </c>
      <c r="AR10" s="140" t="s">
        <v>25</v>
      </c>
      <c r="AS10" s="140" t="s">
        <v>1201</v>
      </c>
      <c r="AT10" s="140" t="s">
        <v>5797</v>
      </c>
      <c r="AU10" s="140" t="s">
        <v>5086</v>
      </c>
      <c r="AV10" s="140" t="s">
        <v>5353</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5348</v>
      </c>
      <c r="BW10" s="140" t="s">
        <v>5783</v>
      </c>
      <c r="BX10" s="140" t="s">
        <v>5346</v>
      </c>
      <c r="BY10" s="140" t="s">
        <v>5782</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5768</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18</v>
      </c>
      <c r="G11" s="18" t="str">
        <f>IF(A11=0," ",VLOOKUP(F11,MISRAD!$A$5:$B$81,2,0))</f>
        <v>עבודה ורווחה</v>
      </c>
      <c r="H11" s="189">
        <f>IF(A11=0," ",VLOOKUP(F11,MISRAD!$A$5:$D$81,4,0))</f>
        <v>118</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274.17753880756055</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198.46</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530.07657502795041</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268.78588616448906</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workbookViewId="0">
      <pane xSplit="13512" ySplit="2052" topLeftCell="BQ1" activePane="topRight"/>
      <selection activeCell="E1" sqref="E1"/>
      <selection pane="topRight" activeCell="BB1" sqref="BB1:BU1"/>
      <selection pane="bottomLeft" activeCell="AW2" sqref="AW2"/>
      <selection pane="bottomRight" activeCell="BD2" sqref="BD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118</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7.4999999999999997E-2</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f>
        <v>0</v>
      </c>
      <c r="BA2" s="500">
        <f>IF(MISRAD!BD2=1,IF('Netunei Gimlai'!G62=TRUE,BA3,0),0)</f>
        <v>0</v>
      </c>
      <c r="BB2" s="500">
        <f>IF('Netunei Gimlai'!G63=TRUE,BB3,0)</f>
        <v>0</v>
      </c>
      <c r="BC2" s="500">
        <f>IF(MISRAD!BE2=1,IF('Netunei Gimlai'!G64=TRUE,VLOOKUP($C$4,$AR$7:$BC$234,8,0),0),0)</f>
        <v>0</v>
      </c>
      <c r="BD2" s="500">
        <f>IF(MISRAD!BF2=1,IF('Netunei Gimlai'!G65=TRUE,BD3,0),0)</f>
        <v>0</v>
      </c>
      <c r="BE2" s="500">
        <f>IF('Netunei Gimlai'!G66=TRUE,BE3,0)</f>
        <v>0</v>
      </c>
      <c r="BF2" s="498">
        <f>IF(MISRAD!BG2=1,IF('Netunei Gimlai'!G67=TRUE,20%,IF('Netunei Gimlai'!G68=TRUE,15%,0)),0)</f>
        <v>0</v>
      </c>
      <c r="BG2" s="498">
        <f>IF(MISRAD!BH2=1,IF('Netunei Gimlai'!G69=TRUE,'BATEI MISHPAT 875'!B2,IF('Netunei Gimlai'!G70=TRUE,'BATEI MISHPAT 875'!B3,IF('Netunei Gimlai'!G71=TRUE,'BATEI MISHPAT 875'!B4,IF('Netunei Gimlai'!G72=TRUE,'BATEI MISHPAT 875'!B5,0)))),0)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Gimlai'!G85=TRUE,VLOOKUP($C$4,$AR$7:$BR$234,26,0),0),0)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198.46</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5342</v>
      </c>
      <c r="X5" s="445" t="s">
        <v>1199</v>
      </c>
      <c r="Y5" s="445" t="s">
        <v>1420</v>
      </c>
      <c r="Z5" s="445" t="s">
        <v>1201</v>
      </c>
      <c r="AA5" s="445" t="s">
        <v>5797</v>
      </c>
      <c r="AB5" s="445" t="s">
        <v>5353</v>
      </c>
      <c r="AC5" s="450" t="s">
        <v>20</v>
      </c>
      <c r="AD5" s="445" t="s">
        <v>11</v>
      </c>
      <c r="AE5" s="445" t="s">
        <v>5196</v>
      </c>
      <c r="AF5" s="445" t="s">
        <v>1557</v>
      </c>
      <c r="AG5" s="445" t="s">
        <v>5196</v>
      </c>
      <c r="AH5" s="445" t="s">
        <v>23</v>
      </c>
      <c r="AI5" s="445" t="s">
        <v>5783</v>
      </c>
      <c r="AJ5" s="445" t="s">
        <v>5345</v>
      </c>
      <c r="AK5" s="445" t="s">
        <v>5782</v>
      </c>
      <c r="AL5" s="445" t="s">
        <v>1016</v>
      </c>
      <c r="AM5" s="450" t="s">
        <v>1205</v>
      </c>
      <c r="AN5" s="459" t="s">
        <v>1206</v>
      </c>
      <c r="AO5" s="459" t="s">
        <v>20</v>
      </c>
      <c r="AP5" s="445" t="s">
        <v>73</v>
      </c>
      <c r="AQ5" s="445" t="s">
        <v>3232</v>
      </c>
      <c r="AR5" s="479" t="s">
        <v>49</v>
      </c>
      <c r="AS5" s="479" t="s">
        <v>807</v>
      </c>
      <c r="AT5" s="479" t="s">
        <v>1408</v>
      </c>
      <c r="AU5" s="479" t="s">
        <v>5791</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15"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v>0.22</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+C6</f>
        <v>0</v>
      </c>
      <c r="CF6" s="2"/>
      <c r="CG6" s="2">
        <v>490.8</v>
      </c>
      <c r="CH6" s="2"/>
      <c r="CI6" s="2"/>
      <c r="CJ6" s="2"/>
      <c r="CK6" s="391"/>
      <c r="CL6" s="252"/>
      <c r="CM6" s="252">
        <v>546.33000000000004</v>
      </c>
      <c r="CO6" s="264"/>
      <c r="CP6" s="253">
        <v>0.08</v>
      </c>
      <c r="CV6" s="266">
        <f t="shared" ref="CV6:CV69" si="0">+$CV$3</f>
        <v>181</v>
      </c>
      <c r="CW6" s="267">
        <f t="shared" ref="CW6:CW69" si="1">+$CW$3</f>
        <v>362</v>
      </c>
      <c r="CX6" s="268">
        <f t="shared" ref="CX6:CX69" si="2">+$CX$3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+C6</f>
        <v>0</v>
      </c>
      <c r="DV6" s="2"/>
      <c r="DW6" s="252">
        <v>720</v>
      </c>
      <c r="DZ6" s="252">
        <v>405.18</v>
      </c>
      <c r="EA6" s="264">
        <v>3.9399999999999998E-2</v>
      </c>
      <c r="EB6" s="252">
        <v>0</v>
      </c>
      <c r="EC6" s="253">
        <v>0</v>
      </c>
    </row>
    <row r="7" spans="1:133">
      <c r="A7">
        <v>1</v>
      </c>
      <c r="B7" s="9">
        <v>1.2008000000000001</v>
      </c>
      <c r="C7">
        <v>1</v>
      </c>
      <c r="D7" s="9"/>
      <c r="I7" s="248">
        <v>102.5</v>
      </c>
      <c r="J7" s="258">
        <f t="shared" ref="J7:J70" si="3">+I7/I6-1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600">
        <v>0.06</v>
      </c>
      <c r="AV7" s="480"/>
      <c r="AW7" s="480"/>
      <c r="AX7" s="480"/>
      <c r="AY7" s="480">
        <v>303.18</v>
      </c>
      <c r="AZ7" s="499" t="s">
        <v>5323</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5340</v>
      </c>
      <c r="BQ7" s="510">
        <v>383</v>
      </c>
      <c r="BR7" s="511">
        <v>0.15</v>
      </c>
      <c r="BS7" s="511">
        <v>0.22</v>
      </c>
      <c r="BT7" s="252"/>
      <c r="BU7" s="252"/>
      <c r="BV7" s="524">
        <f>+C7</f>
        <v>1</v>
      </c>
      <c r="BW7" s="489">
        <v>158.63</v>
      </c>
      <c r="BX7" s="254"/>
      <c r="BY7" s="254"/>
      <c r="BZ7" s="254"/>
      <c r="CA7" s="494">
        <v>19.170000000000002</v>
      </c>
      <c r="CB7" s="497">
        <v>0.3</v>
      </c>
      <c r="CC7" s="494">
        <v>198.46</v>
      </c>
      <c r="CD7" s="494">
        <v>424</v>
      </c>
      <c r="CE7" s="241">
        <f>+C7</f>
        <v>1</v>
      </c>
      <c r="CF7" s="2"/>
      <c r="CG7" s="2">
        <v>490.8</v>
      </c>
      <c r="CH7" s="2"/>
      <c r="CI7" s="2"/>
      <c r="CJ7" s="2"/>
      <c r="CK7" s="252"/>
      <c r="CL7" s="252"/>
      <c r="CM7" s="252">
        <v>546.33000000000004</v>
      </c>
      <c r="CN7" s="253"/>
      <c r="CO7" s="6"/>
      <c r="CP7" s="5">
        <v>0.08</v>
      </c>
      <c r="CV7" s="266">
        <f t="shared" si="0"/>
        <v>181</v>
      </c>
      <c r="CW7" s="267">
        <f t="shared" si="1"/>
        <v>362</v>
      </c>
      <c r="CX7" s="268">
        <f t="shared" si="2"/>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+C7</f>
        <v>1</v>
      </c>
      <c r="DV7" s="2"/>
      <c r="DW7" s="252">
        <v>720</v>
      </c>
      <c r="DZ7" s="252">
        <v>405.18</v>
      </c>
      <c r="EA7" s="264">
        <v>3.9399999999999998E-2</v>
      </c>
      <c r="EB7" s="252">
        <v>0</v>
      </c>
      <c r="EC7" s="253">
        <v>0</v>
      </c>
    </row>
    <row r="8" spans="1:133">
      <c r="A8">
        <v>2</v>
      </c>
      <c r="B8" s="9">
        <v>2.2008000000000001</v>
      </c>
      <c r="C8">
        <v>2</v>
      </c>
      <c r="D8" s="9"/>
      <c r="I8" s="248">
        <v>102.3</v>
      </c>
      <c r="J8" s="258">
        <f t="shared" si="3"/>
        <v>-1.9512195121951237E-3</v>
      </c>
      <c r="K8" s="298"/>
      <c r="L8" s="252">
        <v>300</v>
      </c>
      <c r="M8" s="263"/>
      <c r="N8" s="263"/>
      <c r="O8" s="473">
        <v>328.76</v>
      </c>
      <c r="P8" s="474">
        <v>328.76</v>
      </c>
      <c r="Q8" s="474">
        <v>430.86</v>
      </c>
      <c r="R8" s="475">
        <v>0.09</v>
      </c>
      <c r="S8" s="533">
        <f t="shared" ref="S8:S71" si="4">+C8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5">+C8</f>
        <v>2</v>
      </c>
      <c r="AS8" s="480">
        <v>257.37</v>
      </c>
      <c r="AT8" s="480">
        <v>191.57</v>
      </c>
      <c r="AU8" s="600">
        <v>0.06</v>
      </c>
      <c r="AV8" s="480"/>
      <c r="AW8" s="480"/>
      <c r="AX8" s="480"/>
      <c r="AY8" s="480">
        <v>303.18</v>
      </c>
      <c r="AZ8" s="499" t="s">
        <v>5323</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5340</v>
      </c>
      <c r="BQ8" s="510"/>
      <c r="BR8" s="511">
        <v>0.15</v>
      </c>
      <c r="BS8" s="511">
        <v>0.22</v>
      </c>
      <c r="BT8" s="252"/>
      <c r="BU8" s="252"/>
      <c r="BV8" s="524">
        <f>+C8</f>
        <v>2</v>
      </c>
      <c r="BW8" s="489">
        <v>158.63</v>
      </c>
      <c r="BX8" s="254"/>
      <c r="BY8" s="254"/>
      <c r="BZ8" s="254"/>
      <c r="CA8" s="494">
        <v>19.170000000000002</v>
      </c>
      <c r="CB8" s="497">
        <v>0.3</v>
      </c>
      <c r="CC8" s="494">
        <v>198.46</v>
      </c>
      <c r="CD8" s="494">
        <v>424</v>
      </c>
      <c r="CE8" s="241">
        <f>+C8</f>
        <v>2</v>
      </c>
      <c r="CF8" s="2"/>
      <c r="CG8" s="2">
        <v>490.8</v>
      </c>
      <c r="CH8" s="2"/>
      <c r="CI8" s="2"/>
      <c r="CJ8" s="2"/>
      <c r="CK8" s="252"/>
      <c r="CL8" s="252"/>
      <c r="CM8" s="252">
        <v>546.33000000000004</v>
      </c>
      <c r="CN8" s="253"/>
      <c r="CP8" s="253">
        <v>0.08</v>
      </c>
      <c r="CV8" s="266">
        <f t="shared" si="0"/>
        <v>181</v>
      </c>
      <c r="CW8" s="267">
        <f t="shared" si="1"/>
        <v>362</v>
      </c>
      <c r="CX8" s="268">
        <f t="shared" si="2"/>
        <v>904.99</v>
      </c>
      <c r="CY8" s="418">
        <v>184</v>
      </c>
      <c r="CZ8" s="252"/>
      <c r="DA8" s="252"/>
      <c r="DB8" s="252"/>
      <c r="DC8" s="252"/>
      <c r="DD8" s="252"/>
      <c r="DE8" s="252"/>
      <c r="DF8" s="252"/>
      <c r="DG8" s="252">
        <f t="shared" ref="DG8:DG71" si="6">+DG7</f>
        <v>0</v>
      </c>
      <c r="DH8" s="252"/>
      <c r="DI8" s="252">
        <v>489.06</v>
      </c>
      <c r="DJ8" s="252"/>
      <c r="DL8" s="252"/>
      <c r="DM8" s="252"/>
      <c r="DQ8" s="262">
        <v>0</v>
      </c>
      <c r="DR8" s="252">
        <v>39.42</v>
      </c>
      <c r="DS8" s="3">
        <v>546.33000000000004</v>
      </c>
      <c r="DU8" s="241">
        <f>+C8</f>
        <v>2</v>
      </c>
      <c r="DV8" s="2"/>
      <c r="DW8" s="252">
        <v>720</v>
      </c>
      <c r="DZ8" s="252">
        <v>405.18</v>
      </c>
      <c r="EA8" s="264">
        <v>3.9399999999999998E-2</v>
      </c>
      <c r="EB8" s="252">
        <v>0</v>
      </c>
      <c r="EC8" s="253">
        <v>0</v>
      </c>
    </row>
    <row r="9" spans="1:133">
      <c r="A9">
        <v>3</v>
      </c>
      <c r="B9" s="9">
        <v>3.2008000000000001</v>
      </c>
      <c r="C9">
        <v>3</v>
      </c>
      <c r="D9" s="9"/>
      <c r="I9" s="248">
        <v>102.6</v>
      </c>
      <c r="J9" s="258">
        <f t="shared" si="3"/>
        <v>2.9325513196480912E-3</v>
      </c>
      <c r="K9" s="298"/>
      <c r="L9" s="252">
        <v>300</v>
      </c>
      <c r="M9" s="263"/>
      <c r="N9" s="263"/>
      <c r="O9" s="473">
        <v>328.76</v>
      </c>
      <c r="P9" s="474">
        <v>328.76</v>
      </c>
      <c r="Q9" s="474">
        <v>430.86</v>
      </c>
      <c r="R9" s="475">
        <v>0.09</v>
      </c>
      <c r="S9" s="533">
        <f t="shared" si="4"/>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5"/>
        <v>3</v>
      </c>
      <c r="AS9" s="480">
        <v>257.37</v>
      </c>
      <c r="AT9" s="480">
        <v>191.57</v>
      </c>
      <c r="AU9" s="600">
        <v>0.06</v>
      </c>
      <c r="AV9" s="480"/>
      <c r="AW9" s="480"/>
      <c r="AX9" s="480"/>
      <c r="AY9" s="480">
        <v>303.18</v>
      </c>
      <c r="AZ9" s="499" t="s">
        <v>5323</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5340</v>
      </c>
      <c r="BQ9" s="510"/>
      <c r="BR9" s="511">
        <v>0.15</v>
      </c>
      <c r="BS9" s="511">
        <v>0.22</v>
      </c>
      <c r="BT9" s="252"/>
      <c r="BU9" s="252"/>
      <c r="BV9" s="524">
        <f>+C9</f>
        <v>3</v>
      </c>
      <c r="BW9" s="489">
        <v>158.63</v>
      </c>
      <c r="BX9" s="254"/>
      <c r="BY9" s="254"/>
      <c r="BZ9" s="254"/>
      <c r="CA9" s="494">
        <v>19.170000000000002</v>
      </c>
      <c r="CB9" s="497">
        <v>0.3</v>
      </c>
      <c r="CC9" s="494">
        <v>198.46</v>
      </c>
      <c r="CD9" s="494">
        <v>424</v>
      </c>
      <c r="CE9" s="241">
        <f>+C9</f>
        <v>3</v>
      </c>
      <c r="CF9" s="2"/>
      <c r="CG9" s="2">
        <v>490.8</v>
      </c>
      <c r="CH9" s="2"/>
      <c r="CI9" s="2"/>
      <c r="CJ9" s="2"/>
      <c r="CK9" s="252"/>
      <c r="CL9" s="252"/>
      <c r="CM9" s="252">
        <v>546.33000000000004</v>
      </c>
      <c r="CN9" s="253"/>
      <c r="CP9" s="5">
        <v>0.08</v>
      </c>
      <c r="CV9" s="266">
        <f t="shared" si="0"/>
        <v>181</v>
      </c>
      <c r="CW9" s="267">
        <f t="shared" si="1"/>
        <v>362</v>
      </c>
      <c r="CX9" s="268">
        <f t="shared" si="2"/>
        <v>904.99</v>
      </c>
      <c r="CY9" s="418">
        <v>184</v>
      </c>
      <c r="CZ9" s="252"/>
      <c r="DA9" s="252"/>
      <c r="DB9" s="252"/>
      <c r="DC9" s="252"/>
      <c r="DD9" s="252"/>
      <c r="DE9" s="252"/>
      <c r="DF9" s="252"/>
      <c r="DG9" s="252">
        <f t="shared" si="6"/>
        <v>0</v>
      </c>
      <c r="DH9" s="252"/>
      <c r="DI9" s="252">
        <v>489.06</v>
      </c>
      <c r="DJ9" s="252"/>
      <c r="DL9" s="252"/>
      <c r="DM9" s="252"/>
      <c r="DQ9" s="106">
        <v>0</v>
      </c>
      <c r="DR9" s="252">
        <v>39.42</v>
      </c>
      <c r="DS9" s="3">
        <v>546.33000000000004</v>
      </c>
      <c r="DU9" s="241">
        <f>+C9</f>
        <v>3</v>
      </c>
      <c r="DV9" s="2"/>
      <c r="DW9" s="252">
        <v>720</v>
      </c>
      <c r="DZ9" s="252">
        <v>405.18</v>
      </c>
      <c r="EA9" s="264">
        <v>3.9399999999999998E-2</v>
      </c>
      <c r="EB9" s="252">
        <v>0</v>
      </c>
      <c r="EC9" s="253">
        <v>0</v>
      </c>
    </row>
    <row r="10" spans="1:133">
      <c r="A10">
        <v>4</v>
      </c>
      <c r="B10" s="9">
        <v>4.2008000000000001</v>
      </c>
      <c r="C10">
        <v>4</v>
      </c>
      <c r="D10" s="9"/>
      <c r="I10" s="248">
        <v>104.1</v>
      </c>
      <c r="J10" s="258">
        <f t="shared" si="3"/>
        <v>1.4619883040935644E-2</v>
      </c>
      <c r="K10" s="298"/>
      <c r="L10" s="252">
        <v>300</v>
      </c>
      <c r="M10" s="263"/>
      <c r="N10" s="263"/>
      <c r="O10" s="473">
        <v>328.76</v>
      </c>
      <c r="P10" s="474">
        <v>328.76</v>
      </c>
      <c r="Q10" s="474">
        <v>430.86</v>
      </c>
      <c r="R10" s="475">
        <v>0.09</v>
      </c>
      <c r="S10" s="533">
        <f t="shared" si="4"/>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5"/>
        <v>4</v>
      </c>
      <c r="AS10" s="480">
        <v>257.37</v>
      </c>
      <c r="AT10" s="480">
        <v>191.57</v>
      </c>
      <c r="AU10" s="600">
        <v>0.06</v>
      </c>
      <c r="AV10" s="480"/>
      <c r="AW10" s="480"/>
      <c r="AX10" s="480"/>
      <c r="AY10" s="480">
        <v>303.18</v>
      </c>
      <c r="AZ10" s="499" t="s">
        <v>5323</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5340</v>
      </c>
      <c r="BQ10" s="510"/>
      <c r="BR10" s="511">
        <v>0.15</v>
      </c>
      <c r="BS10" s="511">
        <v>0.22</v>
      </c>
      <c r="BT10" s="252"/>
      <c r="BU10" s="252"/>
      <c r="BV10" s="524">
        <f>+C10</f>
        <v>4</v>
      </c>
      <c r="BW10" s="489">
        <v>158.63</v>
      </c>
      <c r="BX10" s="254"/>
      <c r="BY10" s="254"/>
      <c r="BZ10" s="254"/>
      <c r="CA10" s="494">
        <v>19.170000000000002</v>
      </c>
      <c r="CB10" s="497">
        <v>0.3</v>
      </c>
      <c r="CC10" s="494">
        <v>198.46</v>
      </c>
      <c r="CD10" s="494">
        <v>424</v>
      </c>
      <c r="CE10" s="241">
        <f>+C10</f>
        <v>4</v>
      </c>
      <c r="CF10" s="2"/>
      <c r="CG10" s="2">
        <v>490.8</v>
      </c>
      <c r="CH10" s="2"/>
      <c r="CI10" s="2"/>
      <c r="CJ10" s="2"/>
      <c r="CK10" s="252"/>
      <c r="CL10" s="252"/>
      <c r="CM10" s="252">
        <v>546.33000000000004</v>
      </c>
      <c r="CN10" s="253"/>
      <c r="CP10" s="253">
        <v>0.08</v>
      </c>
      <c r="CV10" s="266">
        <f t="shared" si="0"/>
        <v>181</v>
      </c>
      <c r="CW10" s="267">
        <f t="shared" si="1"/>
        <v>362</v>
      </c>
      <c r="CX10" s="268">
        <f t="shared" si="2"/>
        <v>904.99</v>
      </c>
      <c r="CY10" s="418">
        <v>184</v>
      </c>
      <c r="CZ10" s="252"/>
      <c r="DA10" s="252"/>
      <c r="DB10" s="252"/>
      <c r="DC10" s="252"/>
      <c r="DD10" s="252"/>
      <c r="DE10" s="252"/>
      <c r="DF10" s="252"/>
      <c r="DG10" s="252">
        <f t="shared" si="6"/>
        <v>0</v>
      </c>
      <c r="DH10" s="252"/>
      <c r="DI10" s="252">
        <v>489.06</v>
      </c>
      <c r="DJ10" s="252"/>
      <c r="DL10" s="252"/>
      <c r="DM10" s="252"/>
      <c r="DQ10" s="262">
        <v>0</v>
      </c>
      <c r="DR10" s="252">
        <v>39.42</v>
      </c>
      <c r="DS10" s="3">
        <v>546.33000000000004</v>
      </c>
      <c r="DU10" s="241">
        <f>+C10</f>
        <v>4</v>
      </c>
      <c r="DV10" s="2"/>
      <c r="DW10" s="252">
        <v>720</v>
      </c>
      <c r="DZ10" s="252">
        <v>405.18</v>
      </c>
      <c r="EA10" s="264">
        <v>3.9399999999999998E-2</v>
      </c>
      <c r="EB10" s="252">
        <v>0</v>
      </c>
      <c r="EC10" s="253">
        <v>0</v>
      </c>
    </row>
    <row r="11" spans="1:133">
      <c r="A11">
        <v>5</v>
      </c>
      <c r="B11" s="9">
        <v>5.2008000000000001</v>
      </c>
      <c r="C11">
        <v>5</v>
      </c>
      <c r="D11" s="9"/>
      <c r="I11" s="248">
        <v>104.8</v>
      </c>
      <c r="J11" s="258">
        <f t="shared" si="3"/>
        <v>6.7243035542747798E-3</v>
      </c>
      <c r="K11" s="298"/>
      <c r="L11" s="252">
        <v>300</v>
      </c>
      <c r="M11" s="263"/>
      <c r="N11" s="263"/>
      <c r="O11" s="473">
        <v>328.76</v>
      </c>
      <c r="P11" s="474">
        <v>328.76</v>
      </c>
      <c r="Q11" s="474">
        <v>430.86</v>
      </c>
      <c r="R11" s="475">
        <v>0.09</v>
      </c>
      <c r="S11" s="533">
        <f t="shared" si="4"/>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5"/>
        <v>5</v>
      </c>
      <c r="AS11" s="480">
        <v>257.37</v>
      </c>
      <c r="AT11" s="480">
        <v>191.57</v>
      </c>
      <c r="AU11" s="600">
        <v>0.06</v>
      </c>
      <c r="AV11" s="480"/>
      <c r="AW11" s="480"/>
      <c r="AX11" s="480"/>
      <c r="AY11" s="480">
        <v>303.18</v>
      </c>
      <c r="AZ11" s="499" t="s">
        <v>5323</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5340</v>
      </c>
      <c r="BQ11" s="510"/>
      <c r="BR11" s="511">
        <v>0.15</v>
      </c>
      <c r="BS11" s="511">
        <v>0.22</v>
      </c>
      <c r="BT11" s="252"/>
      <c r="BU11" s="252"/>
      <c r="BV11" s="524">
        <f>+C11</f>
        <v>5</v>
      </c>
      <c r="BW11" s="489">
        <v>158.63</v>
      </c>
      <c r="BX11" s="254"/>
      <c r="BY11" s="254"/>
      <c r="BZ11" s="254"/>
      <c r="CA11" s="494">
        <v>19.170000000000002</v>
      </c>
      <c r="CB11" s="497">
        <v>0.3</v>
      </c>
      <c r="CC11" s="494">
        <v>198.46</v>
      </c>
      <c r="CD11" s="494">
        <v>424</v>
      </c>
      <c r="CE11" s="241">
        <f>+C11</f>
        <v>5</v>
      </c>
      <c r="CF11" s="2"/>
      <c r="CG11" s="2">
        <v>490.8</v>
      </c>
      <c r="CH11" s="2"/>
      <c r="CI11" s="2"/>
      <c r="CJ11" s="2"/>
      <c r="CK11" s="252"/>
      <c r="CL11" s="252"/>
      <c r="CM11" s="252">
        <v>546.33000000000004</v>
      </c>
      <c r="CN11" s="253"/>
      <c r="CP11" s="5">
        <v>0.08</v>
      </c>
      <c r="CV11" s="266">
        <f t="shared" si="0"/>
        <v>181</v>
      </c>
      <c r="CW11" s="267">
        <f t="shared" si="1"/>
        <v>362</v>
      </c>
      <c r="CX11" s="268">
        <f t="shared" si="2"/>
        <v>904.99</v>
      </c>
      <c r="CY11" s="418">
        <v>184</v>
      </c>
      <c r="CZ11" s="252"/>
      <c r="DA11" s="252"/>
      <c r="DB11" s="252"/>
      <c r="DC11" s="252"/>
      <c r="DD11" s="252"/>
      <c r="DE11" s="252"/>
      <c r="DF11" s="252"/>
      <c r="DG11" s="252">
        <f t="shared" si="6"/>
        <v>0</v>
      </c>
      <c r="DH11" s="252"/>
      <c r="DI11" s="252">
        <v>489.06</v>
      </c>
      <c r="DJ11" s="252"/>
      <c r="DL11" s="252"/>
      <c r="DM11" s="252"/>
      <c r="DQ11" s="106">
        <v>0</v>
      </c>
      <c r="DR11" s="252">
        <v>39.42</v>
      </c>
      <c r="DS11" s="3">
        <v>546.33000000000004</v>
      </c>
      <c r="DU11" s="241">
        <f>+C11</f>
        <v>5</v>
      </c>
      <c r="DV11" s="2"/>
      <c r="DW11" s="252">
        <v>720</v>
      </c>
      <c r="DZ11" s="252">
        <v>405.18</v>
      </c>
      <c r="EA11" s="264">
        <v>3.9399999999999998E-2</v>
      </c>
      <c r="EB11" s="252">
        <v>0</v>
      </c>
      <c r="EC11" s="253">
        <v>0</v>
      </c>
    </row>
    <row r="12" spans="1:133">
      <c r="A12">
        <v>6</v>
      </c>
      <c r="B12" s="9">
        <v>6.2008000000000001</v>
      </c>
      <c r="C12">
        <v>6</v>
      </c>
      <c r="D12" s="9"/>
      <c r="I12" s="248">
        <v>104.9</v>
      </c>
      <c r="J12" s="258">
        <f t="shared" si="3"/>
        <v>9.5419847328259699E-4</v>
      </c>
      <c r="K12" s="298"/>
      <c r="L12" s="252">
        <v>300</v>
      </c>
      <c r="M12" s="263"/>
      <c r="N12" s="263"/>
      <c r="O12" s="473">
        <v>328.76</v>
      </c>
      <c r="P12" s="474">
        <v>328.76</v>
      </c>
      <c r="Q12" s="474">
        <v>430.86</v>
      </c>
      <c r="R12" s="475">
        <v>0.09</v>
      </c>
      <c r="S12" s="533">
        <f t="shared" si="4"/>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5"/>
        <v>6</v>
      </c>
      <c r="AS12" s="480">
        <v>257.37</v>
      </c>
      <c r="AT12" s="480">
        <v>191.57</v>
      </c>
      <c r="AU12" s="600">
        <v>0.06</v>
      </c>
      <c r="AV12" s="480"/>
      <c r="AW12" s="480"/>
      <c r="AX12" s="480"/>
      <c r="AY12" s="480">
        <v>303.18</v>
      </c>
      <c r="AZ12" s="499" t="s">
        <v>5323</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5340</v>
      </c>
      <c r="BQ12" s="510"/>
      <c r="BR12" s="511">
        <v>0.15</v>
      </c>
      <c r="BS12" s="511">
        <v>0.22</v>
      </c>
      <c r="BT12" s="252"/>
      <c r="BU12" s="252"/>
      <c r="BV12" s="524">
        <f>+C12</f>
        <v>6</v>
      </c>
      <c r="BW12" s="489">
        <v>158.63</v>
      </c>
      <c r="BX12" s="254"/>
      <c r="BY12" s="254"/>
      <c r="BZ12" s="254"/>
      <c r="CA12" s="494">
        <v>19.170000000000002</v>
      </c>
      <c r="CB12" s="497">
        <v>0.3</v>
      </c>
      <c r="CC12" s="494">
        <v>198.46</v>
      </c>
      <c r="CD12" s="494">
        <v>424</v>
      </c>
      <c r="CE12" s="241">
        <f>+C12</f>
        <v>6</v>
      </c>
      <c r="CF12" s="2"/>
      <c r="CG12" s="2">
        <v>490.8</v>
      </c>
      <c r="CH12" s="2"/>
      <c r="CI12" s="2"/>
      <c r="CJ12" s="2"/>
      <c r="CK12" s="252"/>
      <c r="CL12" s="252"/>
      <c r="CM12" s="252">
        <v>546.33000000000004</v>
      </c>
      <c r="CN12" s="253"/>
      <c r="CP12" s="253">
        <v>0.08</v>
      </c>
      <c r="CV12" s="266">
        <f t="shared" si="0"/>
        <v>181</v>
      </c>
      <c r="CW12" s="267">
        <f t="shared" si="1"/>
        <v>362</v>
      </c>
      <c r="CX12" s="268">
        <f t="shared" si="2"/>
        <v>904.99</v>
      </c>
      <c r="CY12" s="418">
        <v>184</v>
      </c>
      <c r="CZ12" s="252"/>
      <c r="DA12" s="252"/>
      <c r="DB12" s="252"/>
      <c r="DC12" s="252"/>
      <c r="DD12" s="252"/>
      <c r="DE12" s="252"/>
      <c r="DF12" s="252"/>
      <c r="DG12" s="252">
        <f t="shared" si="6"/>
        <v>0</v>
      </c>
      <c r="DH12" s="252"/>
      <c r="DI12" s="252">
        <v>489.06</v>
      </c>
      <c r="DJ12" s="252"/>
      <c r="DL12" s="252"/>
      <c r="DM12" s="252"/>
      <c r="DQ12" s="262">
        <v>0</v>
      </c>
      <c r="DR12" s="252">
        <v>39.42</v>
      </c>
      <c r="DS12" s="3">
        <v>546.33000000000004</v>
      </c>
      <c r="DU12" s="241">
        <f>+C12</f>
        <v>6</v>
      </c>
      <c r="DV12" s="2"/>
      <c r="DW12" s="252">
        <v>720</v>
      </c>
      <c r="DZ12" s="252">
        <v>405.18</v>
      </c>
      <c r="EA12" s="264">
        <v>3.9399999999999998E-2</v>
      </c>
      <c r="EB12" s="252">
        <v>0</v>
      </c>
      <c r="EC12" s="253">
        <v>0</v>
      </c>
    </row>
    <row r="13" spans="1:133">
      <c r="A13">
        <v>7</v>
      </c>
      <c r="B13" s="9">
        <v>7.2008000000000001</v>
      </c>
      <c r="C13">
        <v>7</v>
      </c>
      <c r="D13" s="9"/>
      <c r="I13" s="248">
        <v>106.1</v>
      </c>
      <c r="J13" s="258">
        <f t="shared" si="3"/>
        <v>1.1439466158245759E-2</v>
      </c>
      <c r="K13" s="298"/>
      <c r="L13" s="252">
        <v>300</v>
      </c>
      <c r="M13" s="263"/>
      <c r="N13" s="263"/>
      <c r="O13" s="473">
        <v>328.76</v>
      </c>
      <c r="P13" s="474">
        <v>328.76</v>
      </c>
      <c r="Q13" s="474">
        <v>430.86</v>
      </c>
      <c r="R13" s="475">
        <v>0.09</v>
      </c>
      <c r="S13" s="533">
        <f t="shared" si="4"/>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5"/>
        <v>7</v>
      </c>
      <c r="AS13" s="480">
        <v>257.37</v>
      </c>
      <c r="AT13" s="480">
        <v>191.57</v>
      </c>
      <c r="AU13" s="600">
        <v>0.06</v>
      </c>
      <c r="AV13" s="480"/>
      <c r="AW13" s="480"/>
      <c r="AX13" s="480"/>
      <c r="AY13" s="480">
        <v>303.18</v>
      </c>
      <c r="AZ13" s="499" t="s">
        <v>5323</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5340</v>
      </c>
      <c r="BQ13" s="510"/>
      <c r="BR13" s="511">
        <v>0.15</v>
      </c>
      <c r="BS13" s="511">
        <v>0.22</v>
      </c>
      <c r="BT13" s="252"/>
      <c r="BU13" s="252"/>
      <c r="BV13" s="524">
        <f>+C13</f>
        <v>7</v>
      </c>
      <c r="BW13" s="489">
        <v>158.63</v>
      </c>
      <c r="BX13" s="254"/>
      <c r="BY13" s="254"/>
      <c r="BZ13" s="254"/>
      <c r="CA13" s="494">
        <v>19.170000000000002</v>
      </c>
      <c r="CB13" s="497">
        <v>0.3</v>
      </c>
      <c r="CC13" s="494">
        <v>198.46</v>
      </c>
      <c r="CD13" s="494">
        <v>424</v>
      </c>
      <c r="CE13" s="241">
        <f>+C13</f>
        <v>7</v>
      </c>
      <c r="CF13" s="2"/>
      <c r="CG13" s="2">
        <v>490.8</v>
      </c>
      <c r="CH13" s="2"/>
      <c r="CI13" s="2"/>
      <c r="CJ13" s="2"/>
      <c r="CK13" s="252"/>
      <c r="CL13" s="252"/>
      <c r="CM13" s="252">
        <v>546.33000000000004</v>
      </c>
      <c r="CN13" s="253"/>
      <c r="CP13" s="5">
        <v>0.08</v>
      </c>
      <c r="CV13" s="266">
        <f t="shared" si="0"/>
        <v>181</v>
      </c>
      <c r="CW13" s="267">
        <f t="shared" si="1"/>
        <v>362</v>
      </c>
      <c r="CX13" s="268">
        <f t="shared" si="2"/>
        <v>904.99</v>
      </c>
      <c r="CY13" s="418">
        <v>184</v>
      </c>
      <c r="CZ13" s="252"/>
      <c r="DA13" s="252"/>
      <c r="DB13" s="252"/>
      <c r="DC13" s="252"/>
      <c r="DD13" s="252"/>
      <c r="DE13" s="252"/>
      <c r="DF13" s="252"/>
      <c r="DG13" s="252">
        <f t="shared" si="6"/>
        <v>0</v>
      </c>
      <c r="DH13" s="252"/>
      <c r="DI13" s="252">
        <v>489.06</v>
      </c>
      <c r="DJ13" s="252"/>
      <c r="DL13" s="252"/>
      <c r="DM13" s="252"/>
      <c r="DQ13" s="106">
        <v>0</v>
      </c>
      <c r="DR13" s="252">
        <v>39.42</v>
      </c>
      <c r="DS13" s="3">
        <v>546.33000000000004</v>
      </c>
      <c r="DU13" s="241">
        <f>+C13</f>
        <v>7</v>
      </c>
      <c r="DV13" s="2"/>
      <c r="DW13" s="252">
        <v>720</v>
      </c>
      <c r="DZ13" s="252">
        <v>405.18</v>
      </c>
      <c r="EA13" s="264">
        <v>3.9399999999999998E-2</v>
      </c>
      <c r="EB13" s="252">
        <v>0</v>
      </c>
      <c r="EC13" s="253">
        <v>0</v>
      </c>
    </row>
    <row r="14" spans="1:133">
      <c r="A14">
        <v>8</v>
      </c>
      <c r="B14" s="9">
        <v>8.2007999999999992</v>
      </c>
      <c r="C14">
        <v>8</v>
      </c>
      <c r="D14" s="9"/>
      <c r="I14" s="248">
        <v>107</v>
      </c>
      <c r="J14" s="258">
        <f t="shared" si="3"/>
        <v>8.4825636192271681E-3</v>
      </c>
      <c r="K14" s="298"/>
      <c r="L14" s="252">
        <v>300</v>
      </c>
      <c r="M14" s="263"/>
      <c r="N14" s="263"/>
      <c r="O14" s="473">
        <v>328.76</v>
      </c>
      <c r="P14" s="474">
        <v>328.76</v>
      </c>
      <c r="Q14" s="474">
        <v>430.86</v>
      </c>
      <c r="R14" s="475">
        <v>0.09</v>
      </c>
      <c r="S14" s="533">
        <f t="shared" si="4"/>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5"/>
        <v>8</v>
      </c>
      <c r="AS14" s="480">
        <v>257.37</v>
      </c>
      <c r="AT14" s="480">
        <v>191.57</v>
      </c>
      <c r="AU14" s="600">
        <v>0.06</v>
      </c>
      <c r="AV14" s="480"/>
      <c r="AW14" s="480"/>
      <c r="AX14" s="480"/>
      <c r="AY14" s="480">
        <v>303.18</v>
      </c>
      <c r="AZ14" s="499" t="s">
        <v>5323</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5340</v>
      </c>
      <c r="BQ14" s="510"/>
      <c r="BR14" s="511">
        <v>0.15</v>
      </c>
      <c r="BS14" s="511">
        <v>0.22</v>
      </c>
      <c r="BT14" s="252"/>
      <c r="BU14" s="252"/>
      <c r="BV14" s="524">
        <f>+C14</f>
        <v>8</v>
      </c>
      <c r="BW14" s="489">
        <v>158.63</v>
      </c>
      <c r="BX14" s="254"/>
      <c r="BY14" s="254"/>
      <c r="BZ14" s="254"/>
      <c r="CA14" s="494">
        <v>19.170000000000002</v>
      </c>
      <c r="CB14" s="497">
        <v>0.3</v>
      </c>
      <c r="CC14" s="494">
        <v>198.46</v>
      </c>
      <c r="CD14" s="494">
        <v>424</v>
      </c>
      <c r="CE14" s="241">
        <f>+C14</f>
        <v>8</v>
      </c>
      <c r="CF14" s="2"/>
      <c r="CG14" s="2">
        <v>490.8</v>
      </c>
      <c r="CH14" s="2"/>
      <c r="CI14" s="2"/>
      <c r="CJ14" s="2"/>
      <c r="CK14" s="252"/>
      <c r="CL14" s="252"/>
      <c r="CM14" s="252">
        <v>546.33000000000004</v>
      </c>
      <c r="CN14" s="253"/>
      <c r="CP14" s="253">
        <v>0.08</v>
      </c>
      <c r="CV14" s="266">
        <f t="shared" si="0"/>
        <v>181</v>
      </c>
      <c r="CW14" s="267">
        <f t="shared" si="1"/>
        <v>362</v>
      </c>
      <c r="CX14" s="268">
        <f t="shared" si="2"/>
        <v>904.99</v>
      </c>
      <c r="CY14" s="418">
        <v>184</v>
      </c>
      <c r="CZ14" s="252"/>
      <c r="DA14" s="252"/>
      <c r="DB14" s="252"/>
      <c r="DC14" s="252"/>
      <c r="DD14" s="252"/>
      <c r="DE14" s="252"/>
      <c r="DF14" s="252"/>
      <c r="DG14" s="252">
        <f t="shared" si="6"/>
        <v>0</v>
      </c>
      <c r="DH14" s="252"/>
      <c r="DI14" s="252">
        <v>489.06</v>
      </c>
      <c r="DJ14" s="252"/>
      <c r="DL14" s="252"/>
      <c r="DM14" s="252"/>
      <c r="DQ14" s="262">
        <v>0</v>
      </c>
      <c r="DR14" s="252">
        <v>39.42</v>
      </c>
      <c r="DS14" s="3">
        <v>546.33000000000004</v>
      </c>
      <c r="DU14" s="241">
        <f>+C14</f>
        <v>8</v>
      </c>
      <c r="DV14" s="2"/>
      <c r="DW14" s="252">
        <v>720</v>
      </c>
      <c r="DZ14" s="252">
        <v>405.18</v>
      </c>
      <c r="EA14" s="264">
        <v>3.9399999999999998E-2</v>
      </c>
      <c r="EB14" s="252">
        <v>0</v>
      </c>
      <c r="EC14" s="253">
        <v>0</v>
      </c>
    </row>
    <row r="15" spans="1:133">
      <c r="A15">
        <v>9</v>
      </c>
      <c r="B15" s="9">
        <v>9.2007999999999992</v>
      </c>
      <c r="C15">
        <v>9</v>
      </c>
      <c r="D15" s="9"/>
      <c r="I15" s="248">
        <v>107</v>
      </c>
      <c r="J15" s="258">
        <f t="shared" si="3"/>
        <v>0</v>
      </c>
      <c r="K15" s="298"/>
      <c r="L15" s="252">
        <v>300</v>
      </c>
      <c r="M15" s="263"/>
      <c r="N15" s="263"/>
      <c r="O15" s="473">
        <v>328.76</v>
      </c>
      <c r="P15" s="474">
        <v>328.76</v>
      </c>
      <c r="Q15" s="474">
        <v>430.86</v>
      </c>
      <c r="R15" s="475">
        <v>0.09</v>
      </c>
      <c r="S15" s="533">
        <f t="shared" si="4"/>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5"/>
        <v>9</v>
      </c>
      <c r="AS15" s="480">
        <v>257.37</v>
      </c>
      <c r="AT15" s="480">
        <v>191.57</v>
      </c>
      <c r="AU15" s="600">
        <v>0.06</v>
      </c>
      <c r="AV15" s="480"/>
      <c r="AW15" s="480"/>
      <c r="AX15" s="480"/>
      <c r="AY15" s="480">
        <v>303.18</v>
      </c>
      <c r="AZ15" s="499" t="s">
        <v>5323</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5340</v>
      </c>
      <c r="BQ15" s="510"/>
      <c r="BR15" s="511">
        <v>0.15</v>
      </c>
      <c r="BS15" s="511">
        <v>0.22</v>
      </c>
      <c r="BT15" s="252"/>
      <c r="BU15" s="252"/>
      <c r="BV15" s="524">
        <f>+C15</f>
        <v>9</v>
      </c>
      <c r="BW15" s="489">
        <v>158.63</v>
      </c>
      <c r="BX15" s="254"/>
      <c r="BY15" s="254"/>
      <c r="BZ15" s="254"/>
      <c r="CA15" s="494">
        <v>19.170000000000002</v>
      </c>
      <c r="CB15" s="497">
        <v>0.3</v>
      </c>
      <c r="CC15" s="494">
        <v>198.46</v>
      </c>
      <c r="CD15" s="494">
        <v>424</v>
      </c>
      <c r="CE15" s="241">
        <f>+C15</f>
        <v>9</v>
      </c>
      <c r="CF15" s="2"/>
      <c r="CG15" s="2">
        <v>490.8</v>
      </c>
      <c r="CH15" s="2"/>
      <c r="CI15" s="2"/>
      <c r="CJ15" s="2"/>
      <c r="CK15" s="252"/>
      <c r="CL15" s="252"/>
      <c r="CM15" s="252">
        <v>546.33000000000004</v>
      </c>
      <c r="CN15" s="253"/>
      <c r="CP15" s="5">
        <v>0.08</v>
      </c>
      <c r="CV15" s="266">
        <f t="shared" si="0"/>
        <v>181</v>
      </c>
      <c r="CW15" s="267">
        <f t="shared" si="1"/>
        <v>362</v>
      </c>
      <c r="CX15" s="268">
        <f t="shared" si="2"/>
        <v>904.99</v>
      </c>
      <c r="CY15" s="418">
        <v>184</v>
      </c>
      <c r="CZ15" s="252"/>
      <c r="DA15" s="252"/>
      <c r="DB15" s="252"/>
      <c r="DC15" s="252"/>
      <c r="DD15" s="252"/>
      <c r="DE15" s="252"/>
      <c r="DF15" s="252"/>
      <c r="DG15" s="252">
        <f t="shared" si="6"/>
        <v>0</v>
      </c>
      <c r="DH15" s="252"/>
      <c r="DI15" s="252">
        <v>489.06</v>
      </c>
      <c r="DJ15" s="252"/>
      <c r="DL15" s="252"/>
      <c r="DM15" s="252"/>
      <c r="DQ15" s="106">
        <v>0</v>
      </c>
      <c r="DR15" s="252">
        <v>39.42</v>
      </c>
      <c r="DS15" s="3">
        <v>546.33000000000004</v>
      </c>
      <c r="DU15" s="241">
        <f>+C15</f>
        <v>9</v>
      </c>
      <c r="DV15" s="2"/>
      <c r="DW15" s="252">
        <v>720</v>
      </c>
      <c r="DZ15" s="252">
        <v>405.18</v>
      </c>
      <c r="EA15" s="264">
        <v>3.9399999999999998E-2</v>
      </c>
      <c r="EB15" s="252">
        <v>0</v>
      </c>
      <c r="EC15" s="253">
        <v>0</v>
      </c>
    </row>
    <row r="16" spans="1:133">
      <c r="A16">
        <v>10</v>
      </c>
      <c r="B16" s="9">
        <v>10.200799999999999</v>
      </c>
      <c r="C16">
        <v>10</v>
      </c>
      <c r="D16" s="9"/>
      <c r="I16" s="248">
        <v>107.1</v>
      </c>
      <c r="J16" s="258">
        <f t="shared" si="3"/>
        <v>9.3457943925234765E-4</v>
      </c>
      <c r="K16" s="298"/>
      <c r="L16" s="252">
        <v>300</v>
      </c>
      <c r="M16" s="263"/>
      <c r="N16" s="263"/>
      <c r="O16" s="473">
        <v>328.76</v>
      </c>
      <c r="P16" s="474">
        <v>328.76</v>
      </c>
      <c r="Q16" s="474">
        <v>430.86</v>
      </c>
      <c r="R16" s="475">
        <v>0.09</v>
      </c>
      <c r="S16" s="533">
        <f t="shared" si="4"/>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5"/>
        <v>10</v>
      </c>
      <c r="AS16" s="480">
        <v>257.37</v>
      </c>
      <c r="AT16" s="480">
        <v>191.57</v>
      </c>
      <c r="AU16" s="600">
        <v>0.06</v>
      </c>
      <c r="AV16" s="480"/>
      <c r="AW16" s="480"/>
      <c r="AX16" s="480"/>
      <c r="AY16" s="480">
        <v>303.18</v>
      </c>
      <c r="AZ16" s="499" t="s">
        <v>5323</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5340</v>
      </c>
      <c r="BQ16" s="510"/>
      <c r="BR16" s="511">
        <v>0.15</v>
      </c>
      <c r="BS16" s="511">
        <v>0.22</v>
      </c>
      <c r="BT16" s="252"/>
      <c r="BU16" s="252"/>
      <c r="BV16" s="524">
        <f>+C16</f>
        <v>10</v>
      </c>
      <c r="BW16" s="489">
        <v>158.63</v>
      </c>
      <c r="BX16" s="254"/>
      <c r="BY16" s="254"/>
      <c r="BZ16" s="254"/>
      <c r="CA16" s="494">
        <v>19.170000000000002</v>
      </c>
      <c r="CB16" s="497">
        <v>0.3</v>
      </c>
      <c r="CC16" s="494">
        <v>198.46</v>
      </c>
      <c r="CD16" s="494">
        <v>424</v>
      </c>
      <c r="CE16" s="241">
        <f>+C16</f>
        <v>10</v>
      </c>
      <c r="CF16" s="2"/>
      <c r="CG16" s="2">
        <v>490.8</v>
      </c>
      <c r="CH16" s="2"/>
      <c r="CI16" s="2"/>
      <c r="CJ16" s="2"/>
      <c r="CK16" s="252"/>
      <c r="CL16" s="252"/>
      <c r="CM16" s="252">
        <v>546.33000000000004</v>
      </c>
      <c r="CN16" s="253"/>
      <c r="CP16" s="253">
        <v>0.08</v>
      </c>
      <c r="CV16" s="266">
        <f t="shared" si="0"/>
        <v>181</v>
      </c>
      <c r="CW16" s="267">
        <f t="shared" si="1"/>
        <v>362</v>
      </c>
      <c r="CX16" s="268">
        <f t="shared" si="2"/>
        <v>904.99</v>
      </c>
      <c r="CY16" s="418">
        <v>184</v>
      </c>
      <c r="CZ16" s="252"/>
      <c r="DA16" s="252"/>
      <c r="DB16" s="252"/>
      <c r="DC16" s="252"/>
      <c r="DD16" s="252"/>
      <c r="DE16" s="252"/>
      <c r="DF16" s="252"/>
      <c r="DG16" s="252">
        <f t="shared" si="6"/>
        <v>0</v>
      </c>
      <c r="DH16" s="252"/>
      <c r="DI16" s="252">
        <v>489.06</v>
      </c>
      <c r="DJ16" s="252"/>
      <c r="DL16" s="252"/>
      <c r="DM16" s="252"/>
      <c r="DQ16" s="262">
        <v>0</v>
      </c>
      <c r="DR16" s="252">
        <v>39.42</v>
      </c>
      <c r="DS16" s="3">
        <v>546.33000000000004</v>
      </c>
      <c r="DU16" s="241">
        <f>+C16</f>
        <v>10</v>
      </c>
      <c r="DV16" s="2"/>
      <c r="DW16" s="252">
        <v>720</v>
      </c>
      <c r="DZ16" s="252">
        <v>405.18</v>
      </c>
      <c r="EA16" s="264">
        <v>3.9399999999999998E-2</v>
      </c>
      <c r="EB16" s="252">
        <v>0</v>
      </c>
      <c r="EC16" s="253">
        <v>0</v>
      </c>
    </row>
    <row r="17" spans="1:133">
      <c r="A17">
        <v>11</v>
      </c>
      <c r="B17" s="9">
        <v>11.200799999999999</v>
      </c>
      <c r="C17">
        <v>11</v>
      </c>
      <c r="D17" s="9"/>
      <c r="I17" s="248">
        <v>106.5</v>
      </c>
      <c r="J17" s="258">
        <f t="shared" si="3"/>
        <v>-5.6022408963585235E-3</v>
      </c>
      <c r="K17" s="298"/>
      <c r="L17" s="252">
        <v>300</v>
      </c>
      <c r="M17" s="263"/>
      <c r="N17" s="263"/>
      <c r="O17" s="473">
        <v>328.76</v>
      </c>
      <c r="P17" s="474">
        <v>328.76</v>
      </c>
      <c r="Q17" s="474">
        <v>430.86</v>
      </c>
      <c r="R17" s="475">
        <v>0.09</v>
      </c>
      <c r="S17" s="533">
        <f t="shared" si="4"/>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5"/>
        <v>11</v>
      </c>
      <c r="AS17" s="480">
        <v>257.37</v>
      </c>
      <c r="AT17" s="480">
        <v>191.57</v>
      </c>
      <c r="AU17" s="600">
        <v>0.06</v>
      </c>
      <c r="AV17" s="480"/>
      <c r="AW17" s="480"/>
      <c r="AX17" s="480"/>
      <c r="AY17" s="480">
        <v>303.18</v>
      </c>
      <c r="AZ17" s="499" t="s">
        <v>5323</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5340</v>
      </c>
      <c r="BQ17" s="510"/>
      <c r="BR17" s="511">
        <v>0.15</v>
      </c>
      <c r="BS17" s="511">
        <v>0.22</v>
      </c>
      <c r="BT17" s="252"/>
      <c r="BU17" s="252"/>
      <c r="BV17" s="524">
        <f>+C17</f>
        <v>11</v>
      </c>
      <c r="BW17" s="489">
        <v>158.63</v>
      </c>
      <c r="BX17" s="254"/>
      <c r="BY17" s="254"/>
      <c r="BZ17" s="254"/>
      <c r="CA17" s="494">
        <v>19.170000000000002</v>
      </c>
      <c r="CB17" s="497">
        <v>0.3</v>
      </c>
      <c r="CC17" s="494">
        <v>198.46</v>
      </c>
      <c r="CD17" s="494">
        <v>424</v>
      </c>
      <c r="CE17" s="241">
        <f>+C17</f>
        <v>11</v>
      </c>
      <c r="CF17" s="2"/>
      <c r="CG17" s="2">
        <v>490.8</v>
      </c>
      <c r="CH17" s="2"/>
      <c r="CI17" s="2"/>
      <c r="CJ17" s="2"/>
      <c r="CK17" s="252"/>
      <c r="CL17" s="252"/>
      <c r="CM17" s="252">
        <v>546.33000000000004</v>
      </c>
      <c r="CN17" s="253"/>
      <c r="CP17" s="5">
        <v>0.08</v>
      </c>
      <c r="CV17" s="266">
        <f t="shared" si="0"/>
        <v>181</v>
      </c>
      <c r="CW17" s="267">
        <f t="shared" si="1"/>
        <v>362</v>
      </c>
      <c r="CX17" s="268">
        <f t="shared" si="2"/>
        <v>904.99</v>
      </c>
      <c r="CY17" s="418">
        <v>184</v>
      </c>
      <c r="CZ17" s="252"/>
      <c r="DA17" s="252"/>
      <c r="DB17" s="252"/>
      <c r="DC17" s="252"/>
      <c r="DD17" s="252"/>
      <c r="DE17" s="252"/>
      <c r="DF17" s="252"/>
      <c r="DG17" s="252">
        <f t="shared" si="6"/>
        <v>0</v>
      </c>
      <c r="DH17" s="252"/>
      <c r="DI17" s="252">
        <v>489.06</v>
      </c>
      <c r="DJ17" s="252"/>
      <c r="DL17" s="252"/>
      <c r="DM17" s="252"/>
      <c r="DQ17" s="106">
        <v>0</v>
      </c>
      <c r="DR17" s="252">
        <v>39.42</v>
      </c>
      <c r="DS17" s="3">
        <v>546.33000000000004</v>
      </c>
      <c r="DU17" s="241">
        <f>+C17</f>
        <v>11</v>
      </c>
      <c r="DV17" s="2"/>
      <c r="DW17" s="252">
        <v>720</v>
      </c>
      <c r="DZ17" s="252">
        <v>405.18</v>
      </c>
      <c r="EA17" s="264">
        <v>3.9399999999999998E-2</v>
      </c>
      <c r="EB17" s="252">
        <v>0</v>
      </c>
      <c r="EC17" s="253">
        <v>0</v>
      </c>
    </row>
    <row r="18" spans="1:133">
      <c r="A18">
        <v>12</v>
      </c>
      <c r="B18" s="9">
        <v>12.200799999999999</v>
      </c>
      <c r="C18">
        <v>12</v>
      </c>
      <c r="D18" s="9"/>
      <c r="I18" s="248">
        <v>106.4</v>
      </c>
      <c r="J18" s="258">
        <f t="shared" si="3"/>
        <v>-9.3896713615015948E-4</v>
      </c>
      <c r="K18" s="298"/>
      <c r="L18" s="252">
        <v>300</v>
      </c>
      <c r="M18" s="263"/>
      <c r="N18" s="263"/>
      <c r="O18" s="473">
        <v>328.76</v>
      </c>
      <c r="P18" s="474">
        <v>328.76</v>
      </c>
      <c r="Q18" s="474">
        <v>430.86</v>
      </c>
      <c r="R18" s="475">
        <v>0.09</v>
      </c>
      <c r="S18" s="533">
        <f t="shared" si="4"/>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5"/>
        <v>12</v>
      </c>
      <c r="AS18" s="480">
        <v>257.37</v>
      </c>
      <c r="AT18" s="480">
        <v>191.57</v>
      </c>
      <c r="AU18" s="600">
        <v>0.06</v>
      </c>
      <c r="AV18" s="480"/>
      <c r="AW18" s="480"/>
      <c r="AX18" s="480"/>
      <c r="AY18" s="480">
        <v>303.18</v>
      </c>
      <c r="AZ18" s="499" t="s">
        <v>5323</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5340</v>
      </c>
      <c r="BQ18" s="510">
        <v>533</v>
      </c>
      <c r="BR18" s="511">
        <v>0.15</v>
      </c>
      <c r="BS18" s="511">
        <v>0.22</v>
      </c>
      <c r="BT18" s="252"/>
      <c r="BU18" s="252"/>
      <c r="BV18" s="524">
        <f>+C18</f>
        <v>12</v>
      </c>
      <c r="BW18" s="489">
        <v>158.63</v>
      </c>
      <c r="BX18" s="254"/>
      <c r="BY18" s="254"/>
      <c r="BZ18" s="254"/>
      <c r="CA18" s="494">
        <v>19.170000000000002</v>
      </c>
      <c r="CB18" s="497">
        <v>0.3</v>
      </c>
      <c r="CC18" s="494">
        <v>198.46</v>
      </c>
      <c r="CD18" s="494">
        <v>424</v>
      </c>
      <c r="CE18" s="241">
        <f>+C18</f>
        <v>12</v>
      </c>
      <c r="CF18" s="2"/>
      <c r="CG18" s="2">
        <v>490.8</v>
      </c>
      <c r="CH18" s="2"/>
      <c r="CI18" s="2"/>
      <c r="CJ18" s="2"/>
      <c r="CK18" s="252"/>
      <c r="CL18" s="252"/>
      <c r="CM18" s="252">
        <v>546.33000000000004</v>
      </c>
      <c r="CN18" s="253"/>
      <c r="CP18" s="253">
        <v>0.08</v>
      </c>
      <c r="CV18" s="266">
        <f t="shared" si="0"/>
        <v>181</v>
      </c>
      <c r="CW18" s="267">
        <f t="shared" si="1"/>
        <v>362</v>
      </c>
      <c r="CX18" s="268">
        <f t="shared" si="2"/>
        <v>904.99</v>
      </c>
      <c r="CY18" s="418">
        <v>184</v>
      </c>
      <c r="CZ18" s="252"/>
      <c r="DA18" s="252"/>
      <c r="DB18" s="252"/>
      <c r="DC18" s="252"/>
      <c r="DD18" s="252"/>
      <c r="DE18" s="252"/>
      <c r="DF18" s="252"/>
      <c r="DG18" s="252">
        <f t="shared" si="6"/>
        <v>0</v>
      </c>
      <c r="DH18" s="252"/>
      <c r="DI18" s="252">
        <v>489.06</v>
      </c>
      <c r="DJ18" s="252"/>
      <c r="DL18" s="252"/>
      <c r="DM18" s="252"/>
      <c r="DQ18" s="262">
        <v>0</v>
      </c>
      <c r="DR18" s="252">
        <v>39.42</v>
      </c>
      <c r="DS18" s="3">
        <v>546.33000000000004</v>
      </c>
      <c r="DU18" s="241">
        <f>+C18</f>
        <v>12</v>
      </c>
      <c r="DV18" s="2"/>
      <c r="DW18" s="252">
        <v>720</v>
      </c>
      <c r="DZ18" s="252">
        <v>405.18</v>
      </c>
      <c r="EA18" s="264">
        <v>3.9399999999999998E-2</v>
      </c>
      <c r="EB18" s="252">
        <v>0</v>
      </c>
      <c r="EC18" s="253">
        <v>0</v>
      </c>
    </row>
    <row r="19" spans="1:133">
      <c r="A19">
        <v>13</v>
      </c>
      <c r="B19" s="9">
        <v>1.2009000000000001</v>
      </c>
      <c r="C19">
        <v>13</v>
      </c>
      <c r="D19" s="9"/>
      <c r="I19" s="248">
        <v>105.8</v>
      </c>
      <c r="J19" s="258">
        <f t="shared" si="3"/>
        <v>-5.6390977443609991E-3</v>
      </c>
      <c r="K19" s="298"/>
      <c r="L19" s="252">
        <v>300</v>
      </c>
      <c r="M19" s="263"/>
      <c r="N19" s="263"/>
      <c r="O19" s="473">
        <v>328.76</v>
      </c>
      <c r="P19" s="474">
        <v>328.76</v>
      </c>
      <c r="Q19" s="474">
        <v>430.86</v>
      </c>
      <c r="R19" s="475">
        <v>0.09</v>
      </c>
      <c r="S19" s="533">
        <f t="shared" si="4"/>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5"/>
        <v>13</v>
      </c>
      <c r="AS19" s="480">
        <v>257.37</v>
      </c>
      <c r="AT19" s="480">
        <v>191.57</v>
      </c>
      <c r="AU19" s="600">
        <v>0.06</v>
      </c>
      <c r="AV19" s="480"/>
      <c r="AW19" s="480"/>
      <c r="AX19" s="480"/>
      <c r="AY19" s="480">
        <v>303.18</v>
      </c>
      <c r="AZ19" s="499" t="s">
        <v>5323</v>
      </c>
      <c r="BA19" s="502">
        <v>23.57</v>
      </c>
      <c r="BB19" s="502">
        <v>31.62</v>
      </c>
      <c r="BC19" s="501"/>
      <c r="BD19" s="510">
        <v>237.16</v>
      </c>
      <c r="BE19" s="510">
        <v>1222.49</v>
      </c>
      <c r="BF19" s="504">
        <v>0.2</v>
      </c>
      <c r="BG19" s="503">
        <v>0.22</v>
      </c>
      <c r="BH19" s="502">
        <v>16.66</v>
      </c>
      <c r="BI19" s="502">
        <v>1414.05</v>
      </c>
      <c r="BJ19" s="502">
        <v>19.170000000000002</v>
      </c>
      <c r="BK19" s="502"/>
      <c r="BL19" s="502"/>
      <c r="BM19" s="510"/>
      <c r="BN19" s="511">
        <v>0.16200000000000001</v>
      </c>
      <c r="BO19" s="511"/>
      <c r="BP19" s="511" t="s">
        <v>5340</v>
      </c>
      <c r="BQ19" s="252"/>
      <c r="BR19" s="252"/>
      <c r="BS19" s="511">
        <v>0.22</v>
      </c>
      <c r="BT19" s="252"/>
      <c r="BU19" s="252"/>
      <c r="BV19" s="524">
        <f>+C19</f>
        <v>13</v>
      </c>
      <c r="BW19" s="489">
        <v>158.63</v>
      </c>
      <c r="BX19" s="254"/>
      <c r="BY19" s="254"/>
      <c r="BZ19" s="254"/>
      <c r="CA19" s="494">
        <v>19.170000000000002</v>
      </c>
      <c r="CB19" s="497">
        <v>0.3</v>
      </c>
      <c r="CC19" s="497"/>
      <c r="CD19" s="494">
        <v>424</v>
      </c>
      <c r="CE19" s="241">
        <f>+C19</f>
        <v>13</v>
      </c>
      <c r="CF19" s="2"/>
      <c r="CG19" s="2">
        <v>490.8</v>
      </c>
      <c r="CH19" s="2"/>
      <c r="CI19" s="2"/>
      <c r="CJ19" s="2"/>
      <c r="CK19" s="252"/>
      <c r="CL19" s="252"/>
      <c r="CM19" s="252">
        <v>546.33000000000004</v>
      </c>
      <c r="CN19" s="253"/>
      <c r="CP19" s="5">
        <v>0.08</v>
      </c>
      <c r="CV19" s="266">
        <f t="shared" si="0"/>
        <v>181</v>
      </c>
      <c r="CW19" s="267">
        <f t="shared" si="1"/>
        <v>362</v>
      </c>
      <c r="CX19" s="268">
        <f t="shared" si="2"/>
        <v>904.99</v>
      </c>
      <c r="CY19" s="418">
        <v>184</v>
      </c>
      <c r="CZ19" s="252"/>
      <c r="DA19" s="252"/>
      <c r="DB19" s="252"/>
      <c r="DC19" s="252"/>
      <c r="DD19" s="252"/>
      <c r="DE19" s="252"/>
      <c r="DF19" s="252"/>
      <c r="DG19" s="252">
        <f t="shared" si="6"/>
        <v>0</v>
      </c>
      <c r="DH19" s="252"/>
      <c r="DI19" s="252">
        <v>489.06</v>
      </c>
      <c r="DJ19" s="252"/>
      <c r="DL19" s="252"/>
      <c r="DM19" s="252"/>
      <c r="DQ19" s="106">
        <v>0</v>
      </c>
      <c r="DR19" s="252">
        <v>39.42</v>
      </c>
      <c r="DS19" s="3">
        <v>546.33000000000004</v>
      </c>
      <c r="DU19" s="241">
        <f>+C19</f>
        <v>13</v>
      </c>
      <c r="DV19" s="2"/>
      <c r="DW19" s="252">
        <v>720</v>
      </c>
      <c r="DZ19" s="252">
        <v>405.18</v>
      </c>
      <c r="EA19" s="264">
        <v>3.9399999999999998E-2</v>
      </c>
      <c r="EB19" s="252">
        <v>0</v>
      </c>
      <c r="EC19" s="253">
        <v>0</v>
      </c>
    </row>
    <row r="20" spans="1:133">
      <c r="A20">
        <v>14</v>
      </c>
      <c r="B20" s="9">
        <v>2.2008999999999999</v>
      </c>
      <c r="C20">
        <v>14</v>
      </c>
      <c r="D20" s="9"/>
      <c r="I20" s="248">
        <v>105.7</v>
      </c>
      <c r="J20" s="258">
        <f t="shared" si="3"/>
        <v>-9.4517958412088099E-4</v>
      </c>
      <c r="K20" s="298"/>
      <c r="L20" s="252">
        <v>300</v>
      </c>
      <c r="M20" s="263"/>
      <c r="N20" s="263"/>
      <c r="O20" s="473">
        <v>328.76</v>
      </c>
      <c r="P20" s="474">
        <v>328.76</v>
      </c>
      <c r="Q20" s="474">
        <v>430.86</v>
      </c>
      <c r="R20" s="475">
        <v>0.09</v>
      </c>
      <c r="S20" s="533">
        <f t="shared" si="4"/>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5"/>
        <v>14</v>
      </c>
      <c r="AS20" s="480">
        <v>257.37</v>
      </c>
      <c r="AT20" s="480">
        <v>191.57</v>
      </c>
      <c r="AU20" s="600">
        <v>0.06</v>
      </c>
      <c r="AV20" s="480"/>
      <c r="AW20" s="480"/>
      <c r="AX20" s="480"/>
      <c r="AY20" s="480">
        <v>303.18</v>
      </c>
      <c r="AZ20" s="499" t="s">
        <v>5323</v>
      </c>
      <c r="BA20" s="502">
        <v>23.57</v>
      </c>
      <c r="BB20" s="502">
        <v>31.62</v>
      </c>
      <c r="BC20" s="502"/>
      <c r="BD20" s="510">
        <v>237.16</v>
      </c>
      <c r="BE20" s="510">
        <v>1222.49</v>
      </c>
      <c r="BF20" s="504">
        <v>0.2</v>
      </c>
      <c r="BG20" s="503">
        <v>0.22</v>
      </c>
      <c r="BH20" s="502">
        <v>16.66</v>
      </c>
      <c r="BI20" s="502">
        <v>1414.05</v>
      </c>
      <c r="BJ20" s="502">
        <v>19.170000000000002</v>
      </c>
      <c r="BK20" s="502"/>
      <c r="BL20" s="502"/>
      <c r="BM20" s="510"/>
      <c r="BN20" s="511">
        <v>0.16200000000000001</v>
      </c>
      <c r="BO20" s="511"/>
      <c r="BP20" s="511" t="s">
        <v>5340</v>
      </c>
      <c r="BQ20" s="252"/>
      <c r="BR20" s="252"/>
      <c r="BS20" s="511">
        <v>0.22</v>
      </c>
      <c r="BT20" s="252"/>
      <c r="BU20" s="252"/>
      <c r="BV20" s="524">
        <f>+C20</f>
        <v>14</v>
      </c>
      <c r="BW20" s="489">
        <v>158.63</v>
      </c>
      <c r="BX20" s="254"/>
      <c r="BY20" s="254"/>
      <c r="BZ20" s="254"/>
      <c r="CA20" s="494">
        <v>19.170000000000002</v>
      </c>
      <c r="CB20" s="497">
        <v>0.3</v>
      </c>
      <c r="CC20" s="497"/>
      <c r="CD20" s="494">
        <v>424</v>
      </c>
      <c r="CE20" s="241">
        <f>+C20</f>
        <v>14</v>
      </c>
      <c r="CF20" s="2"/>
      <c r="CG20" s="2">
        <v>490.8</v>
      </c>
      <c r="CH20" s="2"/>
      <c r="CI20" s="2"/>
      <c r="CJ20" s="2"/>
      <c r="CK20" s="252"/>
      <c r="CL20" s="252"/>
      <c r="CM20" s="252">
        <v>546.33000000000004</v>
      </c>
      <c r="CN20" s="253"/>
      <c r="CP20" s="253">
        <v>0.08</v>
      </c>
      <c r="CV20" s="266">
        <f t="shared" si="0"/>
        <v>181</v>
      </c>
      <c r="CW20" s="267">
        <f t="shared" si="1"/>
        <v>362</v>
      </c>
      <c r="CX20" s="268">
        <f t="shared" si="2"/>
        <v>904.99</v>
      </c>
      <c r="CY20" s="418">
        <v>184</v>
      </c>
      <c r="CZ20" s="252"/>
      <c r="DA20" s="252"/>
      <c r="DB20" s="252"/>
      <c r="DC20" s="252"/>
      <c r="DD20" s="252"/>
      <c r="DE20" s="252"/>
      <c r="DF20" s="252"/>
      <c r="DG20" s="252">
        <f t="shared" si="6"/>
        <v>0</v>
      </c>
      <c r="DH20" s="252"/>
      <c r="DI20" s="252">
        <v>489.06</v>
      </c>
      <c r="DJ20" s="252"/>
      <c r="DL20" s="252"/>
      <c r="DM20" s="252"/>
      <c r="DQ20" s="262">
        <v>0</v>
      </c>
      <c r="DR20" s="252">
        <v>39.42</v>
      </c>
      <c r="DS20" s="3">
        <v>546.33000000000004</v>
      </c>
      <c r="DU20" s="241">
        <f>+C20</f>
        <v>14</v>
      </c>
      <c r="DV20" s="2"/>
      <c r="DW20" s="252">
        <v>720</v>
      </c>
      <c r="DZ20" s="252">
        <v>405.18</v>
      </c>
      <c r="EA20" s="264">
        <v>3.9399999999999998E-2</v>
      </c>
      <c r="EB20" s="252">
        <v>0</v>
      </c>
      <c r="EC20" s="253">
        <v>0</v>
      </c>
    </row>
    <row r="21" spans="1:133">
      <c r="A21">
        <v>15</v>
      </c>
      <c r="B21" s="9">
        <v>3.2008999999999999</v>
      </c>
      <c r="C21">
        <v>15</v>
      </c>
      <c r="D21" s="9"/>
      <c r="I21" s="248">
        <v>106.3</v>
      </c>
      <c r="J21" s="258">
        <f t="shared" si="3"/>
        <v>5.6764427625353164E-3</v>
      </c>
      <c r="K21" s="298"/>
      <c r="L21" s="252">
        <v>300</v>
      </c>
      <c r="M21" s="263"/>
      <c r="N21" s="263"/>
      <c r="O21" s="473">
        <v>328.76</v>
      </c>
      <c r="P21" s="474">
        <v>328.76</v>
      </c>
      <c r="Q21" s="474">
        <v>430.86</v>
      </c>
      <c r="R21" s="475">
        <v>0.09</v>
      </c>
      <c r="S21" s="533">
        <f t="shared" si="4"/>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5"/>
        <v>15</v>
      </c>
      <c r="AS21" s="480">
        <v>257.37</v>
      </c>
      <c r="AT21" s="480">
        <v>191.57</v>
      </c>
      <c r="AU21" s="600">
        <v>0.06</v>
      </c>
      <c r="AV21" s="480"/>
      <c r="AW21" s="480"/>
      <c r="AX21" s="480"/>
      <c r="AY21" s="480">
        <v>303.18</v>
      </c>
      <c r="AZ21" s="499" t="s">
        <v>5323</v>
      </c>
      <c r="BA21" s="502">
        <v>23.57</v>
      </c>
      <c r="BB21" s="502">
        <v>31.62</v>
      </c>
      <c r="BC21" s="501"/>
      <c r="BD21" s="510">
        <v>237.16</v>
      </c>
      <c r="BE21" s="510">
        <v>1222.49</v>
      </c>
      <c r="BF21" s="504">
        <v>0.2</v>
      </c>
      <c r="BG21" s="503">
        <v>0.22</v>
      </c>
      <c r="BH21" s="502">
        <v>16.66</v>
      </c>
      <c r="BI21" s="502">
        <v>1414.05</v>
      </c>
      <c r="BJ21" s="502">
        <v>19.170000000000002</v>
      </c>
      <c r="BK21" s="502"/>
      <c r="BL21" s="502"/>
      <c r="BM21" s="510"/>
      <c r="BN21" s="511">
        <v>0.16200000000000001</v>
      </c>
      <c r="BO21" s="511"/>
      <c r="BP21" s="511" t="s">
        <v>5340</v>
      </c>
      <c r="BQ21" s="252"/>
      <c r="BR21" s="252"/>
      <c r="BS21" s="511">
        <v>0.22</v>
      </c>
      <c r="BT21" s="252"/>
      <c r="BU21" s="252"/>
      <c r="BV21" s="524">
        <f>+C21</f>
        <v>15</v>
      </c>
      <c r="BW21" s="489">
        <v>158.63</v>
      </c>
      <c r="BX21" s="254"/>
      <c r="BY21" s="254"/>
      <c r="BZ21" s="254"/>
      <c r="CA21" s="494">
        <v>19.170000000000002</v>
      </c>
      <c r="CB21" s="497">
        <v>0.3</v>
      </c>
      <c r="CC21" s="497"/>
      <c r="CD21" s="494">
        <v>424</v>
      </c>
      <c r="CE21" s="241">
        <f>+C21</f>
        <v>15</v>
      </c>
      <c r="CF21" s="2"/>
      <c r="CG21" s="2">
        <v>490.8</v>
      </c>
      <c r="CH21" s="2"/>
      <c r="CI21" s="2"/>
      <c r="CJ21" s="2"/>
      <c r="CK21" s="252"/>
      <c r="CL21" s="252"/>
      <c r="CM21" s="252">
        <v>546.33000000000004</v>
      </c>
      <c r="CN21" s="253"/>
      <c r="CP21" s="5">
        <v>0.08</v>
      </c>
      <c r="CV21" s="266">
        <f t="shared" si="0"/>
        <v>181</v>
      </c>
      <c r="CW21" s="267">
        <f t="shared" si="1"/>
        <v>362</v>
      </c>
      <c r="CX21" s="268">
        <f t="shared" si="2"/>
        <v>904.99</v>
      </c>
      <c r="CY21" s="418">
        <v>184</v>
      </c>
      <c r="CZ21" s="252"/>
      <c r="DA21" s="252"/>
      <c r="DB21" s="252"/>
      <c r="DC21" s="252"/>
      <c r="DD21" s="252"/>
      <c r="DE21" s="252"/>
      <c r="DF21" s="252"/>
      <c r="DG21" s="252">
        <f t="shared" si="6"/>
        <v>0</v>
      </c>
      <c r="DH21" s="252"/>
      <c r="DI21" s="252">
        <v>489.06</v>
      </c>
      <c r="DJ21" s="252"/>
      <c r="DL21" s="252"/>
      <c r="DM21" s="252"/>
      <c r="DQ21" s="106">
        <v>0</v>
      </c>
      <c r="DR21" s="252">
        <v>39.42</v>
      </c>
      <c r="DS21" s="3">
        <v>546.33000000000004</v>
      </c>
      <c r="DU21" s="241">
        <f>+C21</f>
        <v>15</v>
      </c>
      <c r="DV21" s="2"/>
      <c r="DW21" s="252">
        <v>720</v>
      </c>
      <c r="DZ21" s="252">
        <v>405.18</v>
      </c>
      <c r="EA21" s="264">
        <v>3.9399999999999998E-2</v>
      </c>
      <c r="EB21" s="252">
        <v>0</v>
      </c>
      <c r="EC21" s="253">
        <v>0</v>
      </c>
    </row>
    <row r="22" spans="1:133">
      <c r="A22">
        <v>16</v>
      </c>
      <c r="B22" s="9">
        <v>4.2008999999999999</v>
      </c>
      <c r="C22">
        <v>16</v>
      </c>
      <c r="D22" s="9"/>
      <c r="I22" s="248">
        <v>107.3</v>
      </c>
      <c r="J22" s="258">
        <f t="shared" si="3"/>
        <v>9.4073377234242805E-3</v>
      </c>
      <c r="K22" s="298"/>
      <c r="L22" s="252">
        <v>300</v>
      </c>
      <c r="M22" s="263"/>
      <c r="N22" s="263"/>
      <c r="O22" s="473">
        <v>328.76</v>
      </c>
      <c r="P22" s="474">
        <v>328.76</v>
      </c>
      <c r="Q22" s="474">
        <v>430.86</v>
      </c>
      <c r="R22" s="475">
        <v>0.09</v>
      </c>
      <c r="S22" s="533">
        <f t="shared" si="4"/>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5"/>
        <v>16</v>
      </c>
      <c r="AS22" s="480">
        <v>257.37</v>
      </c>
      <c r="AT22" s="480">
        <v>191.57</v>
      </c>
      <c r="AU22" s="600">
        <v>0.06</v>
      </c>
      <c r="AV22" s="480"/>
      <c r="AW22" s="480"/>
      <c r="AX22" s="480"/>
      <c r="AY22" s="480">
        <v>303.18</v>
      </c>
      <c r="AZ22" s="499" t="s">
        <v>5323</v>
      </c>
      <c r="BA22" s="502">
        <v>23.57</v>
      </c>
      <c r="BB22" s="502">
        <v>31.62</v>
      </c>
      <c r="BC22" s="502"/>
      <c r="BD22" s="510">
        <v>237.16</v>
      </c>
      <c r="BE22" s="510">
        <v>1222.49</v>
      </c>
      <c r="BF22" s="504">
        <v>0.2</v>
      </c>
      <c r="BG22" s="503">
        <v>0.22</v>
      </c>
      <c r="BH22" s="502">
        <v>16.66</v>
      </c>
      <c r="BI22" s="502">
        <v>1414.05</v>
      </c>
      <c r="BJ22" s="502">
        <v>19.170000000000002</v>
      </c>
      <c r="BK22" s="502"/>
      <c r="BL22" s="502"/>
      <c r="BM22" s="510"/>
      <c r="BN22" s="511">
        <v>0.16200000000000001</v>
      </c>
      <c r="BO22" s="511"/>
      <c r="BP22" s="511" t="s">
        <v>5340</v>
      </c>
      <c r="BQ22" s="252"/>
      <c r="BR22" s="252"/>
      <c r="BS22" s="511">
        <v>0.22</v>
      </c>
      <c r="BT22" s="252"/>
      <c r="BU22" s="252"/>
      <c r="BV22" s="524">
        <f>+C22</f>
        <v>16</v>
      </c>
      <c r="BW22" s="489">
        <v>158.63</v>
      </c>
      <c r="BX22" s="254"/>
      <c r="BY22" s="254"/>
      <c r="BZ22" s="254"/>
      <c r="CA22" s="494">
        <v>19.170000000000002</v>
      </c>
      <c r="CB22" s="497">
        <v>0.3</v>
      </c>
      <c r="CC22" s="497"/>
      <c r="CD22" s="494">
        <v>424</v>
      </c>
      <c r="CE22" s="241">
        <f>+C22</f>
        <v>16</v>
      </c>
      <c r="CF22" s="2"/>
      <c r="CG22" s="2">
        <v>490.8</v>
      </c>
      <c r="CH22" s="2"/>
      <c r="CI22" s="2"/>
      <c r="CJ22" s="2"/>
      <c r="CK22" s="252"/>
      <c r="CL22" s="252"/>
      <c r="CM22" s="252">
        <v>546.33000000000004</v>
      </c>
      <c r="CN22" s="253"/>
      <c r="CP22" s="253">
        <v>0.08</v>
      </c>
      <c r="CV22" s="266">
        <f t="shared" si="0"/>
        <v>181</v>
      </c>
      <c r="CW22" s="267">
        <f t="shared" si="1"/>
        <v>362</v>
      </c>
      <c r="CX22" s="268">
        <f t="shared" si="2"/>
        <v>904.99</v>
      </c>
      <c r="CY22" s="418">
        <v>184</v>
      </c>
      <c r="CZ22" s="252"/>
      <c r="DA22" s="252"/>
      <c r="DB22" s="252"/>
      <c r="DC22" s="252"/>
      <c r="DD22" s="252"/>
      <c r="DE22" s="252"/>
      <c r="DF22" s="252"/>
      <c r="DG22" s="252">
        <f t="shared" si="6"/>
        <v>0</v>
      </c>
      <c r="DH22" s="252"/>
      <c r="DI22" s="252">
        <v>489.06</v>
      </c>
      <c r="DJ22" s="252"/>
      <c r="DL22" s="252"/>
      <c r="DM22" s="252"/>
      <c r="DQ22" s="262">
        <v>0</v>
      </c>
      <c r="DR22" s="252">
        <v>39.42</v>
      </c>
      <c r="DS22" s="3">
        <v>546.33000000000004</v>
      </c>
      <c r="DU22" s="241">
        <f>+C22</f>
        <v>16</v>
      </c>
      <c r="DV22" s="2"/>
      <c r="DW22" s="252">
        <v>720</v>
      </c>
      <c r="DZ22" s="252">
        <v>405.18</v>
      </c>
      <c r="EA22" s="264">
        <v>3.9399999999999998E-2</v>
      </c>
      <c r="EB22" s="252">
        <v>0</v>
      </c>
      <c r="EC22" s="253">
        <v>0</v>
      </c>
    </row>
    <row r="23" spans="1:133">
      <c r="A23">
        <v>17</v>
      </c>
      <c r="B23" s="9">
        <v>5.2008999999999999</v>
      </c>
      <c r="C23">
        <v>17</v>
      </c>
      <c r="D23" s="9"/>
      <c r="I23" s="248">
        <v>107.7</v>
      </c>
      <c r="J23" s="258">
        <f t="shared" si="3"/>
        <v>3.7278657968313755E-3</v>
      </c>
      <c r="K23" s="298"/>
      <c r="L23" s="252">
        <v>300</v>
      </c>
      <c r="M23" s="263"/>
      <c r="N23" s="263"/>
      <c r="O23" s="473">
        <v>328.76</v>
      </c>
      <c r="P23" s="474">
        <v>328.76</v>
      </c>
      <c r="Q23" s="474">
        <v>430.86</v>
      </c>
      <c r="R23" s="475">
        <v>0.09</v>
      </c>
      <c r="S23" s="533">
        <f t="shared" si="4"/>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5"/>
        <v>17</v>
      </c>
      <c r="AS23" s="480">
        <v>257.37</v>
      </c>
      <c r="AT23" s="480">
        <v>191.57</v>
      </c>
      <c r="AU23" s="600">
        <v>0.06</v>
      </c>
      <c r="AV23" s="480"/>
      <c r="AW23" s="480"/>
      <c r="AX23" s="480"/>
      <c r="AY23" s="480">
        <v>303.18</v>
      </c>
      <c r="AZ23" s="499" t="s">
        <v>5323</v>
      </c>
      <c r="BA23" s="502">
        <v>23.57</v>
      </c>
      <c r="BB23" s="502">
        <v>31.62</v>
      </c>
      <c r="BC23" s="501"/>
      <c r="BD23" s="510">
        <v>237.16</v>
      </c>
      <c r="BE23" s="510">
        <v>1222.49</v>
      </c>
      <c r="BF23" s="504">
        <v>0.2</v>
      </c>
      <c r="BG23" s="503">
        <v>0.22</v>
      </c>
      <c r="BH23" s="502">
        <v>16.66</v>
      </c>
      <c r="BI23" s="502">
        <v>1414.05</v>
      </c>
      <c r="BJ23" s="502">
        <v>19.170000000000002</v>
      </c>
      <c r="BK23" s="502"/>
      <c r="BL23" s="502"/>
      <c r="BM23" s="510"/>
      <c r="BN23" s="511">
        <v>0.16200000000000001</v>
      </c>
      <c r="BO23" s="511"/>
      <c r="BP23" s="511" t="s">
        <v>5340</v>
      </c>
      <c r="BQ23" s="252"/>
      <c r="BR23" s="252"/>
      <c r="BS23" s="511">
        <v>0.22</v>
      </c>
      <c r="BT23" s="252"/>
      <c r="BU23" s="252"/>
      <c r="BV23" s="524">
        <f>+C23</f>
        <v>17</v>
      </c>
      <c r="BW23" s="489">
        <v>158.63</v>
      </c>
      <c r="BX23" s="254"/>
      <c r="BY23" s="254"/>
      <c r="BZ23" s="254"/>
      <c r="CA23" s="494">
        <v>19.170000000000002</v>
      </c>
      <c r="CB23" s="497">
        <v>0.3</v>
      </c>
      <c r="CC23" s="497"/>
      <c r="CD23" s="494">
        <v>424</v>
      </c>
      <c r="CE23" s="241">
        <f>+C23</f>
        <v>17</v>
      </c>
      <c r="CF23" s="2"/>
      <c r="CG23" s="2">
        <v>490.8</v>
      </c>
      <c r="CH23" s="2"/>
      <c r="CI23" s="2"/>
      <c r="CJ23" s="2"/>
      <c r="CK23" s="252"/>
      <c r="CL23" s="252"/>
      <c r="CM23" s="252">
        <v>546.33000000000004</v>
      </c>
      <c r="CN23" s="253"/>
      <c r="CP23" s="5">
        <v>0.08</v>
      </c>
      <c r="CV23" s="266">
        <f t="shared" si="0"/>
        <v>181</v>
      </c>
      <c r="CW23" s="267">
        <f t="shared" si="1"/>
        <v>362</v>
      </c>
      <c r="CX23" s="268">
        <f t="shared" si="2"/>
        <v>904.99</v>
      </c>
      <c r="CY23" s="418">
        <v>184</v>
      </c>
      <c r="CZ23" s="252"/>
      <c r="DA23" s="252"/>
      <c r="DB23" s="252"/>
      <c r="DC23" s="252"/>
      <c r="DD23" s="252"/>
      <c r="DE23" s="252"/>
      <c r="DF23" s="252"/>
      <c r="DG23" s="252">
        <f t="shared" si="6"/>
        <v>0</v>
      </c>
      <c r="DH23" s="252"/>
      <c r="DI23" s="252">
        <v>489.06</v>
      </c>
      <c r="DJ23" s="252"/>
      <c r="DL23" s="252"/>
      <c r="DM23" s="252"/>
      <c r="DQ23" s="106">
        <v>0</v>
      </c>
      <c r="DR23" s="252">
        <v>39.42</v>
      </c>
      <c r="DS23" s="3">
        <v>546.33000000000004</v>
      </c>
      <c r="DU23" s="241">
        <f>+C23</f>
        <v>17</v>
      </c>
      <c r="DV23" s="2"/>
      <c r="DW23" s="252">
        <v>720</v>
      </c>
      <c r="DZ23" s="252">
        <v>405.18</v>
      </c>
      <c r="EA23" s="264">
        <v>3.9399999999999998E-2</v>
      </c>
      <c r="EB23" s="252">
        <v>0</v>
      </c>
      <c r="EC23" s="253">
        <v>0</v>
      </c>
    </row>
    <row r="24" spans="1:133">
      <c r="A24">
        <v>18</v>
      </c>
      <c r="B24" s="9">
        <v>6.2008999999999999</v>
      </c>
      <c r="C24">
        <v>18</v>
      </c>
      <c r="D24" s="9"/>
      <c r="I24" s="248">
        <v>108.7</v>
      </c>
      <c r="J24" s="258">
        <f t="shared" si="3"/>
        <v>9.2850510677808806E-3</v>
      </c>
      <c r="K24" s="298"/>
      <c r="L24" s="252">
        <v>300</v>
      </c>
      <c r="M24" s="263"/>
      <c r="N24" s="263"/>
      <c r="O24" s="473">
        <v>328.76</v>
      </c>
      <c r="P24" s="474">
        <v>328.76</v>
      </c>
      <c r="Q24" s="474">
        <v>430.86</v>
      </c>
      <c r="R24" s="475">
        <v>0.09</v>
      </c>
      <c r="S24" s="533">
        <f t="shared" si="4"/>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5"/>
        <v>18</v>
      </c>
      <c r="AS24" s="480">
        <v>257.37</v>
      </c>
      <c r="AT24" s="480">
        <v>191.57</v>
      </c>
      <c r="AU24" s="600">
        <v>0.06</v>
      </c>
      <c r="AV24" s="480"/>
      <c r="AW24" s="480"/>
      <c r="AX24" s="480"/>
      <c r="AY24" s="480">
        <v>303.18</v>
      </c>
      <c r="AZ24" s="499" t="s">
        <v>5323</v>
      </c>
      <c r="BA24" s="502">
        <v>23.57</v>
      </c>
      <c r="BB24" s="502">
        <v>31.62</v>
      </c>
      <c r="BC24" s="502"/>
      <c r="BD24" s="510">
        <v>237.16</v>
      </c>
      <c r="BE24" s="510">
        <v>1222.49</v>
      </c>
      <c r="BF24" s="504">
        <v>0.2</v>
      </c>
      <c r="BG24" s="503">
        <v>0.22</v>
      </c>
      <c r="BH24" s="502">
        <v>16.66</v>
      </c>
      <c r="BI24" s="502">
        <v>1414.05</v>
      </c>
      <c r="BJ24" s="502">
        <v>19.170000000000002</v>
      </c>
      <c r="BK24" s="502"/>
      <c r="BL24" s="502"/>
      <c r="BM24" s="510"/>
      <c r="BN24" s="511">
        <v>0.16200000000000001</v>
      </c>
      <c r="BO24" s="511"/>
      <c r="BP24" s="511" t="s">
        <v>5340</v>
      </c>
      <c r="BQ24" s="252"/>
      <c r="BR24" s="252"/>
      <c r="BS24" s="511">
        <v>0.22</v>
      </c>
      <c r="BT24" s="252"/>
      <c r="BU24" s="252"/>
      <c r="BV24" s="524">
        <f>+C24</f>
        <v>18</v>
      </c>
      <c r="BW24" s="489">
        <v>158.63</v>
      </c>
      <c r="BX24" s="254"/>
      <c r="BY24" s="254"/>
      <c r="BZ24" s="254"/>
      <c r="CA24" s="494">
        <v>19.170000000000002</v>
      </c>
      <c r="CB24" s="497">
        <v>0.3</v>
      </c>
      <c r="CC24" s="497"/>
      <c r="CD24" s="494">
        <v>424</v>
      </c>
      <c r="CE24" s="241">
        <f>+C24</f>
        <v>18</v>
      </c>
      <c r="CF24" s="2"/>
      <c r="CG24" s="2">
        <v>490.8</v>
      </c>
      <c r="CH24" s="2"/>
      <c r="CI24" s="2"/>
      <c r="CJ24" s="2"/>
      <c r="CK24" s="252"/>
      <c r="CL24" s="252"/>
      <c r="CM24" s="252">
        <v>546.33000000000004</v>
      </c>
      <c r="CN24" s="253"/>
      <c r="CP24" s="253">
        <v>0.08</v>
      </c>
      <c r="CV24" s="266">
        <f t="shared" si="0"/>
        <v>181</v>
      </c>
      <c r="CW24" s="267">
        <f t="shared" si="1"/>
        <v>362</v>
      </c>
      <c r="CX24" s="268">
        <f t="shared" si="2"/>
        <v>904.99</v>
      </c>
      <c r="CY24" s="418">
        <v>184</v>
      </c>
      <c r="CZ24" s="252"/>
      <c r="DA24" s="252"/>
      <c r="DB24" s="252"/>
      <c r="DC24" s="252"/>
      <c r="DD24" s="252"/>
      <c r="DE24" s="252"/>
      <c r="DF24" s="252"/>
      <c r="DG24" s="252">
        <f t="shared" si="6"/>
        <v>0</v>
      </c>
      <c r="DH24" s="252"/>
      <c r="DI24" s="252">
        <v>489.06</v>
      </c>
      <c r="DJ24" s="252"/>
      <c r="DL24" s="252"/>
      <c r="DM24" s="252"/>
      <c r="DQ24" s="262">
        <v>0</v>
      </c>
      <c r="DR24" s="252">
        <v>39.42</v>
      </c>
      <c r="DS24" s="3">
        <v>546.33000000000004</v>
      </c>
      <c r="DU24" s="241">
        <f>+C24</f>
        <v>18</v>
      </c>
      <c r="DV24" s="2"/>
      <c r="DW24" s="252">
        <v>720</v>
      </c>
      <c r="DZ24" s="252">
        <v>405.18</v>
      </c>
      <c r="EA24" s="264">
        <v>3.9399999999999998E-2</v>
      </c>
      <c r="EB24" s="252">
        <v>0</v>
      </c>
      <c r="EC24" s="253">
        <v>0</v>
      </c>
    </row>
    <row r="25" spans="1:133">
      <c r="A25">
        <v>19</v>
      </c>
      <c r="B25" s="9">
        <v>7.2008999999999999</v>
      </c>
      <c r="C25">
        <v>19</v>
      </c>
      <c r="D25" s="9"/>
      <c r="I25" s="248">
        <v>109.8</v>
      </c>
      <c r="J25" s="258">
        <f t="shared" si="3"/>
        <v>1.0119595216191213E-2</v>
      </c>
      <c r="K25" s="298"/>
      <c r="L25" s="252">
        <v>300</v>
      </c>
      <c r="M25" s="263"/>
      <c r="N25" s="263"/>
      <c r="O25" s="473">
        <v>328.76</v>
      </c>
      <c r="P25" s="474">
        <v>328.76</v>
      </c>
      <c r="Q25" s="474">
        <v>430.86</v>
      </c>
      <c r="R25" s="475">
        <v>0.09</v>
      </c>
      <c r="S25" s="533">
        <f t="shared" si="4"/>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5"/>
        <v>19</v>
      </c>
      <c r="AS25" s="480">
        <v>257.37</v>
      </c>
      <c r="AT25" s="480">
        <v>191.57</v>
      </c>
      <c r="AU25" s="600">
        <v>0.06</v>
      </c>
      <c r="AV25" s="480"/>
      <c r="AW25" s="480"/>
      <c r="AX25" s="480"/>
      <c r="AY25" s="480">
        <v>303.18</v>
      </c>
      <c r="AZ25" s="499" t="s">
        <v>5323</v>
      </c>
      <c r="BA25" s="502">
        <v>23.57</v>
      </c>
      <c r="BB25" s="502">
        <v>31.62</v>
      </c>
      <c r="BC25" s="501"/>
      <c r="BD25" s="510">
        <v>237.16</v>
      </c>
      <c r="BE25" s="510">
        <v>1222.49</v>
      </c>
      <c r="BF25" s="504">
        <v>0.2</v>
      </c>
      <c r="BG25" s="503">
        <v>0.22</v>
      </c>
      <c r="BH25" s="502">
        <v>16.66</v>
      </c>
      <c r="BI25" s="502">
        <v>1414.05</v>
      </c>
      <c r="BJ25" s="502">
        <v>19.170000000000002</v>
      </c>
      <c r="BK25" s="502"/>
      <c r="BL25" s="502"/>
      <c r="BM25" s="510"/>
      <c r="BN25" s="511">
        <v>0.16200000000000001</v>
      </c>
      <c r="BO25" s="511"/>
      <c r="BP25" s="511" t="s">
        <v>5340</v>
      </c>
      <c r="BQ25" s="252"/>
      <c r="BR25" s="252"/>
      <c r="BS25" s="511">
        <v>0.22</v>
      </c>
      <c r="BT25" s="252"/>
      <c r="BU25" s="252"/>
      <c r="BV25" s="524">
        <f>+C25</f>
        <v>19</v>
      </c>
      <c r="BW25" s="489">
        <v>158.63</v>
      </c>
      <c r="BX25" s="254"/>
      <c r="BY25" s="254"/>
      <c r="BZ25" s="254"/>
      <c r="CA25" s="494">
        <v>19.170000000000002</v>
      </c>
      <c r="CB25" s="497">
        <v>0.3</v>
      </c>
      <c r="CC25" s="497"/>
      <c r="CD25" s="494">
        <v>424</v>
      </c>
      <c r="CE25" s="241">
        <f>+C25</f>
        <v>19</v>
      </c>
      <c r="CF25" s="2"/>
      <c r="CG25" s="2">
        <v>490.8</v>
      </c>
      <c r="CH25" s="2"/>
      <c r="CI25" s="2"/>
      <c r="CJ25" s="2"/>
      <c r="CK25" s="252"/>
      <c r="CL25" s="252"/>
      <c r="CM25" s="252">
        <v>546.33000000000004</v>
      </c>
      <c r="CN25" s="253"/>
      <c r="CP25" s="5">
        <v>0.08</v>
      </c>
      <c r="CV25" s="266">
        <f t="shared" si="0"/>
        <v>181</v>
      </c>
      <c r="CW25" s="267">
        <f t="shared" si="1"/>
        <v>362</v>
      </c>
      <c r="CX25" s="268">
        <f t="shared" si="2"/>
        <v>904.99</v>
      </c>
      <c r="CY25" s="418">
        <v>184</v>
      </c>
      <c r="CZ25" s="252"/>
      <c r="DA25" s="252"/>
      <c r="DB25" s="252"/>
      <c r="DC25" s="252"/>
      <c r="DD25" s="252"/>
      <c r="DE25" s="252"/>
      <c r="DF25" s="252"/>
      <c r="DG25" s="252">
        <f t="shared" si="6"/>
        <v>0</v>
      </c>
      <c r="DH25" s="252"/>
      <c r="DI25" s="252">
        <v>489.06</v>
      </c>
      <c r="DJ25" s="252"/>
      <c r="DL25" s="252"/>
      <c r="DM25" s="252"/>
      <c r="DQ25" s="106">
        <v>0</v>
      </c>
      <c r="DR25" s="252">
        <v>39.42</v>
      </c>
      <c r="DS25" s="3">
        <v>546.33000000000004</v>
      </c>
      <c r="DU25" s="241">
        <f>+C25</f>
        <v>19</v>
      </c>
      <c r="DV25" s="2"/>
      <c r="DW25" s="252">
        <v>720</v>
      </c>
      <c r="DZ25" s="252">
        <v>405.18</v>
      </c>
      <c r="EA25" s="264">
        <v>3.9399999999999998E-2</v>
      </c>
      <c r="EB25" s="252">
        <v>0</v>
      </c>
      <c r="EC25" s="253">
        <v>0</v>
      </c>
    </row>
    <row r="26" spans="1:133">
      <c r="A26">
        <v>20</v>
      </c>
      <c r="B26" s="9">
        <v>8.2009000000000007</v>
      </c>
      <c r="C26">
        <v>20</v>
      </c>
      <c r="D26" s="9"/>
      <c r="I26" s="248">
        <v>110.4</v>
      </c>
      <c r="J26" s="258">
        <f t="shared" si="3"/>
        <v>5.464480874316946E-3</v>
      </c>
      <c r="K26" s="298"/>
      <c r="L26" s="252">
        <v>300</v>
      </c>
      <c r="M26" s="263"/>
      <c r="N26" s="263"/>
      <c r="O26" s="473">
        <v>328.76</v>
      </c>
      <c r="P26" s="474">
        <v>328.76</v>
      </c>
      <c r="Q26" s="474">
        <v>430.86</v>
      </c>
      <c r="R26" s="475">
        <v>0.09</v>
      </c>
      <c r="S26" s="533">
        <f t="shared" si="4"/>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5"/>
        <v>20</v>
      </c>
      <c r="AS26" s="480">
        <v>257.37</v>
      </c>
      <c r="AT26" s="480">
        <v>191.57</v>
      </c>
      <c r="AU26" s="600">
        <v>0.06</v>
      </c>
      <c r="AV26" s="480"/>
      <c r="AW26" s="480"/>
      <c r="AX26" s="480"/>
      <c r="AY26" s="480">
        <v>303.18</v>
      </c>
      <c r="AZ26" s="499" t="s">
        <v>5323</v>
      </c>
      <c r="BA26" s="502">
        <v>23.57</v>
      </c>
      <c r="BB26" s="502">
        <v>31.62</v>
      </c>
      <c r="BC26" s="502"/>
      <c r="BD26" s="510">
        <v>237.16</v>
      </c>
      <c r="BE26" s="510">
        <v>1222.49</v>
      </c>
      <c r="BF26" s="504">
        <v>0.2</v>
      </c>
      <c r="BG26" s="503">
        <v>0.22</v>
      </c>
      <c r="BH26" s="502">
        <v>16.66</v>
      </c>
      <c r="BI26" s="502">
        <v>1414.05</v>
      </c>
      <c r="BJ26" s="502">
        <v>19.170000000000002</v>
      </c>
      <c r="BK26" s="502"/>
      <c r="BL26" s="502"/>
      <c r="BM26" s="510"/>
      <c r="BN26" s="511">
        <v>0.16200000000000001</v>
      </c>
      <c r="BO26" s="511"/>
      <c r="BP26" s="511" t="s">
        <v>5340</v>
      </c>
      <c r="BQ26" s="252"/>
      <c r="BR26" s="252"/>
      <c r="BS26" s="511">
        <v>0.22</v>
      </c>
      <c r="BT26" s="252"/>
      <c r="BU26" s="252"/>
      <c r="BV26" s="524">
        <f>+C26</f>
        <v>20</v>
      </c>
      <c r="BW26" s="489">
        <v>158.63</v>
      </c>
      <c r="BX26" s="254"/>
      <c r="BY26" s="254"/>
      <c r="BZ26" s="254"/>
      <c r="CA26" s="494">
        <v>19.170000000000002</v>
      </c>
      <c r="CB26" s="497">
        <v>0.3</v>
      </c>
      <c r="CC26" s="497"/>
      <c r="CD26" s="494">
        <v>424</v>
      </c>
      <c r="CE26" s="241">
        <f>+C26</f>
        <v>20</v>
      </c>
      <c r="CF26" s="2"/>
      <c r="CG26" s="2">
        <v>490.8</v>
      </c>
      <c r="CH26" s="2"/>
      <c r="CI26" s="2"/>
      <c r="CJ26" s="2"/>
      <c r="CK26" s="252"/>
      <c r="CL26" s="252"/>
      <c r="CM26" s="252">
        <v>546.33000000000004</v>
      </c>
      <c r="CN26" s="253"/>
      <c r="CP26" s="253">
        <v>0.08</v>
      </c>
      <c r="CV26" s="266">
        <f t="shared" si="0"/>
        <v>181</v>
      </c>
      <c r="CW26" s="267">
        <f t="shared" si="1"/>
        <v>362</v>
      </c>
      <c r="CX26" s="268">
        <f t="shared" si="2"/>
        <v>904.99</v>
      </c>
      <c r="CY26" s="418">
        <v>184</v>
      </c>
      <c r="CZ26" s="252"/>
      <c r="DA26" s="252"/>
      <c r="DB26" s="252"/>
      <c r="DC26" s="252"/>
      <c r="DD26" s="252"/>
      <c r="DE26" s="252"/>
      <c r="DF26" s="252"/>
      <c r="DG26" s="252">
        <f t="shared" si="6"/>
        <v>0</v>
      </c>
      <c r="DH26" s="252"/>
      <c r="DI26" s="252">
        <v>489.06</v>
      </c>
      <c r="DJ26" s="252"/>
      <c r="DL26" s="252"/>
      <c r="DM26" s="252"/>
      <c r="DQ26" s="262">
        <v>0</v>
      </c>
      <c r="DR26" s="252">
        <v>39.42</v>
      </c>
      <c r="DS26" s="3">
        <v>546.33000000000004</v>
      </c>
      <c r="DU26" s="241">
        <f>+C26</f>
        <v>20</v>
      </c>
      <c r="DV26" s="2"/>
      <c r="DW26" s="252">
        <v>720</v>
      </c>
      <c r="DZ26" s="252">
        <v>405.18</v>
      </c>
      <c r="EA26" s="264">
        <v>3.9399999999999998E-2</v>
      </c>
      <c r="EB26" s="252">
        <v>0</v>
      </c>
      <c r="EC26" s="253">
        <v>0</v>
      </c>
    </row>
    <row r="27" spans="1:133">
      <c r="A27">
        <v>21</v>
      </c>
      <c r="B27" s="9">
        <v>9.2009000000000007</v>
      </c>
      <c r="C27">
        <v>21</v>
      </c>
      <c r="D27" s="9"/>
      <c r="I27" s="248">
        <v>110</v>
      </c>
      <c r="J27" s="258">
        <f t="shared" si="3"/>
        <v>-3.6231884057971175E-3</v>
      </c>
      <c r="K27" s="298"/>
      <c r="L27" s="252">
        <v>300</v>
      </c>
      <c r="M27" s="263"/>
      <c r="N27" s="263"/>
      <c r="O27" s="473">
        <v>328.76</v>
      </c>
      <c r="P27" s="474">
        <v>328.76</v>
      </c>
      <c r="Q27" s="474">
        <v>430.86</v>
      </c>
      <c r="R27" s="475">
        <v>0.09</v>
      </c>
      <c r="S27" s="533">
        <f t="shared" si="4"/>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5"/>
        <v>21</v>
      </c>
      <c r="AS27" s="480">
        <v>257.37</v>
      </c>
      <c r="AT27" s="480">
        <v>191.57</v>
      </c>
      <c r="AU27" s="600">
        <v>0.06</v>
      </c>
      <c r="AV27" s="480"/>
      <c r="AW27" s="480"/>
      <c r="AX27" s="480"/>
      <c r="AY27" s="480">
        <v>303.18</v>
      </c>
      <c r="AZ27" s="499" t="s">
        <v>5323</v>
      </c>
      <c r="BA27" s="502">
        <v>23.57</v>
      </c>
      <c r="BB27" s="502">
        <v>31.62</v>
      </c>
      <c r="BC27" s="501"/>
      <c r="BD27" s="510">
        <v>237.16</v>
      </c>
      <c r="BE27" s="510">
        <v>1222.49</v>
      </c>
      <c r="BF27" s="504">
        <v>0.2</v>
      </c>
      <c r="BG27" s="503">
        <v>0.22</v>
      </c>
      <c r="BH27" s="502">
        <v>16.66</v>
      </c>
      <c r="BI27" s="502">
        <v>1414.05</v>
      </c>
      <c r="BJ27" s="502">
        <v>19.170000000000002</v>
      </c>
      <c r="BK27" s="502"/>
      <c r="BL27" s="502"/>
      <c r="BM27" s="510"/>
      <c r="BN27" s="511">
        <v>0.16200000000000001</v>
      </c>
      <c r="BO27" s="511"/>
      <c r="BP27" s="511" t="s">
        <v>5340</v>
      </c>
      <c r="BQ27" s="252"/>
      <c r="BR27" s="252"/>
      <c r="BS27" s="511">
        <v>0.22</v>
      </c>
      <c r="BT27" s="252"/>
      <c r="BU27" s="252"/>
      <c r="BV27" s="524">
        <f>+C27</f>
        <v>21</v>
      </c>
      <c r="BW27" s="489">
        <v>158.63</v>
      </c>
      <c r="BX27" s="254"/>
      <c r="BY27" s="254"/>
      <c r="BZ27" s="254"/>
      <c r="CA27" s="494">
        <v>19.170000000000002</v>
      </c>
      <c r="CB27" s="497">
        <v>0.3</v>
      </c>
      <c r="CC27" s="497"/>
      <c r="CD27" s="494">
        <v>424</v>
      </c>
      <c r="CE27" s="241">
        <f>+C27</f>
        <v>21</v>
      </c>
      <c r="CF27" s="2"/>
      <c r="CG27" s="2">
        <v>490.8</v>
      </c>
      <c r="CH27" s="2"/>
      <c r="CI27" s="2"/>
      <c r="CJ27" s="2"/>
      <c r="CK27" s="252"/>
      <c r="CL27" s="252"/>
      <c r="CM27" s="252">
        <v>546.33000000000004</v>
      </c>
      <c r="CN27" s="253"/>
      <c r="CP27" s="5">
        <v>0.08</v>
      </c>
      <c r="CV27" s="266">
        <f t="shared" si="0"/>
        <v>181</v>
      </c>
      <c r="CW27" s="267">
        <f t="shared" si="1"/>
        <v>362</v>
      </c>
      <c r="CX27" s="268">
        <f t="shared" si="2"/>
        <v>904.99</v>
      </c>
      <c r="CY27" s="418">
        <v>184</v>
      </c>
      <c r="CZ27" s="252"/>
      <c r="DA27" s="252"/>
      <c r="DB27" s="252"/>
      <c r="DC27" s="252"/>
      <c r="DD27" s="252"/>
      <c r="DE27" s="252"/>
      <c r="DF27" s="252"/>
      <c r="DG27" s="252">
        <f t="shared" si="6"/>
        <v>0</v>
      </c>
      <c r="DH27" s="252"/>
      <c r="DI27" s="252">
        <v>489.06</v>
      </c>
      <c r="DJ27" s="252"/>
      <c r="DL27" s="252"/>
      <c r="DM27" s="252"/>
      <c r="DQ27" s="106">
        <v>0</v>
      </c>
      <c r="DR27" s="252">
        <v>39.42</v>
      </c>
      <c r="DS27" s="3">
        <v>546.33000000000004</v>
      </c>
      <c r="DU27" s="241">
        <f>+C27</f>
        <v>21</v>
      </c>
      <c r="DV27" s="2"/>
      <c r="DW27" s="252">
        <v>720</v>
      </c>
      <c r="DZ27" s="252">
        <v>405.18</v>
      </c>
      <c r="EA27" s="264">
        <v>3.9399999999999998E-2</v>
      </c>
      <c r="EB27" s="252">
        <v>0</v>
      </c>
      <c r="EC27" s="253">
        <v>0</v>
      </c>
    </row>
    <row r="28" spans="1:133">
      <c r="A28">
        <v>22</v>
      </c>
      <c r="B28" s="9">
        <v>10.200900000000001</v>
      </c>
      <c r="C28">
        <v>22</v>
      </c>
      <c r="D28" s="9"/>
      <c r="I28" s="248">
        <v>110.2</v>
      </c>
      <c r="J28" s="258">
        <f t="shared" si="3"/>
        <v>1.8181818181819409E-3</v>
      </c>
      <c r="K28" s="298"/>
      <c r="L28" s="252">
        <v>300</v>
      </c>
      <c r="M28" s="263"/>
      <c r="N28" s="263"/>
      <c r="O28" s="473">
        <v>328.76</v>
      </c>
      <c r="P28" s="474">
        <v>328.76</v>
      </c>
      <c r="Q28" s="474">
        <v>430.86</v>
      </c>
      <c r="R28" s="475">
        <v>0.09</v>
      </c>
      <c r="S28" s="533">
        <f t="shared" si="4"/>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5"/>
        <v>22</v>
      </c>
      <c r="AS28" s="480">
        <v>257.37</v>
      </c>
      <c r="AT28" s="480">
        <v>191.57</v>
      </c>
      <c r="AU28" s="600">
        <v>0.06</v>
      </c>
      <c r="AV28" s="480"/>
      <c r="AW28" s="480"/>
      <c r="AX28" s="480"/>
      <c r="AY28" s="480">
        <v>303.18</v>
      </c>
      <c r="AZ28" s="499" t="s">
        <v>5323</v>
      </c>
      <c r="BA28" s="502">
        <v>23.57</v>
      </c>
      <c r="BB28" s="502">
        <v>31.62</v>
      </c>
      <c r="BC28" s="502"/>
      <c r="BD28" s="510">
        <v>237.16</v>
      </c>
      <c r="BE28" s="510">
        <v>1222.49</v>
      </c>
      <c r="BF28" s="504">
        <v>0.2</v>
      </c>
      <c r="BG28" s="503">
        <v>0.22</v>
      </c>
      <c r="BH28" s="502">
        <v>16.66</v>
      </c>
      <c r="BI28" s="502">
        <v>1414.05</v>
      </c>
      <c r="BJ28" s="502">
        <v>19.170000000000002</v>
      </c>
      <c r="BK28" s="502"/>
      <c r="BL28" s="502"/>
      <c r="BM28" s="510"/>
      <c r="BN28" s="511">
        <v>0.16200000000000001</v>
      </c>
      <c r="BO28" s="511"/>
      <c r="BP28" s="511" t="s">
        <v>5340</v>
      </c>
      <c r="BQ28" s="252"/>
      <c r="BR28" s="252"/>
      <c r="BS28" s="511">
        <v>0.22</v>
      </c>
      <c r="BT28" s="252"/>
      <c r="BU28" s="252"/>
      <c r="BV28" s="524">
        <f>+C28</f>
        <v>22</v>
      </c>
      <c r="BW28" s="489">
        <v>158.63</v>
      </c>
      <c r="BX28" s="254"/>
      <c r="BY28" s="254"/>
      <c r="BZ28" s="254"/>
      <c r="CA28" s="494">
        <v>19.170000000000002</v>
      </c>
      <c r="CB28" s="497">
        <v>0.3</v>
      </c>
      <c r="CC28" s="497"/>
      <c r="CD28" s="494">
        <v>424</v>
      </c>
      <c r="CE28" s="241">
        <f>+C28</f>
        <v>22</v>
      </c>
      <c r="CF28" s="2"/>
      <c r="CG28" s="2">
        <v>490.8</v>
      </c>
      <c r="CH28" s="2"/>
      <c r="CI28" s="2"/>
      <c r="CJ28" s="2"/>
      <c r="CK28" s="252"/>
      <c r="CL28" s="252"/>
      <c r="CM28" s="252">
        <v>546.33000000000004</v>
      </c>
      <c r="CN28" s="253"/>
      <c r="CP28" s="253">
        <v>0.08</v>
      </c>
      <c r="CV28" s="266">
        <f t="shared" si="0"/>
        <v>181</v>
      </c>
      <c r="CW28" s="267">
        <f t="shared" si="1"/>
        <v>362</v>
      </c>
      <c r="CX28" s="268">
        <f t="shared" si="2"/>
        <v>904.99</v>
      </c>
      <c r="CY28" s="418">
        <v>184</v>
      </c>
      <c r="CZ28" s="252"/>
      <c r="DA28" s="252"/>
      <c r="DB28" s="252"/>
      <c r="DC28" s="252"/>
      <c r="DD28" s="252"/>
      <c r="DE28" s="252"/>
      <c r="DF28" s="252"/>
      <c r="DG28" s="252">
        <f t="shared" si="6"/>
        <v>0</v>
      </c>
      <c r="DH28" s="252"/>
      <c r="DI28" s="252">
        <v>489.06</v>
      </c>
      <c r="DJ28" s="252"/>
      <c r="DL28" s="252"/>
      <c r="DM28" s="252"/>
      <c r="DQ28" s="262">
        <v>0</v>
      </c>
      <c r="DR28" s="252">
        <v>39.42</v>
      </c>
      <c r="DS28" s="3">
        <v>546.33000000000004</v>
      </c>
      <c r="DU28" s="241">
        <f>+C28</f>
        <v>22</v>
      </c>
      <c r="DV28" s="2"/>
      <c r="DW28" s="252">
        <v>720</v>
      </c>
      <c r="DZ28" s="252">
        <v>405.18</v>
      </c>
      <c r="EA28" s="264">
        <v>3.9399999999999998E-2</v>
      </c>
      <c r="EB28" s="252">
        <v>0</v>
      </c>
      <c r="EC28" s="253">
        <v>0</v>
      </c>
    </row>
    <row r="29" spans="1:133">
      <c r="A29">
        <v>23</v>
      </c>
      <c r="B29" s="9">
        <v>11.200900000000001</v>
      </c>
      <c r="C29">
        <v>23</v>
      </c>
      <c r="D29" s="9"/>
      <c r="I29" s="248">
        <v>110.6</v>
      </c>
      <c r="J29" s="258">
        <f t="shared" si="3"/>
        <v>3.6297640653357721E-3</v>
      </c>
      <c r="K29" s="298"/>
      <c r="L29" s="252">
        <v>300</v>
      </c>
      <c r="M29" s="263"/>
      <c r="N29" s="263"/>
      <c r="O29" s="473">
        <v>328.76</v>
      </c>
      <c r="P29" s="474">
        <v>328.76</v>
      </c>
      <c r="Q29" s="474">
        <v>430.86</v>
      </c>
      <c r="R29" s="475">
        <v>0.09</v>
      </c>
      <c r="S29" s="533">
        <f t="shared" si="4"/>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5"/>
        <v>23</v>
      </c>
      <c r="AS29" s="480">
        <v>257.37</v>
      </c>
      <c r="AT29" s="480">
        <v>191.57</v>
      </c>
      <c r="AU29" s="600">
        <v>0.06</v>
      </c>
      <c r="AV29" s="480"/>
      <c r="AW29" s="480"/>
      <c r="AX29" s="480"/>
      <c r="AY29" s="480">
        <v>303.18</v>
      </c>
      <c r="AZ29" s="499" t="s">
        <v>5323</v>
      </c>
      <c r="BA29" s="502">
        <v>23.57</v>
      </c>
      <c r="BB29" s="502">
        <v>31.62</v>
      </c>
      <c r="BC29" s="501"/>
      <c r="BD29" s="510">
        <v>237.16</v>
      </c>
      <c r="BE29" s="510">
        <v>1222.49</v>
      </c>
      <c r="BF29" s="504">
        <v>0.2</v>
      </c>
      <c r="BG29" s="503">
        <v>0.22</v>
      </c>
      <c r="BH29" s="502">
        <v>16.66</v>
      </c>
      <c r="BI29" s="502">
        <v>1414.05</v>
      </c>
      <c r="BJ29" s="502">
        <v>19.170000000000002</v>
      </c>
      <c r="BK29" s="502"/>
      <c r="BL29" s="502"/>
      <c r="BM29" s="510"/>
      <c r="BN29" s="511">
        <v>0.16200000000000001</v>
      </c>
      <c r="BO29" s="511"/>
      <c r="BP29" s="511" t="s">
        <v>5340</v>
      </c>
      <c r="BQ29" s="252"/>
      <c r="BR29" s="252"/>
      <c r="BS29" s="511">
        <v>0.22</v>
      </c>
      <c r="BT29" s="252"/>
      <c r="BU29" s="252"/>
      <c r="BV29" s="524">
        <f>+C29</f>
        <v>23</v>
      </c>
      <c r="BW29" s="489">
        <v>158.63</v>
      </c>
      <c r="BX29" s="254"/>
      <c r="BY29" s="254"/>
      <c r="BZ29" s="254"/>
      <c r="CA29" s="494">
        <v>19.170000000000002</v>
      </c>
      <c r="CB29" s="497">
        <v>0.3</v>
      </c>
      <c r="CC29" s="497"/>
      <c r="CD29" s="494">
        <v>424</v>
      </c>
      <c r="CE29" s="241">
        <f>+C29</f>
        <v>23</v>
      </c>
      <c r="CF29" s="2"/>
      <c r="CG29" s="2">
        <v>490.8</v>
      </c>
      <c r="CH29" s="2"/>
      <c r="CI29" s="2"/>
      <c r="CJ29" s="2"/>
      <c r="CK29" s="252"/>
      <c r="CL29" s="252"/>
      <c r="CM29" s="252">
        <v>546.33000000000004</v>
      </c>
      <c r="CN29" s="253"/>
      <c r="CP29" s="5">
        <v>0.08</v>
      </c>
      <c r="CV29" s="266">
        <f t="shared" si="0"/>
        <v>181</v>
      </c>
      <c r="CW29" s="267">
        <f t="shared" si="1"/>
        <v>362</v>
      </c>
      <c r="CX29" s="268">
        <f t="shared" si="2"/>
        <v>904.99</v>
      </c>
      <c r="CY29" s="418">
        <v>184</v>
      </c>
      <c r="CZ29" s="252"/>
      <c r="DA29" s="252"/>
      <c r="DB29" s="252"/>
      <c r="DC29" s="252"/>
      <c r="DD29" s="252"/>
      <c r="DE29" s="252"/>
      <c r="DF29" s="252"/>
      <c r="DG29" s="252">
        <f t="shared" si="6"/>
        <v>0</v>
      </c>
      <c r="DH29" s="252"/>
      <c r="DI29" s="252">
        <v>489.06</v>
      </c>
      <c r="DJ29" s="252"/>
      <c r="DL29" s="252"/>
      <c r="DM29" s="252"/>
      <c r="DQ29" s="106">
        <v>0</v>
      </c>
      <c r="DR29" s="252">
        <v>39.42</v>
      </c>
      <c r="DS29" s="3">
        <v>546.33000000000004</v>
      </c>
      <c r="DU29" s="241">
        <f>+C29</f>
        <v>23</v>
      </c>
      <c r="DV29" s="2"/>
      <c r="DW29" s="252">
        <v>720</v>
      </c>
      <c r="DZ29" s="252">
        <v>405.18</v>
      </c>
      <c r="EA29" s="264">
        <v>3.9399999999999998E-2</v>
      </c>
      <c r="EB29" s="252">
        <v>0</v>
      </c>
      <c r="EC29" s="253">
        <v>0</v>
      </c>
    </row>
    <row r="30" spans="1:133">
      <c r="A30">
        <v>24</v>
      </c>
      <c r="B30" s="9">
        <v>12.200900000000001</v>
      </c>
      <c r="C30">
        <v>24</v>
      </c>
      <c r="D30" s="9"/>
      <c r="I30" s="248">
        <v>110.6</v>
      </c>
      <c r="J30" s="258">
        <f t="shared" si="3"/>
        <v>0</v>
      </c>
      <c r="K30" s="298"/>
      <c r="L30" s="252">
        <v>300</v>
      </c>
      <c r="M30" s="263"/>
      <c r="N30" s="263"/>
      <c r="O30" s="473">
        <v>328.76</v>
      </c>
      <c r="P30" s="474">
        <v>328.76</v>
      </c>
      <c r="Q30" s="474">
        <v>430.86</v>
      </c>
      <c r="R30" s="475">
        <v>0.09</v>
      </c>
      <c r="S30" s="533">
        <f t="shared" si="4"/>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5"/>
        <v>24</v>
      </c>
      <c r="AS30" s="480">
        <v>257.37</v>
      </c>
      <c r="AT30" s="480">
        <v>191.57</v>
      </c>
      <c r="AU30" s="600">
        <v>0.06</v>
      </c>
      <c r="AV30" s="480"/>
      <c r="AW30" s="480"/>
      <c r="AX30" s="480"/>
      <c r="AY30" s="480">
        <v>303.18</v>
      </c>
      <c r="AZ30" s="499" t="s">
        <v>5323</v>
      </c>
      <c r="BA30" s="502">
        <v>23.57</v>
      </c>
      <c r="BB30" s="502">
        <v>31.62</v>
      </c>
      <c r="BC30" s="502"/>
      <c r="BD30" s="510">
        <v>237.16</v>
      </c>
      <c r="BE30" s="510">
        <v>1222.49</v>
      </c>
      <c r="BF30" s="504">
        <v>0.2</v>
      </c>
      <c r="BG30" s="503">
        <v>0.22</v>
      </c>
      <c r="BH30" s="502">
        <v>16.66</v>
      </c>
      <c r="BI30" s="502">
        <v>1414.05</v>
      </c>
      <c r="BJ30" s="502">
        <v>19.170000000000002</v>
      </c>
      <c r="BK30" s="502"/>
      <c r="BL30" s="502"/>
      <c r="BM30" s="510"/>
      <c r="BN30" s="511">
        <v>0.16200000000000001</v>
      </c>
      <c r="BO30" s="511"/>
      <c r="BP30" s="511" t="s">
        <v>5340</v>
      </c>
      <c r="BQ30" s="252"/>
      <c r="BR30" s="252"/>
      <c r="BS30" s="511">
        <v>0.22</v>
      </c>
      <c r="BT30" s="252"/>
      <c r="BU30" s="252"/>
      <c r="BV30" s="524">
        <f>+C30</f>
        <v>24</v>
      </c>
      <c r="BW30" s="489">
        <v>158.63</v>
      </c>
      <c r="BX30" s="254"/>
      <c r="BY30" s="254"/>
      <c r="BZ30" s="254"/>
      <c r="CA30" s="494">
        <v>19.170000000000002</v>
      </c>
      <c r="CB30" s="497">
        <v>0.3</v>
      </c>
      <c r="CC30" s="497"/>
      <c r="CD30" s="494">
        <v>424</v>
      </c>
      <c r="CE30" s="241">
        <f>+C30</f>
        <v>24</v>
      </c>
      <c r="CF30" s="2"/>
      <c r="CG30" s="2">
        <v>490.8</v>
      </c>
      <c r="CH30" s="2"/>
      <c r="CI30" s="2"/>
      <c r="CJ30" s="2"/>
      <c r="CK30" s="252"/>
      <c r="CL30" s="252"/>
      <c r="CM30" s="252">
        <v>546.33000000000004</v>
      </c>
      <c r="CN30" s="253"/>
      <c r="CP30" s="253">
        <v>0.08</v>
      </c>
      <c r="CV30" s="266">
        <f t="shared" si="0"/>
        <v>181</v>
      </c>
      <c r="CW30" s="267">
        <f t="shared" si="1"/>
        <v>362</v>
      </c>
      <c r="CX30" s="268">
        <f t="shared" si="2"/>
        <v>904.99</v>
      </c>
      <c r="CY30" s="418">
        <v>184</v>
      </c>
      <c r="CZ30" s="252"/>
      <c r="DA30" s="252"/>
      <c r="DB30" s="252"/>
      <c r="DC30" s="252"/>
      <c r="DD30" s="252"/>
      <c r="DE30" s="252"/>
      <c r="DF30" s="252"/>
      <c r="DG30" s="252">
        <f t="shared" si="6"/>
        <v>0</v>
      </c>
      <c r="DH30" s="252"/>
      <c r="DI30" s="252">
        <v>489.06</v>
      </c>
      <c r="DJ30" s="252"/>
      <c r="DL30" s="252"/>
      <c r="DM30" s="252"/>
      <c r="DQ30" s="262">
        <v>0</v>
      </c>
      <c r="DR30" s="252">
        <v>39.42</v>
      </c>
      <c r="DS30" s="3">
        <v>546.33000000000004</v>
      </c>
      <c r="DU30" s="241">
        <f>+C30</f>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3"/>
        <v>-7.2332730560578096E-3</v>
      </c>
      <c r="K31" s="298">
        <v>3.9100000000000003E-2</v>
      </c>
      <c r="L31" s="252">
        <v>300</v>
      </c>
      <c r="M31" s="263"/>
      <c r="N31" s="263"/>
      <c r="O31" s="473">
        <v>328.76</v>
      </c>
      <c r="P31" s="474">
        <v>328.76</v>
      </c>
      <c r="Q31" s="474">
        <v>430.86</v>
      </c>
      <c r="R31" s="475">
        <v>0.09</v>
      </c>
      <c r="S31" s="533">
        <f t="shared" si="4"/>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5"/>
        <v>25</v>
      </c>
      <c r="AS31" s="480">
        <v>257.37</v>
      </c>
      <c r="AT31" s="480">
        <v>191.57</v>
      </c>
      <c r="AU31" s="600">
        <v>0.06</v>
      </c>
      <c r="AV31" s="480"/>
      <c r="AW31" s="480"/>
      <c r="AX31" s="480"/>
      <c r="AY31" s="480">
        <v>303.18</v>
      </c>
      <c r="AZ31" s="499" t="s">
        <v>5323</v>
      </c>
      <c r="BA31" s="502">
        <v>23.57</v>
      </c>
      <c r="BB31" s="502">
        <v>31.62</v>
      </c>
      <c r="BC31" s="501"/>
      <c r="BD31" s="510">
        <v>237.16</v>
      </c>
      <c r="BE31" s="510">
        <v>1222.49</v>
      </c>
      <c r="BF31" s="504">
        <v>0.2</v>
      </c>
      <c r="BG31" s="503">
        <v>0.22</v>
      </c>
      <c r="BH31" s="502">
        <v>16.66</v>
      </c>
      <c r="BI31" s="502">
        <v>1414.05</v>
      </c>
      <c r="BJ31" s="502">
        <v>19.170000000000002</v>
      </c>
      <c r="BK31" s="502"/>
      <c r="BL31" s="502"/>
      <c r="BM31" s="510"/>
      <c r="BN31" s="511">
        <v>0.16200000000000001</v>
      </c>
      <c r="BO31" s="511"/>
      <c r="BP31" s="511" t="s">
        <v>5340</v>
      </c>
      <c r="BQ31" s="252"/>
      <c r="BR31" s="252"/>
      <c r="BS31" s="511">
        <v>0.22</v>
      </c>
      <c r="BT31" s="252"/>
      <c r="BU31" s="252"/>
      <c r="BV31" s="524">
        <f>+C31</f>
        <v>25</v>
      </c>
      <c r="BW31" s="489">
        <v>158.63</v>
      </c>
      <c r="BX31" s="254"/>
      <c r="BY31" s="254"/>
      <c r="BZ31" s="254"/>
      <c r="CA31" s="494">
        <v>19.170000000000002</v>
      </c>
      <c r="CB31" s="497">
        <v>0.3</v>
      </c>
      <c r="CC31" s="497"/>
      <c r="CD31" s="494">
        <v>424</v>
      </c>
      <c r="CE31" s="241">
        <f>+C31</f>
        <v>25</v>
      </c>
      <c r="CF31" s="2"/>
      <c r="CG31" s="2">
        <v>490.8</v>
      </c>
      <c r="CH31" s="2"/>
      <c r="CI31" s="2"/>
      <c r="CJ31" s="2"/>
      <c r="CK31" s="252"/>
      <c r="CL31" s="252"/>
      <c r="CM31" s="252">
        <v>546.33000000000004</v>
      </c>
      <c r="CN31" s="253"/>
      <c r="CP31" s="5">
        <v>0.08</v>
      </c>
      <c r="CV31" s="266">
        <f t="shared" si="0"/>
        <v>181</v>
      </c>
      <c r="CW31" s="267">
        <f t="shared" si="1"/>
        <v>362</v>
      </c>
      <c r="CX31" s="268">
        <f t="shared" si="2"/>
        <v>904.99</v>
      </c>
      <c r="CY31" s="418">
        <v>184</v>
      </c>
      <c r="CZ31" s="252"/>
      <c r="DA31" s="252"/>
      <c r="DB31" s="252"/>
      <c r="DC31" s="252"/>
      <c r="DD31" s="252"/>
      <c r="DE31" s="252"/>
      <c r="DF31" s="252"/>
      <c r="DG31" s="252">
        <f t="shared" si="6"/>
        <v>0</v>
      </c>
      <c r="DH31" s="252"/>
      <c r="DI31" s="252">
        <v>489.06</v>
      </c>
      <c r="DJ31" s="252"/>
      <c r="DL31" s="252"/>
      <c r="DM31" s="252"/>
      <c r="DQ31" s="106">
        <v>0</v>
      </c>
      <c r="DR31" s="252">
        <v>39.42</v>
      </c>
      <c r="DS31" s="3">
        <v>546.33000000000004</v>
      </c>
      <c r="DU31" s="241">
        <f>+C31</f>
        <v>25</v>
      </c>
      <c r="DV31" s="2"/>
      <c r="DW31" s="252">
        <v>720</v>
      </c>
      <c r="DZ31" s="252">
        <v>405.18</v>
      </c>
      <c r="EA31" s="264">
        <v>3.9399999999999998E-2</v>
      </c>
      <c r="EB31" s="252">
        <v>0</v>
      </c>
      <c r="EC31" s="253">
        <v>0</v>
      </c>
    </row>
    <row r="32" spans="1:133">
      <c r="A32">
        <v>26</v>
      </c>
      <c r="B32" s="259">
        <v>2.2010000000000001</v>
      </c>
      <c r="C32">
        <v>26</v>
      </c>
      <c r="D32" s="9"/>
      <c r="I32" s="248">
        <v>109.5</v>
      </c>
      <c r="J32" s="258">
        <f t="shared" si="3"/>
        <v>-2.732240437158473E-3</v>
      </c>
      <c r="K32" s="298"/>
      <c r="L32" s="252">
        <v>300</v>
      </c>
      <c r="M32" s="263"/>
      <c r="N32" s="263"/>
      <c r="O32" s="473">
        <v>328.76</v>
      </c>
      <c r="P32" s="474">
        <v>328.76</v>
      </c>
      <c r="Q32" s="474">
        <v>430.86</v>
      </c>
      <c r="R32" s="475">
        <v>0.09</v>
      </c>
      <c r="S32" s="533">
        <f t="shared" si="4"/>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5"/>
        <v>26</v>
      </c>
      <c r="AS32" s="480">
        <v>257.37</v>
      </c>
      <c r="AT32" s="480">
        <v>191.57</v>
      </c>
      <c r="AU32" s="600">
        <v>0.06</v>
      </c>
      <c r="AV32" s="480"/>
      <c r="AW32" s="480"/>
      <c r="AX32" s="480"/>
      <c r="AY32" s="480">
        <v>303.18</v>
      </c>
      <c r="AZ32" s="499" t="s">
        <v>5323</v>
      </c>
      <c r="BA32" s="502">
        <v>23.57</v>
      </c>
      <c r="BB32" s="502">
        <v>31.62</v>
      </c>
      <c r="BC32" s="502"/>
      <c r="BD32" s="510">
        <v>237.16</v>
      </c>
      <c r="BE32" s="510">
        <v>1222.49</v>
      </c>
      <c r="BF32" s="504">
        <v>0.2</v>
      </c>
      <c r="BG32" s="503">
        <v>0.22</v>
      </c>
      <c r="BH32" s="502">
        <v>16.66</v>
      </c>
      <c r="BI32" s="502">
        <v>1414.05</v>
      </c>
      <c r="BJ32" s="502">
        <v>19.170000000000002</v>
      </c>
      <c r="BK32" s="502"/>
      <c r="BL32" s="502"/>
      <c r="BM32" s="510"/>
      <c r="BN32" s="511">
        <v>0.16200000000000001</v>
      </c>
      <c r="BO32" s="511"/>
      <c r="BP32" s="511" t="s">
        <v>5340</v>
      </c>
      <c r="BQ32" s="252"/>
      <c r="BR32" s="252"/>
      <c r="BS32" s="511">
        <v>0.22</v>
      </c>
      <c r="BT32" s="252"/>
      <c r="BU32" s="252"/>
      <c r="BV32" s="524">
        <f>+C32</f>
        <v>26</v>
      </c>
      <c r="BW32" s="489">
        <v>158.63</v>
      </c>
      <c r="BX32" s="254"/>
      <c r="BY32" s="254"/>
      <c r="BZ32" s="254"/>
      <c r="CA32" s="494">
        <v>19.170000000000002</v>
      </c>
      <c r="CB32" s="497">
        <v>0.3</v>
      </c>
      <c r="CC32" s="497"/>
      <c r="CD32" s="494">
        <v>424</v>
      </c>
      <c r="CE32" s="241">
        <f>+C32</f>
        <v>26</v>
      </c>
      <c r="CF32" s="2"/>
      <c r="CG32" s="2">
        <v>490.8</v>
      </c>
      <c r="CH32" s="2"/>
      <c r="CI32" s="2"/>
      <c r="CJ32" s="2"/>
      <c r="CK32" s="252"/>
      <c r="CL32" s="252"/>
      <c r="CM32" s="252">
        <v>546.33000000000004</v>
      </c>
      <c r="CN32" s="253"/>
      <c r="CP32" s="253">
        <v>0.08</v>
      </c>
      <c r="CV32" s="266">
        <f t="shared" si="0"/>
        <v>181</v>
      </c>
      <c r="CW32" s="267">
        <f t="shared" si="1"/>
        <v>362</v>
      </c>
      <c r="CX32" s="268">
        <f t="shared" si="2"/>
        <v>904.99</v>
      </c>
      <c r="CY32" s="418">
        <v>184</v>
      </c>
      <c r="CZ32" s="252"/>
      <c r="DA32" s="252"/>
      <c r="DB32" s="252"/>
      <c r="DC32" s="252"/>
      <c r="DD32" s="252"/>
      <c r="DE32" s="252"/>
      <c r="DF32" s="252"/>
      <c r="DG32" s="252">
        <f t="shared" si="6"/>
        <v>0</v>
      </c>
      <c r="DH32" s="252"/>
      <c r="DI32" s="252">
        <v>489.06</v>
      </c>
      <c r="DJ32" s="252"/>
      <c r="DL32" s="252"/>
      <c r="DM32" s="252"/>
      <c r="DQ32" s="262">
        <v>0</v>
      </c>
      <c r="DR32" s="252">
        <v>39.42</v>
      </c>
      <c r="DS32" s="3">
        <v>546.33000000000004</v>
      </c>
      <c r="DU32" s="241">
        <f>+C32</f>
        <v>26</v>
      </c>
      <c r="DV32" s="2"/>
      <c r="DW32" s="252">
        <v>720</v>
      </c>
      <c r="DZ32" s="252">
        <v>405.18</v>
      </c>
      <c r="EA32" s="264">
        <v>3.9399999999999998E-2</v>
      </c>
      <c r="EB32" s="252">
        <v>0</v>
      </c>
      <c r="EC32" s="253">
        <v>0</v>
      </c>
    </row>
    <row r="33" spans="1:133">
      <c r="A33">
        <v>27</v>
      </c>
      <c r="B33" s="259">
        <v>3.2010000000000001</v>
      </c>
      <c r="C33">
        <v>27</v>
      </c>
      <c r="D33" s="9"/>
      <c r="I33" s="248">
        <v>109.6</v>
      </c>
      <c r="J33" s="258">
        <f t="shared" si="3"/>
        <v>9.1324200913245335E-4</v>
      </c>
      <c r="K33" s="298"/>
      <c r="L33" s="252">
        <v>300</v>
      </c>
      <c r="M33" s="263"/>
      <c r="N33" s="263"/>
      <c r="O33" s="473">
        <v>328.76</v>
      </c>
      <c r="P33" s="474">
        <v>328.76</v>
      </c>
      <c r="Q33" s="474">
        <v>430.86</v>
      </c>
      <c r="R33" s="475">
        <v>0.09</v>
      </c>
      <c r="S33" s="533">
        <f t="shared" si="4"/>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5"/>
        <v>27</v>
      </c>
      <c r="AS33" s="480">
        <v>257.37</v>
      </c>
      <c r="AT33" s="480">
        <v>191.57</v>
      </c>
      <c r="AU33" s="600">
        <v>0.06</v>
      </c>
      <c r="AV33" s="480"/>
      <c r="AW33" s="480"/>
      <c r="AX33" s="480"/>
      <c r="AY33" s="480">
        <v>303.18</v>
      </c>
      <c r="AZ33" s="499" t="s">
        <v>5323</v>
      </c>
      <c r="BA33" s="502">
        <v>23.57</v>
      </c>
      <c r="BB33" s="502">
        <v>31.62</v>
      </c>
      <c r="BC33" s="501"/>
      <c r="BD33" s="510">
        <v>237.16</v>
      </c>
      <c r="BE33" s="510">
        <v>1222.49</v>
      </c>
      <c r="BF33" s="504">
        <v>0.2</v>
      </c>
      <c r="BG33" s="503">
        <v>0.22</v>
      </c>
      <c r="BH33" s="502">
        <v>16.66</v>
      </c>
      <c r="BI33" s="502">
        <v>1414.05</v>
      </c>
      <c r="BJ33" s="502">
        <v>19.170000000000002</v>
      </c>
      <c r="BK33" s="502"/>
      <c r="BL33" s="502"/>
      <c r="BM33" s="510"/>
      <c r="BN33" s="511">
        <v>0.16200000000000001</v>
      </c>
      <c r="BO33" s="511"/>
      <c r="BP33" s="511" t="s">
        <v>5340</v>
      </c>
      <c r="BQ33" s="252"/>
      <c r="BR33" s="252"/>
      <c r="BS33" s="511">
        <v>0.22</v>
      </c>
      <c r="BT33" s="252"/>
      <c r="BU33" s="252"/>
      <c r="BV33" s="524">
        <f>+C33</f>
        <v>27</v>
      </c>
      <c r="BW33" s="489">
        <v>158.63</v>
      </c>
      <c r="BX33" s="254"/>
      <c r="BY33" s="254"/>
      <c r="BZ33" s="254"/>
      <c r="CA33" s="494">
        <v>19.170000000000002</v>
      </c>
      <c r="CB33" s="497">
        <v>0.3</v>
      </c>
      <c r="CC33" s="497"/>
      <c r="CD33" s="494">
        <v>424</v>
      </c>
      <c r="CE33" s="241">
        <f>+C33</f>
        <v>27</v>
      </c>
      <c r="CF33" s="2"/>
      <c r="CG33" s="2">
        <v>490.8</v>
      </c>
      <c r="CH33" s="2"/>
      <c r="CI33" s="2"/>
      <c r="CJ33" s="2"/>
      <c r="CK33" s="252"/>
      <c r="CL33" s="252"/>
      <c r="CM33" s="252">
        <v>546.33000000000004</v>
      </c>
      <c r="CN33" s="253"/>
      <c r="CP33" s="5">
        <v>0.08</v>
      </c>
      <c r="CV33" s="266">
        <f t="shared" si="0"/>
        <v>181</v>
      </c>
      <c r="CW33" s="267">
        <f t="shared" si="1"/>
        <v>362</v>
      </c>
      <c r="CX33" s="268">
        <f t="shared" si="2"/>
        <v>904.99</v>
      </c>
      <c r="CY33" s="418">
        <v>184</v>
      </c>
      <c r="CZ33" s="252"/>
      <c r="DA33" s="252"/>
      <c r="DB33" s="252"/>
      <c r="DC33" s="252"/>
      <c r="DD33" s="252"/>
      <c r="DE33" s="252"/>
      <c r="DF33" s="252"/>
      <c r="DG33" s="252">
        <f t="shared" si="6"/>
        <v>0</v>
      </c>
      <c r="DH33" s="252"/>
      <c r="DI33" s="252">
        <v>489.06</v>
      </c>
      <c r="DJ33" s="252"/>
      <c r="DL33" s="252"/>
      <c r="DM33" s="252"/>
      <c r="DQ33" s="106">
        <v>0</v>
      </c>
      <c r="DR33" s="252">
        <v>39.42</v>
      </c>
      <c r="DS33" s="3">
        <v>546.33000000000004</v>
      </c>
      <c r="DU33" s="241">
        <f>+C33</f>
        <v>27</v>
      </c>
      <c r="DV33" s="2"/>
      <c r="DW33" s="252">
        <v>720</v>
      </c>
      <c r="DZ33" s="252">
        <v>405.18</v>
      </c>
      <c r="EA33" s="264">
        <v>3.9399999999999998E-2</v>
      </c>
      <c r="EB33" s="252">
        <v>0</v>
      </c>
      <c r="EC33" s="253">
        <v>0</v>
      </c>
    </row>
    <row r="34" spans="1:133">
      <c r="A34">
        <v>28</v>
      </c>
      <c r="B34" s="259">
        <v>4.2009999999999996</v>
      </c>
      <c r="C34">
        <v>28</v>
      </c>
      <c r="D34" s="9"/>
      <c r="I34" s="248">
        <v>110.6</v>
      </c>
      <c r="J34" s="258">
        <f t="shared" si="3"/>
        <v>9.124087591240837E-3</v>
      </c>
      <c r="K34" s="298"/>
      <c r="L34" s="252">
        <v>300</v>
      </c>
      <c r="M34" s="263"/>
      <c r="N34" s="263"/>
      <c r="O34" s="473">
        <v>328.76</v>
      </c>
      <c r="P34" s="474">
        <v>328.76</v>
      </c>
      <c r="Q34" s="474">
        <v>430.86</v>
      </c>
      <c r="R34" s="475">
        <v>0.09</v>
      </c>
      <c r="S34" s="533">
        <f t="shared" si="4"/>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5"/>
        <v>28</v>
      </c>
      <c r="AS34" s="480">
        <v>257.37</v>
      </c>
      <c r="AT34" s="480">
        <v>191.57</v>
      </c>
      <c r="AU34" s="600">
        <v>0.06</v>
      </c>
      <c r="AV34" s="480"/>
      <c r="AW34" s="480"/>
      <c r="AX34" s="480"/>
      <c r="AY34" s="480">
        <v>303.18</v>
      </c>
      <c r="AZ34" s="499" t="s">
        <v>5323</v>
      </c>
      <c r="BA34" s="502">
        <v>23.57</v>
      </c>
      <c r="BB34" s="502">
        <v>31.62</v>
      </c>
      <c r="BC34" s="502"/>
      <c r="BD34" s="510">
        <v>237.16</v>
      </c>
      <c r="BE34" s="510">
        <v>1222.49</v>
      </c>
      <c r="BF34" s="504">
        <v>0.2</v>
      </c>
      <c r="BG34" s="503">
        <v>0.22</v>
      </c>
      <c r="BH34" s="502">
        <v>16.66</v>
      </c>
      <c r="BI34" s="502">
        <v>1414.05</v>
      </c>
      <c r="BJ34" s="502">
        <v>19.170000000000002</v>
      </c>
      <c r="BK34" s="502"/>
      <c r="BL34" s="502"/>
      <c r="BM34" s="510"/>
      <c r="BN34" s="511">
        <v>0.16200000000000001</v>
      </c>
      <c r="BO34" s="511"/>
      <c r="BP34" s="511" t="s">
        <v>5340</v>
      </c>
      <c r="BQ34" s="252"/>
      <c r="BR34" s="252"/>
      <c r="BS34" s="511">
        <v>0.22</v>
      </c>
      <c r="BT34" s="252"/>
      <c r="BU34" s="252"/>
      <c r="BV34" s="524">
        <f>+C34</f>
        <v>28</v>
      </c>
      <c r="BW34" s="489">
        <v>158.63</v>
      </c>
      <c r="BX34" s="254"/>
      <c r="BY34" s="254"/>
      <c r="BZ34" s="254"/>
      <c r="CA34" s="494">
        <v>19.170000000000002</v>
      </c>
      <c r="CB34" s="497">
        <v>0.3</v>
      </c>
      <c r="CC34" s="497"/>
      <c r="CD34" s="494">
        <v>424</v>
      </c>
      <c r="CE34" s="241">
        <f>+C34</f>
        <v>28</v>
      </c>
      <c r="CF34" s="2"/>
      <c r="CG34" s="2">
        <v>490.8</v>
      </c>
      <c r="CH34" s="2"/>
      <c r="CI34" s="2"/>
      <c r="CJ34" s="2"/>
      <c r="CK34" s="252"/>
      <c r="CL34" s="252"/>
      <c r="CM34" s="252">
        <v>546.33000000000004</v>
      </c>
      <c r="CN34" s="253"/>
      <c r="CP34" s="253">
        <v>0.08</v>
      </c>
      <c r="CV34" s="266">
        <f t="shared" si="0"/>
        <v>181</v>
      </c>
      <c r="CW34" s="267">
        <f t="shared" si="1"/>
        <v>362</v>
      </c>
      <c r="CX34" s="268">
        <f t="shared" si="2"/>
        <v>904.99</v>
      </c>
      <c r="CY34" s="418">
        <v>184</v>
      </c>
      <c r="CZ34" s="252"/>
      <c r="DA34" s="252"/>
      <c r="DB34" s="252"/>
      <c r="DC34" s="252"/>
      <c r="DD34" s="252"/>
      <c r="DE34" s="252"/>
      <c r="DF34" s="252"/>
      <c r="DG34" s="252">
        <f t="shared" si="6"/>
        <v>0</v>
      </c>
      <c r="DH34" s="252"/>
      <c r="DI34" s="252">
        <v>489.06</v>
      </c>
      <c r="DJ34" s="252"/>
      <c r="DL34" s="252"/>
      <c r="DM34" s="252"/>
      <c r="DQ34" s="262">
        <v>0</v>
      </c>
      <c r="DR34" s="252">
        <v>39.42</v>
      </c>
      <c r="DS34" s="3">
        <v>546.33000000000004</v>
      </c>
      <c r="DU34" s="241">
        <f>+C34</f>
        <v>28</v>
      </c>
      <c r="DV34" s="2"/>
      <c r="DW34" s="252">
        <v>720</v>
      </c>
      <c r="DZ34" s="252">
        <v>405.18</v>
      </c>
      <c r="EA34" s="264">
        <v>3.9399999999999998E-2</v>
      </c>
      <c r="EB34" s="252">
        <v>0</v>
      </c>
      <c r="EC34" s="253">
        <v>0</v>
      </c>
    </row>
    <row r="35" spans="1:133">
      <c r="A35">
        <v>29</v>
      </c>
      <c r="B35" s="259">
        <v>5.2009999999999996</v>
      </c>
      <c r="C35">
        <v>29</v>
      </c>
      <c r="D35" s="9"/>
      <c r="I35" s="248">
        <v>111</v>
      </c>
      <c r="J35" s="258">
        <f t="shared" si="3"/>
        <v>3.6166365280290158E-3</v>
      </c>
      <c r="K35" s="298"/>
      <c r="L35" s="252">
        <v>300</v>
      </c>
      <c r="M35" s="263"/>
      <c r="N35" s="263"/>
      <c r="O35" s="473">
        <v>328.76</v>
      </c>
      <c r="P35" s="474">
        <v>328.76</v>
      </c>
      <c r="Q35" s="474">
        <v>430.86</v>
      </c>
      <c r="R35" s="475">
        <v>0.09</v>
      </c>
      <c r="S35" s="533">
        <f t="shared" si="4"/>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5"/>
        <v>29</v>
      </c>
      <c r="AS35" s="480">
        <v>257.37</v>
      </c>
      <c r="AT35" s="480">
        <v>191.57</v>
      </c>
      <c r="AU35" s="600">
        <v>0.06</v>
      </c>
      <c r="AV35" s="480"/>
      <c r="AW35" s="480"/>
      <c r="AX35" s="480"/>
      <c r="AY35" s="480">
        <v>303.18</v>
      </c>
      <c r="AZ35" s="499" t="s">
        <v>5323</v>
      </c>
      <c r="BA35" s="502">
        <v>23.57</v>
      </c>
      <c r="BB35" s="502">
        <v>31.62</v>
      </c>
      <c r="BC35" s="501"/>
      <c r="BD35" s="510">
        <v>237.16</v>
      </c>
      <c r="BE35" s="510">
        <v>1222.49</v>
      </c>
      <c r="BF35" s="504">
        <v>0.2</v>
      </c>
      <c r="BG35" s="503">
        <v>0.22</v>
      </c>
      <c r="BH35" s="502">
        <v>16.66</v>
      </c>
      <c r="BI35" s="502">
        <v>1414.05</v>
      </c>
      <c r="BJ35" s="502">
        <v>19.170000000000002</v>
      </c>
      <c r="BK35" s="502"/>
      <c r="BL35" s="502"/>
      <c r="BM35" s="510"/>
      <c r="BN35" s="511">
        <v>0.16200000000000001</v>
      </c>
      <c r="BO35" s="511"/>
      <c r="BP35" s="511" t="s">
        <v>5340</v>
      </c>
      <c r="BQ35" s="252"/>
      <c r="BR35" s="252"/>
      <c r="BS35" s="511">
        <v>0.22</v>
      </c>
      <c r="BT35" s="252"/>
      <c r="BU35" s="252"/>
      <c r="BV35" s="524">
        <f>+C35</f>
        <v>29</v>
      </c>
      <c r="BW35" s="489">
        <v>158.63</v>
      </c>
      <c r="BX35" s="254"/>
      <c r="BY35" s="254"/>
      <c r="BZ35" s="254"/>
      <c r="CA35" s="494">
        <v>19.170000000000002</v>
      </c>
      <c r="CB35" s="497">
        <v>0.3</v>
      </c>
      <c r="CC35" s="497"/>
      <c r="CD35" s="494">
        <v>424</v>
      </c>
      <c r="CE35" s="241">
        <f>+C35</f>
        <v>29</v>
      </c>
      <c r="CF35" s="2"/>
      <c r="CG35" s="2">
        <v>490.8</v>
      </c>
      <c r="CH35" s="2"/>
      <c r="CI35" s="2"/>
      <c r="CJ35" s="2"/>
      <c r="CK35" s="252"/>
      <c r="CL35" s="252"/>
      <c r="CM35" s="252">
        <v>546.33000000000004</v>
      </c>
      <c r="CN35" s="253"/>
      <c r="CP35" s="5">
        <v>0.08</v>
      </c>
      <c r="CV35" s="266">
        <f t="shared" si="0"/>
        <v>181</v>
      </c>
      <c r="CW35" s="267">
        <f t="shared" si="1"/>
        <v>362</v>
      </c>
      <c r="CX35" s="268">
        <f t="shared" si="2"/>
        <v>904.99</v>
      </c>
      <c r="CY35" s="418">
        <v>184</v>
      </c>
      <c r="CZ35" s="252"/>
      <c r="DA35" s="252"/>
      <c r="DB35" s="252"/>
      <c r="DC35" s="252"/>
      <c r="DD35" s="252"/>
      <c r="DE35" s="252"/>
      <c r="DF35" s="252"/>
      <c r="DG35" s="252">
        <f t="shared" si="6"/>
        <v>0</v>
      </c>
      <c r="DH35" s="252"/>
      <c r="DI35" s="252">
        <v>489.06</v>
      </c>
      <c r="DJ35" s="252"/>
      <c r="DL35" s="252"/>
      <c r="DM35" s="252"/>
      <c r="DQ35" s="106">
        <v>0</v>
      </c>
      <c r="DR35" s="252">
        <v>39.42</v>
      </c>
      <c r="DS35" s="3">
        <v>546.33000000000004</v>
      </c>
      <c r="DU35" s="241">
        <f>+C35</f>
        <v>29</v>
      </c>
      <c r="DV35" s="2"/>
      <c r="DW35" s="252">
        <v>720</v>
      </c>
      <c r="DZ35" s="252">
        <v>405.18</v>
      </c>
      <c r="EA35" s="264">
        <v>3.9399999999999998E-2</v>
      </c>
      <c r="EB35" s="252">
        <v>0</v>
      </c>
      <c r="EC35" s="253">
        <v>0</v>
      </c>
    </row>
    <row r="36" spans="1:133">
      <c r="A36">
        <v>30</v>
      </c>
      <c r="B36" s="259">
        <v>6.2009999999999996</v>
      </c>
      <c r="C36">
        <v>30</v>
      </c>
      <c r="D36" s="9"/>
      <c r="I36" s="248">
        <v>111.3</v>
      </c>
      <c r="J36" s="258">
        <f t="shared" si="3"/>
        <v>2.7027027027026751E-3</v>
      </c>
      <c r="K36" s="298"/>
      <c r="L36" s="252">
        <v>300</v>
      </c>
      <c r="M36" s="263"/>
      <c r="N36" s="263"/>
      <c r="O36" s="473">
        <v>328.76</v>
      </c>
      <c r="P36" s="474">
        <v>328.76</v>
      </c>
      <c r="Q36" s="474">
        <v>430.86</v>
      </c>
      <c r="R36" s="475">
        <v>0.09</v>
      </c>
      <c r="S36" s="533">
        <f t="shared" si="4"/>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5"/>
        <v>30</v>
      </c>
      <c r="AS36" s="480">
        <v>257.37</v>
      </c>
      <c r="AT36" s="480">
        <v>191.57</v>
      </c>
      <c r="AU36" s="600">
        <v>0.06</v>
      </c>
      <c r="AV36" s="480"/>
      <c r="AW36" s="480"/>
      <c r="AX36" s="480"/>
      <c r="AY36" s="480">
        <v>303.18</v>
      </c>
      <c r="AZ36" s="499" t="s">
        <v>5323</v>
      </c>
      <c r="BA36" s="502">
        <v>23.57</v>
      </c>
      <c r="BB36" s="502">
        <v>31.62</v>
      </c>
      <c r="BC36" s="502"/>
      <c r="BD36" s="510">
        <v>237.16</v>
      </c>
      <c r="BE36" s="510">
        <v>1222.49</v>
      </c>
      <c r="BF36" s="504">
        <v>0.2</v>
      </c>
      <c r="BG36" s="503">
        <v>0.22</v>
      </c>
      <c r="BH36" s="502">
        <v>16.66</v>
      </c>
      <c r="BI36" s="502">
        <v>1414.05</v>
      </c>
      <c r="BJ36" s="502">
        <v>19.170000000000002</v>
      </c>
      <c r="BK36" s="502"/>
      <c r="BL36" s="502"/>
      <c r="BM36" s="510"/>
      <c r="BN36" s="511">
        <v>0.16200000000000001</v>
      </c>
      <c r="BO36" s="511"/>
      <c r="BP36" s="511" t="s">
        <v>5340</v>
      </c>
      <c r="BQ36" s="252"/>
      <c r="BR36" s="252"/>
      <c r="BS36" s="511">
        <v>0.22</v>
      </c>
      <c r="BT36" s="252"/>
      <c r="BU36" s="252"/>
      <c r="BV36" s="524">
        <f>+C36</f>
        <v>30</v>
      </c>
      <c r="BW36" s="489">
        <v>158.63</v>
      </c>
      <c r="BX36" s="254"/>
      <c r="BY36" s="254"/>
      <c r="BZ36" s="254"/>
      <c r="CA36" s="494">
        <v>19.170000000000002</v>
      </c>
      <c r="CB36" s="497">
        <v>0.3</v>
      </c>
      <c r="CC36" s="497"/>
      <c r="CD36" s="494">
        <v>424</v>
      </c>
      <c r="CE36" s="241">
        <f>+C36</f>
        <v>30</v>
      </c>
      <c r="CF36" s="2"/>
      <c r="CG36" s="2">
        <v>490.8</v>
      </c>
      <c r="CH36" s="2"/>
      <c r="CI36" s="2"/>
      <c r="CJ36" s="2"/>
      <c r="CK36" s="252"/>
      <c r="CL36" s="252"/>
      <c r="CM36" s="252">
        <v>546.33000000000004</v>
      </c>
      <c r="CN36" s="253"/>
      <c r="CP36" s="253">
        <v>0.08</v>
      </c>
      <c r="CV36" s="266">
        <f t="shared" si="0"/>
        <v>181</v>
      </c>
      <c r="CW36" s="267">
        <f t="shared" si="1"/>
        <v>362</v>
      </c>
      <c r="CX36" s="268">
        <f t="shared" si="2"/>
        <v>904.99</v>
      </c>
      <c r="CY36" s="418">
        <v>184</v>
      </c>
      <c r="CZ36" s="252"/>
      <c r="DA36" s="252"/>
      <c r="DB36" s="252"/>
      <c r="DC36" s="252"/>
      <c r="DD36" s="252"/>
      <c r="DE36" s="252"/>
      <c r="DF36" s="252"/>
      <c r="DG36" s="252">
        <f t="shared" si="6"/>
        <v>0</v>
      </c>
      <c r="DH36" s="252"/>
      <c r="DI36" s="252">
        <v>489.06</v>
      </c>
      <c r="DJ36" s="252"/>
      <c r="DL36" s="252"/>
      <c r="DM36" s="252"/>
      <c r="DQ36" s="262">
        <v>0</v>
      </c>
      <c r="DR36" s="252">
        <v>39.42</v>
      </c>
      <c r="DS36" s="3">
        <v>546.33000000000004</v>
      </c>
      <c r="DU36" s="241">
        <f>+C36</f>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3"/>
        <v>4.4923629829289879E-3</v>
      </c>
      <c r="K37" s="298"/>
      <c r="L37" s="252">
        <v>300</v>
      </c>
      <c r="M37" s="263"/>
      <c r="N37" s="263"/>
      <c r="O37" s="473">
        <v>328.76</v>
      </c>
      <c r="P37" s="474">
        <v>328.76</v>
      </c>
      <c r="Q37" s="474">
        <v>430.86</v>
      </c>
      <c r="R37" s="475">
        <v>0.09</v>
      </c>
      <c r="S37" s="533">
        <f t="shared" si="4"/>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5"/>
        <v>31</v>
      </c>
      <c r="AS37" s="480">
        <v>257.37</v>
      </c>
      <c r="AT37" s="480">
        <v>191.57</v>
      </c>
      <c r="AU37" s="600">
        <v>0.06</v>
      </c>
      <c r="AV37" s="480"/>
      <c r="AW37" s="480"/>
      <c r="AX37" s="480"/>
      <c r="AY37" s="480">
        <v>303.18</v>
      </c>
      <c r="AZ37" s="499" t="s">
        <v>5323</v>
      </c>
      <c r="BA37" s="502">
        <v>23.57</v>
      </c>
      <c r="BB37" s="502">
        <v>31.62</v>
      </c>
      <c r="BC37" s="501"/>
      <c r="BD37" s="510">
        <v>237.16</v>
      </c>
      <c r="BE37" s="510">
        <v>1222.49</v>
      </c>
      <c r="BF37" s="504">
        <v>0.2</v>
      </c>
      <c r="BG37" s="503">
        <v>0.22</v>
      </c>
      <c r="BH37" s="502">
        <v>16.66</v>
      </c>
      <c r="BI37" s="502">
        <v>1414.05</v>
      </c>
      <c r="BJ37" s="502">
        <v>19.170000000000002</v>
      </c>
      <c r="BK37" s="502"/>
      <c r="BL37" s="502"/>
      <c r="BM37" s="510"/>
      <c r="BN37" s="511">
        <v>0.16200000000000001</v>
      </c>
      <c r="BO37" s="511"/>
      <c r="BP37" s="511" t="s">
        <v>5340</v>
      </c>
      <c r="BQ37" s="252"/>
      <c r="BR37" s="252"/>
      <c r="BS37" s="511">
        <v>0.22</v>
      </c>
      <c r="BT37" s="252"/>
      <c r="BU37" s="252"/>
      <c r="BV37" s="524">
        <f>+C37</f>
        <v>31</v>
      </c>
      <c r="BW37" s="489">
        <v>158.63</v>
      </c>
      <c r="BX37" s="254"/>
      <c r="BY37" s="254"/>
      <c r="BZ37" s="254"/>
      <c r="CA37" s="494">
        <v>19.170000000000002</v>
      </c>
      <c r="CB37" s="497">
        <v>0.3</v>
      </c>
      <c r="CC37" s="497"/>
      <c r="CD37" s="494">
        <v>424</v>
      </c>
      <c r="CE37" s="241">
        <f>+C37</f>
        <v>31</v>
      </c>
      <c r="CF37" s="2"/>
      <c r="CG37" s="2">
        <v>490.8</v>
      </c>
      <c r="CH37" s="2"/>
      <c r="CI37" s="2"/>
      <c r="CJ37" s="2"/>
      <c r="CK37" s="252"/>
      <c r="CL37" s="252"/>
      <c r="CM37" s="252">
        <v>546.33000000000004</v>
      </c>
      <c r="CN37" s="253"/>
      <c r="CP37" s="5">
        <v>0.08</v>
      </c>
      <c r="CV37" s="266">
        <f t="shared" si="0"/>
        <v>181</v>
      </c>
      <c r="CW37" s="267">
        <f t="shared" si="1"/>
        <v>362</v>
      </c>
      <c r="CX37" s="268">
        <f t="shared" si="2"/>
        <v>904.99</v>
      </c>
      <c r="CY37" s="418">
        <v>184</v>
      </c>
      <c r="CZ37" s="252"/>
      <c r="DA37" s="252"/>
      <c r="DB37" s="252"/>
      <c r="DC37" s="252"/>
      <c r="DD37" s="252"/>
      <c r="DE37" s="252"/>
      <c r="DF37" s="252"/>
      <c r="DG37" s="252">
        <f t="shared" si="6"/>
        <v>0</v>
      </c>
      <c r="DH37" s="252"/>
      <c r="DI37" s="252">
        <v>489.06</v>
      </c>
      <c r="DJ37" s="252"/>
      <c r="DL37" s="252"/>
      <c r="DM37" s="252"/>
      <c r="DQ37" s="106">
        <v>0</v>
      </c>
      <c r="DR37" s="252">
        <v>39.42</v>
      </c>
      <c r="DS37" s="3">
        <v>546.33000000000004</v>
      </c>
      <c r="DU37" s="241">
        <f>+C37</f>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3"/>
        <v>5.3667262969590013E-3</v>
      </c>
      <c r="K38" s="298"/>
      <c r="L38" s="252">
        <v>300</v>
      </c>
      <c r="M38" s="263"/>
      <c r="N38" s="263"/>
      <c r="O38" s="473">
        <v>328.76</v>
      </c>
      <c r="P38" s="474">
        <v>328.76</v>
      </c>
      <c r="Q38" s="474">
        <v>430.86</v>
      </c>
      <c r="R38" s="475">
        <v>0.09</v>
      </c>
      <c r="S38" s="533">
        <f t="shared" si="4"/>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5"/>
        <v>32</v>
      </c>
      <c r="AS38" s="480">
        <v>257.37</v>
      </c>
      <c r="AT38" s="480">
        <v>191.57</v>
      </c>
      <c r="AU38" s="600">
        <v>0.06</v>
      </c>
      <c r="AV38" s="480"/>
      <c r="AW38" s="480"/>
      <c r="AX38" s="480"/>
      <c r="AY38" s="480">
        <v>303.18</v>
      </c>
      <c r="AZ38" s="499" t="s">
        <v>5323</v>
      </c>
      <c r="BA38" s="502">
        <v>23.57</v>
      </c>
      <c r="BB38" s="502">
        <v>31.62</v>
      </c>
      <c r="BC38" s="502"/>
      <c r="BD38" s="510">
        <v>237.16</v>
      </c>
      <c r="BE38" s="510">
        <v>1222.49</v>
      </c>
      <c r="BF38" s="504">
        <v>0.2</v>
      </c>
      <c r="BG38" s="503">
        <v>0.22</v>
      </c>
      <c r="BH38" s="502">
        <v>16.66</v>
      </c>
      <c r="BI38" s="502">
        <v>1414.05</v>
      </c>
      <c r="BJ38" s="502">
        <v>19.170000000000002</v>
      </c>
      <c r="BK38" s="502"/>
      <c r="BL38" s="502"/>
      <c r="BM38" s="510"/>
      <c r="BN38" s="511">
        <v>0.16200000000000001</v>
      </c>
      <c r="BO38" s="511"/>
      <c r="BP38" s="511" t="s">
        <v>5340</v>
      </c>
      <c r="BQ38" s="252"/>
      <c r="BR38" s="252"/>
      <c r="BS38" s="511">
        <v>0.22</v>
      </c>
      <c r="BT38" s="252"/>
      <c r="BU38" s="252"/>
      <c r="BV38" s="524">
        <f>+C38</f>
        <v>32</v>
      </c>
      <c r="BW38" s="489">
        <v>158.63</v>
      </c>
      <c r="BX38" s="254"/>
      <c r="BY38" s="254"/>
      <c r="BZ38" s="254"/>
      <c r="CA38" s="494">
        <v>19.170000000000002</v>
      </c>
      <c r="CB38" s="497">
        <v>0.3</v>
      </c>
      <c r="CC38" s="497"/>
      <c r="CD38" s="494">
        <v>424</v>
      </c>
      <c r="CE38" s="241">
        <f>+C38</f>
        <v>32</v>
      </c>
      <c r="CF38" s="2"/>
      <c r="CG38" s="2">
        <v>490.8</v>
      </c>
      <c r="CH38" s="2"/>
      <c r="CI38" s="2"/>
      <c r="CJ38" s="2"/>
      <c r="CK38" s="252"/>
      <c r="CL38" s="252"/>
      <c r="CM38" s="252">
        <v>546.33000000000004</v>
      </c>
      <c r="CN38" s="253"/>
      <c r="CP38" s="253">
        <v>0.08</v>
      </c>
      <c r="CV38" s="266">
        <f t="shared" si="0"/>
        <v>181</v>
      </c>
      <c r="CW38" s="267">
        <f t="shared" si="1"/>
        <v>362</v>
      </c>
      <c r="CX38" s="268">
        <f t="shared" si="2"/>
        <v>904.99</v>
      </c>
      <c r="CY38" s="418">
        <v>184</v>
      </c>
      <c r="CZ38" s="252"/>
      <c r="DA38" s="252"/>
      <c r="DB38" s="252"/>
      <c r="DC38" s="252"/>
      <c r="DD38" s="252"/>
      <c r="DE38" s="252"/>
      <c r="DF38" s="252"/>
      <c r="DG38" s="252">
        <f t="shared" si="6"/>
        <v>0</v>
      </c>
      <c r="DH38" s="252"/>
      <c r="DI38" s="252">
        <v>489.06</v>
      </c>
      <c r="DJ38" s="252"/>
      <c r="DL38" s="252"/>
      <c r="DM38" s="252"/>
      <c r="DQ38" s="262">
        <v>0</v>
      </c>
      <c r="DR38" s="252">
        <v>39.42</v>
      </c>
      <c r="DS38" s="3">
        <v>546.33000000000004</v>
      </c>
      <c r="DU38" s="241">
        <f>+C38</f>
        <v>32</v>
      </c>
      <c r="DV38" s="2"/>
      <c r="DW38" s="252">
        <v>720</v>
      </c>
      <c r="DZ38" s="252">
        <v>405.18</v>
      </c>
      <c r="EA38" s="264">
        <v>3.9399999999999998E-2</v>
      </c>
      <c r="EB38" s="252">
        <v>0</v>
      </c>
      <c r="EC38" s="253">
        <v>0</v>
      </c>
    </row>
    <row r="39" spans="1:133">
      <c r="A39">
        <v>33</v>
      </c>
      <c r="B39" s="259">
        <v>9.2010000000000005</v>
      </c>
      <c r="C39">
        <v>33</v>
      </c>
      <c r="D39" s="168">
        <f t="shared" ref="D39:D102" si="7">+G39/G38-1</f>
        <v>2.8063375811206992E-3</v>
      </c>
      <c r="E39" s="246">
        <v>40422</v>
      </c>
      <c r="F39" s="186">
        <v>0.28000000000000003</v>
      </c>
      <c r="G39" s="247">
        <v>203149.27</v>
      </c>
      <c r="H39" s="247">
        <v>508.66800000000001</v>
      </c>
      <c r="I39" s="248">
        <v>112.7</v>
      </c>
      <c r="J39" s="258">
        <f t="shared" si="3"/>
        <v>2.669039145907437E-3</v>
      </c>
      <c r="K39" s="298"/>
      <c r="L39" s="252">
        <v>300</v>
      </c>
      <c r="M39" s="263"/>
      <c r="N39" s="263"/>
      <c r="O39" s="473">
        <v>328.76</v>
      </c>
      <c r="P39" s="474">
        <v>328.76</v>
      </c>
      <c r="Q39" s="474">
        <v>430.86</v>
      </c>
      <c r="R39" s="475">
        <v>0.09</v>
      </c>
      <c r="S39" s="533">
        <f t="shared" si="4"/>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5"/>
        <v>33</v>
      </c>
      <c r="AS39" s="480">
        <v>257.37</v>
      </c>
      <c r="AT39" s="480">
        <v>191.57</v>
      </c>
      <c r="AU39" s="600">
        <v>0.06</v>
      </c>
      <c r="AV39" s="480"/>
      <c r="AW39" s="480"/>
      <c r="AX39" s="480"/>
      <c r="AY39" s="480">
        <v>303.18</v>
      </c>
      <c r="AZ39" s="499" t="s">
        <v>5323</v>
      </c>
      <c r="BA39" s="502">
        <v>23.57</v>
      </c>
      <c r="BB39" s="502">
        <v>31.62</v>
      </c>
      <c r="BC39" s="501"/>
      <c r="BD39" s="510">
        <v>237.16</v>
      </c>
      <c r="BE39" s="510">
        <v>1222.49</v>
      </c>
      <c r="BF39" s="504">
        <v>0.2</v>
      </c>
      <c r="BG39" s="503">
        <v>0.22</v>
      </c>
      <c r="BH39" s="502">
        <v>16.66</v>
      </c>
      <c r="BI39" s="502">
        <v>1414.05</v>
      </c>
      <c r="BJ39" s="502">
        <v>19.170000000000002</v>
      </c>
      <c r="BK39" s="502"/>
      <c r="BL39" s="502"/>
      <c r="BM39" s="510"/>
      <c r="BN39" s="511">
        <v>0.16200000000000001</v>
      </c>
      <c r="BO39" s="511"/>
      <c r="BP39" s="511" t="s">
        <v>5340</v>
      </c>
      <c r="BQ39" s="252"/>
      <c r="BR39" s="252"/>
      <c r="BS39" s="511">
        <v>0.22</v>
      </c>
      <c r="BT39" s="252"/>
      <c r="BU39" s="252"/>
      <c r="BV39" s="524">
        <f>+C39</f>
        <v>33</v>
      </c>
      <c r="BW39" s="489">
        <v>158.63</v>
      </c>
      <c r="BX39" s="254"/>
      <c r="BY39" s="254"/>
      <c r="BZ39" s="254"/>
      <c r="CA39" s="494">
        <v>19.170000000000002</v>
      </c>
      <c r="CB39" s="497">
        <v>0.3</v>
      </c>
      <c r="CC39" s="497"/>
      <c r="CD39" s="494">
        <v>424</v>
      </c>
      <c r="CE39" s="241">
        <f>+C39</f>
        <v>33</v>
      </c>
      <c r="CF39" s="2"/>
      <c r="CG39" s="2">
        <v>490.8</v>
      </c>
      <c r="CH39" s="2"/>
      <c r="CI39" s="2"/>
      <c r="CJ39" s="2"/>
      <c r="CK39" s="252"/>
      <c r="CL39" s="252"/>
      <c r="CM39" s="252">
        <v>546.33000000000004</v>
      </c>
      <c r="CN39" s="253"/>
      <c r="CP39" s="5">
        <v>0.08</v>
      </c>
      <c r="CV39" s="266">
        <f t="shared" si="0"/>
        <v>181</v>
      </c>
      <c r="CW39" s="267">
        <f t="shared" si="1"/>
        <v>362</v>
      </c>
      <c r="CX39" s="268">
        <f t="shared" si="2"/>
        <v>904.99</v>
      </c>
      <c r="CY39" s="418">
        <v>184</v>
      </c>
      <c r="CZ39" s="252"/>
      <c r="DA39" s="252"/>
      <c r="DB39" s="252"/>
      <c r="DC39" s="252"/>
      <c r="DD39" s="252"/>
      <c r="DE39" s="252"/>
      <c r="DF39" s="252"/>
      <c r="DG39" s="252">
        <f t="shared" si="6"/>
        <v>0</v>
      </c>
      <c r="DH39" s="252"/>
      <c r="DI39" s="252">
        <v>489.06</v>
      </c>
      <c r="DJ39" s="252"/>
      <c r="DL39" s="252"/>
      <c r="DM39" s="252"/>
      <c r="DQ39" s="106">
        <v>0</v>
      </c>
      <c r="DR39" s="252">
        <v>39.42</v>
      </c>
      <c r="DS39" s="3">
        <v>546.33000000000004</v>
      </c>
      <c r="DU39" s="241">
        <f>+C39</f>
        <v>33</v>
      </c>
      <c r="DV39" s="2"/>
      <c r="DW39" s="252">
        <v>720</v>
      </c>
      <c r="DZ39" s="252">
        <v>405.18</v>
      </c>
      <c r="EA39" s="264">
        <v>3.9399999999999998E-2</v>
      </c>
      <c r="EB39" s="252">
        <v>0</v>
      </c>
      <c r="EC39" s="253">
        <v>0</v>
      </c>
    </row>
    <row r="40" spans="1:133">
      <c r="A40">
        <v>34</v>
      </c>
      <c r="B40" s="259">
        <v>10.201000000000001</v>
      </c>
      <c r="C40">
        <v>34</v>
      </c>
      <c r="D40" s="168">
        <f t="shared" si="7"/>
        <v>2.7985333149365132E-3</v>
      </c>
      <c r="E40" s="246">
        <v>40452</v>
      </c>
      <c r="F40" s="186">
        <v>0.27</v>
      </c>
      <c r="G40" s="247">
        <v>203717.79</v>
      </c>
      <c r="H40" s="247">
        <v>510.0915</v>
      </c>
      <c r="I40" s="248">
        <v>113</v>
      </c>
      <c r="J40" s="258">
        <f t="shared" si="3"/>
        <v>2.6619343389528982E-3</v>
      </c>
      <c r="K40" s="298"/>
      <c r="L40" s="252">
        <v>300</v>
      </c>
      <c r="M40" s="263"/>
      <c r="N40" s="263"/>
      <c r="O40" s="473">
        <v>328.76</v>
      </c>
      <c r="P40" s="474">
        <v>328.76</v>
      </c>
      <c r="Q40" s="474">
        <v>430.86</v>
      </c>
      <c r="R40" s="475">
        <v>0.09</v>
      </c>
      <c r="S40" s="533">
        <f t="shared" si="4"/>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5"/>
        <v>34</v>
      </c>
      <c r="AS40" s="480">
        <v>257.37</v>
      </c>
      <c r="AT40" s="480">
        <v>191.57</v>
      </c>
      <c r="AU40" s="600">
        <v>0.06</v>
      </c>
      <c r="AV40" s="480"/>
      <c r="AW40" s="480"/>
      <c r="AX40" s="480"/>
      <c r="AY40" s="480">
        <v>303.18</v>
      </c>
      <c r="AZ40" s="499" t="s">
        <v>5323</v>
      </c>
      <c r="BA40" s="502">
        <v>23.57</v>
      </c>
      <c r="BB40" s="502">
        <v>31.62</v>
      </c>
      <c r="BC40" s="502"/>
      <c r="BD40" s="510">
        <v>237.16</v>
      </c>
      <c r="BE40" s="510">
        <v>1222.49</v>
      </c>
      <c r="BF40" s="504">
        <v>0.2</v>
      </c>
      <c r="BG40" s="503">
        <v>0.22</v>
      </c>
      <c r="BH40" s="502">
        <v>16.66</v>
      </c>
      <c r="BI40" s="502">
        <v>1414.05</v>
      </c>
      <c r="BJ40" s="502">
        <v>19.170000000000002</v>
      </c>
      <c r="BK40" s="502"/>
      <c r="BL40" s="502"/>
      <c r="BM40" s="510"/>
      <c r="BN40" s="511">
        <v>0.16200000000000001</v>
      </c>
      <c r="BO40" s="511"/>
      <c r="BP40" s="511" t="s">
        <v>5340</v>
      </c>
      <c r="BQ40" s="252"/>
      <c r="BR40" s="252"/>
      <c r="BS40" s="511">
        <v>0.22</v>
      </c>
      <c r="BT40" s="252"/>
      <c r="BU40" s="252"/>
      <c r="BV40" s="524">
        <f>+C40</f>
        <v>34</v>
      </c>
      <c r="BW40" s="489">
        <v>158.63</v>
      </c>
      <c r="BX40" s="254"/>
      <c r="BY40" s="254"/>
      <c r="BZ40" s="254"/>
      <c r="CA40" s="494">
        <v>19.170000000000002</v>
      </c>
      <c r="CB40" s="497">
        <v>0.3</v>
      </c>
      <c r="CC40" s="497"/>
      <c r="CD40" s="494">
        <v>424</v>
      </c>
      <c r="CE40" s="241">
        <f>+C40</f>
        <v>34</v>
      </c>
      <c r="CF40" s="2"/>
      <c r="CG40" s="2">
        <v>490.8</v>
      </c>
      <c r="CH40" s="2"/>
      <c r="CI40" s="2"/>
      <c r="CJ40" s="2"/>
      <c r="CK40" s="252"/>
      <c r="CL40" s="252"/>
      <c r="CM40" s="252">
        <v>546.33000000000004</v>
      </c>
      <c r="CN40" s="253"/>
      <c r="CP40" s="253">
        <v>0.08</v>
      </c>
      <c r="CV40" s="266">
        <f t="shared" si="0"/>
        <v>181</v>
      </c>
      <c r="CW40" s="267">
        <f t="shared" si="1"/>
        <v>362</v>
      </c>
      <c r="CX40" s="268">
        <f t="shared" si="2"/>
        <v>904.99</v>
      </c>
      <c r="CY40" s="418">
        <v>184</v>
      </c>
      <c r="CZ40" s="252"/>
      <c r="DA40" s="252"/>
      <c r="DB40" s="252"/>
      <c r="DC40" s="252"/>
      <c r="DD40" s="252"/>
      <c r="DE40" s="252"/>
      <c r="DF40" s="252"/>
      <c r="DG40" s="252">
        <f t="shared" si="6"/>
        <v>0</v>
      </c>
      <c r="DH40" s="252"/>
      <c r="DI40" s="252">
        <v>489.06</v>
      </c>
      <c r="DJ40" s="252"/>
      <c r="DL40" s="252"/>
      <c r="DM40" s="252"/>
      <c r="DQ40" s="262">
        <v>0</v>
      </c>
      <c r="DR40" s="252">
        <v>39.42</v>
      </c>
      <c r="DS40" s="3">
        <v>546.33000000000004</v>
      </c>
      <c r="DU40" s="241">
        <f>+C40</f>
        <v>34</v>
      </c>
      <c r="DV40" s="2"/>
      <c r="DW40" s="252">
        <v>720</v>
      </c>
      <c r="DZ40" s="252">
        <v>405.18</v>
      </c>
      <c r="EA40" s="264">
        <v>3.9399999999999998E-2</v>
      </c>
      <c r="EB40" s="252">
        <v>0</v>
      </c>
      <c r="EC40" s="253">
        <v>0</v>
      </c>
    </row>
    <row r="41" spans="1:133">
      <c r="A41">
        <v>35</v>
      </c>
      <c r="B41" s="259">
        <v>11.201000000000001</v>
      </c>
      <c r="C41">
        <v>35</v>
      </c>
      <c r="D41" s="168">
        <f t="shared" si="7"/>
        <v>9.3020840251600845E-4</v>
      </c>
      <c r="E41" s="246">
        <v>40483</v>
      </c>
      <c r="F41" s="186">
        <v>0.09</v>
      </c>
      <c r="G41" s="247">
        <v>203907.29</v>
      </c>
      <c r="H41" s="247">
        <v>510.56599999999997</v>
      </c>
      <c r="I41" s="248">
        <v>113.1</v>
      </c>
      <c r="J41" s="258">
        <f t="shared" si="3"/>
        <v>8.8495575221236855E-4</v>
      </c>
      <c r="K41" s="298"/>
      <c r="L41" s="252">
        <v>300</v>
      </c>
      <c r="M41" s="263"/>
      <c r="N41" s="263"/>
      <c r="O41" s="473">
        <v>328.76</v>
      </c>
      <c r="P41" s="474">
        <v>328.76</v>
      </c>
      <c r="Q41" s="474">
        <v>430.86</v>
      </c>
      <c r="R41" s="475">
        <v>0.09</v>
      </c>
      <c r="S41" s="533">
        <f t="shared" si="4"/>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5"/>
        <v>35</v>
      </c>
      <c r="AS41" s="480">
        <v>257.37</v>
      </c>
      <c r="AT41" s="480">
        <v>191.57</v>
      </c>
      <c r="AU41" s="600">
        <v>0.06</v>
      </c>
      <c r="AV41" s="480"/>
      <c r="AW41" s="480"/>
      <c r="AX41" s="480"/>
      <c r="AY41" s="480">
        <v>303.18</v>
      </c>
      <c r="AZ41" s="499" t="s">
        <v>5323</v>
      </c>
      <c r="BA41" s="502">
        <v>23.57</v>
      </c>
      <c r="BB41" s="502">
        <v>31.62</v>
      </c>
      <c r="BC41" s="501"/>
      <c r="BD41" s="510">
        <v>237.16</v>
      </c>
      <c r="BE41" s="510">
        <v>1222.49</v>
      </c>
      <c r="BF41" s="504">
        <v>0.2</v>
      </c>
      <c r="BG41" s="503">
        <v>0.22</v>
      </c>
      <c r="BH41" s="502">
        <v>16.66</v>
      </c>
      <c r="BI41" s="502">
        <v>1414.05</v>
      </c>
      <c r="BJ41" s="502">
        <v>19.170000000000002</v>
      </c>
      <c r="BK41" s="502"/>
      <c r="BL41" s="502"/>
      <c r="BM41" s="510"/>
      <c r="BN41" s="511">
        <v>0.16200000000000001</v>
      </c>
      <c r="BO41" s="511"/>
      <c r="BP41" s="511" t="s">
        <v>5340</v>
      </c>
      <c r="BQ41" s="252"/>
      <c r="BR41" s="252"/>
      <c r="BS41" s="511">
        <v>0.22</v>
      </c>
      <c r="BT41" s="252"/>
      <c r="BU41" s="252"/>
      <c r="BV41" s="524">
        <f>+C41</f>
        <v>35</v>
      </c>
      <c r="BW41" s="489">
        <v>158.63</v>
      </c>
      <c r="BX41" s="254"/>
      <c r="BY41" s="254"/>
      <c r="BZ41" s="254"/>
      <c r="CA41" s="494">
        <v>19.170000000000002</v>
      </c>
      <c r="CB41" s="497">
        <v>0.3</v>
      </c>
      <c r="CC41" s="497"/>
      <c r="CD41" s="494">
        <v>424</v>
      </c>
      <c r="CE41" s="241">
        <f>+C41</f>
        <v>35</v>
      </c>
      <c r="CF41" s="2"/>
      <c r="CG41" s="2">
        <v>490.8</v>
      </c>
      <c r="CH41" s="2"/>
      <c r="CI41" s="2"/>
      <c r="CJ41" s="2"/>
      <c r="CK41" s="252"/>
      <c r="CL41" s="252"/>
      <c r="CM41" s="252">
        <v>546.33000000000004</v>
      </c>
      <c r="CN41" s="253"/>
      <c r="CP41" s="5">
        <v>0.08</v>
      </c>
      <c r="CV41" s="266">
        <f t="shared" si="0"/>
        <v>181</v>
      </c>
      <c r="CW41" s="267">
        <f t="shared" si="1"/>
        <v>362</v>
      </c>
      <c r="CX41" s="268">
        <f t="shared" si="2"/>
        <v>904.99</v>
      </c>
      <c r="CY41" s="418">
        <v>184</v>
      </c>
      <c r="CZ41" s="252"/>
      <c r="DA41" s="252"/>
      <c r="DB41" s="252"/>
      <c r="DC41" s="252"/>
      <c r="DD41" s="252"/>
      <c r="DE41" s="252"/>
      <c r="DF41" s="252"/>
      <c r="DG41" s="252">
        <f t="shared" si="6"/>
        <v>0</v>
      </c>
      <c r="DH41" s="252"/>
      <c r="DI41" s="252">
        <v>489.06</v>
      </c>
      <c r="DJ41" s="252"/>
      <c r="DL41" s="252"/>
      <c r="DM41" s="252"/>
      <c r="DQ41" s="106">
        <v>0</v>
      </c>
      <c r="DR41" s="252">
        <v>39.42</v>
      </c>
      <c r="DS41" s="3">
        <v>546.33000000000004</v>
      </c>
      <c r="DU41" s="241">
        <f>+C41</f>
        <v>35</v>
      </c>
      <c r="DV41" s="2"/>
      <c r="DW41" s="252">
        <v>720</v>
      </c>
      <c r="DZ41" s="252">
        <v>405.18</v>
      </c>
      <c r="EA41" s="264">
        <v>3.9399999999999998E-2</v>
      </c>
      <c r="EB41" s="252">
        <v>0</v>
      </c>
      <c r="EC41" s="253">
        <v>0</v>
      </c>
    </row>
    <row r="42" spans="1:133">
      <c r="A42">
        <v>36</v>
      </c>
      <c r="B42" s="259">
        <v>12.201000000000001</v>
      </c>
      <c r="C42">
        <v>36</v>
      </c>
      <c r="D42" s="168">
        <f t="shared" si="7"/>
        <v>3.7174737597660545E-3</v>
      </c>
      <c r="E42" s="246">
        <v>40513</v>
      </c>
      <c r="F42" s="186">
        <v>0.37</v>
      </c>
      <c r="G42" s="247">
        <v>204665.31</v>
      </c>
      <c r="H42" s="247">
        <v>512.46400000000006</v>
      </c>
      <c r="I42" s="248">
        <v>113.5</v>
      </c>
      <c r="J42" s="258">
        <f t="shared" si="3"/>
        <v>3.5366931918656697E-3</v>
      </c>
      <c r="K42" s="298"/>
      <c r="L42" s="252">
        <v>300</v>
      </c>
      <c r="M42" s="263"/>
      <c r="N42" s="263"/>
      <c r="O42" s="473">
        <v>328.76</v>
      </c>
      <c r="P42" s="474">
        <v>328.76</v>
      </c>
      <c r="Q42" s="474">
        <v>430.86</v>
      </c>
      <c r="R42" s="475">
        <v>0.09</v>
      </c>
      <c r="S42" s="533">
        <f t="shared" si="4"/>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5"/>
        <v>36</v>
      </c>
      <c r="AS42" s="480">
        <v>257.37</v>
      </c>
      <c r="AT42" s="480">
        <v>191.57</v>
      </c>
      <c r="AU42" s="600">
        <v>0.06</v>
      </c>
      <c r="AV42" s="480"/>
      <c r="AW42" s="480"/>
      <c r="AX42" s="480"/>
      <c r="AY42" s="480">
        <v>303.18</v>
      </c>
      <c r="AZ42" s="499" t="s">
        <v>5323</v>
      </c>
      <c r="BA42" s="502">
        <v>23.57</v>
      </c>
      <c r="BB42" s="502">
        <v>31.62</v>
      </c>
      <c r="BC42" s="502"/>
      <c r="BD42" s="510">
        <v>237.16</v>
      </c>
      <c r="BE42" s="510">
        <v>1222.49</v>
      </c>
      <c r="BF42" s="504">
        <v>0.2</v>
      </c>
      <c r="BG42" s="503">
        <v>0.22</v>
      </c>
      <c r="BH42" s="502">
        <v>16.66</v>
      </c>
      <c r="BI42" s="502">
        <v>1414.05</v>
      </c>
      <c r="BJ42" s="502">
        <v>19.170000000000002</v>
      </c>
      <c r="BK42" s="502"/>
      <c r="BL42" s="502"/>
      <c r="BM42" s="510"/>
      <c r="BN42" s="511">
        <v>0.16200000000000001</v>
      </c>
      <c r="BO42" s="511"/>
      <c r="BP42" s="511" t="s">
        <v>5340</v>
      </c>
      <c r="BQ42" s="252"/>
      <c r="BR42" s="252"/>
      <c r="BS42" s="511">
        <v>0.22</v>
      </c>
      <c r="BT42" s="252"/>
      <c r="BU42" s="252"/>
      <c r="BV42" s="524">
        <f>+C42</f>
        <v>36</v>
      </c>
      <c r="BW42" s="489">
        <v>158.63</v>
      </c>
      <c r="BX42" s="254"/>
      <c r="BY42" s="254"/>
      <c r="BZ42" s="254"/>
      <c r="CA42" s="494">
        <v>19.170000000000002</v>
      </c>
      <c r="CB42" s="497">
        <v>0.3</v>
      </c>
      <c r="CC42" s="497"/>
      <c r="CD42" s="494">
        <v>424</v>
      </c>
      <c r="CE42" s="241">
        <f>+C42</f>
        <v>36</v>
      </c>
      <c r="CF42" s="2"/>
      <c r="CG42" s="2">
        <v>490.8</v>
      </c>
      <c r="CH42" s="2"/>
      <c r="CI42" s="2"/>
      <c r="CJ42" s="2"/>
      <c r="CK42" s="252"/>
      <c r="CL42" s="252"/>
      <c r="CM42" s="252">
        <v>546.33000000000004</v>
      </c>
      <c r="CN42" s="253"/>
      <c r="CP42" s="253">
        <v>0.08</v>
      </c>
      <c r="CV42" s="266">
        <f t="shared" si="0"/>
        <v>181</v>
      </c>
      <c r="CW42" s="267">
        <f t="shared" si="1"/>
        <v>362</v>
      </c>
      <c r="CX42" s="268">
        <f t="shared" si="2"/>
        <v>904.99</v>
      </c>
      <c r="CY42" s="418">
        <v>184</v>
      </c>
      <c r="CZ42" s="252"/>
      <c r="DA42" s="252"/>
      <c r="DB42" s="252"/>
      <c r="DC42" s="252"/>
      <c r="DD42" s="252"/>
      <c r="DE42" s="252"/>
      <c r="DF42" s="252"/>
      <c r="DG42" s="252">
        <f t="shared" si="6"/>
        <v>0</v>
      </c>
      <c r="DH42" s="252"/>
      <c r="DI42" s="252">
        <v>489.06</v>
      </c>
      <c r="DJ42" s="252"/>
      <c r="DL42" s="252"/>
      <c r="DM42" s="252"/>
      <c r="DQ42" s="262">
        <v>0</v>
      </c>
      <c r="DR42" s="252">
        <v>39.42</v>
      </c>
      <c r="DS42" s="3">
        <v>546.33000000000004</v>
      </c>
      <c r="DU42" s="241">
        <f>+C42</f>
        <v>36</v>
      </c>
      <c r="DV42" s="2"/>
      <c r="DW42" s="252">
        <v>720</v>
      </c>
      <c r="DZ42" s="252">
        <v>405.18</v>
      </c>
      <c r="EA42" s="264">
        <v>3.9399999999999998E-2</v>
      </c>
      <c r="EB42" s="252">
        <v>0</v>
      </c>
      <c r="EC42" s="253">
        <v>0</v>
      </c>
    </row>
    <row r="43" spans="1:133">
      <c r="A43">
        <v>37</v>
      </c>
      <c r="B43" s="259">
        <v>1.2011000000000001</v>
      </c>
      <c r="C43">
        <v>37</v>
      </c>
      <c r="D43" s="168">
        <f t="shared" si="7"/>
        <v>2.0555510848419001E-3</v>
      </c>
      <c r="E43" s="246">
        <v>40544</v>
      </c>
      <c r="F43" s="186">
        <v>0.2</v>
      </c>
      <c r="G43" s="247">
        <v>205086.01</v>
      </c>
      <c r="H43" s="247">
        <v>513.51739999999995</v>
      </c>
      <c r="I43" s="248">
        <v>113.7</v>
      </c>
      <c r="J43" s="258">
        <f t="shared" si="3"/>
        <v>1.7621145374449032E-3</v>
      </c>
      <c r="K43" s="298">
        <v>2.6599999999999999E-2</v>
      </c>
      <c r="L43" s="252">
        <v>300</v>
      </c>
      <c r="M43" s="263"/>
      <c r="N43" s="263"/>
      <c r="O43" s="473">
        <v>328.76</v>
      </c>
      <c r="P43" s="474">
        <v>328.76</v>
      </c>
      <c r="Q43" s="474">
        <v>430.86</v>
      </c>
      <c r="R43" s="475">
        <v>0.09</v>
      </c>
      <c r="S43" s="533">
        <f t="shared" si="4"/>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5"/>
        <v>37</v>
      </c>
      <c r="AS43" s="480">
        <v>257.37</v>
      </c>
      <c r="AT43" s="480">
        <v>191.57</v>
      </c>
      <c r="AU43" s="600">
        <v>0.06</v>
      </c>
      <c r="AV43" s="480"/>
      <c r="AW43" s="480"/>
      <c r="AX43" s="480"/>
      <c r="AY43" s="480">
        <v>303.18</v>
      </c>
      <c r="AZ43" s="499" t="s">
        <v>5323</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5340</v>
      </c>
      <c r="BQ43" s="252"/>
      <c r="BR43" s="252"/>
      <c r="BS43" s="511">
        <v>0.22</v>
      </c>
      <c r="BT43" s="252"/>
      <c r="BU43" s="252"/>
      <c r="BV43" s="524">
        <f>+C43</f>
        <v>37</v>
      </c>
      <c r="BW43" s="489">
        <v>158.63</v>
      </c>
      <c r="BX43" s="254"/>
      <c r="BY43" s="254"/>
      <c r="BZ43" s="254"/>
      <c r="CA43" s="494">
        <v>19.170000000000002</v>
      </c>
      <c r="CB43" s="497">
        <v>0.3</v>
      </c>
      <c r="CC43" s="497"/>
      <c r="CD43" s="494">
        <v>424</v>
      </c>
      <c r="CE43" s="241">
        <f>+C43</f>
        <v>37</v>
      </c>
      <c r="CF43" s="2"/>
      <c r="CG43" s="2">
        <v>490.8</v>
      </c>
      <c r="CH43" s="2"/>
      <c r="CI43" s="2"/>
      <c r="CJ43" s="2"/>
      <c r="CK43" s="252"/>
      <c r="CL43" s="252"/>
      <c r="CM43" s="252">
        <v>546.33000000000004</v>
      </c>
      <c r="CN43" s="253"/>
      <c r="CP43" s="5">
        <v>0.08</v>
      </c>
      <c r="CV43" s="266">
        <f t="shared" si="0"/>
        <v>181</v>
      </c>
      <c r="CW43" s="267">
        <f t="shared" si="1"/>
        <v>362</v>
      </c>
      <c r="CX43" s="268">
        <f t="shared" si="2"/>
        <v>904.99</v>
      </c>
      <c r="CY43" s="418">
        <v>184</v>
      </c>
      <c r="CZ43" s="252"/>
      <c r="DA43" s="252"/>
      <c r="DB43" s="252"/>
      <c r="DC43" s="252"/>
      <c r="DD43" s="252"/>
      <c r="DE43" s="252"/>
      <c r="DF43" s="252"/>
      <c r="DG43" s="252">
        <f t="shared" si="6"/>
        <v>0</v>
      </c>
      <c r="DH43" s="252"/>
      <c r="DI43" s="252">
        <v>489.06</v>
      </c>
      <c r="DJ43" s="252"/>
      <c r="DL43" s="252"/>
      <c r="DM43" s="252"/>
      <c r="DQ43" s="6">
        <v>7.2499999999999995E-2</v>
      </c>
      <c r="DR43" s="252">
        <v>39.42</v>
      </c>
      <c r="DS43" s="3">
        <v>546.33000000000004</v>
      </c>
      <c r="DU43" s="241">
        <f>+C43</f>
        <v>37</v>
      </c>
      <c r="DV43" s="2"/>
      <c r="DW43" s="252">
        <v>720</v>
      </c>
      <c r="DZ43" s="252">
        <v>405.18</v>
      </c>
      <c r="EA43" s="264">
        <v>3.9399999999999998E-2</v>
      </c>
      <c r="EB43" s="252">
        <v>0</v>
      </c>
      <c r="EC43" s="253">
        <v>0</v>
      </c>
    </row>
    <row r="44" spans="1:133">
      <c r="A44">
        <v>38</v>
      </c>
      <c r="B44" s="259">
        <v>2.2010999999999998</v>
      </c>
      <c r="C44">
        <v>38</v>
      </c>
      <c r="D44" s="168">
        <f t="shared" si="7"/>
        <v>2.9412050095469766E-3</v>
      </c>
      <c r="E44" s="246">
        <v>40575</v>
      </c>
      <c r="F44" s="186">
        <v>0.28999999999999998</v>
      </c>
      <c r="G44" s="247">
        <v>205689.21</v>
      </c>
      <c r="H44" s="247">
        <v>515.02779999999996</v>
      </c>
      <c r="I44" s="248">
        <v>114.1</v>
      </c>
      <c r="J44" s="258">
        <f t="shared" si="3"/>
        <v>3.5180299032540052E-3</v>
      </c>
      <c r="K44" s="298"/>
      <c r="L44" s="252">
        <v>300</v>
      </c>
      <c r="M44" s="263"/>
      <c r="N44" s="263"/>
      <c r="O44" s="473">
        <v>328.76</v>
      </c>
      <c r="P44" s="474">
        <v>328.76</v>
      </c>
      <c r="Q44" s="474">
        <v>430.86</v>
      </c>
      <c r="R44" s="475">
        <v>0.09</v>
      </c>
      <c r="S44" s="533">
        <f t="shared" si="4"/>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5"/>
        <v>38</v>
      </c>
      <c r="AS44" s="480">
        <v>257.37</v>
      </c>
      <c r="AT44" s="480">
        <v>191.57</v>
      </c>
      <c r="AU44" s="600">
        <v>0.06</v>
      </c>
      <c r="AV44" s="480"/>
      <c r="AW44" s="480"/>
      <c r="AX44" s="480"/>
      <c r="AY44" s="480">
        <v>303.18</v>
      </c>
      <c r="AZ44" s="499" t="s">
        <v>5323</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5340</v>
      </c>
      <c r="BQ44" s="252"/>
      <c r="BR44" s="252"/>
      <c r="BS44" s="511">
        <v>0.22</v>
      </c>
      <c r="BT44" s="252"/>
      <c r="BU44" s="252"/>
      <c r="BV44" s="524">
        <f>+C44</f>
        <v>38</v>
      </c>
      <c r="BW44" s="489">
        <v>158.63</v>
      </c>
      <c r="BX44" s="254"/>
      <c r="BY44" s="254"/>
      <c r="BZ44" s="254"/>
      <c r="CA44" s="494">
        <v>19.170000000000002</v>
      </c>
      <c r="CB44" s="497">
        <v>0.3</v>
      </c>
      <c r="CC44" s="497"/>
      <c r="CD44" s="494">
        <v>424</v>
      </c>
      <c r="CE44" s="241">
        <f>+C44</f>
        <v>38</v>
      </c>
      <c r="CF44" s="2"/>
      <c r="CG44" s="2">
        <v>490.8</v>
      </c>
      <c r="CH44" s="2"/>
      <c r="CI44" s="2"/>
      <c r="CJ44" s="2"/>
      <c r="CK44" s="252"/>
      <c r="CL44" s="252"/>
      <c r="CM44" s="252">
        <v>546.33000000000004</v>
      </c>
      <c r="CN44" s="253"/>
      <c r="CP44" s="253">
        <v>0.08</v>
      </c>
      <c r="CV44" s="266">
        <f t="shared" si="0"/>
        <v>181</v>
      </c>
      <c r="CW44" s="267">
        <f t="shared" si="1"/>
        <v>362</v>
      </c>
      <c r="CX44" s="268">
        <f t="shared" si="2"/>
        <v>904.99</v>
      </c>
      <c r="CY44" s="418">
        <v>184</v>
      </c>
      <c r="CZ44" s="252"/>
      <c r="DA44" s="252"/>
      <c r="DB44" s="252"/>
      <c r="DC44" s="252"/>
      <c r="DD44" s="252"/>
      <c r="DE44" s="252"/>
      <c r="DF44" s="252"/>
      <c r="DG44" s="252">
        <f t="shared" si="6"/>
        <v>0</v>
      </c>
      <c r="DH44" s="252"/>
      <c r="DI44" s="252">
        <v>489.06</v>
      </c>
      <c r="DJ44" s="252"/>
      <c r="DL44" s="252"/>
      <c r="DM44" s="252"/>
      <c r="DQ44" s="6">
        <v>7.2499999999999995E-2</v>
      </c>
      <c r="DR44" s="252">
        <v>39.42</v>
      </c>
      <c r="DS44" s="3">
        <v>546.33000000000004</v>
      </c>
      <c r="DU44" s="241">
        <f>+C44</f>
        <v>38</v>
      </c>
      <c r="DV44" s="2"/>
      <c r="DW44" s="252">
        <v>720</v>
      </c>
      <c r="DZ44" s="252">
        <v>405.18</v>
      </c>
      <c r="EA44" s="264">
        <v>3.9399999999999998E-2</v>
      </c>
      <c r="EB44" s="252">
        <v>0</v>
      </c>
      <c r="EC44" s="253">
        <v>0</v>
      </c>
    </row>
    <row r="45" spans="1:133">
      <c r="A45">
        <v>39</v>
      </c>
      <c r="B45" s="259">
        <v>3.2010999999999998</v>
      </c>
      <c r="C45">
        <v>39</v>
      </c>
      <c r="D45" s="168">
        <f t="shared" si="7"/>
        <v>1.9550369219658581E-3</v>
      </c>
      <c r="E45" s="246">
        <v>40603</v>
      </c>
      <c r="F45" s="186">
        <v>0.19</v>
      </c>
      <c r="G45" s="247">
        <v>206091.34</v>
      </c>
      <c r="H45" s="247">
        <v>516.03470000000004</v>
      </c>
      <c r="I45" s="248">
        <v>114.3</v>
      </c>
      <c r="J45" s="258">
        <f t="shared" si="3"/>
        <v>1.7528483786153348E-3</v>
      </c>
      <c r="K45" s="298"/>
      <c r="L45" s="252">
        <v>300</v>
      </c>
      <c r="M45" s="263"/>
      <c r="N45" s="263"/>
      <c r="O45" s="473">
        <v>328.76</v>
      </c>
      <c r="P45" s="474">
        <v>328.76</v>
      </c>
      <c r="Q45" s="474">
        <v>430.86</v>
      </c>
      <c r="R45" s="475">
        <v>0.09</v>
      </c>
      <c r="S45" s="533">
        <f t="shared" si="4"/>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5"/>
        <v>39</v>
      </c>
      <c r="AS45" s="480">
        <v>257.37</v>
      </c>
      <c r="AT45" s="480">
        <v>191.57</v>
      </c>
      <c r="AU45" s="600">
        <v>0.06</v>
      </c>
      <c r="AV45" s="480"/>
      <c r="AW45" s="480"/>
      <c r="AX45" s="480"/>
      <c r="AY45" s="480">
        <v>303.18</v>
      </c>
      <c r="AZ45" s="499" t="s">
        <v>5323</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5340</v>
      </c>
      <c r="BQ45" s="252"/>
      <c r="BR45" s="252"/>
      <c r="BS45" s="511">
        <v>0.22</v>
      </c>
      <c r="BT45" s="252"/>
      <c r="BU45" s="252"/>
      <c r="BV45" s="524">
        <f>+C45</f>
        <v>39</v>
      </c>
      <c r="BW45" s="489">
        <v>158.63</v>
      </c>
      <c r="BX45" s="254"/>
      <c r="BY45" s="254"/>
      <c r="BZ45" s="254"/>
      <c r="CA45" s="494">
        <v>19.170000000000002</v>
      </c>
      <c r="CB45" s="497">
        <v>0.3</v>
      </c>
      <c r="CC45" s="497"/>
      <c r="CD45" s="494">
        <v>424</v>
      </c>
      <c r="CE45" s="241">
        <f>+C45</f>
        <v>39</v>
      </c>
      <c r="CF45" s="2"/>
      <c r="CG45" s="2">
        <v>490.8</v>
      </c>
      <c r="CH45" s="2"/>
      <c r="CI45" s="2"/>
      <c r="CJ45" s="2"/>
      <c r="CK45" s="252"/>
      <c r="CL45" s="252"/>
      <c r="CM45" s="252">
        <v>546.33000000000004</v>
      </c>
      <c r="CN45" s="253"/>
      <c r="CP45" s="5">
        <v>0.08</v>
      </c>
      <c r="CV45" s="266">
        <f t="shared" si="0"/>
        <v>181</v>
      </c>
      <c r="CW45" s="267">
        <f t="shared" si="1"/>
        <v>362</v>
      </c>
      <c r="CX45" s="268">
        <f t="shared" si="2"/>
        <v>904.99</v>
      </c>
      <c r="CY45" s="418">
        <v>184</v>
      </c>
      <c r="CZ45" s="252"/>
      <c r="DA45" s="252"/>
      <c r="DB45" s="252"/>
      <c r="DC45" s="252"/>
      <c r="DD45" s="252"/>
      <c r="DE45" s="252"/>
      <c r="DF45" s="252"/>
      <c r="DG45" s="252">
        <f t="shared" si="6"/>
        <v>0</v>
      </c>
      <c r="DH45" s="252"/>
      <c r="DI45" s="252">
        <v>489.06</v>
      </c>
      <c r="DJ45" s="252"/>
      <c r="DL45" s="252"/>
      <c r="DM45" s="252"/>
      <c r="DQ45" s="6">
        <v>7.2499999999999995E-2</v>
      </c>
      <c r="DR45" s="252">
        <v>39.42</v>
      </c>
      <c r="DS45" s="3">
        <v>546.33000000000004</v>
      </c>
      <c r="DU45" s="241">
        <f>+C45</f>
        <v>39</v>
      </c>
      <c r="DV45" s="2"/>
      <c r="DW45" s="252">
        <v>720</v>
      </c>
      <c r="DZ45" s="252">
        <v>405.18</v>
      </c>
      <c r="EA45" s="264">
        <v>3.9399999999999998E-2</v>
      </c>
      <c r="EB45" s="252">
        <v>0</v>
      </c>
      <c r="EC45" s="253">
        <v>0</v>
      </c>
    </row>
    <row r="46" spans="1:133">
      <c r="A46">
        <v>40</v>
      </c>
      <c r="B46" s="259">
        <v>4.2011000000000003</v>
      </c>
      <c r="C46">
        <v>40</v>
      </c>
      <c r="D46" s="168">
        <f t="shared" si="7"/>
        <v>5.8536181093296058E-3</v>
      </c>
      <c r="E46" s="246">
        <v>40634</v>
      </c>
      <c r="F46" s="186">
        <v>0.57999999999999996</v>
      </c>
      <c r="G46" s="247">
        <v>207297.72</v>
      </c>
      <c r="H46" s="247">
        <v>519.05529999999999</v>
      </c>
      <c r="I46" s="248">
        <v>115</v>
      </c>
      <c r="J46" s="258">
        <f t="shared" si="3"/>
        <v>6.1242344706911034E-3</v>
      </c>
      <c r="K46" s="298"/>
      <c r="L46" s="252">
        <v>300</v>
      </c>
      <c r="M46" s="263"/>
      <c r="N46" s="263"/>
      <c r="O46" s="473">
        <v>328.76</v>
      </c>
      <c r="P46" s="474">
        <v>328.76</v>
      </c>
      <c r="Q46" s="474">
        <v>430.86</v>
      </c>
      <c r="R46" s="475">
        <v>0.09</v>
      </c>
      <c r="S46" s="533">
        <f t="shared" si="4"/>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5"/>
        <v>40</v>
      </c>
      <c r="AS46" s="480">
        <v>257.37</v>
      </c>
      <c r="AT46" s="480">
        <v>191.57</v>
      </c>
      <c r="AU46" s="600">
        <v>0.06</v>
      </c>
      <c r="AV46" s="480"/>
      <c r="AW46" s="480"/>
      <c r="AX46" s="480"/>
      <c r="AY46" s="480">
        <v>303.18</v>
      </c>
      <c r="AZ46" s="499" t="s">
        <v>5323</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5340</v>
      </c>
      <c r="BQ46" s="252"/>
      <c r="BR46" s="252"/>
      <c r="BS46" s="511">
        <v>0.22</v>
      </c>
      <c r="BT46" s="252"/>
      <c r="BU46" s="252"/>
      <c r="BV46" s="524">
        <f>+C46</f>
        <v>40</v>
      </c>
      <c r="BW46" s="489">
        <v>158.63</v>
      </c>
      <c r="BX46" s="254"/>
      <c r="BY46" s="254"/>
      <c r="BZ46" s="254"/>
      <c r="CA46" s="494">
        <v>19.170000000000002</v>
      </c>
      <c r="CB46" s="497">
        <v>0.3</v>
      </c>
      <c r="CC46" s="497"/>
      <c r="CD46" s="494">
        <v>424</v>
      </c>
      <c r="CE46" s="241">
        <f>+C46</f>
        <v>40</v>
      </c>
      <c r="CF46" s="2"/>
      <c r="CG46" s="2">
        <v>490.8</v>
      </c>
      <c r="CH46" s="2"/>
      <c r="CI46" s="2"/>
      <c r="CJ46" s="2"/>
      <c r="CK46" s="252"/>
      <c r="CL46" s="252"/>
      <c r="CM46" s="252">
        <v>546.33000000000004</v>
      </c>
      <c r="CN46" s="253"/>
      <c r="CP46" s="253">
        <v>0.08</v>
      </c>
      <c r="CV46" s="266">
        <f t="shared" si="0"/>
        <v>181</v>
      </c>
      <c r="CW46" s="267">
        <f t="shared" si="1"/>
        <v>362</v>
      </c>
      <c r="CX46" s="268">
        <f t="shared" si="2"/>
        <v>904.99</v>
      </c>
      <c r="CY46" s="418">
        <v>184</v>
      </c>
      <c r="CZ46" s="252"/>
      <c r="DA46" s="252"/>
      <c r="DB46" s="252"/>
      <c r="DC46" s="252"/>
      <c r="DD46" s="252"/>
      <c r="DE46" s="252"/>
      <c r="DF46" s="252"/>
      <c r="DG46" s="252">
        <f t="shared" si="6"/>
        <v>0</v>
      </c>
      <c r="DH46" s="252"/>
      <c r="DI46" s="252">
        <v>489.06</v>
      </c>
      <c r="DJ46" s="252"/>
      <c r="DL46" s="252"/>
      <c r="DM46" s="252"/>
      <c r="DQ46" s="6">
        <v>7.2499999999999995E-2</v>
      </c>
      <c r="DR46" s="252">
        <v>39.42</v>
      </c>
      <c r="DS46" s="3">
        <v>546.33000000000004</v>
      </c>
      <c r="DU46" s="241">
        <f>+C46</f>
        <v>40</v>
      </c>
      <c r="DV46" s="2"/>
      <c r="DW46" s="252">
        <v>720</v>
      </c>
      <c r="DZ46" s="252">
        <v>405.18</v>
      </c>
      <c r="EA46" s="264">
        <v>3.9399999999999998E-2</v>
      </c>
      <c r="EB46" s="252">
        <v>0</v>
      </c>
      <c r="EC46" s="253">
        <v>0</v>
      </c>
    </row>
    <row r="47" spans="1:133">
      <c r="A47">
        <v>41</v>
      </c>
      <c r="B47" s="259">
        <v>5.2011000000000003</v>
      </c>
      <c r="C47">
        <v>41</v>
      </c>
      <c r="D47" s="168">
        <f t="shared" si="7"/>
        <v>4.849691545087742E-3</v>
      </c>
      <c r="E47" s="246">
        <v>40664</v>
      </c>
      <c r="F47" s="186">
        <v>0.48</v>
      </c>
      <c r="G47" s="247">
        <v>208303.05</v>
      </c>
      <c r="H47" s="247">
        <v>521.57259999999997</v>
      </c>
      <c r="I47" s="248">
        <v>115.5</v>
      </c>
      <c r="J47" s="258">
        <f t="shared" si="3"/>
        <v>4.3478260869564966E-3</v>
      </c>
      <c r="K47" s="298"/>
      <c r="L47" s="252">
        <v>300</v>
      </c>
      <c r="M47" s="263"/>
      <c r="N47" s="263"/>
      <c r="O47" s="473">
        <v>328.76</v>
      </c>
      <c r="P47" s="474">
        <v>328.76</v>
      </c>
      <c r="Q47" s="474">
        <v>430.86</v>
      </c>
      <c r="R47" s="475">
        <v>0.09</v>
      </c>
      <c r="S47" s="533">
        <f t="shared" si="4"/>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5"/>
        <v>41</v>
      </c>
      <c r="AS47" s="480">
        <v>257.37</v>
      </c>
      <c r="AT47" s="480">
        <v>191.57</v>
      </c>
      <c r="AU47" s="600">
        <v>0.06</v>
      </c>
      <c r="AV47" s="480"/>
      <c r="AW47" s="480"/>
      <c r="AX47" s="480"/>
      <c r="AY47" s="480">
        <v>303.18</v>
      </c>
      <c r="AZ47" s="499" t="s">
        <v>5323</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5340</v>
      </c>
      <c r="BQ47" s="252"/>
      <c r="BR47" s="252"/>
      <c r="BS47" s="511">
        <v>0.22</v>
      </c>
      <c r="BT47" s="252"/>
      <c r="BU47" s="252"/>
      <c r="BV47" s="524">
        <f>+C47</f>
        <v>41</v>
      </c>
      <c r="BW47" s="489">
        <v>158.63</v>
      </c>
      <c r="BX47" s="254"/>
      <c r="BY47" s="254"/>
      <c r="BZ47" s="254"/>
      <c r="CA47" s="494">
        <v>19.170000000000002</v>
      </c>
      <c r="CB47" s="497">
        <v>0.3</v>
      </c>
      <c r="CC47" s="497"/>
      <c r="CD47" s="494">
        <v>424</v>
      </c>
      <c r="CE47" s="241">
        <f>+C47</f>
        <v>41</v>
      </c>
      <c r="CF47" s="2"/>
      <c r="CG47" s="2">
        <v>490.8</v>
      </c>
      <c r="CH47" s="2"/>
      <c r="CI47" s="2"/>
      <c r="CJ47" s="2"/>
      <c r="CK47" s="252"/>
      <c r="CL47" s="252"/>
      <c r="CM47" s="252">
        <v>546.33000000000004</v>
      </c>
      <c r="CN47" s="253"/>
      <c r="CP47" s="5">
        <v>0.08</v>
      </c>
      <c r="CV47" s="266">
        <f t="shared" si="0"/>
        <v>181</v>
      </c>
      <c r="CW47" s="267">
        <f t="shared" si="1"/>
        <v>362</v>
      </c>
      <c r="CX47" s="268">
        <f t="shared" si="2"/>
        <v>904.99</v>
      </c>
      <c r="CY47" s="418">
        <v>184</v>
      </c>
      <c r="CZ47" s="252"/>
      <c r="DA47" s="252"/>
      <c r="DB47" s="252"/>
      <c r="DC47" s="252"/>
      <c r="DD47" s="252"/>
      <c r="DE47" s="252"/>
      <c r="DF47" s="252"/>
      <c r="DG47" s="252">
        <f t="shared" si="6"/>
        <v>0</v>
      </c>
      <c r="DH47" s="252"/>
      <c r="DI47" s="252">
        <v>489.06</v>
      </c>
      <c r="DJ47" s="252"/>
      <c r="DL47" s="252"/>
      <c r="DM47" s="252"/>
      <c r="DQ47" s="6">
        <v>7.2499999999999995E-2</v>
      </c>
      <c r="DR47" s="252">
        <v>39.42</v>
      </c>
      <c r="DS47" s="3">
        <v>546.33000000000004</v>
      </c>
      <c r="DU47" s="241">
        <f>+C47</f>
        <v>41</v>
      </c>
      <c r="DV47" s="2"/>
      <c r="DW47" s="252">
        <v>720</v>
      </c>
      <c r="DZ47" s="252">
        <v>405.18</v>
      </c>
      <c r="EA47" s="264">
        <v>3.9399999999999998E-2</v>
      </c>
      <c r="EB47" s="252">
        <v>0</v>
      </c>
      <c r="EC47" s="253">
        <v>0</v>
      </c>
    </row>
    <row r="48" spans="1:133">
      <c r="A48">
        <v>42</v>
      </c>
      <c r="B48" s="259">
        <v>6.2011000000000003</v>
      </c>
      <c r="C48">
        <v>42</v>
      </c>
      <c r="D48" s="168">
        <f t="shared" si="7"/>
        <v>3.861009236302726E-3</v>
      </c>
      <c r="E48" s="246">
        <v>40695</v>
      </c>
      <c r="F48" s="186">
        <v>0.38</v>
      </c>
      <c r="G48" s="247">
        <v>209107.31</v>
      </c>
      <c r="H48" s="247">
        <v>523.58640000000003</v>
      </c>
      <c r="I48" s="248">
        <v>116</v>
      </c>
      <c r="J48" s="258">
        <f t="shared" si="3"/>
        <v>4.3290043290042934E-3</v>
      </c>
      <c r="K48" s="298"/>
      <c r="L48" s="252">
        <v>300</v>
      </c>
      <c r="M48" s="263"/>
      <c r="N48" s="263"/>
      <c r="O48" s="473">
        <v>328.76</v>
      </c>
      <c r="P48" s="474">
        <v>328.76</v>
      </c>
      <c r="Q48" s="474">
        <v>430.86</v>
      </c>
      <c r="R48" s="475">
        <v>0.09</v>
      </c>
      <c r="S48" s="533">
        <f t="shared" si="4"/>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5"/>
        <v>42</v>
      </c>
      <c r="AS48" s="480">
        <v>257.37</v>
      </c>
      <c r="AT48" s="480">
        <v>191.57</v>
      </c>
      <c r="AU48" s="600">
        <v>0.06</v>
      </c>
      <c r="AV48" s="480"/>
      <c r="AW48" s="480"/>
      <c r="AX48" s="480"/>
      <c r="AY48" s="480">
        <v>303.18</v>
      </c>
      <c r="AZ48" s="499" t="s">
        <v>5323</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5340</v>
      </c>
      <c r="BQ48" s="252"/>
      <c r="BR48" s="252"/>
      <c r="BS48" s="511">
        <v>0.22</v>
      </c>
      <c r="BT48" s="252"/>
      <c r="BU48" s="252"/>
      <c r="BV48" s="524">
        <f>+C48</f>
        <v>42</v>
      </c>
      <c r="BW48" s="489">
        <v>158.63</v>
      </c>
      <c r="BX48" s="254"/>
      <c r="BY48" s="254"/>
      <c r="BZ48" s="254"/>
      <c r="CA48" s="494">
        <v>19.170000000000002</v>
      </c>
      <c r="CB48" s="497">
        <v>0.3</v>
      </c>
      <c r="CC48" s="497"/>
      <c r="CD48" s="494">
        <v>424</v>
      </c>
      <c r="CE48" s="241">
        <f>+C48</f>
        <v>42</v>
      </c>
      <c r="CF48" s="2"/>
      <c r="CG48" s="2">
        <v>490.8</v>
      </c>
      <c r="CH48" s="2"/>
      <c r="CI48" s="2"/>
      <c r="CJ48" s="2"/>
      <c r="CK48" s="252"/>
      <c r="CL48" s="252"/>
      <c r="CM48" s="252">
        <v>546.33000000000004</v>
      </c>
      <c r="CN48" s="253"/>
      <c r="CP48" s="253">
        <v>0.08</v>
      </c>
      <c r="CV48" s="266">
        <f t="shared" si="0"/>
        <v>181</v>
      </c>
      <c r="CW48" s="267">
        <f t="shared" si="1"/>
        <v>362</v>
      </c>
      <c r="CX48" s="268">
        <f t="shared" si="2"/>
        <v>904.99</v>
      </c>
      <c r="CY48" s="418">
        <v>184</v>
      </c>
      <c r="CZ48" s="252"/>
      <c r="DA48" s="252"/>
      <c r="DB48" s="252"/>
      <c r="DC48" s="252"/>
      <c r="DD48" s="252"/>
      <c r="DE48" s="252"/>
      <c r="DF48" s="252"/>
      <c r="DG48" s="252">
        <f t="shared" si="6"/>
        <v>0</v>
      </c>
      <c r="DH48" s="252"/>
      <c r="DI48" s="252">
        <v>489.06</v>
      </c>
      <c r="DJ48" s="252"/>
      <c r="DL48" s="252"/>
      <c r="DM48" s="252"/>
      <c r="DQ48" s="6">
        <v>7.2499999999999995E-2</v>
      </c>
      <c r="DR48" s="252">
        <v>39.42</v>
      </c>
      <c r="DS48" s="3">
        <v>546.33000000000004</v>
      </c>
      <c r="DU48" s="241">
        <f>+C48</f>
        <v>42</v>
      </c>
      <c r="DV48" s="2"/>
      <c r="DW48" s="252">
        <v>720</v>
      </c>
      <c r="DZ48" s="252">
        <v>405.18</v>
      </c>
      <c r="EA48" s="264">
        <v>3.9399999999999998E-2</v>
      </c>
      <c r="EB48" s="252">
        <v>0</v>
      </c>
      <c r="EC48" s="253">
        <v>0</v>
      </c>
    </row>
    <row r="49" spans="1:133">
      <c r="A49">
        <v>43</v>
      </c>
      <c r="B49" s="259">
        <v>7.2011000000000003</v>
      </c>
      <c r="C49">
        <v>43</v>
      </c>
      <c r="D49" s="168">
        <f t="shared" si="7"/>
        <v>-2.8846432963056667E-3</v>
      </c>
      <c r="E49" s="246">
        <v>40725</v>
      </c>
      <c r="F49" s="186">
        <v>-0.28999999999999998</v>
      </c>
      <c r="G49" s="247">
        <v>208504.11</v>
      </c>
      <c r="H49" s="247">
        <v>522.07600000000002</v>
      </c>
      <c r="I49" s="248">
        <v>115.6</v>
      </c>
      <c r="J49" s="258">
        <f t="shared" si="3"/>
        <v>-3.4482758620689724E-3</v>
      </c>
      <c r="K49" s="298"/>
      <c r="L49" s="252">
        <v>300</v>
      </c>
      <c r="M49" s="263"/>
      <c r="N49" s="263"/>
      <c r="O49" s="473">
        <v>328.76</v>
      </c>
      <c r="P49" s="474">
        <v>328.76</v>
      </c>
      <c r="Q49" s="474">
        <v>430.86</v>
      </c>
      <c r="R49" s="475">
        <v>0.09</v>
      </c>
      <c r="S49" s="533">
        <f t="shared" si="4"/>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5"/>
        <v>43</v>
      </c>
      <c r="AS49" s="480">
        <v>257.37</v>
      </c>
      <c r="AT49" s="480">
        <v>191.57</v>
      </c>
      <c r="AU49" s="600">
        <v>0.06</v>
      </c>
      <c r="AV49" s="480"/>
      <c r="AW49" s="480"/>
      <c r="AX49" s="480"/>
      <c r="AY49" s="480">
        <v>303.18</v>
      </c>
      <c r="AZ49" s="499" t="s">
        <v>5323</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5340</v>
      </c>
      <c r="BQ49" s="252"/>
      <c r="BR49" s="252"/>
      <c r="BS49" s="511">
        <v>0.22</v>
      </c>
      <c r="BT49" s="252"/>
      <c r="BU49" s="252"/>
      <c r="BV49" s="524">
        <f>+C49</f>
        <v>43</v>
      </c>
      <c r="BW49" s="489">
        <v>158.63</v>
      </c>
      <c r="BX49" s="254"/>
      <c r="BY49" s="254"/>
      <c r="BZ49" s="254"/>
      <c r="CA49" s="494">
        <v>19.170000000000002</v>
      </c>
      <c r="CB49" s="497">
        <v>0.3</v>
      </c>
      <c r="CC49" s="497"/>
      <c r="CD49" s="494">
        <v>424</v>
      </c>
      <c r="CE49" s="241">
        <f>+C49</f>
        <v>43</v>
      </c>
      <c r="CF49" s="2"/>
      <c r="CG49" s="2">
        <v>490.8</v>
      </c>
      <c r="CH49" s="2"/>
      <c r="CI49" s="2"/>
      <c r="CJ49" s="2"/>
      <c r="CK49" s="252"/>
      <c r="CL49" s="252"/>
      <c r="CM49" s="252">
        <v>546.33000000000004</v>
      </c>
      <c r="CN49" s="253"/>
      <c r="CP49" s="5">
        <v>0.08</v>
      </c>
      <c r="CV49" s="266">
        <f t="shared" si="0"/>
        <v>181</v>
      </c>
      <c r="CW49" s="267">
        <f t="shared" si="1"/>
        <v>362</v>
      </c>
      <c r="CX49" s="268">
        <f t="shared" si="2"/>
        <v>904.99</v>
      </c>
      <c r="CY49" s="418">
        <v>184</v>
      </c>
      <c r="CZ49" s="252"/>
      <c r="DA49" s="252"/>
      <c r="DB49" s="252"/>
      <c r="DC49" s="252"/>
      <c r="DD49" s="252"/>
      <c r="DE49" s="252"/>
      <c r="DF49" s="252"/>
      <c r="DG49" s="252">
        <f t="shared" si="6"/>
        <v>0</v>
      </c>
      <c r="DH49" s="252"/>
      <c r="DI49" s="252">
        <v>489.06</v>
      </c>
      <c r="DJ49" s="252"/>
      <c r="DL49" s="252"/>
      <c r="DM49" s="252"/>
      <c r="DQ49" s="6">
        <v>7.2499999999999995E-2</v>
      </c>
      <c r="DR49" s="252">
        <v>39.42</v>
      </c>
      <c r="DS49" s="3">
        <v>546.33000000000004</v>
      </c>
      <c r="DU49" s="241">
        <f>+C49</f>
        <v>43</v>
      </c>
      <c r="DV49" s="2"/>
      <c r="DW49" s="252">
        <v>720</v>
      </c>
      <c r="DZ49" s="252">
        <v>405.18</v>
      </c>
      <c r="EA49" s="264">
        <v>3.9399999999999998E-2</v>
      </c>
      <c r="EB49" s="252">
        <v>0</v>
      </c>
      <c r="EC49" s="253">
        <v>0</v>
      </c>
    </row>
    <row r="50" spans="1:133">
      <c r="A50">
        <v>44</v>
      </c>
      <c r="B50" s="259">
        <v>8.2011000000000003</v>
      </c>
      <c r="C50">
        <v>44</v>
      </c>
      <c r="D50" s="168">
        <f t="shared" si="7"/>
        <v>4.8216315735936099E-3</v>
      </c>
      <c r="E50" s="246">
        <v>40756</v>
      </c>
      <c r="F50" s="186">
        <v>0.48</v>
      </c>
      <c r="G50" s="247">
        <v>209509.44</v>
      </c>
      <c r="H50" s="247">
        <v>524.5933</v>
      </c>
      <c r="I50" s="248">
        <v>116.2</v>
      </c>
      <c r="J50" s="258">
        <f t="shared" si="3"/>
        <v>5.1903114186850896E-3</v>
      </c>
      <c r="K50" s="298"/>
      <c r="L50" s="252">
        <v>300</v>
      </c>
      <c r="M50" s="263"/>
      <c r="N50" s="263"/>
      <c r="O50" s="473">
        <v>328.76</v>
      </c>
      <c r="P50" s="474">
        <v>328.76</v>
      </c>
      <c r="Q50" s="474">
        <v>430.86</v>
      </c>
      <c r="R50" s="475">
        <v>0.09</v>
      </c>
      <c r="S50" s="533">
        <f t="shared" si="4"/>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5"/>
        <v>44</v>
      </c>
      <c r="AS50" s="480">
        <v>257.37</v>
      </c>
      <c r="AT50" s="480">
        <v>191.57</v>
      </c>
      <c r="AU50" s="600">
        <v>0.06</v>
      </c>
      <c r="AV50" s="480"/>
      <c r="AW50" s="480"/>
      <c r="AX50" s="480"/>
      <c r="AY50" s="480">
        <v>303.18</v>
      </c>
      <c r="AZ50" s="499" t="s">
        <v>5323</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5340</v>
      </c>
      <c r="BQ50" s="252"/>
      <c r="BR50" s="252"/>
      <c r="BS50" s="511">
        <v>0.22</v>
      </c>
      <c r="BT50" s="252"/>
      <c r="BU50" s="252"/>
      <c r="BV50" s="524">
        <f>+C50</f>
        <v>44</v>
      </c>
      <c r="BW50" s="489">
        <v>158.63</v>
      </c>
      <c r="BX50" s="254"/>
      <c r="BY50" s="254"/>
      <c r="BZ50" s="254"/>
      <c r="CA50" s="494">
        <v>19.170000000000002</v>
      </c>
      <c r="CB50" s="497">
        <v>0.3</v>
      </c>
      <c r="CC50" s="497"/>
      <c r="CD50" s="494">
        <v>424</v>
      </c>
      <c r="CE50" s="241">
        <f>+C50</f>
        <v>44</v>
      </c>
      <c r="CF50" s="2"/>
      <c r="CG50" s="2">
        <v>490.8</v>
      </c>
      <c r="CH50" s="2"/>
      <c r="CI50" s="2"/>
      <c r="CJ50" s="2"/>
      <c r="CK50" s="252"/>
      <c r="CL50" s="252"/>
      <c r="CM50" s="252">
        <v>546.33000000000004</v>
      </c>
      <c r="CN50" s="253"/>
      <c r="CP50" s="253">
        <v>0.08</v>
      </c>
      <c r="CV50" s="266">
        <f t="shared" si="0"/>
        <v>181</v>
      </c>
      <c r="CW50" s="267">
        <f t="shared" si="1"/>
        <v>362</v>
      </c>
      <c r="CX50" s="268">
        <f t="shared" si="2"/>
        <v>904.99</v>
      </c>
      <c r="CY50" s="418">
        <v>184</v>
      </c>
      <c r="CZ50" s="252"/>
      <c r="DA50" s="252"/>
      <c r="DB50" s="252"/>
      <c r="DC50" s="252"/>
      <c r="DD50" s="252"/>
      <c r="DE50" s="252"/>
      <c r="DF50" s="252"/>
      <c r="DG50" s="252">
        <f t="shared" si="6"/>
        <v>0</v>
      </c>
      <c r="DH50" s="252"/>
      <c r="DI50" s="252">
        <v>489.06</v>
      </c>
      <c r="DJ50" s="252"/>
      <c r="DL50" s="252"/>
      <c r="DM50" s="252"/>
      <c r="DQ50" s="6">
        <v>7.2499999999999995E-2</v>
      </c>
      <c r="DR50" s="252">
        <v>39.42</v>
      </c>
      <c r="DS50" s="3">
        <v>546.33000000000004</v>
      </c>
      <c r="DU50" s="241">
        <f>+C50</f>
        <v>44</v>
      </c>
      <c r="DV50" s="2"/>
      <c r="DW50" s="252">
        <v>720</v>
      </c>
      <c r="DZ50" s="252">
        <v>405.18</v>
      </c>
      <c r="EA50" s="264">
        <v>3.9399999999999998E-2</v>
      </c>
      <c r="EB50" s="252">
        <v>0</v>
      </c>
      <c r="EC50" s="253">
        <v>0</v>
      </c>
    </row>
    <row r="51" spans="1:133">
      <c r="A51">
        <v>45</v>
      </c>
      <c r="B51" s="259">
        <v>9.2011000000000003</v>
      </c>
      <c r="C51">
        <v>45</v>
      </c>
      <c r="D51" s="168">
        <f t="shared" si="7"/>
        <v>-1.9193884533317274E-3</v>
      </c>
      <c r="E51" s="246">
        <v>40787</v>
      </c>
      <c r="F51" s="186">
        <v>-0.2</v>
      </c>
      <c r="G51" s="247">
        <v>209107.31</v>
      </c>
      <c r="H51" s="247">
        <v>523.58640000000003</v>
      </c>
      <c r="I51" s="248">
        <v>116</v>
      </c>
      <c r="J51" s="258">
        <f t="shared" si="3"/>
        <v>-1.7211703958691649E-3</v>
      </c>
      <c r="K51" s="298"/>
      <c r="L51" s="252">
        <v>300</v>
      </c>
      <c r="M51" s="263"/>
      <c r="N51" s="263"/>
      <c r="O51" s="473">
        <v>328.76</v>
      </c>
      <c r="P51" s="474">
        <v>328.76</v>
      </c>
      <c r="Q51" s="474">
        <v>430.86</v>
      </c>
      <c r="R51" s="475">
        <v>0.09</v>
      </c>
      <c r="S51" s="533">
        <f t="shared" si="4"/>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5"/>
        <v>45</v>
      </c>
      <c r="AS51" s="480">
        <v>257.37</v>
      </c>
      <c r="AT51" s="480">
        <v>191.57</v>
      </c>
      <c r="AU51" s="600">
        <v>0.06</v>
      </c>
      <c r="AV51" s="480"/>
      <c r="AW51" s="480"/>
      <c r="AX51" s="480"/>
      <c r="AY51" s="480">
        <v>303.18</v>
      </c>
      <c r="AZ51" s="499" t="s">
        <v>5323</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5340</v>
      </c>
      <c r="BQ51" s="252"/>
      <c r="BR51" s="252"/>
      <c r="BS51" s="511">
        <v>0.22</v>
      </c>
      <c r="BT51" s="252"/>
      <c r="BU51" s="252"/>
      <c r="BV51" s="524">
        <f>+C51</f>
        <v>45</v>
      </c>
      <c r="BW51" s="489">
        <v>158.63</v>
      </c>
      <c r="BX51" s="254"/>
      <c r="BY51" s="254"/>
      <c r="BZ51" s="254"/>
      <c r="CA51" s="494">
        <v>19.170000000000002</v>
      </c>
      <c r="CB51" s="497">
        <v>0.3</v>
      </c>
      <c r="CC51" s="497"/>
      <c r="CD51" s="494">
        <v>424</v>
      </c>
      <c r="CE51" s="241">
        <f>+C51</f>
        <v>45</v>
      </c>
      <c r="CF51" s="2"/>
      <c r="CG51" s="2">
        <v>490.8</v>
      </c>
      <c r="CH51" s="2"/>
      <c r="CI51" s="2"/>
      <c r="CJ51" s="2"/>
      <c r="CK51" s="252"/>
      <c r="CL51" s="252"/>
      <c r="CM51" s="252">
        <v>546.33000000000004</v>
      </c>
      <c r="CN51" s="253"/>
      <c r="CP51" s="5">
        <v>0.08</v>
      </c>
      <c r="CV51" s="266">
        <f t="shared" si="0"/>
        <v>181</v>
      </c>
      <c r="CW51" s="267">
        <f t="shared" si="1"/>
        <v>362</v>
      </c>
      <c r="CX51" s="268">
        <f t="shared" si="2"/>
        <v>904.99</v>
      </c>
      <c r="CY51" s="418">
        <v>184</v>
      </c>
      <c r="CZ51" s="252"/>
      <c r="DA51" s="252"/>
      <c r="DB51" s="252"/>
      <c r="DC51" s="252"/>
      <c r="DD51" s="252"/>
      <c r="DE51" s="252"/>
      <c r="DF51" s="252"/>
      <c r="DG51" s="252">
        <f t="shared" si="6"/>
        <v>0</v>
      </c>
      <c r="DH51" s="252"/>
      <c r="DI51" s="252">
        <v>489.06</v>
      </c>
      <c r="DJ51" s="252"/>
      <c r="DL51" s="252"/>
      <c r="DM51" s="252"/>
      <c r="DQ51" s="6">
        <v>7.2499999999999995E-2</v>
      </c>
      <c r="DR51" s="252">
        <v>39.42</v>
      </c>
      <c r="DS51" s="3">
        <v>546.33000000000004</v>
      </c>
      <c r="DU51" s="241">
        <f>+C51</f>
        <v>45</v>
      </c>
      <c r="DV51" s="2"/>
      <c r="DW51" s="252">
        <v>720</v>
      </c>
      <c r="DZ51" s="252">
        <v>405.18</v>
      </c>
      <c r="EA51" s="264">
        <v>3.9399999999999998E-2</v>
      </c>
      <c r="EB51" s="252">
        <v>0</v>
      </c>
      <c r="EC51" s="253">
        <v>0</v>
      </c>
    </row>
    <row r="52" spans="1:133">
      <c r="A52">
        <v>46</v>
      </c>
      <c r="B52" s="259">
        <v>10.2011</v>
      </c>
      <c r="C52">
        <v>46</v>
      </c>
      <c r="D52" s="168">
        <f t="shared" si="7"/>
        <v>9.615158838780502E-4</v>
      </c>
      <c r="E52" s="246">
        <v>40817</v>
      </c>
      <c r="F52" s="186">
        <v>0.09</v>
      </c>
      <c r="G52" s="247">
        <v>209308.37</v>
      </c>
      <c r="H52" s="247">
        <v>524.08979999999997</v>
      </c>
      <c r="I52" s="248">
        <v>116.1</v>
      </c>
      <c r="J52" s="258">
        <f t="shared" si="3"/>
        <v>8.6206896551721535E-4</v>
      </c>
      <c r="K52" s="298"/>
      <c r="L52" s="252">
        <v>300</v>
      </c>
      <c r="M52" s="263"/>
      <c r="N52" s="263"/>
      <c r="O52" s="473">
        <v>328.76</v>
      </c>
      <c r="P52" s="474">
        <v>328.76</v>
      </c>
      <c r="Q52" s="474">
        <v>430.86</v>
      </c>
      <c r="R52" s="475">
        <v>0.09</v>
      </c>
      <c r="S52" s="533">
        <f t="shared" si="4"/>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5"/>
        <v>46</v>
      </c>
      <c r="AS52" s="480">
        <v>257.37</v>
      </c>
      <c r="AT52" s="480">
        <v>191.57</v>
      </c>
      <c r="AU52" s="600">
        <v>0.06</v>
      </c>
      <c r="AV52" s="480"/>
      <c r="AW52" s="480"/>
      <c r="AX52" s="480"/>
      <c r="AY52" s="480">
        <v>303.18</v>
      </c>
      <c r="AZ52" s="499" t="s">
        <v>5323</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5340</v>
      </c>
      <c r="BQ52" s="252"/>
      <c r="BR52" s="252"/>
      <c r="BS52" s="511">
        <v>0.22</v>
      </c>
      <c r="BT52" s="252"/>
      <c r="BU52" s="252"/>
      <c r="BV52" s="524">
        <f>+C52</f>
        <v>46</v>
      </c>
      <c r="BW52" s="489">
        <v>158.63</v>
      </c>
      <c r="BX52" s="254"/>
      <c r="BY52" s="254"/>
      <c r="BZ52" s="254"/>
      <c r="CA52" s="494">
        <v>19.170000000000002</v>
      </c>
      <c r="CB52" s="497">
        <v>0.3</v>
      </c>
      <c r="CC52" s="497"/>
      <c r="CD52" s="494">
        <v>424</v>
      </c>
      <c r="CE52" s="241">
        <f>+C52</f>
        <v>46</v>
      </c>
      <c r="CF52" s="2"/>
      <c r="CG52" s="2">
        <v>490.8</v>
      </c>
      <c r="CH52" s="2"/>
      <c r="CI52" s="2"/>
      <c r="CJ52" s="2"/>
      <c r="CK52" s="252"/>
      <c r="CL52" s="252"/>
      <c r="CM52" s="252">
        <v>546.33000000000004</v>
      </c>
      <c r="CN52" s="253"/>
      <c r="CP52" s="253">
        <v>0.08</v>
      </c>
      <c r="CV52" s="266">
        <f t="shared" si="0"/>
        <v>181</v>
      </c>
      <c r="CW52" s="267">
        <f t="shared" si="1"/>
        <v>362</v>
      </c>
      <c r="CX52" s="268">
        <f t="shared" si="2"/>
        <v>904.99</v>
      </c>
      <c r="CY52" s="418">
        <v>184</v>
      </c>
      <c r="CZ52" s="252"/>
      <c r="DA52" s="252"/>
      <c r="DB52" s="252"/>
      <c r="DC52" s="252"/>
      <c r="DD52" s="252"/>
      <c r="DE52" s="252"/>
      <c r="DF52" s="252"/>
      <c r="DG52" s="252">
        <f t="shared" si="6"/>
        <v>0</v>
      </c>
      <c r="DH52" s="252"/>
      <c r="DI52" s="252">
        <v>489.06</v>
      </c>
      <c r="DJ52" s="252"/>
      <c r="DL52" s="252"/>
      <c r="DM52" s="252"/>
      <c r="DQ52" s="6">
        <v>7.2499999999999995E-2</v>
      </c>
      <c r="DR52" s="252">
        <v>39.42</v>
      </c>
      <c r="DS52" s="3">
        <v>546.33000000000004</v>
      </c>
      <c r="DU52" s="241">
        <f>+C52</f>
        <v>46</v>
      </c>
      <c r="DV52" s="2"/>
      <c r="DW52" s="252">
        <v>720</v>
      </c>
      <c r="DZ52" s="252">
        <v>405.18</v>
      </c>
      <c r="EA52" s="264">
        <v>3.9399999999999998E-2</v>
      </c>
      <c r="EB52" s="252">
        <v>0</v>
      </c>
      <c r="EC52" s="253">
        <v>0</v>
      </c>
    </row>
    <row r="53" spans="1:133">
      <c r="A53">
        <v>47</v>
      </c>
      <c r="B53" s="259">
        <v>11.2011</v>
      </c>
      <c r="C53">
        <v>47</v>
      </c>
      <c r="D53" s="168">
        <f t="shared" si="7"/>
        <v>-9.605922591628957E-4</v>
      </c>
      <c r="E53" s="246">
        <v>40848</v>
      </c>
      <c r="F53" s="186">
        <v>-0.1</v>
      </c>
      <c r="G53" s="247">
        <v>209107.31</v>
      </c>
      <c r="H53" s="247">
        <v>523.58640000000003</v>
      </c>
      <c r="I53" s="248">
        <v>116</v>
      </c>
      <c r="J53" s="258">
        <f t="shared" si="3"/>
        <v>-8.6132644272174375E-4</v>
      </c>
      <c r="K53" s="298"/>
      <c r="L53" s="252">
        <v>300</v>
      </c>
      <c r="M53" s="263"/>
      <c r="N53" s="263"/>
      <c r="O53" s="473">
        <v>328.76</v>
      </c>
      <c r="P53" s="474">
        <v>328.76</v>
      </c>
      <c r="Q53" s="474">
        <v>430.86</v>
      </c>
      <c r="R53" s="475">
        <v>0.09</v>
      </c>
      <c r="S53" s="533">
        <f t="shared" si="4"/>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5"/>
        <v>47</v>
      </c>
      <c r="AS53" s="480">
        <v>257.37</v>
      </c>
      <c r="AT53" s="480">
        <v>191.57</v>
      </c>
      <c r="AU53" s="600">
        <v>0.06</v>
      </c>
      <c r="AV53" s="480"/>
      <c r="AW53" s="480"/>
      <c r="AX53" s="480"/>
      <c r="AY53" s="480">
        <v>303.18</v>
      </c>
      <c r="AZ53" s="499" t="s">
        <v>5323</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5340</v>
      </c>
      <c r="BQ53" s="252"/>
      <c r="BR53" s="252"/>
      <c r="BS53" s="511">
        <v>0.22</v>
      </c>
      <c r="BT53" s="252"/>
      <c r="BU53" s="252"/>
      <c r="BV53" s="524">
        <f>+C53</f>
        <v>47</v>
      </c>
      <c r="BW53" s="489">
        <v>158.63</v>
      </c>
      <c r="BX53" s="254"/>
      <c r="BY53" s="254"/>
      <c r="BZ53" s="254"/>
      <c r="CA53" s="494">
        <v>19.170000000000002</v>
      </c>
      <c r="CB53" s="497">
        <v>0.3</v>
      </c>
      <c r="CC53" s="497"/>
      <c r="CD53" s="494">
        <v>424</v>
      </c>
      <c r="CE53" s="241">
        <f>+C53</f>
        <v>47</v>
      </c>
      <c r="CF53" s="2"/>
      <c r="CG53" s="2">
        <v>490.8</v>
      </c>
      <c r="CH53" s="2"/>
      <c r="CI53" s="2"/>
      <c r="CJ53" s="2"/>
      <c r="CK53" s="252"/>
      <c r="CL53" s="252"/>
      <c r="CM53" s="252">
        <v>546.33000000000004</v>
      </c>
      <c r="CN53" s="253"/>
      <c r="CP53" s="5">
        <v>0.08</v>
      </c>
      <c r="CV53" s="266">
        <f t="shared" si="0"/>
        <v>181</v>
      </c>
      <c r="CW53" s="267">
        <f t="shared" si="1"/>
        <v>362</v>
      </c>
      <c r="CX53" s="268">
        <f t="shared" si="2"/>
        <v>904.99</v>
      </c>
      <c r="CY53" s="418">
        <v>184</v>
      </c>
      <c r="CZ53" s="252"/>
      <c r="DA53" s="252"/>
      <c r="DB53" s="252"/>
      <c r="DC53" s="252"/>
      <c r="DD53" s="252"/>
      <c r="DE53" s="252"/>
      <c r="DF53" s="252"/>
      <c r="DG53" s="252">
        <f t="shared" si="6"/>
        <v>0</v>
      </c>
      <c r="DH53" s="252"/>
      <c r="DI53" s="252">
        <v>489.06</v>
      </c>
      <c r="DJ53" s="252"/>
      <c r="DL53" s="252"/>
      <c r="DM53" s="252"/>
      <c r="DQ53" s="6">
        <v>7.2499999999999995E-2</v>
      </c>
      <c r="DR53" s="252">
        <v>39.42</v>
      </c>
      <c r="DS53" s="3">
        <v>546.33000000000004</v>
      </c>
      <c r="DU53" s="241">
        <f>+C53</f>
        <v>47</v>
      </c>
      <c r="DV53" s="2"/>
      <c r="DW53" s="252">
        <v>720</v>
      </c>
      <c r="DZ53" s="252">
        <v>405.18</v>
      </c>
      <c r="EA53" s="264">
        <v>3.9399999999999998E-2</v>
      </c>
      <c r="EB53" s="252">
        <v>0</v>
      </c>
      <c r="EC53" s="253">
        <v>0</v>
      </c>
    </row>
    <row r="54" spans="1:133">
      <c r="A54">
        <v>48</v>
      </c>
      <c r="B54" s="259">
        <v>12.2011</v>
      </c>
      <c r="C54">
        <v>48</v>
      </c>
      <c r="D54" s="168">
        <f t="shared" si="7"/>
        <v>0</v>
      </c>
      <c r="E54" s="246">
        <v>40878</v>
      </c>
      <c r="F54" s="186">
        <v>0</v>
      </c>
      <c r="G54" s="247">
        <v>209107.31</v>
      </c>
      <c r="H54" s="247">
        <v>523.58640000000003</v>
      </c>
      <c r="I54" s="248">
        <v>116</v>
      </c>
      <c r="J54" s="258">
        <f t="shared" si="3"/>
        <v>0</v>
      </c>
      <c r="K54" s="298"/>
      <c r="L54" s="252">
        <v>300</v>
      </c>
      <c r="M54" s="263"/>
      <c r="N54" s="263"/>
      <c r="O54" s="473">
        <v>328.76</v>
      </c>
      <c r="P54" s="474">
        <v>328.76</v>
      </c>
      <c r="Q54" s="474">
        <v>430.86</v>
      </c>
      <c r="R54" s="475">
        <v>0.09</v>
      </c>
      <c r="S54" s="533">
        <f t="shared" si="4"/>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5"/>
        <v>48</v>
      </c>
      <c r="AS54" s="480">
        <v>257.37</v>
      </c>
      <c r="AT54" s="480">
        <v>191.57</v>
      </c>
      <c r="AU54" s="600">
        <v>0.06</v>
      </c>
      <c r="AV54" s="480"/>
      <c r="AW54" s="480"/>
      <c r="AX54" s="480"/>
      <c r="AY54" s="480">
        <v>303.18</v>
      </c>
      <c r="AZ54" s="499" t="s">
        <v>5323</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5340</v>
      </c>
      <c r="BQ54" s="252"/>
      <c r="BR54" s="252"/>
      <c r="BS54" s="511">
        <v>0.22</v>
      </c>
      <c r="BT54" s="252"/>
      <c r="BU54" s="252"/>
      <c r="BV54" s="524">
        <f>+C54</f>
        <v>48</v>
      </c>
      <c r="BW54" s="489">
        <v>158.63</v>
      </c>
      <c r="BX54" s="254"/>
      <c r="BY54" s="254"/>
      <c r="BZ54" s="254"/>
      <c r="CA54" s="494">
        <v>19.170000000000002</v>
      </c>
      <c r="CB54" s="497">
        <v>0.3</v>
      </c>
      <c r="CC54" s="497"/>
      <c r="CD54" s="494">
        <v>424</v>
      </c>
      <c r="CE54" s="241">
        <f>+C54</f>
        <v>48</v>
      </c>
      <c r="CF54" s="2"/>
      <c r="CG54" s="2">
        <v>490.8</v>
      </c>
      <c r="CH54" s="2"/>
      <c r="CI54" s="2"/>
      <c r="CJ54" s="2"/>
      <c r="CK54" s="252"/>
      <c r="CL54" s="252"/>
      <c r="CM54" s="252">
        <v>546.33000000000004</v>
      </c>
      <c r="CN54" s="253"/>
      <c r="CP54" s="253">
        <v>0.08</v>
      </c>
      <c r="CV54" s="266">
        <f t="shared" si="0"/>
        <v>181</v>
      </c>
      <c r="CW54" s="267">
        <f t="shared" si="1"/>
        <v>362</v>
      </c>
      <c r="CX54" s="268">
        <f t="shared" si="2"/>
        <v>904.99</v>
      </c>
      <c r="CY54" s="418">
        <v>184</v>
      </c>
      <c r="CZ54" s="252"/>
      <c r="DA54" s="252"/>
      <c r="DB54" s="252"/>
      <c r="DC54" s="252"/>
      <c r="DD54" s="252"/>
      <c r="DE54" s="252"/>
      <c r="DF54" s="252"/>
      <c r="DG54" s="252">
        <f t="shared" si="6"/>
        <v>0</v>
      </c>
      <c r="DH54" s="252"/>
      <c r="DI54" s="252">
        <v>489.06</v>
      </c>
      <c r="DJ54" s="252"/>
      <c r="DL54" s="252"/>
      <c r="DM54" s="252"/>
      <c r="DQ54" s="6">
        <v>7.2499999999999995E-2</v>
      </c>
      <c r="DR54" s="252">
        <v>39.42</v>
      </c>
      <c r="DS54" s="3">
        <v>546.33000000000004</v>
      </c>
      <c r="DU54" s="241">
        <f>+C54</f>
        <v>48</v>
      </c>
      <c r="DV54" s="2"/>
      <c r="DW54" s="252">
        <v>720</v>
      </c>
      <c r="DZ54" s="252">
        <v>405.18</v>
      </c>
      <c r="EA54" s="264">
        <v>3.9399999999999998E-2</v>
      </c>
      <c r="EB54" s="252">
        <v>0</v>
      </c>
      <c r="EC54" s="253">
        <v>0</v>
      </c>
    </row>
    <row r="55" spans="1:133">
      <c r="A55">
        <v>49</v>
      </c>
      <c r="B55" s="259">
        <v>1.2012</v>
      </c>
      <c r="C55">
        <v>49</v>
      </c>
      <c r="D55" s="168">
        <f t="shared" si="7"/>
        <v>0</v>
      </c>
      <c r="E55" s="246">
        <v>40909</v>
      </c>
      <c r="F55" s="186">
        <v>0</v>
      </c>
      <c r="G55" s="247">
        <v>209107.31</v>
      </c>
      <c r="H55" s="247">
        <v>523.58640000000003</v>
      </c>
      <c r="I55" s="248">
        <v>116</v>
      </c>
      <c r="J55" s="258">
        <f t="shared" si="3"/>
        <v>0</v>
      </c>
      <c r="K55" s="298">
        <v>2.1700000000000001E-2</v>
      </c>
      <c r="L55" s="252">
        <v>300</v>
      </c>
      <c r="M55" s="263"/>
      <c r="N55" s="263"/>
      <c r="O55" s="473">
        <v>328.76</v>
      </c>
      <c r="P55" s="474">
        <v>328.76</v>
      </c>
      <c r="Q55" s="474">
        <v>430.86</v>
      </c>
      <c r="R55" s="475">
        <v>0.09</v>
      </c>
      <c r="S55" s="533">
        <f t="shared" si="4"/>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5"/>
        <v>49</v>
      </c>
      <c r="AS55" s="480">
        <v>257.37</v>
      </c>
      <c r="AT55" s="480">
        <v>191.57</v>
      </c>
      <c r="AU55" s="600">
        <v>0.06</v>
      </c>
      <c r="AV55" s="480"/>
      <c r="AW55" s="480"/>
      <c r="AX55" s="480"/>
      <c r="AY55" s="480">
        <v>303.18</v>
      </c>
      <c r="AZ55" s="499" t="s">
        <v>5323</v>
      </c>
      <c r="BA55" s="502">
        <v>23.57</v>
      </c>
      <c r="BB55" s="502">
        <v>31.62</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5340</v>
      </c>
      <c r="BQ55" s="252"/>
      <c r="BR55" s="252"/>
      <c r="BS55" s="511">
        <v>0.22</v>
      </c>
      <c r="BT55" s="252"/>
      <c r="BU55" s="252"/>
      <c r="BV55" s="524">
        <f>+C55</f>
        <v>49</v>
      </c>
      <c r="BW55" s="489">
        <v>158.63</v>
      </c>
      <c r="BX55" s="254"/>
      <c r="BY55" s="254"/>
      <c r="BZ55" s="254"/>
      <c r="CA55" s="494">
        <v>19.170000000000002</v>
      </c>
      <c r="CB55" s="497">
        <v>0.3</v>
      </c>
      <c r="CC55" s="497"/>
      <c r="CD55" s="494">
        <v>424</v>
      </c>
      <c r="CE55" s="241">
        <f>+C55</f>
        <v>49</v>
      </c>
      <c r="CF55" s="2"/>
      <c r="CG55" s="2">
        <v>490.8</v>
      </c>
      <c r="CH55" s="2"/>
      <c r="CI55" s="2"/>
      <c r="CJ55" s="2"/>
      <c r="CK55" s="252"/>
      <c r="CL55" s="252"/>
      <c r="CM55" s="252">
        <v>546.33000000000004</v>
      </c>
      <c r="CN55" s="253"/>
      <c r="CP55" s="5">
        <v>0.08</v>
      </c>
      <c r="CV55" s="266">
        <f t="shared" si="0"/>
        <v>181</v>
      </c>
      <c r="CW55" s="267">
        <f t="shared" si="1"/>
        <v>362</v>
      </c>
      <c r="CX55" s="268">
        <f t="shared" si="2"/>
        <v>904.99</v>
      </c>
      <c r="CY55" s="418">
        <v>184</v>
      </c>
      <c r="CZ55" s="252"/>
      <c r="DA55" s="252"/>
      <c r="DB55" s="252"/>
      <c r="DC55" s="252"/>
      <c r="DD55" s="252"/>
      <c r="DE55" s="252"/>
      <c r="DF55" s="252"/>
      <c r="DG55" s="252">
        <f t="shared" si="6"/>
        <v>0</v>
      </c>
      <c r="DH55" s="252"/>
      <c r="DI55" s="252">
        <v>489.06</v>
      </c>
      <c r="DJ55" s="252"/>
      <c r="DL55" s="252"/>
      <c r="DM55" s="252"/>
      <c r="DQ55" s="6">
        <v>7.2499999999999995E-2</v>
      </c>
      <c r="DR55" s="252">
        <v>39.42</v>
      </c>
      <c r="DS55" s="3">
        <v>546.33000000000004</v>
      </c>
      <c r="DU55" s="241">
        <f>+C55</f>
        <v>49</v>
      </c>
      <c r="DV55" s="2"/>
      <c r="DW55" s="252">
        <v>720</v>
      </c>
      <c r="DZ55" s="252">
        <v>405.18</v>
      </c>
      <c r="EA55" s="264">
        <v>3.9399999999999998E-2</v>
      </c>
      <c r="EB55" s="252">
        <v>0</v>
      </c>
      <c r="EC55" s="253">
        <v>0</v>
      </c>
    </row>
    <row r="56" spans="1:133">
      <c r="A56">
        <v>50</v>
      </c>
      <c r="B56" s="259">
        <v>2.2012</v>
      </c>
      <c r="C56">
        <v>50</v>
      </c>
      <c r="D56" s="168">
        <f t="shared" si="7"/>
        <v>0</v>
      </c>
      <c r="E56" s="246">
        <v>40940</v>
      </c>
      <c r="F56" s="186">
        <v>0</v>
      </c>
      <c r="G56" s="247">
        <v>209107.31</v>
      </c>
      <c r="H56" s="247">
        <v>523.58640000000003</v>
      </c>
      <c r="I56" s="248">
        <v>116</v>
      </c>
      <c r="J56" s="258">
        <f t="shared" si="3"/>
        <v>0</v>
      </c>
      <c r="K56" s="298"/>
      <c r="L56" s="252">
        <v>300</v>
      </c>
      <c r="M56" s="263"/>
      <c r="N56" s="263"/>
      <c r="O56" s="473">
        <v>328.76</v>
      </c>
      <c r="P56" s="474">
        <v>328.76</v>
      </c>
      <c r="Q56" s="474">
        <v>430.86</v>
      </c>
      <c r="R56" s="475">
        <v>0.09</v>
      </c>
      <c r="S56" s="533">
        <f t="shared" si="4"/>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5"/>
        <v>50</v>
      </c>
      <c r="AS56" s="480">
        <v>257.37</v>
      </c>
      <c r="AT56" s="480">
        <v>191.57</v>
      </c>
      <c r="AU56" s="600">
        <v>0.06</v>
      </c>
      <c r="AV56" s="480"/>
      <c r="AW56" s="480"/>
      <c r="AX56" s="480"/>
      <c r="AY56" s="480">
        <v>303.18</v>
      </c>
      <c r="AZ56" s="499" t="s">
        <v>5323</v>
      </c>
      <c r="BA56" s="502">
        <v>23.57</v>
      </c>
      <c r="BB56" s="502">
        <v>31.62</v>
      </c>
      <c r="BC56" s="502"/>
      <c r="BD56" s="510">
        <v>237.16</v>
      </c>
      <c r="BE56" s="510">
        <v>1222.49</v>
      </c>
      <c r="BF56" s="504">
        <v>0.2</v>
      </c>
      <c r="BG56" s="503">
        <v>0.22</v>
      </c>
      <c r="BH56" s="502">
        <v>16.66</v>
      </c>
      <c r="BI56" s="502">
        <v>1414.05</v>
      </c>
      <c r="BJ56" s="502">
        <v>19.170000000000002</v>
      </c>
      <c r="BK56" s="502"/>
      <c r="BL56" s="502"/>
      <c r="BM56" s="510"/>
      <c r="BN56" s="511">
        <v>0.16200000000000001</v>
      </c>
      <c r="BO56" s="511"/>
      <c r="BP56" s="511" t="s">
        <v>5340</v>
      </c>
      <c r="BQ56" s="252"/>
      <c r="BR56" s="252"/>
      <c r="BS56" s="511">
        <v>0.22</v>
      </c>
      <c r="BT56" s="252"/>
      <c r="BU56" s="252"/>
      <c r="BV56" s="524">
        <f>+C56</f>
        <v>50</v>
      </c>
      <c r="BW56" s="489">
        <v>158.63</v>
      </c>
      <c r="BX56" s="254"/>
      <c r="BY56" s="254"/>
      <c r="BZ56" s="254"/>
      <c r="CA56" s="494">
        <v>19.170000000000002</v>
      </c>
      <c r="CB56" s="497">
        <v>0.3</v>
      </c>
      <c r="CC56" s="497"/>
      <c r="CD56" s="494">
        <v>424</v>
      </c>
      <c r="CE56" s="241">
        <f>+C56</f>
        <v>50</v>
      </c>
      <c r="CF56" s="2"/>
      <c r="CG56" s="2">
        <v>490.8</v>
      </c>
      <c r="CH56" s="2"/>
      <c r="CI56" s="2"/>
      <c r="CJ56" s="2"/>
      <c r="CK56" s="252"/>
      <c r="CL56" s="252"/>
      <c r="CM56" s="252">
        <v>546.33000000000004</v>
      </c>
      <c r="CN56" s="253"/>
      <c r="CP56" s="253">
        <v>0.08</v>
      </c>
      <c r="CV56" s="266">
        <f t="shared" si="0"/>
        <v>181</v>
      </c>
      <c r="CW56" s="267">
        <f t="shared" si="1"/>
        <v>362</v>
      </c>
      <c r="CX56" s="268">
        <f t="shared" si="2"/>
        <v>904.99</v>
      </c>
      <c r="CY56" s="418">
        <v>184</v>
      </c>
      <c r="CZ56" s="252"/>
      <c r="DA56" s="252"/>
      <c r="DB56" s="252"/>
      <c r="DC56" s="252"/>
      <c r="DD56" s="252"/>
      <c r="DE56" s="252"/>
      <c r="DF56" s="252"/>
      <c r="DG56" s="252">
        <f t="shared" si="6"/>
        <v>0</v>
      </c>
      <c r="DH56" s="252"/>
      <c r="DI56" s="252">
        <v>489.06</v>
      </c>
      <c r="DJ56" s="252"/>
      <c r="DL56" s="252"/>
      <c r="DM56" s="252"/>
      <c r="DQ56" s="6">
        <v>7.2499999999999995E-2</v>
      </c>
      <c r="DR56" s="252">
        <v>39.42</v>
      </c>
      <c r="DS56" s="3">
        <v>546.33000000000004</v>
      </c>
      <c r="DU56" s="241">
        <f>+C56</f>
        <v>50</v>
      </c>
      <c r="DV56" s="2"/>
      <c r="DW56" s="252">
        <v>720</v>
      </c>
      <c r="DZ56" s="252">
        <v>405.18</v>
      </c>
      <c r="EA56" s="264">
        <v>3.9399999999999998E-2</v>
      </c>
      <c r="EB56" s="252">
        <v>0</v>
      </c>
      <c r="EC56" s="253">
        <v>0</v>
      </c>
    </row>
    <row r="57" spans="1:133">
      <c r="A57">
        <v>51</v>
      </c>
      <c r="B57" s="259">
        <v>3.2012</v>
      </c>
      <c r="C57">
        <v>51</v>
      </c>
      <c r="D57" s="168">
        <f t="shared" si="7"/>
        <v>3.8461591801837169E-3</v>
      </c>
      <c r="E57" s="246">
        <v>40969</v>
      </c>
      <c r="F57" s="186">
        <v>0.38</v>
      </c>
      <c r="G57" s="247">
        <v>209911.57</v>
      </c>
      <c r="H57" s="247">
        <v>525.60019999999997</v>
      </c>
      <c r="I57" s="248">
        <v>116.4</v>
      </c>
      <c r="J57" s="258">
        <f t="shared" si="3"/>
        <v>3.4482758620690834E-3</v>
      </c>
      <c r="K57" s="298"/>
      <c r="L57" s="252">
        <v>300</v>
      </c>
      <c r="M57" s="263"/>
      <c r="N57" s="263"/>
      <c r="O57" s="473">
        <v>328.76</v>
      </c>
      <c r="P57" s="474">
        <v>328.76</v>
      </c>
      <c r="Q57" s="474">
        <v>430.86</v>
      </c>
      <c r="R57" s="475">
        <v>0.09</v>
      </c>
      <c r="S57" s="533">
        <f t="shared" si="4"/>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5"/>
        <v>51</v>
      </c>
      <c r="AS57" s="480">
        <v>257.37</v>
      </c>
      <c r="AT57" s="480">
        <v>191.57</v>
      </c>
      <c r="AU57" s="600">
        <v>0.06</v>
      </c>
      <c r="AV57" s="480"/>
      <c r="AW57" s="480"/>
      <c r="AX57" s="480"/>
      <c r="AY57" s="480">
        <v>303.18</v>
      </c>
      <c r="AZ57" s="499" t="s">
        <v>5323</v>
      </c>
      <c r="BA57" s="502">
        <v>23.57</v>
      </c>
      <c r="BB57" s="502">
        <v>31.62</v>
      </c>
      <c r="BC57" s="501"/>
      <c r="BD57" s="510">
        <v>237.16</v>
      </c>
      <c r="BE57" s="510">
        <v>1222.49</v>
      </c>
      <c r="BF57" s="504">
        <v>0.2</v>
      </c>
      <c r="BG57" s="503">
        <v>0.22</v>
      </c>
      <c r="BH57" s="502">
        <v>16.66</v>
      </c>
      <c r="BI57" s="502">
        <v>1414.05</v>
      </c>
      <c r="BJ57" s="502">
        <v>19.170000000000002</v>
      </c>
      <c r="BK57" s="502"/>
      <c r="BL57" s="502"/>
      <c r="BM57" s="510"/>
      <c r="BN57" s="511">
        <v>0.16200000000000001</v>
      </c>
      <c r="BO57" s="511"/>
      <c r="BP57" s="511" t="s">
        <v>5340</v>
      </c>
      <c r="BQ57" s="252"/>
      <c r="BR57" s="252"/>
      <c r="BS57" s="511">
        <v>0.22</v>
      </c>
      <c r="BT57" s="252"/>
      <c r="BU57" s="252"/>
      <c r="BV57" s="524">
        <f>+C57</f>
        <v>51</v>
      </c>
      <c r="BW57" s="489">
        <v>158.63</v>
      </c>
      <c r="BX57" s="254"/>
      <c r="BY57" s="254"/>
      <c r="BZ57" s="254"/>
      <c r="CA57" s="494">
        <v>19.170000000000002</v>
      </c>
      <c r="CB57" s="497">
        <v>0.3</v>
      </c>
      <c r="CC57" s="497"/>
      <c r="CD57" s="494">
        <v>424</v>
      </c>
      <c r="CE57" s="241">
        <f>+C57</f>
        <v>51</v>
      </c>
      <c r="CF57" s="2"/>
      <c r="CG57" s="2">
        <v>490.8</v>
      </c>
      <c r="CH57" s="2"/>
      <c r="CI57" s="2"/>
      <c r="CJ57" s="2"/>
      <c r="CK57" s="252"/>
      <c r="CL57" s="252"/>
      <c r="CM57" s="252">
        <v>546.33000000000004</v>
      </c>
      <c r="CN57" s="253"/>
      <c r="CP57" s="5">
        <v>0.08</v>
      </c>
      <c r="CV57" s="266">
        <f t="shared" si="0"/>
        <v>181</v>
      </c>
      <c r="CW57" s="267">
        <f t="shared" si="1"/>
        <v>362</v>
      </c>
      <c r="CX57" s="268">
        <f t="shared" si="2"/>
        <v>904.99</v>
      </c>
      <c r="CY57" s="418">
        <v>184</v>
      </c>
      <c r="CZ57" s="252"/>
      <c r="DA57" s="252"/>
      <c r="DB57" s="252"/>
      <c r="DC57" s="252"/>
      <c r="DD57" s="252"/>
      <c r="DE57" s="252"/>
      <c r="DF57" s="252"/>
      <c r="DG57" s="252">
        <f t="shared" si="6"/>
        <v>0</v>
      </c>
      <c r="DH57" s="252"/>
      <c r="DI57" s="252">
        <v>489.06</v>
      </c>
      <c r="DJ57" s="252"/>
      <c r="DL57" s="252"/>
      <c r="DM57" s="252"/>
      <c r="DQ57" s="6">
        <v>7.2499999999999995E-2</v>
      </c>
      <c r="DR57" s="252">
        <v>39.42</v>
      </c>
      <c r="DS57" s="3">
        <v>546.33000000000004</v>
      </c>
      <c r="DU57" s="241">
        <f>+C57</f>
        <v>51</v>
      </c>
      <c r="DV57" s="2"/>
      <c r="DW57" s="252">
        <v>720</v>
      </c>
      <c r="DZ57" s="252">
        <v>405.18</v>
      </c>
      <c r="EA57" s="264">
        <v>3.9399999999999998E-2</v>
      </c>
      <c r="EB57" s="252">
        <v>0</v>
      </c>
      <c r="EC57" s="253">
        <v>0</v>
      </c>
    </row>
    <row r="58" spans="1:133">
      <c r="A58">
        <v>52</v>
      </c>
      <c r="B58" s="259">
        <v>4.2012</v>
      </c>
      <c r="C58">
        <v>52</v>
      </c>
      <c r="D58" s="168">
        <f t="shared" si="7"/>
        <v>8.620677745395211E-3</v>
      </c>
      <c r="E58" s="246">
        <v>41000</v>
      </c>
      <c r="F58" s="186">
        <v>0.86</v>
      </c>
      <c r="G58" s="247">
        <v>211721.15</v>
      </c>
      <c r="H58" s="247">
        <v>530.13120000000004</v>
      </c>
      <c r="I58" s="248">
        <v>117.4</v>
      </c>
      <c r="J58" s="258">
        <f t="shared" si="3"/>
        <v>8.5910652920961894E-3</v>
      </c>
      <c r="K58" s="298"/>
      <c r="L58" s="252">
        <v>300</v>
      </c>
      <c r="M58" s="263"/>
      <c r="N58" s="263"/>
      <c r="O58" s="473">
        <v>328.76</v>
      </c>
      <c r="P58" s="474">
        <v>328.76</v>
      </c>
      <c r="Q58" s="474">
        <v>430.86</v>
      </c>
      <c r="R58" s="475">
        <v>0.09</v>
      </c>
      <c r="S58" s="533">
        <f t="shared" si="4"/>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5"/>
        <v>52</v>
      </c>
      <c r="AS58" s="480">
        <v>257.37</v>
      </c>
      <c r="AT58" s="480">
        <v>191.57</v>
      </c>
      <c r="AU58" s="600">
        <v>0.06</v>
      </c>
      <c r="AV58" s="480"/>
      <c r="AW58" s="480"/>
      <c r="AX58" s="480"/>
      <c r="AY58" s="480">
        <v>303.18</v>
      </c>
      <c r="AZ58" s="499" t="s">
        <v>5323</v>
      </c>
      <c r="BA58" s="502">
        <v>23.57</v>
      </c>
      <c r="BB58" s="502">
        <v>31.62</v>
      </c>
      <c r="BC58" s="502"/>
      <c r="BD58" s="510">
        <v>237.16</v>
      </c>
      <c r="BE58" s="510">
        <v>1222.49</v>
      </c>
      <c r="BF58" s="504">
        <v>0.2</v>
      </c>
      <c r="BG58" s="503">
        <v>0.22</v>
      </c>
      <c r="BH58" s="502">
        <v>16.66</v>
      </c>
      <c r="BI58" s="502">
        <v>1414.05</v>
      </c>
      <c r="BJ58" s="502">
        <v>19.170000000000002</v>
      </c>
      <c r="BK58" s="502"/>
      <c r="BL58" s="502"/>
      <c r="BM58" s="510"/>
      <c r="BN58" s="511">
        <v>0.16200000000000001</v>
      </c>
      <c r="BO58" s="511"/>
      <c r="BP58" s="511" t="s">
        <v>5340</v>
      </c>
      <c r="BQ58" s="252"/>
      <c r="BR58" s="252"/>
      <c r="BS58" s="511">
        <v>0.22</v>
      </c>
      <c r="BT58" s="252"/>
      <c r="BU58" s="252"/>
      <c r="BV58" s="524">
        <f>+C58</f>
        <v>52</v>
      </c>
      <c r="BW58" s="489">
        <v>158.63</v>
      </c>
      <c r="BX58" s="254"/>
      <c r="BY58" s="254"/>
      <c r="BZ58" s="254"/>
      <c r="CA58" s="494">
        <v>19.170000000000002</v>
      </c>
      <c r="CB58" s="497">
        <v>0.3</v>
      </c>
      <c r="CC58" s="497"/>
      <c r="CD58" s="494">
        <v>424</v>
      </c>
      <c r="CE58" s="241">
        <f>+C58</f>
        <v>52</v>
      </c>
      <c r="CF58" s="2"/>
      <c r="CG58" s="2">
        <v>490.8</v>
      </c>
      <c r="CH58" s="2"/>
      <c r="CI58" s="2"/>
      <c r="CJ58" s="2"/>
      <c r="CK58" s="252"/>
      <c r="CL58" s="252"/>
      <c r="CM58" s="252">
        <v>546.33000000000004</v>
      </c>
      <c r="CN58" s="253"/>
      <c r="CP58" s="253">
        <v>0.08</v>
      </c>
      <c r="CV58" s="266">
        <f t="shared" si="0"/>
        <v>181</v>
      </c>
      <c r="CW58" s="267">
        <f t="shared" si="1"/>
        <v>362</v>
      </c>
      <c r="CX58" s="268">
        <f t="shared" si="2"/>
        <v>904.99</v>
      </c>
      <c r="CY58" s="418">
        <v>184</v>
      </c>
      <c r="CZ58" s="252"/>
      <c r="DA58" s="252"/>
      <c r="DB58" s="252"/>
      <c r="DC58" s="252"/>
      <c r="DD58" s="252"/>
      <c r="DE58" s="252"/>
      <c r="DF58" s="252"/>
      <c r="DG58" s="252">
        <f t="shared" si="6"/>
        <v>0</v>
      </c>
      <c r="DH58" s="252"/>
      <c r="DI58" s="252">
        <v>489.06</v>
      </c>
      <c r="DJ58" s="252"/>
      <c r="DL58" s="252"/>
      <c r="DM58" s="252"/>
      <c r="DQ58" s="6">
        <v>7.2499999999999995E-2</v>
      </c>
      <c r="DR58" s="252">
        <v>39.42</v>
      </c>
      <c r="DS58" s="3">
        <v>546.33000000000004</v>
      </c>
      <c r="DU58" s="241">
        <f>+C58</f>
        <v>52</v>
      </c>
      <c r="DV58" s="2"/>
      <c r="DW58" s="252">
        <v>720</v>
      </c>
      <c r="DZ58" s="252">
        <v>405.18</v>
      </c>
      <c r="EA58" s="264">
        <v>3.9399999999999998E-2</v>
      </c>
      <c r="EB58" s="252">
        <v>0</v>
      </c>
      <c r="EC58" s="253">
        <v>0</v>
      </c>
    </row>
    <row r="59" spans="1:133">
      <c r="A59">
        <v>53</v>
      </c>
      <c r="B59" s="259">
        <v>5.2012</v>
      </c>
      <c r="C59">
        <v>53</v>
      </c>
      <c r="D59" s="168">
        <f t="shared" si="7"/>
        <v>0</v>
      </c>
      <c r="E59" s="246">
        <v>41030</v>
      </c>
      <c r="F59" s="186">
        <v>0</v>
      </c>
      <c r="G59" s="247">
        <v>211721.15</v>
      </c>
      <c r="H59" s="247">
        <v>530.13120000000004</v>
      </c>
      <c r="I59" s="248">
        <v>117.4</v>
      </c>
      <c r="J59" s="258">
        <f t="shared" si="3"/>
        <v>0</v>
      </c>
      <c r="K59" s="298"/>
      <c r="L59" s="252">
        <v>300</v>
      </c>
      <c r="M59" s="263"/>
      <c r="N59" s="263"/>
      <c r="O59" s="473">
        <v>328.76</v>
      </c>
      <c r="P59" s="474">
        <v>328.76</v>
      </c>
      <c r="Q59" s="474">
        <v>430.86</v>
      </c>
      <c r="R59" s="475">
        <v>0.09</v>
      </c>
      <c r="S59" s="533">
        <f t="shared" si="4"/>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5"/>
        <v>53</v>
      </c>
      <c r="AS59" s="480">
        <v>257.37</v>
      </c>
      <c r="AT59" s="480">
        <v>191.57</v>
      </c>
      <c r="AU59" s="600">
        <v>0.06</v>
      </c>
      <c r="AV59" s="480"/>
      <c r="AW59" s="480"/>
      <c r="AX59" s="480"/>
      <c r="AY59" s="480">
        <v>303.18</v>
      </c>
      <c r="AZ59" s="499" t="s">
        <v>5323</v>
      </c>
      <c r="BA59" s="502">
        <v>23.57</v>
      </c>
      <c r="BB59" s="502">
        <v>31.62</v>
      </c>
      <c r="BC59" s="501"/>
      <c r="BD59" s="510">
        <v>237.16</v>
      </c>
      <c r="BE59" s="510">
        <v>1222.49</v>
      </c>
      <c r="BF59" s="504">
        <v>0.2</v>
      </c>
      <c r="BG59" s="503">
        <v>0.22</v>
      </c>
      <c r="BH59" s="502">
        <v>16.66</v>
      </c>
      <c r="BI59" s="502">
        <v>1414.05</v>
      </c>
      <c r="BJ59" s="502">
        <v>19.170000000000002</v>
      </c>
      <c r="BK59" s="502"/>
      <c r="BL59" s="502"/>
      <c r="BM59" s="510"/>
      <c r="BN59" s="511">
        <v>0.16200000000000001</v>
      </c>
      <c r="BO59" s="511"/>
      <c r="BP59" s="511" t="s">
        <v>5340</v>
      </c>
      <c r="BQ59" s="252"/>
      <c r="BR59" s="252"/>
      <c r="BS59" s="511">
        <v>0.22</v>
      </c>
      <c r="BT59" s="252"/>
      <c r="BU59" s="252"/>
      <c r="BV59" s="524">
        <f>+C59</f>
        <v>53</v>
      </c>
      <c r="BW59" s="489">
        <v>158.63</v>
      </c>
      <c r="BX59" s="254"/>
      <c r="BY59" s="254"/>
      <c r="BZ59" s="254"/>
      <c r="CA59" s="494">
        <v>19.170000000000002</v>
      </c>
      <c r="CB59" s="497">
        <v>0.3</v>
      </c>
      <c r="CC59" s="497"/>
      <c r="CD59" s="494">
        <v>424</v>
      </c>
      <c r="CE59" s="241">
        <f>+C59</f>
        <v>53</v>
      </c>
      <c r="CF59" s="2"/>
      <c r="CG59" s="2">
        <v>490.8</v>
      </c>
      <c r="CH59" s="2"/>
      <c r="CI59" s="2"/>
      <c r="CJ59" s="2"/>
      <c r="CK59" s="252"/>
      <c r="CL59" s="252"/>
      <c r="CM59" s="252">
        <v>546.33000000000004</v>
      </c>
      <c r="CN59" s="253"/>
      <c r="CP59" s="5">
        <v>0.08</v>
      </c>
      <c r="CV59" s="266">
        <f t="shared" si="0"/>
        <v>181</v>
      </c>
      <c r="CW59" s="267">
        <f t="shared" si="1"/>
        <v>362</v>
      </c>
      <c r="CX59" s="268">
        <f t="shared" si="2"/>
        <v>904.99</v>
      </c>
      <c r="CY59" s="418">
        <v>184</v>
      </c>
      <c r="CZ59" s="252"/>
      <c r="DA59" s="252"/>
      <c r="DB59" s="252"/>
      <c r="DC59" s="252"/>
      <c r="DD59" s="252"/>
      <c r="DE59" s="252"/>
      <c r="DF59" s="252"/>
      <c r="DG59" s="252">
        <f t="shared" si="6"/>
        <v>0</v>
      </c>
      <c r="DH59" s="252"/>
      <c r="DI59" s="252">
        <v>489.06</v>
      </c>
      <c r="DJ59" s="252"/>
      <c r="DL59" s="252"/>
      <c r="DM59" s="252"/>
      <c r="DQ59" s="6">
        <v>7.2499999999999995E-2</v>
      </c>
      <c r="DR59" s="252">
        <v>39.42</v>
      </c>
      <c r="DS59" s="3">
        <v>546.33000000000004</v>
      </c>
      <c r="DU59" s="241">
        <f>+C59</f>
        <v>53</v>
      </c>
      <c r="DV59" s="2"/>
      <c r="DW59" s="252">
        <v>720</v>
      </c>
      <c r="DZ59" s="252">
        <v>405.18</v>
      </c>
      <c r="EA59" s="264">
        <v>3.9399999999999998E-2</v>
      </c>
      <c r="EB59" s="252">
        <v>0</v>
      </c>
      <c r="EC59" s="253">
        <v>0</v>
      </c>
    </row>
    <row r="60" spans="1:133">
      <c r="A60">
        <v>54</v>
      </c>
      <c r="B60" s="259">
        <v>6.2012</v>
      </c>
      <c r="C60">
        <v>54</v>
      </c>
      <c r="D60" s="168">
        <f t="shared" si="7"/>
        <v>-2.8490304346069362E-3</v>
      </c>
      <c r="E60" s="246">
        <v>41061</v>
      </c>
      <c r="F60" s="186">
        <v>-0.28999999999999998</v>
      </c>
      <c r="G60" s="247">
        <v>211117.95</v>
      </c>
      <c r="H60" s="247">
        <v>528.62080000000003</v>
      </c>
      <c r="I60" s="248">
        <v>117.1</v>
      </c>
      <c r="J60" s="258">
        <f t="shared" si="3"/>
        <v>-2.5553662691653045E-3</v>
      </c>
      <c r="K60" s="298"/>
      <c r="L60" s="252">
        <v>300</v>
      </c>
      <c r="M60" s="263"/>
      <c r="N60" s="263"/>
      <c r="O60" s="473">
        <v>328.76</v>
      </c>
      <c r="P60" s="474">
        <v>328.76</v>
      </c>
      <c r="Q60" s="474">
        <v>430.86</v>
      </c>
      <c r="R60" s="475">
        <v>0.09</v>
      </c>
      <c r="S60" s="533">
        <f t="shared" si="4"/>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5"/>
        <v>54</v>
      </c>
      <c r="AS60" s="480">
        <v>257.37</v>
      </c>
      <c r="AT60" s="480">
        <v>191.57</v>
      </c>
      <c r="AU60" s="600">
        <v>0.06</v>
      </c>
      <c r="AV60" s="480"/>
      <c r="AW60" s="480"/>
      <c r="AX60" s="480"/>
      <c r="AY60" s="480">
        <v>303.18</v>
      </c>
      <c r="AZ60" s="499" t="s">
        <v>5323</v>
      </c>
      <c r="BA60" s="502">
        <v>23.57</v>
      </c>
      <c r="BB60" s="502">
        <v>31.62</v>
      </c>
      <c r="BC60" s="502"/>
      <c r="BD60" s="510">
        <v>237.16</v>
      </c>
      <c r="BE60" s="510">
        <v>1222.49</v>
      </c>
      <c r="BF60" s="504">
        <v>0.2</v>
      </c>
      <c r="BG60" s="503">
        <v>0.22</v>
      </c>
      <c r="BH60" s="502">
        <v>16.66</v>
      </c>
      <c r="BI60" s="502">
        <v>1414.05</v>
      </c>
      <c r="BJ60" s="502">
        <v>19.170000000000002</v>
      </c>
      <c r="BK60" s="502"/>
      <c r="BL60" s="502"/>
      <c r="BM60" s="510"/>
      <c r="BN60" s="511">
        <v>0.16200000000000001</v>
      </c>
      <c r="BO60" s="511"/>
      <c r="BP60" s="511" t="s">
        <v>5340</v>
      </c>
      <c r="BQ60" s="252"/>
      <c r="BR60" s="252"/>
      <c r="BS60" s="511">
        <v>0.22</v>
      </c>
      <c r="BT60" s="252"/>
      <c r="BU60" s="252"/>
      <c r="BV60" s="524">
        <f>+C60</f>
        <v>54</v>
      </c>
      <c r="BW60" s="489">
        <v>158.63</v>
      </c>
      <c r="BX60" s="254"/>
      <c r="BY60" s="254"/>
      <c r="BZ60" s="254"/>
      <c r="CA60" s="494">
        <v>19.170000000000002</v>
      </c>
      <c r="CB60" s="497">
        <v>0.3</v>
      </c>
      <c r="CC60" s="497"/>
      <c r="CD60" s="494">
        <v>424</v>
      </c>
      <c r="CE60" s="241">
        <f>+C60</f>
        <v>54</v>
      </c>
      <c r="CF60" s="2"/>
      <c r="CG60" s="2">
        <v>490.8</v>
      </c>
      <c r="CH60" s="2"/>
      <c r="CI60" s="2"/>
      <c r="CJ60" s="2"/>
      <c r="CK60" s="252"/>
      <c r="CL60" s="252"/>
      <c r="CM60" s="252">
        <v>546.33000000000004</v>
      </c>
      <c r="CN60" s="253"/>
      <c r="CP60" s="253">
        <v>0.08</v>
      </c>
      <c r="CV60" s="266">
        <f t="shared" si="0"/>
        <v>181</v>
      </c>
      <c r="CW60" s="267">
        <f t="shared" si="1"/>
        <v>362</v>
      </c>
      <c r="CX60" s="268">
        <f t="shared" si="2"/>
        <v>904.99</v>
      </c>
      <c r="CY60" s="418">
        <v>184</v>
      </c>
      <c r="CZ60" s="252"/>
      <c r="DA60" s="252"/>
      <c r="DB60" s="252"/>
      <c r="DC60" s="252"/>
      <c r="DD60" s="252"/>
      <c r="DE60" s="252"/>
      <c r="DF60" s="252"/>
      <c r="DG60" s="252">
        <f t="shared" si="6"/>
        <v>0</v>
      </c>
      <c r="DH60" s="252"/>
      <c r="DI60" s="252">
        <v>489.06</v>
      </c>
      <c r="DJ60" s="252"/>
      <c r="DL60" s="252"/>
      <c r="DM60" s="252"/>
      <c r="DQ60" s="6">
        <v>7.2499999999999995E-2</v>
      </c>
      <c r="DR60" s="252">
        <v>39.42</v>
      </c>
      <c r="DS60" s="3">
        <v>546.33000000000004</v>
      </c>
      <c r="DU60" s="241">
        <f>+C60</f>
        <v>54</v>
      </c>
      <c r="DV60" s="2"/>
      <c r="DW60" s="252">
        <v>720</v>
      </c>
      <c r="DZ60" s="252">
        <v>405.18</v>
      </c>
      <c r="EA60" s="264">
        <v>3.9399999999999998E-2</v>
      </c>
      <c r="EB60" s="252">
        <v>0</v>
      </c>
      <c r="EC60" s="253">
        <v>0</v>
      </c>
    </row>
    <row r="61" spans="1:133">
      <c r="A61">
        <v>55</v>
      </c>
      <c r="B61" s="259">
        <v>7.2012</v>
      </c>
      <c r="C61">
        <v>55</v>
      </c>
      <c r="D61" s="168">
        <f t="shared" si="7"/>
        <v>9.5240598916368491E-4</v>
      </c>
      <c r="E61" s="246">
        <v>41091</v>
      </c>
      <c r="F61" s="186">
        <v>0.09</v>
      </c>
      <c r="G61" s="247">
        <v>211319.02</v>
      </c>
      <c r="H61" s="247">
        <v>529.12429999999995</v>
      </c>
      <c r="I61" s="248">
        <v>117.2</v>
      </c>
      <c r="J61" s="258">
        <f t="shared" si="3"/>
        <v>8.5397096498729397E-4</v>
      </c>
      <c r="K61" s="298"/>
      <c r="L61" s="252">
        <v>300</v>
      </c>
      <c r="M61" s="263"/>
      <c r="N61" s="263"/>
      <c r="O61" s="473">
        <v>328.76</v>
      </c>
      <c r="P61" s="474">
        <v>328.76</v>
      </c>
      <c r="Q61" s="474">
        <v>430.86</v>
      </c>
      <c r="R61" s="475">
        <v>0.09</v>
      </c>
      <c r="S61" s="533">
        <f t="shared" si="4"/>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5"/>
        <v>55</v>
      </c>
      <c r="AS61" s="480">
        <v>257.37</v>
      </c>
      <c r="AT61" s="480">
        <v>191.57</v>
      </c>
      <c r="AU61" s="600">
        <v>0.06</v>
      </c>
      <c r="AV61" s="480"/>
      <c r="AW61" s="480"/>
      <c r="AX61" s="480"/>
      <c r="AY61" s="480">
        <v>303.18</v>
      </c>
      <c r="AZ61" s="499" t="s">
        <v>5323</v>
      </c>
      <c r="BA61" s="502">
        <v>23.57</v>
      </c>
      <c r="BB61" s="502">
        <v>31.62</v>
      </c>
      <c r="BC61" s="501"/>
      <c r="BD61" s="510">
        <v>237.16</v>
      </c>
      <c r="BE61" s="510">
        <v>1222.49</v>
      </c>
      <c r="BF61" s="504">
        <v>0.2</v>
      </c>
      <c r="BG61" s="503">
        <v>0.22</v>
      </c>
      <c r="BH61" s="502">
        <v>16.66</v>
      </c>
      <c r="BI61" s="502">
        <v>1414.05</v>
      </c>
      <c r="BJ61" s="502">
        <v>19.170000000000002</v>
      </c>
      <c r="BK61" s="502"/>
      <c r="BL61" s="502"/>
      <c r="BM61" s="510"/>
      <c r="BN61" s="511">
        <v>0.16200000000000001</v>
      </c>
      <c r="BO61" s="511"/>
      <c r="BP61" s="511" t="s">
        <v>5340</v>
      </c>
      <c r="BQ61" s="252"/>
      <c r="BR61" s="252"/>
      <c r="BS61" s="511">
        <v>0.22</v>
      </c>
      <c r="BT61" s="252"/>
      <c r="BU61" s="252"/>
      <c r="BV61" s="524">
        <f>+C61</f>
        <v>55</v>
      </c>
      <c r="BW61" s="489">
        <v>158.63</v>
      </c>
      <c r="BX61" s="254"/>
      <c r="BY61" s="254"/>
      <c r="BZ61" s="254"/>
      <c r="CA61" s="494">
        <v>19.170000000000002</v>
      </c>
      <c r="CB61" s="497">
        <v>0.3</v>
      </c>
      <c r="CC61" s="497"/>
      <c r="CD61" s="494">
        <v>424</v>
      </c>
      <c r="CE61" s="241">
        <f>+C61</f>
        <v>55</v>
      </c>
      <c r="CF61" s="2"/>
      <c r="CG61" s="2">
        <v>490.8</v>
      </c>
      <c r="CH61" s="2"/>
      <c r="CI61" s="2"/>
      <c r="CJ61" s="2"/>
      <c r="CK61" s="252"/>
      <c r="CL61" s="252"/>
      <c r="CM61" s="252">
        <v>546.33000000000004</v>
      </c>
      <c r="CN61" s="253"/>
      <c r="CP61" s="5">
        <v>0.08</v>
      </c>
      <c r="CV61" s="266">
        <f t="shared" si="0"/>
        <v>181</v>
      </c>
      <c r="CW61" s="267">
        <f t="shared" si="1"/>
        <v>362</v>
      </c>
      <c r="CX61" s="268">
        <f t="shared" si="2"/>
        <v>904.99</v>
      </c>
      <c r="CY61" s="418">
        <v>184</v>
      </c>
      <c r="CZ61" s="252"/>
      <c r="DA61" s="252"/>
      <c r="DB61" s="252"/>
      <c r="DC61" s="252"/>
      <c r="DD61" s="252"/>
      <c r="DE61" s="252"/>
      <c r="DF61" s="252"/>
      <c r="DG61" s="252">
        <f t="shared" si="6"/>
        <v>0</v>
      </c>
      <c r="DH61" s="252"/>
      <c r="DI61" s="252">
        <v>489.06</v>
      </c>
      <c r="DJ61" s="252"/>
      <c r="DL61" s="252"/>
      <c r="DM61" s="252"/>
      <c r="DQ61" s="6">
        <v>7.2499999999999995E-2</v>
      </c>
      <c r="DR61" s="252">
        <v>39.42</v>
      </c>
      <c r="DS61" s="3">
        <v>546.33000000000004</v>
      </c>
      <c r="DU61" s="241">
        <f>+C61</f>
        <v>55</v>
      </c>
      <c r="DV61" s="2"/>
      <c r="DW61" s="252">
        <v>720</v>
      </c>
      <c r="DZ61" s="252">
        <v>405.18</v>
      </c>
      <c r="EA61" s="264">
        <v>3.9399999999999998E-2</v>
      </c>
      <c r="EB61" s="252">
        <v>0</v>
      </c>
      <c r="EC61" s="253">
        <v>0</v>
      </c>
    </row>
    <row r="62" spans="1:133">
      <c r="A62">
        <v>56</v>
      </c>
      <c r="B62" s="259">
        <v>8.2012</v>
      </c>
      <c r="C62">
        <v>56</v>
      </c>
      <c r="D62" s="168">
        <f t="shared" si="7"/>
        <v>1.0466213594971352E-2</v>
      </c>
      <c r="E62" s="246">
        <v>41122</v>
      </c>
      <c r="F62" s="186">
        <v>1.04</v>
      </c>
      <c r="G62" s="247">
        <v>213530.73</v>
      </c>
      <c r="H62" s="247">
        <v>534.66219999999998</v>
      </c>
      <c r="I62" s="248">
        <v>118.4</v>
      </c>
      <c r="J62" s="258">
        <f t="shared" si="3"/>
        <v>1.0238907849829282E-2</v>
      </c>
      <c r="K62" s="298"/>
      <c r="L62" s="252">
        <v>300</v>
      </c>
      <c r="M62" s="263"/>
      <c r="N62" s="263"/>
      <c r="O62" s="473">
        <v>328.76</v>
      </c>
      <c r="P62" s="474">
        <v>328.76</v>
      </c>
      <c r="Q62" s="474">
        <v>430.86</v>
      </c>
      <c r="R62" s="475">
        <v>0.09</v>
      </c>
      <c r="S62" s="533">
        <f t="shared" si="4"/>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5"/>
        <v>56</v>
      </c>
      <c r="AS62" s="480">
        <v>257.37</v>
      </c>
      <c r="AT62" s="480">
        <v>191.57</v>
      </c>
      <c r="AU62" s="600">
        <v>0.06</v>
      </c>
      <c r="AV62" s="480"/>
      <c r="AW62" s="480"/>
      <c r="AX62" s="480"/>
      <c r="AY62" s="480">
        <v>303.18</v>
      </c>
      <c r="AZ62" s="499" t="s">
        <v>5323</v>
      </c>
      <c r="BA62" s="502">
        <v>23.57</v>
      </c>
      <c r="BB62" s="502">
        <v>31.62</v>
      </c>
      <c r="BC62" s="502"/>
      <c r="BD62" s="510">
        <v>237.16</v>
      </c>
      <c r="BE62" s="510">
        <v>1222.49</v>
      </c>
      <c r="BF62" s="504">
        <v>0.2</v>
      </c>
      <c r="BG62" s="503">
        <v>0.22</v>
      </c>
      <c r="BH62" s="502">
        <v>16.66</v>
      </c>
      <c r="BI62" s="502">
        <v>1414.05</v>
      </c>
      <c r="BJ62" s="502">
        <v>19.170000000000002</v>
      </c>
      <c r="BK62" s="502"/>
      <c r="BL62" s="502"/>
      <c r="BM62" s="510"/>
      <c r="BN62" s="511">
        <v>0.16200000000000001</v>
      </c>
      <c r="BO62" s="511"/>
      <c r="BP62" s="511" t="s">
        <v>5340</v>
      </c>
      <c r="BQ62" s="252"/>
      <c r="BR62" s="252"/>
      <c r="BS62" s="511">
        <v>0.22</v>
      </c>
      <c r="BT62" s="252"/>
      <c r="BU62" s="252"/>
      <c r="BV62" s="524">
        <f>+C62</f>
        <v>56</v>
      </c>
      <c r="BW62" s="489">
        <v>158.63</v>
      </c>
      <c r="BX62" s="254"/>
      <c r="BY62" s="254"/>
      <c r="BZ62" s="254"/>
      <c r="CA62" s="494">
        <v>19.170000000000002</v>
      </c>
      <c r="CB62" s="497">
        <v>0.3</v>
      </c>
      <c r="CC62" s="497"/>
      <c r="CD62" s="494">
        <v>424</v>
      </c>
      <c r="CE62" s="241">
        <f>+C62</f>
        <v>56</v>
      </c>
      <c r="CF62" s="2"/>
      <c r="CG62" s="2">
        <v>490.8</v>
      </c>
      <c r="CH62" s="2"/>
      <c r="CI62" s="2"/>
      <c r="CJ62" s="2"/>
      <c r="CK62" s="252"/>
      <c r="CL62" s="252"/>
      <c r="CM62" s="252">
        <v>546.33000000000004</v>
      </c>
      <c r="CN62" s="253"/>
      <c r="CP62" s="253">
        <v>0.08</v>
      </c>
      <c r="CV62" s="266">
        <f t="shared" si="0"/>
        <v>181</v>
      </c>
      <c r="CW62" s="267">
        <f t="shared" si="1"/>
        <v>362</v>
      </c>
      <c r="CX62" s="268">
        <f t="shared" si="2"/>
        <v>904.99</v>
      </c>
      <c r="CY62" s="418">
        <v>184</v>
      </c>
      <c r="CZ62" s="252"/>
      <c r="DA62" s="252"/>
      <c r="DB62" s="252"/>
      <c r="DC62" s="252"/>
      <c r="DD62" s="252"/>
      <c r="DE62" s="252"/>
      <c r="DF62" s="252"/>
      <c r="DG62" s="252">
        <f t="shared" si="6"/>
        <v>0</v>
      </c>
      <c r="DH62" s="252"/>
      <c r="DI62" s="252">
        <v>489.06</v>
      </c>
      <c r="DJ62" s="252"/>
      <c r="DL62" s="252"/>
      <c r="DM62" s="252"/>
      <c r="DQ62" s="6">
        <v>7.2499999999999995E-2</v>
      </c>
      <c r="DR62" s="252">
        <v>39.42</v>
      </c>
      <c r="DS62" s="3">
        <v>546.33000000000004</v>
      </c>
      <c r="DU62" s="241">
        <f>+C62</f>
        <v>56</v>
      </c>
      <c r="DV62" s="2"/>
      <c r="DW62" s="252">
        <v>720</v>
      </c>
      <c r="DZ62" s="252">
        <v>405.18</v>
      </c>
      <c r="EA62" s="264">
        <v>3.9399999999999998E-2</v>
      </c>
      <c r="EB62" s="252">
        <v>0</v>
      </c>
      <c r="EC62" s="253">
        <v>0</v>
      </c>
    </row>
    <row r="63" spans="1:133">
      <c r="A63">
        <v>57</v>
      </c>
      <c r="B63" s="259">
        <v>9.2012</v>
      </c>
      <c r="C63">
        <v>57</v>
      </c>
      <c r="D63" s="168">
        <f t="shared" si="7"/>
        <v>0</v>
      </c>
      <c r="E63" s="246">
        <v>41153</v>
      </c>
      <c r="F63" s="186">
        <v>0</v>
      </c>
      <c r="G63" s="247">
        <v>213530.73</v>
      </c>
      <c r="H63" s="247">
        <v>534.66219999999998</v>
      </c>
      <c r="I63" s="248">
        <v>118.4</v>
      </c>
      <c r="J63" s="258">
        <f t="shared" si="3"/>
        <v>0</v>
      </c>
      <c r="K63" s="298"/>
      <c r="L63" s="252">
        <v>300</v>
      </c>
      <c r="M63" s="263"/>
      <c r="N63" s="263"/>
      <c r="O63" s="473">
        <v>328.76</v>
      </c>
      <c r="P63" s="474">
        <v>328.76</v>
      </c>
      <c r="Q63" s="474">
        <v>430.86</v>
      </c>
      <c r="R63" s="475">
        <v>0.09</v>
      </c>
      <c r="S63" s="533">
        <f t="shared" si="4"/>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5"/>
        <v>57</v>
      </c>
      <c r="AS63" s="480">
        <v>257.37</v>
      </c>
      <c r="AT63" s="480">
        <v>191.57</v>
      </c>
      <c r="AU63" s="600">
        <v>0.06</v>
      </c>
      <c r="AV63" s="480"/>
      <c r="AW63" s="480"/>
      <c r="AX63" s="480"/>
      <c r="AY63" s="480">
        <v>303.18</v>
      </c>
      <c r="AZ63" s="499" t="s">
        <v>5323</v>
      </c>
      <c r="BA63" s="502">
        <v>23.57</v>
      </c>
      <c r="BB63" s="502">
        <v>31.62</v>
      </c>
      <c r="BC63" s="501"/>
      <c r="BD63" s="510">
        <v>237.16</v>
      </c>
      <c r="BE63" s="510">
        <v>1222.49</v>
      </c>
      <c r="BF63" s="504">
        <v>0.2</v>
      </c>
      <c r="BG63" s="503">
        <v>0.22</v>
      </c>
      <c r="BH63" s="502">
        <v>16.66</v>
      </c>
      <c r="BI63" s="502">
        <v>1414.05</v>
      </c>
      <c r="BJ63" s="502">
        <v>19.170000000000002</v>
      </c>
      <c r="BK63" s="502"/>
      <c r="BL63" s="502"/>
      <c r="BM63" s="510"/>
      <c r="BN63" s="511">
        <v>0.16200000000000001</v>
      </c>
      <c r="BO63" s="511"/>
      <c r="BP63" s="511" t="s">
        <v>5340</v>
      </c>
      <c r="BQ63" s="252"/>
      <c r="BR63" s="252"/>
      <c r="BS63" s="511">
        <v>0.22</v>
      </c>
      <c r="BT63" s="252"/>
      <c r="BU63" s="252"/>
      <c r="BV63" s="524">
        <f>+C63</f>
        <v>57</v>
      </c>
      <c r="BW63" s="489">
        <v>158.63</v>
      </c>
      <c r="BX63" s="254"/>
      <c r="BY63" s="254"/>
      <c r="BZ63" s="254"/>
      <c r="CA63" s="494">
        <v>19.170000000000002</v>
      </c>
      <c r="CB63" s="497">
        <v>0.3</v>
      </c>
      <c r="CC63" s="497"/>
      <c r="CD63" s="494">
        <v>424</v>
      </c>
      <c r="CE63" s="241">
        <f>+C63</f>
        <v>57</v>
      </c>
      <c r="CF63" s="2"/>
      <c r="CG63" s="2">
        <v>490.8</v>
      </c>
      <c r="CH63" s="2"/>
      <c r="CI63" s="2"/>
      <c r="CJ63" s="2"/>
      <c r="CK63" s="252"/>
      <c r="CL63" s="252"/>
      <c r="CM63" s="252">
        <v>546.33000000000004</v>
      </c>
      <c r="CN63" s="253"/>
      <c r="CP63" s="5">
        <v>0.08</v>
      </c>
      <c r="CV63" s="266">
        <f t="shared" si="0"/>
        <v>181</v>
      </c>
      <c r="CW63" s="267">
        <f t="shared" si="1"/>
        <v>362</v>
      </c>
      <c r="CX63" s="268">
        <f t="shared" si="2"/>
        <v>904.99</v>
      </c>
      <c r="CY63" s="418">
        <v>184</v>
      </c>
      <c r="CZ63" s="252"/>
      <c r="DA63" s="252"/>
      <c r="DB63" s="252"/>
      <c r="DC63" s="252"/>
      <c r="DD63" s="252"/>
      <c r="DE63" s="252"/>
      <c r="DF63" s="252"/>
      <c r="DG63" s="252">
        <f t="shared" si="6"/>
        <v>0</v>
      </c>
      <c r="DH63" s="252"/>
      <c r="DI63" s="252">
        <v>489.06</v>
      </c>
      <c r="DJ63" s="252"/>
      <c r="DL63" s="252"/>
      <c r="DM63" s="252"/>
      <c r="DQ63" s="6">
        <v>7.2499999999999995E-2</v>
      </c>
      <c r="DR63" s="252">
        <v>39.42</v>
      </c>
      <c r="DS63" s="3">
        <v>546.33000000000004</v>
      </c>
      <c r="DU63" s="241">
        <f>+C63</f>
        <v>57</v>
      </c>
      <c r="DV63" s="2"/>
      <c r="DW63" s="252">
        <v>720</v>
      </c>
      <c r="DZ63" s="252">
        <v>405.18</v>
      </c>
      <c r="EA63" s="264">
        <v>3.9399999999999998E-2</v>
      </c>
      <c r="EB63" s="252">
        <v>0</v>
      </c>
      <c r="EC63" s="253">
        <v>0</v>
      </c>
    </row>
    <row r="64" spans="1:133">
      <c r="A64">
        <v>58</v>
      </c>
      <c r="B64" s="259">
        <v>10.2012</v>
      </c>
      <c r="C64">
        <v>58</v>
      </c>
      <c r="D64" s="168">
        <f t="shared" si="7"/>
        <v>-1.8832418172316512E-3</v>
      </c>
      <c r="E64" s="246">
        <v>41183</v>
      </c>
      <c r="F64" s="186">
        <v>-0.19</v>
      </c>
      <c r="G64" s="247">
        <v>213128.6</v>
      </c>
      <c r="H64" s="247">
        <v>533.65530000000001</v>
      </c>
      <c r="I64" s="248">
        <v>118.2</v>
      </c>
      <c r="J64" s="258">
        <f t="shared" si="3"/>
        <v>-1.6891891891892552E-3</v>
      </c>
      <c r="K64" s="298"/>
      <c r="L64" s="252">
        <v>300</v>
      </c>
      <c r="M64" s="263"/>
      <c r="N64" s="263"/>
      <c r="O64" s="473">
        <v>328.76</v>
      </c>
      <c r="P64" s="474">
        <v>328.76</v>
      </c>
      <c r="Q64" s="474">
        <v>430.86</v>
      </c>
      <c r="R64" s="475">
        <v>0.09</v>
      </c>
      <c r="S64" s="533">
        <f t="shared" si="4"/>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5"/>
        <v>58</v>
      </c>
      <c r="AS64" s="480">
        <v>257.37</v>
      </c>
      <c r="AT64" s="480">
        <v>191.57</v>
      </c>
      <c r="AU64" s="600">
        <v>0.06</v>
      </c>
      <c r="AV64" s="480"/>
      <c r="AW64" s="480"/>
      <c r="AX64" s="480"/>
      <c r="AY64" s="480">
        <v>303.18</v>
      </c>
      <c r="AZ64" s="499" t="s">
        <v>5323</v>
      </c>
      <c r="BA64" s="502">
        <v>23.57</v>
      </c>
      <c r="BB64" s="502">
        <v>31.62</v>
      </c>
      <c r="BC64" s="502"/>
      <c r="BD64" s="510">
        <v>237.16</v>
      </c>
      <c r="BE64" s="510">
        <v>1222.49</v>
      </c>
      <c r="BF64" s="504">
        <v>0.2</v>
      </c>
      <c r="BG64" s="503">
        <v>0.22</v>
      </c>
      <c r="BH64" s="502">
        <v>16.66</v>
      </c>
      <c r="BI64" s="502">
        <v>1414.05</v>
      </c>
      <c r="BJ64" s="502">
        <v>19.170000000000002</v>
      </c>
      <c r="BK64" s="502"/>
      <c r="BL64" s="502"/>
      <c r="BM64" s="510"/>
      <c r="BN64" s="511">
        <v>0.16200000000000001</v>
      </c>
      <c r="BO64" s="511"/>
      <c r="BP64" s="511" t="s">
        <v>5340</v>
      </c>
      <c r="BQ64" s="252"/>
      <c r="BR64" s="252"/>
      <c r="BS64" s="511">
        <v>0.22</v>
      </c>
      <c r="BT64" s="252"/>
      <c r="BU64" s="252"/>
      <c r="BV64" s="524">
        <f>+C64</f>
        <v>58</v>
      </c>
      <c r="BW64" s="489">
        <v>158.63</v>
      </c>
      <c r="BX64" s="254"/>
      <c r="BY64" s="254"/>
      <c r="BZ64" s="254"/>
      <c r="CA64" s="494">
        <v>19.170000000000002</v>
      </c>
      <c r="CB64" s="497">
        <v>0.3</v>
      </c>
      <c r="CC64" s="497"/>
      <c r="CD64" s="494">
        <v>424</v>
      </c>
      <c r="CE64" s="241">
        <f>+C64</f>
        <v>58</v>
      </c>
      <c r="CF64" s="2"/>
      <c r="CG64" s="2">
        <v>490.8</v>
      </c>
      <c r="CH64" s="2"/>
      <c r="CI64" s="2"/>
      <c r="CJ64" s="2"/>
      <c r="CK64" s="252"/>
      <c r="CL64" s="252"/>
      <c r="CM64" s="252">
        <v>546.33000000000004</v>
      </c>
      <c r="CN64" s="253"/>
      <c r="CP64" s="253">
        <v>0.08</v>
      </c>
      <c r="CV64" s="266">
        <f t="shared" si="0"/>
        <v>181</v>
      </c>
      <c r="CW64" s="267">
        <f t="shared" si="1"/>
        <v>362</v>
      </c>
      <c r="CX64" s="268">
        <f t="shared" si="2"/>
        <v>904.99</v>
      </c>
      <c r="CY64" s="418">
        <v>184</v>
      </c>
      <c r="CZ64" s="252"/>
      <c r="DA64" s="252"/>
      <c r="DB64" s="252"/>
      <c r="DC64" s="252"/>
      <c r="DD64" s="252"/>
      <c r="DE64" s="252"/>
      <c r="DF64" s="252"/>
      <c r="DG64" s="252">
        <f t="shared" si="6"/>
        <v>0</v>
      </c>
      <c r="DH64" s="252"/>
      <c r="DI64" s="252">
        <v>489.06</v>
      </c>
      <c r="DJ64" s="252"/>
      <c r="DL64" s="252"/>
      <c r="DM64" s="252"/>
      <c r="DQ64" s="6">
        <v>7.2499999999999995E-2</v>
      </c>
      <c r="DR64" s="252">
        <v>39.42</v>
      </c>
      <c r="DS64" s="3">
        <v>546.33000000000004</v>
      </c>
      <c r="DU64" s="241">
        <f>+C64</f>
        <v>58</v>
      </c>
      <c r="DV64" s="2"/>
      <c r="DW64" s="252">
        <v>720</v>
      </c>
      <c r="DZ64" s="252">
        <v>405.18</v>
      </c>
      <c r="EA64" s="264">
        <v>3.9399999999999998E-2</v>
      </c>
      <c r="EB64" s="252">
        <v>0</v>
      </c>
      <c r="EC64" s="253">
        <v>0</v>
      </c>
    </row>
    <row r="65" spans="1:133">
      <c r="A65">
        <v>59</v>
      </c>
      <c r="B65" s="259">
        <v>11.2012</v>
      </c>
      <c r="C65">
        <v>59</v>
      </c>
      <c r="D65" s="168">
        <f t="shared" si="7"/>
        <v>-4.7169643116878879E-3</v>
      </c>
      <c r="E65" s="246">
        <v>41214</v>
      </c>
      <c r="F65" s="186">
        <v>-0.48</v>
      </c>
      <c r="G65" s="247">
        <v>212123.28</v>
      </c>
      <c r="H65" s="247">
        <v>531.13810000000001</v>
      </c>
      <c r="I65" s="248">
        <v>117.6</v>
      </c>
      <c r="J65" s="258">
        <f t="shared" si="3"/>
        <v>-5.0761421319798217E-3</v>
      </c>
      <c r="K65" s="298"/>
      <c r="L65" s="252">
        <v>300</v>
      </c>
      <c r="M65" s="263"/>
      <c r="N65" s="263"/>
      <c r="O65" s="473">
        <v>328.76</v>
      </c>
      <c r="P65" s="474">
        <v>328.76</v>
      </c>
      <c r="Q65" s="474">
        <v>430.86</v>
      </c>
      <c r="R65" s="475">
        <v>0.09</v>
      </c>
      <c r="S65" s="533">
        <f t="shared" si="4"/>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5"/>
        <v>59</v>
      </c>
      <c r="AS65" s="480">
        <v>257.37</v>
      </c>
      <c r="AT65" s="480">
        <v>191.57</v>
      </c>
      <c r="AU65" s="600">
        <v>0.06</v>
      </c>
      <c r="AV65" s="480"/>
      <c r="AW65" s="480"/>
      <c r="AX65" s="480"/>
      <c r="AY65" s="480">
        <v>303.18</v>
      </c>
      <c r="AZ65" s="499" t="s">
        <v>5323</v>
      </c>
      <c r="BA65" s="502">
        <v>23.57</v>
      </c>
      <c r="BB65" s="502">
        <v>31.62</v>
      </c>
      <c r="BC65" s="501"/>
      <c r="BD65" s="510">
        <v>237.16</v>
      </c>
      <c r="BE65" s="510">
        <v>1222.49</v>
      </c>
      <c r="BF65" s="504">
        <v>0.2</v>
      </c>
      <c r="BG65" s="503">
        <v>0.22</v>
      </c>
      <c r="BH65" s="502">
        <v>16.66</v>
      </c>
      <c r="BI65" s="502">
        <v>1414.05</v>
      </c>
      <c r="BJ65" s="502">
        <v>19.170000000000002</v>
      </c>
      <c r="BK65" s="502"/>
      <c r="BL65" s="502"/>
      <c r="BM65" s="510"/>
      <c r="BN65" s="511">
        <v>0.16200000000000001</v>
      </c>
      <c r="BO65" s="511"/>
      <c r="BP65" s="511" t="s">
        <v>5340</v>
      </c>
      <c r="BQ65" s="252"/>
      <c r="BR65" s="252"/>
      <c r="BS65" s="511">
        <v>0.22</v>
      </c>
      <c r="BT65" s="252"/>
      <c r="BU65" s="252"/>
      <c r="BV65" s="524">
        <f>+C65</f>
        <v>59</v>
      </c>
      <c r="BW65" s="489">
        <v>158.63</v>
      </c>
      <c r="BX65" s="254"/>
      <c r="BY65" s="254"/>
      <c r="BZ65" s="254"/>
      <c r="CA65" s="494">
        <v>19.170000000000002</v>
      </c>
      <c r="CB65" s="497">
        <v>0.3</v>
      </c>
      <c r="CC65" s="497"/>
      <c r="CD65" s="494">
        <v>424</v>
      </c>
      <c r="CE65" s="241">
        <f>+C65</f>
        <v>59</v>
      </c>
      <c r="CF65" s="2"/>
      <c r="CG65" s="2">
        <v>490.8</v>
      </c>
      <c r="CH65" s="2"/>
      <c r="CI65" s="2"/>
      <c r="CJ65" s="2"/>
      <c r="CK65" s="252"/>
      <c r="CL65" s="252"/>
      <c r="CM65" s="252">
        <v>546.33000000000004</v>
      </c>
      <c r="CN65" s="253"/>
      <c r="CP65" s="5">
        <v>0.08</v>
      </c>
      <c r="CV65" s="266">
        <f t="shared" si="0"/>
        <v>181</v>
      </c>
      <c r="CW65" s="267">
        <f t="shared" si="1"/>
        <v>362</v>
      </c>
      <c r="CX65" s="268">
        <f t="shared" si="2"/>
        <v>904.99</v>
      </c>
      <c r="CY65" s="418">
        <v>184</v>
      </c>
      <c r="CZ65" s="252"/>
      <c r="DA65" s="252"/>
      <c r="DB65" s="252"/>
      <c r="DC65" s="252"/>
      <c r="DD65" s="252"/>
      <c r="DE65" s="252"/>
      <c r="DF65" s="252"/>
      <c r="DG65" s="252">
        <f t="shared" si="6"/>
        <v>0</v>
      </c>
      <c r="DH65" s="252"/>
      <c r="DI65" s="252">
        <v>489.06</v>
      </c>
      <c r="DJ65" s="252"/>
      <c r="DL65" s="252"/>
      <c r="DM65" s="252"/>
      <c r="DQ65" s="6">
        <v>7.2499999999999995E-2</v>
      </c>
      <c r="DR65" s="252">
        <v>39.42</v>
      </c>
      <c r="DS65" s="3">
        <v>546.33000000000004</v>
      </c>
      <c r="DU65" s="241">
        <f>+C65</f>
        <v>59</v>
      </c>
      <c r="DV65" s="2"/>
      <c r="DW65" s="252">
        <v>720</v>
      </c>
      <c r="DZ65" s="252">
        <v>405.18</v>
      </c>
      <c r="EA65" s="264">
        <v>3.9399999999999998E-2</v>
      </c>
      <c r="EB65" s="252">
        <v>0</v>
      </c>
      <c r="EC65" s="253">
        <v>0</v>
      </c>
    </row>
    <row r="66" spans="1:133">
      <c r="A66">
        <v>60</v>
      </c>
      <c r="B66" s="259">
        <v>12.2012</v>
      </c>
      <c r="C66">
        <v>60</v>
      </c>
      <c r="D66" s="168">
        <f t="shared" si="7"/>
        <v>1.8957372335559608E-3</v>
      </c>
      <c r="E66" s="246">
        <v>41244</v>
      </c>
      <c r="F66" s="186">
        <v>0.18</v>
      </c>
      <c r="G66" s="247">
        <v>212525.41</v>
      </c>
      <c r="H66" s="247">
        <v>532.14499999999998</v>
      </c>
      <c r="I66" s="248">
        <v>117.9</v>
      </c>
      <c r="J66" s="258">
        <f t="shared" si="3"/>
        <v>2.5510204081633514E-3</v>
      </c>
      <c r="K66" s="298"/>
      <c r="L66" s="252">
        <v>300</v>
      </c>
      <c r="M66" s="263"/>
      <c r="N66" s="263"/>
      <c r="O66" s="473">
        <v>328.76</v>
      </c>
      <c r="P66" s="474">
        <v>328.76</v>
      </c>
      <c r="Q66" s="474">
        <v>430.86</v>
      </c>
      <c r="R66" s="475">
        <v>0.09</v>
      </c>
      <c r="S66" s="533">
        <f t="shared" si="4"/>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5"/>
        <v>60</v>
      </c>
      <c r="AS66" s="480">
        <v>257.37</v>
      </c>
      <c r="AT66" s="480">
        <v>191.57</v>
      </c>
      <c r="AU66" s="600">
        <v>0.06</v>
      </c>
      <c r="AV66" s="480"/>
      <c r="AW66" s="480"/>
      <c r="AX66" s="480"/>
      <c r="AY66" s="480">
        <v>303.18</v>
      </c>
      <c r="AZ66" s="499" t="s">
        <v>5323</v>
      </c>
      <c r="BA66" s="502">
        <v>23.57</v>
      </c>
      <c r="BB66" s="502">
        <v>31.62</v>
      </c>
      <c r="BC66" s="502"/>
      <c r="BD66" s="510">
        <v>237.16</v>
      </c>
      <c r="BE66" s="510">
        <v>1222.49</v>
      </c>
      <c r="BF66" s="504">
        <v>0.2</v>
      </c>
      <c r="BG66" s="503">
        <v>0.22</v>
      </c>
      <c r="BH66" s="502">
        <v>16.66</v>
      </c>
      <c r="BI66" s="502">
        <v>1414.05</v>
      </c>
      <c r="BJ66" s="502">
        <v>19.170000000000002</v>
      </c>
      <c r="BK66" s="502"/>
      <c r="BL66" s="502"/>
      <c r="BM66" s="510"/>
      <c r="BN66" s="511">
        <v>0.16200000000000001</v>
      </c>
      <c r="BO66" s="511"/>
      <c r="BP66" s="511" t="s">
        <v>5340</v>
      </c>
      <c r="BQ66" s="252"/>
      <c r="BR66" s="252"/>
      <c r="BS66" s="511">
        <v>0.22</v>
      </c>
      <c r="BT66" s="252"/>
      <c r="BU66" s="252"/>
      <c r="BV66" s="524">
        <f>+C66</f>
        <v>60</v>
      </c>
      <c r="BW66" s="489">
        <v>158.63</v>
      </c>
      <c r="BX66" s="254"/>
      <c r="BY66" s="254"/>
      <c r="BZ66" s="254"/>
      <c r="CA66" s="494">
        <v>19.170000000000002</v>
      </c>
      <c r="CB66" s="497">
        <v>0.3</v>
      </c>
      <c r="CC66" s="497"/>
      <c r="CD66" s="494">
        <v>424</v>
      </c>
      <c r="CE66" s="241">
        <f>+C66</f>
        <v>60</v>
      </c>
      <c r="CF66" s="2"/>
      <c r="CG66" s="2">
        <v>490.8</v>
      </c>
      <c r="CH66" s="2"/>
      <c r="CI66" s="2"/>
      <c r="CJ66" s="2"/>
      <c r="CK66" s="252"/>
      <c r="CL66" s="252"/>
      <c r="CM66" s="252">
        <v>546.33000000000004</v>
      </c>
      <c r="CN66" s="253"/>
      <c r="CP66" s="253">
        <v>0.08</v>
      </c>
      <c r="CV66" s="266">
        <f t="shared" si="0"/>
        <v>181</v>
      </c>
      <c r="CW66" s="267">
        <f t="shared" si="1"/>
        <v>362</v>
      </c>
      <c r="CX66" s="268">
        <f t="shared" si="2"/>
        <v>904.99</v>
      </c>
      <c r="CY66" s="418">
        <v>184</v>
      </c>
      <c r="CZ66" s="252"/>
      <c r="DA66" s="252"/>
      <c r="DB66" s="252"/>
      <c r="DC66" s="252"/>
      <c r="DD66" s="252"/>
      <c r="DE66" s="252"/>
      <c r="DF66" s="252"/>
      <c r="DG66" s="252">
        <f t="shared" si="6"/>
        <v>0</v>
      </c>
      <c r="DH66" s="252"/>
      <c r="DI66" s="252">
        <v>489.06</v>
      </c>
      <c r="DJ66" s="252"/>
      <c r="DL66" s="252"/>
      <c r="DM66" s="252"/>
      <c r="DQ66" s="6">
        <v>7.2499999999999995E-2</v>
      </c>
      <c r="DR66" s="252">
        <v>39.42</v>
      </c>
      <c r="DS66" s="3">
        <v>546.33000000000004</v>
      </c>
      <c r="DU66" s="241">
        <f>+C66</f>
        <v>60</v>
      </c>
      <c r="DV66" s="2"/>
      <c r="DW66" s="252">
        <v>720</v>
      </c>
      <c r="DZ66" s="252">
        <v>405.18</v>
      </c>
      <c r="EA66" s="264">
        <v>3.9399999999999998E-2</v>
      </c>
      <c r="EB66" s="252">
        <v>0</v>
      </c>
      <c r="EC66" s="253">
        <v>0</v>
      </c>
    </row>
    <row r="67" spans="1:133">
      <c r="A67">
        <v>61</v>
      </c>
      <c r="B67" s="259">
        <v>1.2013</v>
      </c>
      <c r="C67">
        <v>61</v>
      </c>
      <c r="D67" s="168">
        <f t="shared" si="7"/>
        <v>-1.7445913879191588E-3</v>
      </c>
      <c r="E67" s="246">
        <v>41275</v>
      </c>
      <c r="F67" s="186">
        <v>-0.18</v>
      </c>
      <c r="G67" s="247">
        <v>212154.64</v>
      </c>
      <c r="H67" s="247">
        <v>531.21659999999997</v>
      </c>
      <c r="I67" s="248">
        <v>117.7</v>
      </c>
      <c r="J67" s="258">
        <f t="shared" si="3"/>
        <v>-1.6963528413910245E-3</v>
      </c>
      <c r="K67" s="298">
        <v>1.6299999999999999E-2</v>
      </c>
      <c r="L67" s="252">
        <v>300</v>
      </c>
      <c r="M67" s="263"/>
      <c r="N67" s="263"/>
      <c r="O67" s="473">
        <v>328.76</v>
      </c>
      <c r="P67" s="474">
        <v>328.76</v>
      </c>
      <c r="Q67" s="474">
        <v>430.86</v>
      </c>
      <c r="R67" s="475">
        <v>0.09</v>
      </c>
      <c r="S67" s="533">
        <f t="shared" si="4"/>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5"/>
        <v>61</v>
      </c>
      <c r="AS67" s="480">
        <v>257.37</v>
      </c>
      <c r="AT67" s="480">
        <v>191.57</v>
      </c>
      <c r="AU67" s="600">
        <v>0.06</v>
      </c>
      <c r="AV67" s="480"/>
      <c r="AW67" s="480"/>
      <c r="AX67" s="480"/>
      <c r="AY67" s="480">
        <v>303.18</v>
      </c>
      <c r="AZ67" s="499" t="s">
        <v>5323</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5340</v>
      </c>
      <c r="BQ67" s="252"/>
      <c r="BR67" s="252"/>
      <c r="BS67" s="511">
        <v>0.22</v>
      </c>
      <c r="BT67" s="252"/>
      <c r="BU67" s="252"/>
      <c r="BV67" s="524">
        <f>+C67</f>
        <v>61</v>
      </c>
      <c r="BW67" s="489">
        <v>158.63</v>
      </c>
      <c r="BX67" s="254"/>
      <c r="BY67" s="254"/>
      <c r="BZ67" s="254"/>
      <c r="CA67" s="494">
        <v>19.170000000000002</v>
      </c>
      <c r="CB67" s="497">
        <v>0.3</v>
      </c>
      <c r="CC67" s="497"/>
      <c r="CD67" s="494">
        <v>424</v>
      </c>
      <c r="CE67" s="241">
        <f>+C67</f>
        <v>61</v>
      </c>
      <c r="CF67" s="2"/>
      <c r="CG67" s="2">
        <v>490.8</v>
      </c>
      <c r="CH67" s="2"/>
      <c r="CI67" s="2"/>
      <c r="CJ67" s="2"/>
      <c r="CK67" s="252"/>
      <c r="CL67" s="252"/>
      <c r="CM67" s="252">
        <v>546.33000000000004</v>
      </c>
      <c r="CN67" s="253"/>
      <c r="CP67" s="5">
        <v>0.08</v>
      </c>
      <c r="CV67" s="266">
        <f t="shared" si="0"/>
        <v>181</v>
      </c>
      <c r="CW67" s="267">
        <f t="shared" si="1"/>
        <v>362</v>
      </c>
      <c r="CX67" s="268">
        <f t="shared" si="2"/>
        <v>904.99</v>
      </c>
      <c r="CY67" s="418">
        <v>184</v>
      </c>
      <c r="CZ67" s="252"/>
      <c r="DA67" s="252"/>
      <c r="DB67" s="252"/>
      <c r="DC67" s="252"/>
      <c r="DD67" s="252"/>
      <c r="DE67" s="252"/>
      <c r="DF67" s="252"/>
      <c r="DG67" s="252">
        <f t="shared" si="6"/>
        <v>0</v>
      </c>
      <c r="DH67" s="252"/>
      <c r="DI67" s="252">
        <v>489.06</v>
      </c>
      <c r="DJ67" s="252"/>
      <c r="DL67" s="252"/>
      <c r="DM67" s="252"/>
      <c r="DQ67" s="6">
        <v>7.2499999999999995E-2</v>
      </c>
      <c r="DR67" s="252">
        <v>39.42</v>
      </c>
      <c r="DS67" s="3">
        <v>546.33000000000004</v>
      </c>
      <c r="DU67" s="241">
        <f>+C67</f>
        <v>61</v>
      </c>
      <c r="DV67" s="2"/>
      <c r="DW67" s="252">
        <v>720</v>
      </c>
      <c r="DZ67" s="252">
        <v>405.18</v>
      </c>
      <c r="EA67" s="264">
        <v>3.9399999999999998E-2</v>
      </c>
      <c r="EB67" s="252">
        <v>0</v>
      </c>
      <c r="EC67" s="253">
        <v>0</v>
      </c>
    </row>
    <row r="68" spans="1:133">
      <c r="A68">
        <v>62</v>
      </c>
      <c r="B68" s="259">
        <v>2.2012999999999998</v>
      </c>
      <c r="C68">
        <v>62</v>
      </c>
      <c r="D68" s="168">
        <f t="shared" si="7"/>
        <v>0</v>
      </c>
      <c r="E68" s="246">
        <v>41306</v>
      </c>
      <c r="F68" s="186">
        <v>0</v>
      </c>
      <c r="G68" s="247">
        <v>212154.64</v>
      </c>
      <c r="H68" s="247">
        <v>531.21659999999997</v>
      </c>
      <c r="I68" s="248">
        <v>117.7</v>
      </c>
      <c r="J68" s="258">
        <f t="shared" si="3"/>
        <v>0</v>
      </c>
      <c r="K68" s="298"/>
      <c r="L68" s="252">
        <v>300</v>
      </c>
      <c r="M68" s="263"/>
      <c r="N68" s="263"/>
      <c r="O68" s="473">
        <v>328.76</v>
      </c>
      <c r="P68" s="474">
        <v>328.76</v>
      </c>
      <c r="Q68" s="474">
        <v>430.86</v>
      </c>
      <c r="R68" s="475">
        <v>0.09</v>
      </c>
      <c r="S68" s="533">
        <f t="shared" si="4"/>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5"/>
        <v>62</v>
      </c>
      <c r="AS68" s="480">
        <v>257.37</v>
      </c>
      <c r="AT68" s="480">
        <v>191.57</v>
      </c>
      <c r="AU68" s="600">
        <v>0.06</v>
      </c>
      <c r="AV68" s="480"/>
      <c r="AW68" s="480"/>
      <c r="AX68" s="480"/>
      <c r="AY68" s="480">
        <v>303.18</v>
      </c>
      <c r="AZ68" s="499" t="s">
        <v>5323</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5340</v>
      </c>
      <c r="BQ68" s="252"/>
      <c r="BR68" s="252"/>
      <c r="BS68" s="511">
        <v>0.22</v>
      </c>
      <c r="BT68" s="252"/>
      <c r="BU68" s="252"/>
      <c r="BV68" s="524">
        <f>+C68</f>
        <v>62</v>
      </c>
      <c r="BW68" s="489">
        <v>158.63</v>
      </c>
      <c r="BX68" s="254"/>
      <c r="BY68" s="254"/>
      <c r="BZ68" s="254"/>
      <c r="CA68" s="494">
        <v>19.170000000000002</v>
      </c>
      <c r="CB68" s="497">
        <v>0.3</v>
      </c>
      <c r="CC68" s="497"/>
      <c r="CD68" s="494">
        <v>424</v>
      </c>
      <c r="CE68" s="241">
        <f>+C68</f>
        <v>62</v>
      </c>
      <c r="CF68" s="2"/>
      <c r="CG68" s="2">
        <v>490.8</v>
      </c>
      <c r="CH68" s="2"/>
      <c r="CI68" s="2"/>
      <c r="CJ68" s="2"/>
      <c r="CK68" s="252"/>
      <c r="CL68" s="252"/>
      <c r="CM68" s="252">
        <v>546.33000000000004</v>
      </c>
      <c r="CN68" s="253"/>
      <c r="CP68" s="253">
        <v>0.08</v>
      </c>
      <c r="CV68" s="266">
        <f t="shared" si="0"/>
        <v>181</v>
      </c>
      <c r="CW68" s="267">
        <f t="shared" si="1"/>
        <v>362</v>
      </c>
      <c r="CX68" s="268">
        <f t="shared" si="2"/>
        <v>904.99</v>
      </c>
      <c r="CY68" s="418">
        <v>184</v>
      </c>
      <c r="CZ68" s="252"/>
      <c r="DA68" s="252"/>
      <c r="DB68" s="252"/>
      <c r="DC68" s="252"/>
      <c r="DD68" s="252"/>
      <c r="DE68" s="252"/>
      <c r="DF68" s="252"/>
      <c r="DG68" s="252">
        <f t="shared" si="6"/>
        <v>0</v>
      </c>
      <c r="DH68" s="252"/>
      <c r="DI68" s="252">
        <v>489.06</v>
      </c>
      <c r="DJ68" s="252"/>
      <c r="DL68" s="252"/>
      <c r="DM68" s="252"/>
      <c r="DQ68" s="6">
        <v>7.2499999999999995E-2</v>
      </c>
      <c r="DR68" s="252">
        <v>39.42</v>
      </c>
      <c r="DS68" s="3">
        <v>546.33000000000004</v>
      </c>
      <c r="DU68" s="241">
        <f>+C68</f>
        <v>62</v>
      </c>
      <c r="DV68" s="2"/>
      <c r="DW68" s="252">
        <v>720</v>
      </c>
      <c r="DZ68" s="252">
        <v>405.18</v>
      </c>
      <c r="EA68" s="264">
        <v>3.9399999999999998E-2</v>
      </c>
      <c r="EB68" s="252">
        <v>0</v>
      </c>
      <c r="EC68" s="253">
        <v>0</v>
      </c>
    </row>
    <row r="69" spans="1:133">
      <c r="A69">
        <v>63</v>
      </c>
      <c r="B69" s="259">
        <v>3.2012999999999998</v>
      </c>
      <c r="C69">
        <v>63</v>
      </c>
      <c r="D69" s="168">
        <f t="shared" si="7"/>
        <v>1.9940171942502971E-3</v>
      </c>
      <c r="E69" s="246">
        <v>41334</v>
      </c>
      <c r="F69" s="186">
        <v>0.19</v>
      </c>
      <c r="G69" s="247">
        <v>212577.68</v>
      </c>
      <c r="H69" s="247">
        <v>532.27589999999998</v>
      </c>
      <c r="I69" s="248">
        <v>117.9</v>
      </c>
      <c r="J69" s="258">
        <f t="shared" si="3"/>
        <v>1.6992353440952179E-3</v>
      </c>
      <c r="K69" s="298"/>
      <c r="L69" s="252">
        <v>300</v>
      </c>
      <c r="M69" s="263"/>
      <c r="N69" s="263"/>
      <c r="O69" s="473">
        <v>328.76</v>
      </c>
      <c r="P69" s="474">
        <v>328.76</v>
      </c>
      <c r="Q69" s="474">
        <v>430.86</v>
      </c>
      <c r="R69" s="475">
        <v>0.09</v>
      </c>
      <c r="S69" s="533">
        <f t="shared" si="4"/>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5"/>
        <v>63</v>
      </c>
      <c r="AS69" s="480">
        <v>257.37</v>
      </c>
      <c r="AT69" s="480">
        <v>191.57</v>
      </c>
      <c r="AU69" s="600">
        <v>0.06</v>
      </c>
      <c r="AV69" s="480"/>
      <c r="AW69" s="480"/>
      <c r="AX69" s="480"/>
      <c r="AY69" s="480">
        <v>303.18</v>
      </c>
      <c r="AZ69" s="499" t="s">
        <v>5323</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5340</v>
      </c>
      <c r="BQ69" s="252"/>
      <c r="BR69" s="252"/>
      <c r="BS69" s="511">
        <v>0.22</v>
      </c>
      <c r="BT69" s="252"/>
      <c r="BU69" s="252"/>
      <c r="BV69" s="524">
        <f>+C69</f>
        <v>63</v>
      </c>
      <c r="BW69" s="489">
        <v>158.63</v>
      </c>
      <c r="BX69" s="254"/>
      <c r="BY69" s="254"/>
      <c r="BZ69" s="254"/>
      <c r="CA69" s="494">
        <v>19.170000000000002</v>
      </c>
      <c r="CB69" s="497">
        <v>0.3</v>
      </c>
      <c r="CC69" s="497"/>
      <c r="CD69" s="494">
        <v>424</v>
      </c>
      <c r="CE69" s="241">
        <f>+C69</f>
        <v>63</v>
      </c>
      <c r="CF69" s="2"/>
      <c r="CG69" s="2">
        <v>490.8</v>
      </c>
      <c r="CH69" s="2"/>
      <c r="CI69" s="2"/>
      <c r="CJ69" s="2"/>
      <c r="CK69" s="252"/>
      <c r="CL69" s="252"/>
      <c r="CM69" s="252">
        <v>546.33000000000004</v>
      </c>
      <c r="CN69" s="253"/>
      <c r="CP69" s="5">
        <v>0.08</v>
      </c>
      <c r="CV69" s="266">
        <f t="shared" si="0"/>
        <v>181</v>
      </c>
      <c r="CW69" s="267">
        <f t="shared" si="1"/>
        <v>362</v>
      </c>
      <c r="CX69" s="268">
        <f t="shared" si="2"/>
        <v>904.99</v>
      </c>
      <c r="CY69" s="418">
        <v>184</v>
      </c>
      <c r="CZ69" s="252"/>
      <c r="DA69" s="252"/>
      <c r="DB69" s="252"/>
      <c r="DC69" s="252"/>
      <c r="DD69" s="252"/>
      <c r="DE69" s="252"/>
      <c r="DF69" s="252"/>
      <c r="DG69" s="252">
        <f t="shared" si="6"/>
        <v>0</v>
      </c>
      <c r="DH69" s="252"/>
      <c r="DI69" s="252">
        <v>489.06</v>
      </c>
      <c r="DJ69" s="252"/>
      <c r="DL69" s="252"/>
      <c r="DM69" s="252"/>
      <c r="DQ69" s="6">
        <v>7.2499999999999995E-2</v>
      </c>
      <c r="DR69" s="252">
        <v>39.42</v>
      </c>
      <c r="DS69" s="3">
        <v>546.33000000000004</v>
      </c>
      <c r="DU69" s="241">
        <f>+C69</f>
        <v>63</v>
      </c>
      <c r="DV69" s="2"/>
      <c r="DW69" s="252">
        <v>720</v>
      </c>
      <c r="DZ69" s="252">
        <v>405.18</v>
      </c>
      <c r="EA69" s="264">
        <v>3.9399999999999998E-2</v>
      </c>
      <c r="EB69" s="252">
        <v>0</v>
      </c>
      <c r="EC69" s="253">
        <v>0</v>
      </c>
    </row>
    <row r="70" spans="1:133">
      <c r="A70">
        <v>64</v>
      </c>
      <c r="B70" s="259">
        <v>4.2012999999999998</v>
      </c>
      <c r="C70">
        <v>64</v>
      </c>
      <c r="D70" s="168">
        <f t="shared" si="7"/>
        <v>3.9800980046447165E-3</v>
      </c>
      <c r="E70" s="246">
        <v>41365</v>
      </c>
      <c r="F70" s="186">
        <v>0.39</v>
      </c>
      <c r="G70" s="247">
        <v>213423.76</v>
      </c>
      <c r="H70" s="247">
        <v>534.39440000000002</v>
      </c>
      <c r="I70" s="248">
        <v>118.4</v>
      </c>
      <c r="J70" s="258">
        <f t="shared" si="3"/>
        <v>4.2408821034776167E-3</v>
      </c>
      <c r="K70" s="298"/>
      <c r="L70" s="252">
        <v>300</v>
      </c>
      <c r="M70" s="263"/>
      <c r="N70" s="263"/>
      <c r="O70" s="473">
        <v>328.76</v>
      </c>
      <c r="P70" s="474">
        <v>328.76</v>
      </c>
      <c r="Q70" s="474">
        <v>430.86</v>
      </c>
      <c r="R70" s="475">
        <v>0.09</v>
      </c>
      <c r="S70" s="533">
        <f t="shared" si="4"/>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5"/>
        <v>64</v>
      </c>
      <c r="AS70" s="480">
        <v>257.37</v>
      </c>
      <c r="AT70" s="480">
        <v>191.57</v>
      </c>
      <c r="AU70" s="600">
        <v>0.06</v>
      </c>
      <c r="AV70" s="480"/>
      <c r="AW70" s="480"/>
      <c r="AX70" s="480"/>
      <c r="AY70" s="480">
        <v>303.18</v>
      </c>
      <c r="AZ70" s="499" t="s">
        <v>5323</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5340</v>
      </c>
      <c r="BQ70" s="252"/>
      <c r="BR70" s="252"/>
      <c r="BS70" s="511">
        <v>0.22</v>
      </c>
      <c r="BT70" s="252"/>
      <c r="BU70" s="252"/>
      <c r="BV70" s="524">
        <f>+C70</f>
        <v>64</v>
      </c>
      <c r="BW70" s="489">
        <v>158.63</v>
      </c>
      <c r="BX70" s="254"/>
      <c r="BY70" s="254"/>
      <c r="BZ70" s="254"/>
      <c r="CA70" s="494">
        <v>19.170000000000002</v>
      </c>
      <c r="CB70" s="497">
        <v>0.3</v>
      </c>
      <c r="CC70" s="497"/>
      <c r="CD70" s="494">
        <v>424</v>
      </c>
      <c r="CE70" s="241">
        <f>+C70</f>
        <v>64</v>
      </c>
      <c r="CF70" s="2"/>
      <c r="CG70" s="2">
        <v>490.8</v>
      </c>
      <c r="CH70" s="2"/>
      <c r="CI70" s="2"/>
      <c r="CJ70" s="2"/>
      <c r="CK70" s="252"/>
      <c r="CL70" s="252"/>
      <c r="CM70" s="252">
        <v>546.33000000000004</v>
      </c>
      <c r="CN70" s="253"/>
      <c r="CP70" s="253">
        <v>0.08</v>
      </c>
      <c r="CV70" s="266">
        <f t="shared" ref="CV70:CV133" si="8">+$CV$3</f>
        <v>181</v>
      </c>
      <c r="CW70" s="267">
        <f t="shared" ref="CW70:CW133" si="9">+$CW$3</f>
        <v>362</v>
      </c>
      <c r="CX70" s="268">
        <f t="shared" ref="CX70:CX133" si="10">+$CX$3</f>
        <v>904.99</v>
      </c>
      <c r="CY70" s="418">
        <v>184</v>
      </c>
      <c r="CZ70" s="252"/>
      <c r="DA70" s="252"/>
      <c r="DB70" s="252"/>
      <c r="DC70" s="252"/>
      <c r="DD70" s="252"/>
      <c r="DE70" s="252"/>
      <c r="DF70" s="252"/>
      <c r="DG70" s="252">
        <f t="shared" si="6"/>
        <v>0</v>
      </c>
      <c r="DH70" s="252"/>
      <c r="DI70" s="252">
        <v>489.06</v>
      </c>
      <c r="DJ70" s="252"/>
      <c r="DL70" s="252"/>
      <c r="DM70" s="252"/>
      <c r="DQ70" s="6">
        <v>7.2499999999999995E-2</v>
      </c>
      <c r="DR70" s="252">
        <v>39.42</v>
      </c>
      <c r="DS70" s="3">
        <v>546.33000000000004</v>
      </c>
      <c r="DU70" s="241">
        <f>+C70</f>
        <v>64</v>
      </c>
      <c r="DV70" s="2"/>
      <c r="DW70" s="252">
        <v>720</v>
      </c>
      <c r="DZ70" s="252">
        <v>405.18</v>
      </c>
      <c r="EA70" s="264">
        <v>3.9399999999999998E-2</v>
      </c>
      <c r="EB70" s="252">
        <v>0</v>
      </c>
      <c r="EC70" s="253">
        <v>0</v>
      </c>
    </row>
    <row r="71" spans="1:133">
      <c r="A71">
        <v>65</v>
      </c>
      <c r="B71" s="259">
        <v>5.2012999999999998</v>
      </c>
      <c r="C71">
        <v>65</v>
      </c>
      <c r="D71" s="168">
        <f t="shared" si="7"/>
        <v>9.9107990600488804E-4</v>
      </c>
      <c r="E71" s="246">
        <v>41395</v>
      </c>
      <c r="F71" s="186">
        <v>0.09</v>
      </c>
      <c r="G71" s="247">
        <v>213635.28</v>
      </c>
      <c r="H71" s="247">
        <v>534.92399999999998</v>
      </c>
      <c r="I71" s="248">
        <v>118.5</v>
      </c>
      <c r="J71" s="258">
        <f t="shared" ref="J71:J134" si="11">+I71/I70-1</f>
        <v>8.4459459459451658E-4</v>
      </c>
      <c r="K71" s="298"/>
      <c r="L71" s="252">
        <v>300</v>
      </c>
      <c r="M71" s="263"/>
      <c r="N71" s="263"/>
      <c r="O71" s="473">
        <v>328.76</v>
      </c>
      <c r="P71" s="474">
        <v>328.76</v>
      </c>
      <c r="Q71" s="474">
        <v>430.86</v>
      </c>
      <c r="R71" s="475">
        <v>0.09</v>
      </c>
      <c r="S71" s="533">
        <f t="shared" si="4"/>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5"/>
        <v>65</v>
      </c>
      <c r="AS71" s="480">
        <v>257.37</v>
      </c>
      <c r="AT71" s="480">
        <v>191.57</v>
      </c>
      <c r="AU71" s="600">
        <v>0.06</v>
      </c>
      <c r="AV71" s="480"/>
      <c r="AW71" s="480"/>
      <c r="AX71" s="480"/>
      <c r="AY71" s="480">
        <v>303.18</v>
      </c>
      <c r="AZ71" s="499" t="s">
        <v>5323</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5340</v>
      </c>
      <c r="BQ71" s="252"/>
      <c r="BR71" s="252"/>
      <c r="BS71" s="511">
        <v>0.22</v>
      </c>
      <c r="BT71" s="252"/>
      <c r="BU71" s="252"/>
      <c r="BV71" s="524">
        <f>+C71</f>
        <v>65</v>
      </c>
      <c r="BW71" s="489">
        <v>158.63</v>
      </c>
      <c r="BX71" s="254"/>
      <c r="BY71" s="254"/>
      <c r="BZ71" s="254"/>
      <c r="CA71" s="494">
        <v>19.170000000000002</v>
      </c>
      <c r="CB71" s="497">
        <v>0.3</v>
      </c>
      <c r="CC71" s="497"/>
      <c r="CD71" s="494">
        <v>424</v>
      </c>
      <c r="CE71" s="241">
        <f>+C71</f>
        <v>65</v>
      </c>
      <c r="CF71" s="2"/>
      <c r="CG71" s="2">
        <v>490.8</v>
      </c>
      <c r="CH71" s="2"/>
      <c r="CI71" s="2"/>
      <c r="CJ71" s="2"/>
      <c r="CK71" s="252"/>
      <c r="CL71" s="252"/>
      <c r="CM71" s="252">
        <v>546.33000000000004</v>
      </c>
      <c r="CN71" s="253"/>
      <c r="CP71" s="5">
        <v>0.08</v>
      </c>
      <c r="CV71" s="266">
        <f t="shared" si="8"/>
        <v>181</v>
      </c>
      <c r="CW71" s="267">
        <f t="shared" si="9"/>
        <v>362</v>
      </c>
      <c r="CX71" s="268">
        <f t="shared" si="10"/>
        <v>904.99</v>
      </c>
      <c r="CY71" s="418">
        <v>184</v>
      </c>
      <c r="CZ71" s="252"/>
      <c r="DA71" s="252"/>
      <c r="DB71" s="252"/>
      <c r="DC71" s="252"/>
      <c r="DD71" s="252"/>
      <c r="DE71" s="252"/>
      <c r="DF71" s="252"/>
      <c r="DG71" s="252">
        <f t="shared" si="6"/>
        <v>0</v>
      </c>
      <c r="DH71" s="252"/>
      <c r="DI71" s="252">
        <v>489.06</v>
      </c>
      <c r="DJ71" s="252"/>
      <c r="DL71" s="252"/>
      <c r="DM71" s="252"/>
      <c r="DQ71" s="6">
        <v>7.2499999999999995E-2</v>
      </c>
      <c r="DR71" s="252">
        <v>39.42</v>
      </c>
      <c r="DS71" s="3">
        <v>546.33000000000004</v>
      </c>
      <c r="DU71" s="241">
        <f>+C71</f>
        <v>65</v>
      </c>
      <c r="DV71" s="2"/>
      <c r="DW71" s="252">
        <v>720</v>
      </c>
      <c r="DZ71" s="252">
        <v>405.18</v>
      </c>
      <c r="EA71" s="264">
        <v>3.9399999999999998E-2</v>
      </c>
      <c r="EB71" s="252">
        <v>0</v>
      </c>
      <c r="EC71" s="253">
        <v>0</v>
      </c>
    </row>
    <row r="72" spans="1:133">
      <c r="A72">
        <v>66</v>
      </c>
      <c r="B72" s="259">
        <v>6.2012999999999998</v>
      </c>
      <c r="C72">
        <v>66</v>
      </c>
      <c r="D72" s="168">
        <f t="shared" si="7"/>
        <v>7.9207891131090058E-3</v>
      </c>
      <c r="E72" s="246">
        <v>41426</v>
      </c>
      <c r="F72" s="186">
        <v>0.79</v>
      </c>
      <c r="G72" s="247">
        <v>215327.44</v>
      </c>
      <c r="H72" s="247">
        <v>539.16099999999994</v>
      </c>
      <c r="I72" s="248">
        <v>119.4</v>
      </c>
      <c r="J72" s="258">
        <f t="shared" si="11"/>
        <v>7.5949367088608E-3</v>
      </c>
      <c r="K72" s="298"/>
      <c r="L72" s="252">
        <v>300</v>
      </c>
      <c r="M72" s="263"/>
      <c r="N72" s="263"/>
      <c r="O72" s="473">
        <v>328.76</v>
      </c>
      <c r="P72" s="474">
        <v>328.76</v>
      </c>
      <c r="Q72" s="474">
        <v>430.86</v>
      </c>
      <c r="R72" s="475">
        <v>0.09</v>
      </c>
      <c r="S72" s="533">
        <f t="shared" ref="S72:S135" si="12">+C72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3">+C72</f>
        <v>66</v>
      </c>
      <c r="AS72" s="480">
        <v>257.37</v>
      </c>
      <c r="AT72" s="480">
        <v>191.57</v>
      </c>
      <c r="AU72" s="600">
        <v>0.06</v>
      </c>
      <c r="AV72" s="480"/>
      <c r="AW72" s="480"/>
      <c r="AX72" s="480"/>
      <c r="AY72" s="480">
        <v>303.18</v>
      </c>
      <c r="AZ72" s="499" t="s">
        <v>5323</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5340</v>
      </c>
      <c r="BQ72" s="252"/>
      <c r="BR72" s="252"/>
      <c r="BS72" s="511">
        <v>0.22</v>
      </c>
      <c r="BT72" s="252"/>
      <c r="BU72" s="252"/>
      <c r="BV72" s="524">
        <f>+C72</f>
        <v>66</v>
      </c>
      <c r="BW72" s="489">
        <v>158.63</v>
      </c>
      <c r="BX72" s="254"/>
      <c r="BY72" s="254"/>
      <c r="BZ72" s="254"/>
      <c r="CA72" s="494">
        <v>19.170000000000002</v>
      </c>
      <c r="CB72" s="497">
        <v>0.3</v>
      </c>
      <c r="CC72" s="497"/>
      <c r="CD72" s="494">
        <v>424</v>
      </c>
      <c r="CE72" s="241">
        <f>+C72</f>
        <v>66</v>
      </c>
      <c r="CF72" s="2"/>
      <c r="CG72" s="2">
        <v>490.8</v>
      </c>
      <c r="CH72" s="2"/>
      <c r="CI72" s="2"/>
      <c r="CJ72" s="2"/>
      <c r="CK72" s="252"/>
      <c r="CL72" s="252"/>
      <c r="CM72" s="252">
        <v>546.33000000000004</v>
      </c>
      <c r="CN72" s="253"/>
      <c r="CP72" s="253">
        <v>0.08</v>
      </c>
      <c r="CV72" s="266">
        <f t="shared" si="8"/>
        <v>181</v>
      </c>
      <c r="CW72" s="267">
        <f t="shared" si="9"/>
        <v>362</v>
      </c>
      <c r="CX72" s="268">
        <f t="shared" si="10"/>
        <v>904.99</v>
      </c>
      <c r="CY72" s="418">
        <v>184</v>
      </c>
      <c r="CZ72" s="252"/>
      <c r="DA72" s="252"/>
      <c r="DB72" s="252"/>
      <c r="DC72" s="252"/>
      <c r="DD72" s="252"/>
      <c r="DE72" s="252"/>
      <c r="DF72" s="252"/>
      <c r="DG72" s="252">
        <f t="shared" ref="DG72:DG135" si="14">+DG71</f>
        <v>0</v>
      </c>
      <c r="DH72" s="252"/>
      <c r="DI72" s="252">
        <v>489.06</v>
      </c>
      <c r="DJ72" s="252"/>
      <c r="DL72" s="252"/>
      <c r="DM72" s="252"/>
      <c r="DQ72" s="6">
        <v>7.2499999999999995E-2</v>
      </c>
      <c r="DR72" s="252">
        <v>39.42</v>
      </c>
      <c r="DS72" s="3">
        <v>546.33000000000004</v>
      </c>
      <c r="DU72" s="241">
        <f>+C72</f>
        <v>66</v>
      </c>
      <c r="DV72" s="2"/>
      <c r="DW72" s="252">
        <v>720</v>
      </c>
      <c r="DZ72" s="252">
        <v>405.18</v>
      </c>
      <c r="EA72" s="264">
        <v>3.9399999999999998E-2</v>
      </c>
      <c r="EB72" s="252">
        <v>0</v>
      </c>
      <c r="EC72" s="253">
        <v>0</v>
      </c>
    </row>
    <row r="73" spans="1:133">
      <c r="A73">
        <v>67</v>
      </c>
      <c r="B73" s="259">
        <v>7.2012999999999998</v>
      </c>
      <c r="C73">
        <v>67</v>
      </c>
      <c r="D73" s="168">
        <f t="shared" si="7"/>
        <v>2.9469537184856343E-3</v>
      </c>
      <c r="E73" s="246">
        <v>41456</v>
      </c>
      <c r="F73" s="186">
        <v>0.28999999999999998</v>
      </c>
      <c r="G73" s="247">
        <v>215962</v>
      </c>
      <c r="H73" s="247">
        <v>540.74990000000003</v>
      </c>
      <c r="I73" s="248">
        <v>119.8</v>
      </c>
      <c r="J73" s="258">
        <f t="shared" si="11"/>
        <v>3.3500837520936688E-3</v>
      </c>
      <c r="K73" s="298"/>
      <c r="L73" s="252">
        <v>300</v>
      </c>
      <c r="M73" s="263"/>
      <c r="N73" s="263"/>
      <c r="O73" s="473">
        <v>328.76</v>
      </c>
      <c r="P73" s="474">
        <v>328.76</v>
      </c>
      <c r="Q73" s="474">
        <v>430.86</v>
      </c>
      <c r="R73" s="475">
        <v>0.09</v>
      </c>
      <c r="S73" s="533">
        <f t="shared" si="12"/>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3"/>
        <v>67</v>
      </c>
      <c r="AS73" s="480">
        <v>257.37</v>
      </c>
      <c r="AT73" s="480">
        <v>191.57</v>
      </c>
      <c r="AU73" s="600">
        <v>0.06</v>
      </c>
      <c r="AV73" s="480"/>
      <c r="AW73" s="480"/>
      <c r="AX73" s="480"/>
      <c r="AY73" s="480">
        <v>303.18</v>
      </c>
      <c r="AZ73" s="499" t="s">
        <v>5323</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5340</v>
      </c>
      <c r="BQ73" s="252"/>
      <c r="BR73" s="252"/>
      <c r="BS73" s="511">
        <v>0.22</v>
      </c>
      <c r="BT73" s="252"/>
      <c r="BU73" s="252"/>
      <c r="BV73" s="524">
        <f>+C73</f>
        <v>67</v>
      </c>
      <c r="BW73" s="489">
        <v>158.63</v>
      </c>
      <c r="BX73" s="254"/>
      <c r="BY73" s="254"/>
      <c r="BZ73" s="254"/>
      <c r="CA73" s="494">
        <v>19.170000000000002</v>
      </c>
      <c r="CB73" s="497">
        <v>0.3</v>
      </c>
      <c r="CC73" s="497"/>
      <c r="CD73" s="494">
        <v>424</v>
      </c>
      <c r="CE73" s="241">
        <f>+C73</f>
        <v>67</v>
      </c>
      <c r="CF73" s="2"/>
      <c r="CG73" s="2">
        <v>490.8</v>
      </c>
      <c r="CH73" s="2"/>
      <c r="CI73" s="2"/>
      <c r="CJ73" s="2"/>
      <c r="CK73" s="252"/>
      <c r="CL73" s="252"/>
      <c r="CM73" s="252">
        <v>546.33000000000004</v>
      </c>
      <c r="CN73" s="253"/>
      <c r="CP73" s="5">
        <v>0.08</v>
      </c>
      <c r="CV73" s="266">
        <f t="shared" si="8"/>
        <v>181</v>
      </c>
      <c r="CW73" s="267">
        <f t="shared" si="9"/>
        <v>362</v>
      </c>
      <c r="CX73" s="268">
        <f t="shared" si="10"/>
        <v>904.99</v>
      </c>
      <c r="CY73" s="418">
        <v>184</v>
      </c>
      <c r="CZ73" s="252"/>
      <c r="DA73" s="252"/>
      <c r="DB73" s="252"/>
      <c r="DC73" s="252"/>
      <c r="DD73" s="252"/>
      <c r="DE73" s="252"/>
      <c r="DF73" s="252"/>
      <c r="DG73" s="252">
        <f t="shared" si="14"/>
        <v>0</v>
      </c>
      <c r="DH73" s="252"/>
      <c r="DI73" s="252">
        <v>489.06</v>
      </c>
      <c r="DJ73" s="252"/>
      <c r="DL73" s="252"/>
      <c r="DM73" s="252"/>
      <c r="DQ73" s="6">
        <v>7.2499999999999995E-2</v>
      </c>
      <c r="DR73" s="252">
        <v>39.42</v>
      </c>
      <c r="DS73" s="3">
        <v>546.33000000000004</v>
      </c>
      <c r="DU73" s="241">
        <f>+C73</f>
        <v>67</v>
      </c>
      <c r="DV73" s="2"/>
      <c r="DW73" s="252">
        <v>720</v>
      </c>
      <c r="DZ73" s="252">
        <v>405.18</v>
      </c>
      <c r="EA73" s="264">
        <v>3.9399999999999998E-2</v>
      </c>
      <c r="EB73" s="252">
        <v>0</v>
      </c>
      <c r="EC73" s="253">
        <v>0</v>
      </c>
    </row>
    <row r="74" spans="1:133">
      <c r="A74">
        <v>68</v>
      </c>
      <c r="B74" s="259">
        <v>8.2012999999999998</v>
      </c>
      <c r="C74">
        <v>68</v>
      </c>
      <c r="D74" s="168">
        <f t="shared" si="7"/>
        <v>1.9588631333291584E-3</v>
      </c>
      <c r="E74" s="246">
        <v>41487</v>
      </c>
      <c r="F74" s="186">
        <v>0.19</v>
      </c>
      <c r="G74" s="247">
        <v>216385.04</v>
      </c>
      <c r="H74" s="247">
        <v>541.80920000000003</v>
      </c>
      <c r="I74" s="248">
        <v>120</v>
      </c>
      <c r="J74" s="258">
        <f t="shared" si="11"/>
        <v>1.6694490818029983E-3</v>
      </c>
      <c r="K74" s="298"/>
      <c r="L74" s="252">
        <v>300</v>
      </c>
      <c r="M74" s="263"/>
      <c r="N74" s="263"/>
      <c r="O74" s="473">
        <v>328.76</v>
      </c>
      <c r="P74" s="474">
        <v>328.76</v>
      </c>
      <c r="Q74" s="474">
        <v>430.86</v>
      </c>
      <c r="R74" s="475">
        <v>0.09</v>
      </c>
      <c r="S74" s="533">
        <f t="shared" si="12"/>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3"/>
        <v>68</v>
      </c>
      <c r="AS74" s="480">
        <v>257.37</v>
      </c>
      <c r="AT74" s="480">
        <v>191.57</v>
      </c>
      <c r="AU74" s="600">
        <v>0.06</v>
      </c>
      <c r="AV74" s="480"/>
      <c r="AW74" s="480"/>
      <c r="AX74" s="480"/>
      <c r="AY74" s="480">
        <v>303.18</v>
      </c>
      <c r="AZ74" s="499" t="s">
        <v>5323</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5340</v>
      </c>
      <c r="BQ74" s="252"/>
      <c r="BR74" s="252"/>
      <c r="BS74" s="511">
        <v>0.22</v>
      </c>
      <c r="BT74" s="252"/>
      <c r="BU74" s="252"/>
      <c r="BV74" s="524">
        <f>+C74</f>
        <v>68</v>
      </c>
      <c r="BW74" s="489">
        <v>158.63</v>
      </c>
      <c r="BX74" s="254"/>
      <c r="BY74" s="254"/>
      <c r="BZ74" s="254"/>
      <c r="CA74" s="494">
        <v>19.170000000000002</v>
      </c>
      <c r="CB74" s="497">
        <v>0.3</v>
      </c>
      <c r="CC74" s="497"/>
      <c r="CD74" s="494">
        <v>424</v>
      </c>
      <c r="CE74" s="241">
        <f>+C74</f>
        <v>68</v>
      </c>
      <c r="CF74" s="2"/>
      <c r="CG74" s="2">
        <v>490.8</v>
      </c>
      <c r="CH74" s="2"/>
      <c r="CI74" s="2"/>
      <c r="CJ74" s="2"/>
      <c r="CK74" s="252"/>
      <c r="CL74" s="252"/>
      <c r="CM74" s="252">
        <v>546.33000000000004</v>
      </c>
      <c r="CN74" s="253"/>
      <c r="CP74" s="253">
        <v>0.08</v>
      </c>
      <c r="CV74" s="266">
        <f t="shared" si="8"/>
        <v>181</v>
      </c>
      <c r="CW74" s="267">
        <f t="shared" si="9"/>
        <v>362</v>
      </c>
      <c r="CX74" s="268">
        <f t="shared" si="10"/>
        <v>904.99</v>
      </c>
      <c r="CY74" s="418">
        <v>184</v>
      </c>
      <c r="CZ74" s="252"/>
      <c r="DA74" s="252"/>
      <c r="DB74" s="252"/>
      <c r="DC74" s="252"/>
      <c r="DD74" s="252"/>
      <c r="DE74" s="252"/>
      <c r="DF74" s="252"/>
      <c r="DG74" s="252">
        <f t="shared" si="14"/>
        <v>0</v>
      </c>
      <c r="DH74" s="252"/>
      <c r="DI74" s="252">
        <v>489.06</v>
      </c>
      <c r="DJ74" s="252"/>
      <c r="DL74" s="252"/>
      <c r="DM74" s="252"/>
      <c r="DQ74" s="6">
        <v>7.2499999999999995E-2</v>
      </c>
      <c r="DR74" s="252">
        <v>39.42</v>
      </c>
      <c r="DS74" s="3">
        <v>546.33000000000004</v>
      </c>
      <c r="DU74" s="241">
        <f>+C74</f>
        <v>68</v>
      </c>
      <c r="DV74" s="2"/>
      <c r="DW74" s="252">
        <v>720</v>
      </c>
      <c r="DZ74" s="252">
        <v>405.18</v>
      </c>
      <c r="EA74" s="264">
        <v>3.9399999999999998E-2</v>
      </c>
      <c r="EB74" s="252">
        <v>0</v>
      </c>
      <c r="EC74" s="253">
        <v>0</v>
      </c>
    </row>
    <row r="75" spans="1:133">
      <c r="A75">
        <v>69</v>
      </c>
      <c r="B75" s="259">
        <v>9.2012999999999998</v>
      </c>
      <c r="C75">
        <v>69</v>
      </c>
      <c r="D75" s="168">
        <f t="shared" si="7"/>
        <v>0</v>
      </c>
      <c r="E75" s="246">
        <v>41518</v>
      </c>
      <c r="F75" s="186">
        <v>0</v>
      </c>
      <c r="G75" s="247">
        <v>216385.04</v>
      </c>
      <c r="H75" s="247">
        <v>541.80920000000003</v>
      </c>
      <c r="I75" s="248">
        <v>120</v>
      </c>
      <c r="J75" s="258">
        <f t="shared" si="11"/>
        <v>0</v>
      </c>
      <c r="K75" s="298"/>
      <c r="L75" s="252">
        <v>300</v>
      </c>
      <c r="M75" s="263"/>
      <c r="N75" s="263"/>
      <c r="O75" s="473">
        <v>328.76</v>
      </c>
      <c r="P75" s="474">
        <v>328.76</v>
      </c>
      <c r="Q75" s="474">
        <v>430.86</v>
      </c>
      <c r="R75" s="475">
        <v>0.09</v>
      </c>
      <c r="S75" s="533">
        <f t="shared" si="12"/>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3"/>
        <v>69</v>
      </c>
      <c r="AS75" s="480">
        <v>257.37</v>
      </c>
      <c r="AT75" s="480">
        <v>191.57</v>
      </c>
      <c r="AU75" s="600">
        <v>0.06</v>
      </c>
      <c r="AV75" s="480"/>
      <c r="AW75" s="480"/>
      <c r="AX75" s="480"/>
      <c r="AY75" s="480">
        <v>303.18</v>
      </c>
      <c r="AZ75" s="499" t="s">
        <v>5323</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5340</v>
      </c>
      <c r="BQ75" s="252"/>
      <c r="BR75" s="252"/>
      <c r="BS75" s="511">
        <v>0.22</v>
      </c>
      <c r="BT75" s="252"/>
      <c r="BU75" s="252"/>
      <c r="BV75" s="524">
        <f>+C75</f>
        <v>69</v>
      </c>
      <c r="BW75" s="489">
        <v>158.63</v>
      </c>
      <c r="BX75" s="254"/>
      <c r="BY75" s="254"/>
      <c r="BZ75" s="254"/>
      <c r="CA75" s="494">
        <v>19.170000000000002</v>
      </c>
      <c r="CB75" s="497">
        <v>0.3</v>
      </c>
      <c r="CC75" s="497"/>
      <c r="CD75" s="494">
        <v>424</v>
      </c>
      <c r="CE75" s="241">
        <f>+C75</f>
        <v>69</v>
      </c>
      <c r="CF75" s="2"/>
      <c r="CG75" s="2">
        <v>490.8</v>
      </c>
      <c r="CH75" s="2"/>
      <c r="CI75" s="2"/>
      <c r="CJ75" s="2"/>
      <c r="CK75" s="252"/>
      <c r="CL75" s="252"/>
      <c r="CM75" s="252">
        <v>546.33000000000004</v>
      </c>
      <c r="CN75" s="253"/>
      <c r="CP75" s="5">
        <v>0.08</v>
      </c>
      <c r="CV75" s="266">
        <f t="shared" si="8"/>
        <v>181</v>
      </c>
      <c r="CW75" s="267">
        <f t="shared" si="9"/>
        <v>362</v>
      </c>
      <c r="CX75" s="268">
        <f t="shared" si="10"/>
        <v>904.99</v>
      </c>
      <c r="CY75" s="418">
        <v>184</v>
      </c>
      <c r="CZ75" s="252"/>
      <c r="DA75" s="252"/>
      <c r="DB75" s="252"/>
      <c r="DC75" s="252"/>
      <c r="DD75" s="252"/>
      <c r="DE75" s="252"/>
      <c r="DF75" s="252"/>
      <c r="DG75" s="252">
        <f t="shared" si="14"/>
        <v>0</v>
      </c>
      <c r="DH75" s="252"/>
      <c r="DI75" s="252">
        <v>489.06</v>
      </c>
      <c r="DJ75" s="252"/>
      <c r="DL75" s="252"/>
      <c r="DM75" s="252"/>
      <c r="DQ75" s="6">
        <v>7.2499999999999995E-2</v>
      </c>
      <c r="DR75" s="252">
        <v>39.42</v>
      </c>
      <c r="DS75" s="3">
        <v>546.33000000000004</v>
      </c>
      <c r="DU75" s="241">
        <f>+C75</f>
        <v>69</v>
      </c>
      <c r="DV75" s="2"/>
      <c r="DW75" s="252">
        <v>720</v>
      </c>
      <c r="DZ75" s="252">
        <v>405.18</v>
      </c>
      <c r="EA75" s="264">
        <v>3.9399999999999998E-2</v>
      </c>
      <c r="EB75" s="252">
        <v>0</v>
      </c>
      <c r="EC75" s="253">
        <v>0</v>
      </c>
    </row>
    <row r="76" spans="1:133">
      <c r="A76">
        <v>70</v>
      </c>
      <c r="B76" s="259">
        <v>10.2013</v>
      </c>
      <c r="C76">
        <v>70</v>
      </c>
      <c r="D76" s="168">
        <f t="shared" si="7"/>
        <v>2.9325964493662759E-3</v>
      </c>
      <c r="E76" s="246">
        <v>41548</v>
      </c>
      <c r="F76" s="186">
        <v>0.28999999999999998</v>
      </c>
      <c r="G76" s="247">
        <v>217019.61</v>
      </c>
      <c r="H76" s="247">
        <v>543.3981</v>
      </c>
      <c r="I76" s="248">
        <v>120.4</v>
      </c>
      <c r="J76" s="258">
        <f t="shared" si="11"/>
        <v>3.3333333333334103E-3</v>
      </c>
      <c r="K76" s="298"/>
      <c r="L76" s="252">
        <v>300</v>
      </c>
      <c r="M76" s="263"/>
      <c r="N76" s="263"/>
      <c r="O76" s="473">
        <v>328.76</v>
      </c>
      <c r="P76" s="474">
        <v>328.76</v>
      </c>
      <c r="Q76" s="474">
        <v>430.86</v>
      </c>
      <c r="R76" s="475">
        <v>0.09</v>
      </c>
      <c r="S76" s="533">
        <f t="shared" si="12"/>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3"/>
        <v>70</v>
      </c>
      <c r="AS76" s="480">
        <v>257.37</v>
      </c>
      <c r="AT76" s="480">
        <v>191.57</v>
      </c>
      <c r="AU76" s="600">
        <v>0.06</v>
      </c>
      <c r="AV76" s="480"/>
      <c r="AW76" s="480"/>
      <c r="AX76" s="480"/>
      <c r="AY76" s="480">
        <v>303.18</v>
      </c>
      <c r="AZ76" s="499" t="s">
        <v>5323</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5340</v>
      </c>
      <c r="BQ76" s="252"/>
      <c r="BR76" s="252"/>
      <c r="BS76" s="511">
        <v>0.22</v>
      </c>
      <c r="BT76" s="252"/>
      <c r="BU76" s="252"/>
      <c r="BV76" s="524">
        <f>+C76</f>
        <v>70</v>
      </c>
      <c r="BW76" s="489">
        <v>158.63</v>
      </c>
      <c r="BX76" s="254"/>
      <c r="BY76" s="254"/>
      <c r="BZ76" s="254"/>
      <c r="CA76" s="494">
        <v>19.170000000000002</v>
      </c>
      <c r="CB76" s="497">
        <v>0.3</v>
      </c>
      <c r="CC76" s="497"/>
      <c r="CD76" s="494">
        <v>424</v>
      </c>
      <c r="CE76" s="241">
        <f>+C76</f>
        <v>70</v>
      </c>
      <c r="CF76" s="2"/>
      <c r="CG76" s="2">
        <v>490.8</v>
      </c>
      <c r="CH76" s="2"/>
      <c r="CI76" s="2"/>
      <c r="CJ76" s="2"/>
      <c r="CK76" s="252"/>
      <c r="CL76" s="252"/>
      <c r="CM76" s="252">
        <v>546.33000000000004</v>
      </c>
      <c r="CN76" s="253"/>
      <c r="CP76" s="253">
        <v>0.08</v>
      </c>
      <c r="CV76" s="266">
        <f t="shared" si="8"/>
        <v>181</v>
      </c>
      <c r="CW76" s="267">
        <f t="shared" si="9"/>
        <v>362</v>
      </c>
      <c r="CX76" s="268">
        <f t="shared" si="10"/>
        <v>904.99</v>
      </c>
      <c r="CY76" s="418">
        <v>184</v>
      </c>
      <c r="CZ76" s="252"/>
      <c r="DA76" s="252"/>
      <c r="DB76" s="252"/>
      <c r="DC76" s="252"/>
      <c r="DD76" s="252"/>
      <c r="DE76" s="252"/>
      <c r="DF76" s="252"/>
      <c r="DG76" s="252">
        <f t="shared" si="14"/>
        <v>0</v>
      </c>
      <c r="DH76" s="252"/>
      <c r="DI76" s="252">
        <v>489.06</v>
      </c>
      <c r="DJ76" s="252"/>
      <c r="DL76" s="252"/>
      <c r="DM76" s="252"/>
      <c r="DQ76" s="6">
        <v>7.2499999999999995E-2</v>
      </c>
      <c r="DR76" s="252">
        <v>39.42</v>
      </c>
      <c r="DS76" s="3">
        <v>546.33000000000004</v>
      </c>
      <c r="DU76" s="241">
        <f>+C76</f>
        <v>70</v>
      </c>
      <c r="DV76" s="2"/>
      <c r="DW76" s="252">
        <v>720</v>
      </c>
      <c r="DZ76" s="252">
        <v>405.18</v>
      </c>
      <c r="EA76" s="264">
        <v>3.9399999999999998E-2</v>
      </c>
      <c r="EB76" s="252">
        <v>0</v>
      </c>
      <c r="EC76" s="253">
        <v>0</v>
      </c>
    </row>
    <row r="77" spans="1:133">
      <c r="A77">
        <v>71</v>
      </c>
      <c r="B77" s="259">
        <v>11.2013</v>
      </c>
      <c r="C77">
        <v>71</v>
      </c>
      <c r="D77" s="168">
        <f t="shared" si="7"/>
        <v>-3.8986338607832627E-3</v>
      </c>
      <c r="E77" s="246">
        <v>41579</v>
      </c>
      <c r="F77" s="186">
        <v>-0.39</v>
      </c>
      <c r="G77" s="247">
        <v>216173.53</v>
      </c>
      <c r="H77" s="247">
        <v>541.27959999999996</v>
      </c>
      <c r="I77" s="248">
        <v>119.9</v>
      </c>
      <c r="J77" s="258">
        <f t="shared" si="11"/>
        <v>-4.1528239202658357E-3</v>
      </c>
      <c r="K77" s="298"/>
      <c r="L77" s="252">
        <v>300</v>
      </c>
      <c r="M77" s="263"/>
      <c r="N77" s="263"/>
      <c r="O77" s="473">
        <v>328.76</v>
      </c>
      <c r="P77" s="474">
        <v>328.76</v>
      </c>
      <c r="Q77" s="474">
        <v>430.86</v>
      </c>
      <c r="R77" s="475">
        <v>0.09</v>
      </c>
      <c r="S77" s="533">
        <f t="shared" si="12"/>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3"/>
        <v>71</v>
      </c>
      <c r="AS77" s="480">
        <v>257.37</v>
      </c>
      <c r="AT77" s="480">
        <v>191.57</v>
      </c>
      <c r="AU77" s="600">
        <v>0.06</v>
      </c>
      <c r="AV77" s="480"/>
      <c r="AW77" s="480"/>
      <c r="AX77" s="480"/>
      <c r="AY77" s="480">
        <v>303.18</v>
      </c>
      <c r="AZ77" s="499" t="s">
        <v>5323</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5340</v>
      </c>
      <c r="BQ77" s="252"/>
      <c r="BR77" s="252"/>
      <c r="BS77" s="511">
        <v>0.22</v>
      </c>
      <c r="BT77" s="252"/>
      <c r="BU77" s="252"/>
      <c r="BV77" s="524">
        <f>+C77</f>
        <v>71</v>
      </c>
      <c r="BW77" s="489">
        <v>158.63</v>
      </c>
      <c r="BX77" s="254"/>
      <c r="BY77" s="254"/>
      <c r="BZ77" s="254"/>
      <c r="CA77" s="494">
        <v>19.170000000000002</v>
      </c>
      <c r="CB77" s="497">
        <v>0.3</v>
      </c>
      <c r="CC77" s="497"/>
      <c r="CD77" s="494">
        <v>424</v>
      </c>
      <c r="CE77" s="241">
        <f>+C77</f>
        <v>71</v>
      </c>
      <c r="CF77" s="2"/>
      <c r="CG77" s="2">
        <v>490.8</v>
      </c>
      <c r="CH77" s="2"/>
      <c r="CI77" s="2"/>
      <c r="CJ77" s="2"/>
      <c r="CK77" s="252"/>
      <c r="CL77" s="252"/>
      <c r="CM77" s="252">
        <v>546.33000000000004</v>
      </c>
      <c r="CN77" s="253"/>
      <c r="CP77" s="5">
        <v>0.08</v>
      </c>
      <c r="CV77" s="266">
        <f t="shared" si="8"/>
        <v>181</v>
      </c>
      <c r="CW77" s="267">
        <f t="shared" si="9"/>
        <v>362</v>
      </c>
      <c r="CX77" s="268">
        <f t="shared" si="10"/>
        <v>904.99</v>
      </c>
      <c r="CY77" s="418">
        <v>184</v>
      </c>
      <c r="CZ77" s="252"/>
      <c r="DA77" s="252"/>
      <c r="DB77" s="252"/>
      <c r="DC77" s="252"/>
      <c r="DD77" s="252"/>
      <c r="DE77" s="252"/>
      <c r="DF77" s="252"/>
      <c r="DG77" s="252">
        <f t="shared" si="14"/>
        <v>0</v>
      </c>
      <c r="DH77" s="252"/>
      <c r="DI77" s="252">
        <v>489.06</v>
      </c>
      <c r="DJ77" s="252"/>
      <c r="DL77" s="252"/>
      <c r="DM77" s="252"/>
      <c r="DQ77" s="6">
        <v>7.2499999999999995E-2</v>
      </c>
      <c r="DR77" s="252">
        <v>39.42</v>
      </c>
      <c r="DS77" s="3">
        <v>546.33000000000004</v>
      </c>
      <c r="DU77" s="241">
        <f>+C77</f>
        <v>71</v>
      </c>
      <c r="DV77" s="2"/>
      <c r="DW77" s="252">
        <v>720</v>
      </c>
      <c r="DZ77" s="252">
        <v>405.18</v>
      </c>
      <c r="EA77" s="264">
        <v>3.9399999999999998E-2</v>
      </c>
      <c r="EB77" s="252">
        <v>0</v>
      </c>
      <c r="EC77" s="253">
        <v>0</v>
      </c>
    </row>
    <row r="78" spans="1:133">
      <c r="A78">
        <v>72</v>
      </c>
      <c r="B78" s="259">
        <v>12.2013</v>
      </c>
      <c r="C78">
        <v>72</v>
      </c>
      <c r="D78" s="168">
        <f t="shared" si="7"/>
        <v>9.7847317384314181E-4</v>
      </c>
      <c r="E78" s="246">
        <v>41609</v>
      </c>
      <c r="F78" s="186">
        <v>0.09</v>
      </c>
      <c r="G78" s="247">
        <v>216385.05</v>
      </c>
      <c r="H78" s="247">
        <v>541.80920000000003</v>
      </c>
      <c r="I78" s="248">
        <v>120</v>
      </c>
      <c r="J78" s="258">
        <f t="shared" si="11"/>
        <v>8.3402835696411159E-4</v>
      </c>
      <c r="K78" s="298"/>
      <c r="L78" s="252">
        <v>300</v>
      </c>
      <c r="M78" s="263"/>
      <c r="N78" s="263"/>
      <c r="O78" s="473">
        <v>328.76</v>
      </c>
      <c r="P78" s="474">
        <v>328.76</v>
      </c>
      <c r="Q78" s="474">
        <v>430.86</v>
      </c>
      <c r="R78" s="475">
        <v>0.09</v>
      </c>
      <c r="S78" s="533">
        <f t="shared" si="12"/>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3"/>
        <v>72</v>
      </c>
      <c r="AS78" s="480">
        <v>257.37</v>
      </c>
      <c r="AT78" s="480">
        <v>191.57</v>
      </c>
      <c r="AU78" s="600">
        <v>0.06</v>
      </c>
      <c r="AV78" s="480"/>
      <c r="AW78" s="480"/>
      <c r="AX78" s="480"/>
      <c r="AY78" s="480">
        <v>303.18</v>
      </c>
      <c r="AZ78" s="499" t="s">
        <v>5323</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5340</v>
      </c>
      <c r="BQ78" s="252"/>
      <c r="BR78" s="252"/>
      <c r="BS78" s="511">
        <v>0.22</v>
      </c>
      <c r="BT78" s="252"/>
      <c r="BU78" s="252"/>
      <c r="BV78" s="524">
        <f>+C78</f>
        <v>72</v>
      </c>
      <c r="BW78" s="489">
        <v>158.63</v>
      </c>
      <c r="BX78" s="254"/>
      <c r="BY78" s="254"/>
      <c r="BZ78" s="254"/>
      <c r="CA78" s="494">
        <v>19.170000000000002</v>
      </c>
      <c r="CB78" s="497">
        <v>0.3</v>
      </c>
      <c r="CC78" s="497"/>
      <c r="CD78" s="494">
        <v>424</v>
      </c>
      <c r="CE78" s="241">
        <f>+C78</f>
        <v>72</v>
      </c>
      <c r="CF78" s="2"/>
      <c r="CG78" s="2">
        <v>490.8</v>
      </c>
      <c r="CH78" s="2"/>
      <c r="CI78" s="2"/>
      <c r="CJ78" s="2"/>
      <c r="CK78" s="252"/>
      <c r="CL78" s="252"/>
      <c r="CM78" s="252">
        <v>546.33000000000004</v>
      </c>
      <c r="CN78" s="253"/>
      <c r="CP78" s="253">
        <v>0.08</v>
      </c>
      <c r="CV78" s="266">
        <f t="shared" si="8"/>
        <v>181</v>
      </c>
      <c r="CW78" s="267">
        <f t="shared" si="9"/>
        <v>362</v>
      </c>
      <c r="CX78" s="268">
        <f t="shared" si="10"/>
        <v>904.99</v>
      </c>
      <c r="CY78" s="418">
        <v>184</v>
      </c>
      <c r="CZ78" s="252"/>
      <c r="DA78" s="252"/>
      <c r="DB78" s="252"/>
      <c r="DC78" s="252"/>
      <c r="DD78" s="252"/>
      <c r="DE78" s="252"/>
      <c r="DF78" s="252"/>
      <c r="DG78" s="252">
        <f t="shared" si="14"/>
        <v>0</v>
      </c>
      <c r="DH78" s="252"/>
      <c r="DI78" s="252">
        <v>489.06</v>
      </c>
      <c r="DJ78" s="252"/>
      <c r="DL78" s="252"/>
      <c r="DM78" s="252"/>
      <c r="DQ78" s="6">
        <v>7.2499999999999995E-2</v>
      </c>
      <c r="DR78" s="252">
        <v>39.42</v>
      </c>
      <c r="DS78" s="3">
        <v>546.33000000000004</v>
      </c>
      <c r="DU78" s="241">
        <f>+C78</f>
        <v>72</v>
      </c>
      <c r="DV78" s="2"/>
      <c r="DW78" s="252">
        <v>720</v>
      </c>
      <c r="DZ78" s="252">
        <v>405.18</v>
      </c>
      <c r="EA78" s="264">
        <v>3.9399999999999998E-2</v>
      </c>
      <c r="EB78" s="252">
        <v>0</v>
      </c>
      <c r="EC78" s="253">
        <v>0</v>
      </c>
    </row>
    <row r="79" spans="1:133">
      <c r="A79">
        <v>73</v>
      </c>
      <c r="B79" s="259">
        <v>1.2014</v>
      </c>
      <c r="C79">
        <v>73</v>
      </c>
      <c r="D79" s="168">
        <f t="shared" si="7"/>
        <v>-5.8651464137655651E-3</v>
      </c>
      <c r="E79" s="246">
        <v>41640</v>
      </c>
      <c r="F79" s="186">
        <v>-0.59</v>
      </c>
      <c r="G79" s="247">
        <v>215115.92</v>
      </c>
      <c r="H79" s="247">
        <v>538.63139999999999</v>
      </c>
      <c r="I79" s="248">
        <v>119.3</v>
      </c>
      <c r="J79" s="258">
        <f t="shared" si="11"/>
        <v>-5.833333333333357E-3</v>
      </c>
      <c r="K79" s="298">
        <v>1.8200000000000001E-2</v>
      </c>
      <c r="L79" s="252">
        <v>300</v>
      </c>
      <c r="M79" s="263"/>
      <c r="N79" s="263"/>
      <c r="O79" s="473">
        <v>328.76</v>
      </c>
      <c r="P79" s="474">
        <v>328.76</v>
      </c>
      <c r="Q79" s="474">
        <v>430.86</v>
      </c>
      <c r="R79" s="475">
        <v>0.09</v>
      </c>
      <c r="S79" s="533">
        <f t="shared" si="12"/>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3"/>
        <v>73</v>
      </c>
      <c r="AS79" s="480">
        <v>257.37</v>
      </c>
      <c r="AT79" s="480">
        <v>191.57</v>
      </c>
      <c r="AU79" s="600">
        <v>0.06</v>
      </c>
      <c r="AV79" s="480"/>
      <c r="AW79" s="480"/>
      <c r="AX79" s="480"/>
      <c r="AY79" s="480">
        <v>303.18</v>
      </c>
      <c r="AZ79" s="499" t="s">
        <v>5323</v>
      </c>
      <c r="BA79" s="502">
        <v>23.57</v>
      </c>
      <c r="BB79" s="502">
        <v>31.62</v>
      </c>
      <c r="BC79" s="501"/>
      <c r="BD79" s="510">
        <v>237.16</v>
      </c>
      <c r="BE79" s="510">
        <v>1222.49</v>
      </c>
      <c r="BF79" s="504">
        <v>0.2</v>
      </c>
      <c r="BG79" s="503">
        <v>0.22</v>
      </c>
      <c r="BH79" s="502">
        <v>16.66</v>
      </c>
      <c r="BI79" s="502">
        <v>1414.05</v>
      </c>
      <c r="BJ79" s="502">
        <v>19.170000000000002</v>
      </c>
      <c r="BK79" s="502"/>
      <c r="BL79" s="502"/>
      <c r="BM79" s="510"/>
      <c r="BN79" s="511">
        <v>0.16200000000000001</v>
      </c>
      <c r="BO79" s="511"/>
      <c r="BP79" s="511" t="s">
        <v>5340</v>
      </c>
      <c r="BQ79" s="252"/>
      <c r="BR79" s="252"/>
      <c r="BS79" s="511">
        <v>0.22</v>
      </c>
      <c r="BT79" s="252"/>
      <c r="BU79" s="252"/>
      <c r="BV79" s="524">
        <f>+C79</f>
        <v>73</v>
      </c>
      <c r="BW79" s="489">
        <v>158.63</v>
      </c>
      <c r="BX79" s="254"/>
      <c r="BY79" s="254"/>
      <c r="BZ79" s="254"/>
      <c r="CA79" s="494">
        <v>19.170000000000002</v>
      </c>
      <c r="CB79" s="497">
        <v>0.3</v>
      </c>
      <c r="CC79" s="497"/>
      <c r="CD79" s="494">
        <v>424</v>
      </c>
      <c r="CE79" s="241">
        <f>+C79</f>
        <v>73</v>
      </c>
      <c r="CF79" s="2"/>
      <c r="CG79" s="2">
        <v>490.8</v>
      </c>
      <c r="CH79" s="2"/>
      <c r="CI79" s="2"/>
      <c r="CJ79" s="2"/>
      <c r="CK79" s="252"/>
      <c r="CL79" s="252"/>
      <c r="CM79" s="252">
        <v>546.33000000000004</v>
      </c>
      <c r="CN79" s="253"/>
      <c r="CP79" s="5">
        <v>0.08</v>
      </c>
      <c r="CV79" s="266">
        <f t="shared" si="8"/>
        <v>181</v>
      </c>
      <c r="CW79" s="267">
        <f t="shared" si="9"/>
        <v>362</v>
      </c>
      <c r="CX79" s="268">
        <f t="shared" si="10"/>
        <v>904.99</v>
      </c>
      <c r="CY79" s="418">
        <v>184</v>
      </c>
      <c r="CZ79" s="252"/>
      <c r="DA79" s="252"/>
      <c r="DB79" s="252"/>
      <c r="DC79" s="252"/>
      <c r="DD79" s="252"/>
      <c r="DE79" s="252"/>
      <c r="DF79" s="252"/>
      <c r="DG79" s="252">
        <f t="shared" si="14"/>
        <v>0</v>
      </c>
      <c r="DH79" s="252"/>
      <c r="DI79" s="252">
        <v>489.06</v>
      </c>
      <c r="DJ79" s="252"/>
      <c r="DL79" s="252"/>
      <c r="DM79" s="252"/>
      <c r="DQ79" s="6">
        <v>7.2499999999999995E-2</v>
      </c>
      <c r="DR79" s="252">
        <v>39.42</v>
      </c>
      <c r="DS79" s="3">
        <v>546.33000000000004</v>
      </c>
      <c r="DU79" s="241">
        <f>+C79</f>
        <v>73</v>
      </c>
      <c r="DV79" s="2"/>
      <c r="DW79" s="252">
        <v>720</v>
      </c>
      <c r="DZ79" s="252">
        <v>405.18</v>
      </c>
      <c r="EA79" s="264">
        <v>3.9399999999999998E-2</v>
      </c>
      <c r="EB79" s="252">
        <v>0</v>
      </c>
      <c r="EC79" s="253">
        <v>0</v>
      </c>
    </row>
    <row r="80" spans="1:133">
      <c r="A80">
        <v>74</v>
      </c>
      <c r="B80" s="259">
        <v>2.2014</v>
      </c>
      <c r="C80">
        <v>74</v>
      </c>
      <c r="D80" s="168">
        <f t="shared" si="7"/>
        <v>-1.9665676068977289E-3</v>
      </c>
      <c r="E80" s="246">
        <v>41671</v>
      </c>
      <c r="F80" s="186">
        <v>-0.2</v>
      </c>
      <c r="G80" s="247">
        <v>214692.88</v>
      </c>
      <c r="H80" s="247">
        <v>537.57219999999995</v>
      </c>
      <c r="I80" s="248">
        <v>119.1</v>
      </c>
      <c r="J80" s="258">
        <f t="shared" si="11"/>
        <v>-1.6764459346186866E-3</v>
      </c>
      <c r="K80" s="298"/>
      <c r="L80" s="252">
        <v>300</v>
      </c>
      <c r="M80" s="263"/>
      <c r="N80" s="263"/>
      <c r="O80" s="473">
        <v>328.76</v>
      </c>
      <c r="P80" s="474">
        <v>328.76</v>
      </c>
      <c r="Q80" s="474">
        <v>430.86</v>
      </c>
      <c r="R80" s="475">
        <v>0.09</v>
      </c>
      <c r="S80" s="533">
        <f t="shared" si="12"/>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3"/>
        <v>74</v>
      </c>
      <c r="AS80" s="480">
        <v>257.37</v>
      </c>
      <c r="AT80" s="480">
        <v>191.57</v>
      </c>
      <c r="AU80" s="600">
        <v>0.06</v>
      </c>
      <c r="AV80" s="480"/>
      <c r="AW80" s="480"/>
      <c r="AX80" s="480"/>
      <c r="AY80" s="480">
        <v>303.18</v>
      </c>
      <c r="AZ80" s="499" t="s">
        <v>5323</v>
      </c>
      <c r="BA80" s="502">
        <v>23.57</v>
      </c>
      <c r="BB80" s="502">
        <v>31.62</v>
      </c>
      <c r="BC80" s="502"/>
      <c r="BD80" s="510">
        <v>237.16</v>
      </c>
      <c r="BE80" s="510">
        <v>1222.49</v>
      </c>
      <c r="BF80" s="504">
        <v>0.2</v>
      </c>
      <c r="BG80" s="503">
        <v>0.22</v>
      </c>
      <c r="BH80" s="502">
        <v>16.66</v>
      </c>
      <c r="BI80" s="502">
        <v>1414.05</v>
      </c>
      <c r="BJ80" s="502">
        <v>19.170000000000002</v>
      </c>
      <c r="BK80" s="502"/>
      <c r="BL80" s="502"/>
      <c r="BM80" s="510"/>
      <c r="BN80" s="511">
        <v>0.16200000000000001</v>
      </c>
      <c r="BO80" s="511"/>
      <c r="BP80" s="511" t="s">
        <v>5340</v>
      </c>
      <c r="BQ80" s="252"/>
      <c r="BR80" s="252"/>
      <c r="BS80" s="511">
        <v>0.22</v>
      </c>
      <c r="BT80" s="252"/>
      <c r="BU80" s="252"/>
      <c r="BV80" s="524">
        <f>+C80</f>
        <v>74</v>
      </c>
      <c r="BW80" s="489">
        <v>158.63</v>
      </c>
      <c r="BX80" s="254"/>
      <c r="BY80" s="254"/>
      <c r="BZ80" s="254"/>
      <c r="CA80" s="494">
        <v>19.170000000000002</v>
      </c>
      <c r="CB80" s="497">
        <v>0.3</v>
      </c>
      <c r="CC80" s="497"/>
      <c r="CD80" s="494">
        <v>424</v>
      </c>
      <c r="CE80" s="241">
        <f>+C80</f>
        <v>74</v>
      </c>
      <c r="CF80" s="2"/>
      <c r="CG80" s="2">
        <v>490.8</v>
      </c>
      <c r="CH80" s="2"/>
      <c r="CI80" s="2"/>
      <c r="CJ80" s="2"/>
      <c r="CK80" s="252"/>
      <c r="CL80" s="252"/>
      <c r="CM80" s="252">
        <v>546.33000000000004</v>
      </c>
      <c r="CN80" s="253"/>
      <c r="CP80" s="253">
        <v>0.08</v>
      </c>
      <c r="CV80" s="266">
        <f t="shared" si="8"/>
        <v>181</v>
      </c>
      <c r="CW80" s="267">
        <f t="shared" si="9"/>
        <v>362</v>
      </c>
      <c r="CX80" s="268">
        <f t="shared" si="10"/>
        <v>904.99</v>
      </c>
      <c r="CY80" s="418">
        <v>184</v>
      </c>
      <c r="CZ80" s="252"/>
      <c r="DA80" s="252"/>
      <c r="DB80" s="252"/>
      <c r="DC80" s="252"/>
      <c r="DD80" s="252"/>
      <c r="DE80" s="252"/>
      <c r="DF80" s="252"/>
      <c r="DG80" s="252">
        <f t="shared" si="14"/>
        <v>0</v>
      </c>
      <c r="DH80" s="252"/>
      <c r="DI80" s="252">
        <v>489.06</v>
      </c>
      <c r="DJ80" s="252"/>
      <c r="DL80" s="252"/>
      <c r="DM80" s="252"/>
      <c r="DQ80" s="6">
        <v>7.2499999999999995E-2</v>
      </c>
      <c r="DR80" s="252">
        <v>39.42</v>
      </c>
      <c r="DS80" s="3">
        <v>546.33000000000004</v>
      </c>
      <c r="DU80" s="241">
        <f>+C80</f>
        <v>74</v>
      </c>
      <c r="DV80" s="2"/>
      <c r="DW80" s="252">
        <v>720</v>
      </c>
      <c r="DZ80" s="252">
        <v>405.18</v>
      </c>
      <c r="EA80" s="264">
        <v>3.9399999999999998E-2</v>
      </c>
      <c r="EB80" s="252">
        <v>0</v>
      </c>
      <c r="EC80" s="253">
        <v>0</v>
      </c>
    </row>
    <row r="81" spans="1:133">
      <c r="A81">
        <v>75</v>
      </c>
      <c r="B81" s="259">
        <v>3.2014</v>
      </c>
      <c r="C81">
        <v>75</v>
      </c>
      <c r="D81" s="168">
        <f t="shared" si="7"/>
        <v>2.9556639232748427E-3</v>
      </c>
      <c r="E81" s="246">
        <v>41699</v>
      </c>
      <c r="F81" s="186">
        <v>0.28999999999999998</v>
      </c>
      <c r="G81" s="247">
        <v>215327.44</v>
      </c>
      <c r="H81" s="247">
        <v>539.16099999999994</v>
      </c>
      <c r="I81" s="248">
        <v>119.4</v>
      </c>
      <c r="J81" s="258">
        <f t="shared" si="11"/>
        <v>2.5188916876575096E-3</v>
      </c>
      <c r="K81" s="298"/>
      <c r="L81" s="252">
        <v>300</v>
      </c>
      <c r="M81" s="263"/>
      <c r="N81" s="263"/>
      <c r="O81" s="473">
        <v>328.76</v>
      </c>
      <c r="P81" s="474">
        <v>328.76</v>
      </c>
      <c r="Q81" s="474">
        <v>430.86</v>
      </c>
      <c r="R81" s="475">
        <v>0.09</v>
      </c>
      <c r="S81" s="533">
        <f t="shared" si="12"/>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3"/>
        <v>75</v>
      </c>
      <c r="AS81" s="480">
        <v>257.37</v>
      </c>
      <c r="AT81" s="480">
        <v>191.57</v>
      </c>
      <c r="AU81" s="600">
        <v>0.06</v>
      </c>
      <c r="AV81" s="480"/>
      <c r="AW81" s="480"/>
      <c r="AX81" s="480"/>
      <c r="AY81" s="480">
        <v>303.18</v>
      </c>
      <c r="AZ81" s="499" t="s">
        <v>5323</v>
      </c>
      <c r="BA81" s="502">
        <v>23.57</v>
      </c>
      <c r="BB81" s="502">
        <v>31.62</v>
      </c>
      <c r="BC81" s="501"/>
      <c r="BD81" s="510">
        <v>237.16</v>
      </c>
      <c r="BE81" s="510">
        <v>1222.49</v>
      </c>
      <c r="BF81" s="504">
        <v>0.2</v>
      </c>
      <c r="BG81" s="503">
        <v>0.22</v>
      </c>
      <c r="BH81" s="502">
        <v>16.66</v>
      </c>
      <c r="BI81" s="502">
        <v>1414.05</v>
      </c>
      <c r="BJ81" s="502">
        <v>19.170000000000002</v>
      </c>
      <c r="BK81" s="502"/>
      <c r="BL81" s="502"/>
      <c r="BM81" s="510"/>
      <c r="BN81" s="511">
        <v>0.16200000000000001</v>
      </c>
      <c r="BO81" s="511"/>
      <c r="BP81" s="511" t="s">
        <v>5340</v>
      </c>
      <c r="BQ81" s="252"/>
      <c r="BR81" s="252"/>
      <c r="BS81" s="511">
        <v>0.22</v>
      </c>
      <c r="BT81" s="252"/>
      <c r="BU81" s="252"/>
      <c r="BV81" s="524">
        <f>+C81</f>
        <v>75</v>
      </c>
      <c r="BW81" s="489">
        <v>158.63</v>
      </c>
      <c r="BX81" s="254"/>
      <c r="BY81" s="254"/>
      <c r="BZ81" s="254"/>
      <c r="CA81" s="494">
        <v>19.170000000000002</v>
      </c>
      <c r="CB81" s="497">
        <v>0.3</v>
      </c>
      <c r="CC81" s="497"/>
      <c r="CD81" s="494">
        <v>424</v>
      </c>
      <c r="CE81" s="241">
        <f>+C81</f>
        <v>75</v>
      </c>
      <c r="CF81" s="2"/>
      <c r="CG81" s="2">
        <v>490.8</v>
      </c>
      <c r="CH81" s="2"/>
      <c r="CI81" s="2"/>
      <c r="CJ81" s="2"/>
      <c r="CK81" s="252"/>
      <c r="CL81" s="252"/>
      <c r="CM81" s="252">
        <v>546.33000000000004</v>
      </c>
      <c r="CN81" s="253"/>
      <c r="CP81" s="5">
        <v>0.08</v>
      </c>
      <c r="CV81" s="266">
        <f t="shared" si="8"/>
        <v>181</v>
      </c>
      <c r="CW81" s="267">
        <f t="shared" si="9"/>
        <v>362</v>
      </c>
      <c r="CX81" s="268">
        <f t="shared" si="10"/>
        <v>904.99</v>
      </c>
      <c r="CY81" s="418">
        <v>184</v>
      </c>
      <c r="CZ81" s="252"/>
      <c r="DA81" s="252"/>
      <c r="DB81" s="252"/>
      <c r="DC81" s="252"/>
      <c r="DD81" s="252"/>
      <c r="DE81" s="252"/>
      <c r="DF81" s="252"/>
      <c r="DG81" s="252">
        <f t="shared" si="14"/>
        <v>0</v>
      </c>
      <c r="DH81" s="252"/>
      <c r="DI81" s="252">
        <v>489.06</v>
      </c>
      <c r="DJ81" s="252"/>
      <c r="DL81" s="252"/>
      <c r="DM81" s="252"/>
      <c r="DQ81" s="6">
        <v>7.2499999999999995E-2</v>
      </c>
      <c r="DR81" s="252">
        <v>39.42</v>
      </c>
      <c r="DS81" s="3">
        <v>546.33000000000004</v>
      </c>
      <c r="DU81" s="241">
        <f>+C81</f>
        <v>75</v>
      </c>
      <c r="DV81" s="2"/>
      <c r="DW81" s="252">
        <v>720</v>
      </c>
      <c r="DZ81" s="252">
        <v>405.18</v>
      </c>
      <c r="EA81" s="264">
        <v>3.9399999999999998E-2</v>
      </c>
      <c r="EB81" s="252">
        <v>0</v>
      </c>
      <c r="EC81" s="253">
        <v>0</v>
      </c>
    </row>
    <row r="82" spans="1:133">
      <c r="A82">
        <v>76</v>
      </c>
      <c r="B82" s="259">
        <v>4.2013999999999996</v>
      </c>
      <c r="C82">
        <v>76</v>
      </c>
      <c r="D82" s="168">
        <f t="shared" si="7"/>
        <v>9.8231790616187808E-4</v>
      </c>
      <c r="E82" s="246">
        <v>41730</v>
      </c>
      <c r="F82" s="186">
        <v>0.09</v>
      </c>
      <c r="G82" s="247">
        <v>215538.96</v>
      </c>
      <c r="H82" s="247">
        <v>539.69069999999999</v>
      </c>
      <c r="I82" s="248">
        <v>119.5</v>
      </c>
      <c r="J82" s="258">
        <f t="shared" si="11"/>
        <v>8.3752093802336169E-4</v>
      </c>
      <c r="K82" s="298"/>
      <c r="L82" s="252">
        <v>300</v>
      </c>
      <c r="M82" s="263"/>
      <c r="N82" s="263"/>
      <c r="O82" s="473">
        <v>328.76</v>
      </c>
      <c r="P82" s="474">
        <v>328.76</v>
      </c>
      <c r="Q82" s="474">
        <v>430.86</v>
      </c>
      <c r="R82" s="475">
        <v>0.09</v>
      </c>
      <c r="S82" s="533">
        <f t="shared" si="12"/>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3"/>
        <v>76</v>
      </c>
      <c r="AS82" s="480">
        <v>257.37</v>
      </c>
      <c r="AT82" s="480">
        <v>191.57</v>
      </c>
      <c r="AU82" s="600">
        <v>0.06</v>
      </c>
      <c r="AV82" s="480"/>
      <c r="AW82" s="480"/>
      <c r="AX82" s="480"/>
      <c r="AY82" s="480">
        <v>303.18</v>
      </c>
      <c r="AZ82" s="499" t="s">
        <v>5323</v>
      </c>
      <c r="BA82" s="502">
        <v>23.57</v>
      </c>
      <c r="BB82" s="502">
        <v>31.62</v>
      </c>
      <c r="BC82" s="502"/>
      <c r="BD82" s="510">
        <v>237.16</v>
      </c>
      <c r="BE82" s="510">
        <v>1222.49</v>
      </c>
      <c r="BF82" s="504">
        <v>0.2</v>
      </c>
      <c r="BG82" s="503">
        <v>0.22</v>
      </c>
      <c r="BH82" s="502">
        <v>16.66</v>
      </c>
      <c r="BI82" s="502">
        <v>1414.05</v>
      </c>
      <c r="BJ82" s="502">
        <v>19.170000000000002</v>
      </c>
      <c r="BK82" s="502"/>
      <c r="BL82" s="502"/>
      <c r="BM82" s="510"/>
      <c r="BN82" s="511">
        <v>0.16200000000000001</v>
      </c>
      <c r="BO82" s="511"/>
      <c r="BP82" s="511" t="s">
        <v>5340</v>
      </c>
      <c r="BQ82" s="252"/>
      <c r="BR82" s="252"/>
      <c r="BS82" s="511">
        <v>0.22</v>
      </c>
      <c r="BT82" s="252"/>
      <c r="BU82" s="252"/>
      <c r="BV82" s="524">
        <f>+C82</f>
        <v>76</v>
      </c>
      <c r="BW82" s="489">
        <v>158.63</v>
      </c>
      <c r="BX82" s="254"/>
      <c r="BY82" s="254"/>
      <c r="BZ82" s="254"/>
      <c r="CA82" s="494">
        <v>19.170000000000002</v>
      </c>
      <c r="CB82" s="497">
        <v>0.3</v>
      </c>
      <c r="CC82" s="497"/>
      <c r="CD82" s="494">
        <v>424</v>
      </c>
      <c r="CE82" s="241">
        <f>+C82</f>
        <v>76</v>
      </c>
      <c r="CF82" s="2"/>
      <c r="CG82" s="2">
        <v>490.8</v>
      </c>
      <c r="CH82" s="2"/>
      <c r="CI82" s="2"/>
      <c r="CJ82" s="2"/>
      <c r="CK82" s="252"/>
      <c r="CL82" s="252"/>
      <c r="CM82" s="252">
        <v>546.33000000000004</v>
      </c>
      <c r="CN82" s="253"/>
      <c r="CP82" s="253">
        <v>0.08</v>
      </c>
      <c r="CV82" s="266">
        <f t="shared" si="8"/>
        <v>181</v>
      </c>
      <c r="CW82" s="267">
        <f t="shared" si="9"/>
        <v>362</v>
      </c>
      <c r="CX82" s="268">
        <f t="shared" si="10"/>
        <v>904.99</v>
      </c>
      <c r="CY82" s="418">
        <v>184</v>
      </c>
      <c r="CZ82" s="252"/>
      <c r="DA82" s="252"/>
      <c r="DB82" s="252"/>
      <c r="DC82" s="252"/>
      <c r="DD82" s="252"/>
      <c r="DE82" s="252"/>
      <c r="DF82" s="252"/>
      <c r="DG82" s="252">
        <f t="shared" si="14"/>
        <v>0</v>
      </c>
      <c r="DH82" s="252"/>
      <c r="DI82" s="252">
        <v>489.06</v>
      </c>
      <c r="DJ82" s="252"/>
      <c r="DL82" s="252"/>
      <c r="DM82" s="252"/>
      <c r="DQ82" s="6">
        <v>7.2499999999999995E-2</v>
      </c>
      <c r="DR82" s="252">
        <v>39.42</v>
      </c>
      <c r="DS82" s="3">
        <v>546.33000000000004</v>
      </c>
      <c r="DU82" s="241">
        <f>+C82</f>
        <v>76</v>
      </c>
      <c r="DV82" s="2"/>
      <c r="DW82" s="252">
        <v>720</v>
      </c>
      <c r="DZ82" s="252">
        <v>405.18</v>
      </c>
      <c r="EA82" s="264">
        <v>3.9399999999999998E-2</v>
      </c>
      <c r="EB82" s="252">
        <v>0</v>
      </c>
      <c r="EC82" s="253">
        <v>0</v>
      </c>
    </row>
    <row r="83" spans="1:133">
      <c r="A83">
        <v>77</v>
      </c>
      <c r="B83" s="259">
        <v>5.2013999999999996</v>
      </c>
      <c r="C83">
        <v>77</v>
      </c>
      <c r="D83" s="168">
        <f t="shared" si="7"/>
        <v>9.8135390464926253E-4</v>
      </c>
      <c r="E83" s="246">
        <v>41760</v>
      </c>
      <c r="F83" s="186">
        <v>0.09</v>
      </c>
      <c r="G83" s="247">
        <v>215750.48</v>
      </c>
      <c r="H83" s="247">
        <v>540.22029999999995</v>
      </c>
      <c r="I83" s="248">
        <v>119.7</v>
      </c>
      <c r="J83" s="258">
        <f t="shared" si="11"/>
        <v>1.6736401673640433E-3</v>
      </c>
      <c r="K83" s="298"/>
      <c r="L83" s="252">
        <v>300</v>
      </c>
      <c r="M83" s="263"/>
      <c r="N83" s="263"/>
      <c r="O83" s="473">
        <v>328.76</v>
      </c>
      <c r="P83" s="474">
        <v>328.76</v>
      </c>
      <c r="Q83" s="474">
        <v>430.86</v>
      </c>
      <c r="R83" s="475">
        <v>0.09</v>
      </c>
      <c r="S83" s="533">
        <f t="shared" si="12"/>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3"/>
        <v>77</v>
      </c>
      <c r="AS83" s="480">
        <v>257.37</v>
      </c>
      <c r="AT83" s="480">
        <v>191.57</v>
      </c>
      <c r="AU83" s="600">
        <v>0.06</v>
      </c>
      <c r="AV83" s="480"/>
      <c r="AW83" s="480"/>
      <c r="AX83" s="480"/>
      <c r="AY83" s="480">
        <v>303.18</v>
      </c>
      <c r="AZ83" s="499" t="s">
        <v>5323</v>
      </c>
      <c r="BA83" s="502">
        <v>23.57</v>
      </c>
      <c r="BB83" s="502">
        <v>31.62</v>
      </c>
      <c r="BC83" s="501"/>
      <c r="BD83" s="510">
        <v>237.16</v>
      </c>
      <c r="BE83" s="510">
        <v>1222.49</v>
      </c>
      <c r="BF83" s="504">
        <v>0.2</v>
      </c>
      <c r="BG83" s="503">
        <v>0.22</v>
      </c>
      <c r="BH83" s="502">
        <v>16.66</v>
      </c>
      <c r="BI83" s="502">
        <v>1414.05</v>
      </c>
      <c r="BJ83" s="502">
        <v>19.170000000000002</v>
      </c>
      <c r="BK83" s="502"/>
      <c r="BL83" s="502"/>
      <c r="BM83" s="510"/>
      <c r="BN83" s="511">
        <v>0.16200000000000001</v>
      </c>
      <c r="BO83" s="511"/>
      <c r="BP83" s="511" t="s">
        <v>5340</v>
      </c>
      <c r="BQ83" s="252"/>
      <c r="BR83" s="252"/>
      <c r="BS83" s="511">
        <v>0.22</v>
      </c>
      <c r="BT83" s="252"/>
      <c r="BU83" s="252"/>
      <c r="BV83" s="524">
        <f>+C83</f>
        <v>77</v>
      </c>
      <c r="BW83" s="489">
        <v>158.63</v>
      </c>
      <c r="BX83" s="254"/>
      <c r="BY83" s="254"/>
      <c r="BZ83" s="254"/>
      <c r="CA83" s="494">
        <v>19.170000000000002</v>
      </c>
      <c r="CB83" s="497">
        <v>0.3</v>
      </c>
      <c r="CC83" s="497"/>
      <c r="CD83" s="494">
        <v>424</v>
      </c>
      <c r="CE83" s="241">
        <f>+C83</f>
        <v>77</v>
      </c>
      <c r="CF83" s="2"/>
      <c r="CG83" s="2">
        <v>490.8</v>
      </c>
      <c r="CH83" s="2"/>
      <c r="CI83" s="2"/>
      <c r="CJ83" s="2"/>
      <c r="CK83" s="252"/>
      <c r="CL83" s="252"/>
      <c r="CM83" s="252">
        <v>546.33000000000004</v>
      </c>
      <c r="CN83" s="253"/>
      <c r="CP83" s="5">
        <v>0.08</v>
      </c>
      <c r="CV83" s="266">
        <f t="shared" si="8"/>
        <v>181</v>
      </c>
      <c r="CW83" s="267">
        <f t="shared" si="9"/>
        <v>362</v>
      </c>
      <c r="CX83" s="268">
        <f t="shared" si="10"/>
        <v>904.99</v>
      </c>
      <c r="CY83" s="418">
        <v>184</v>
      </c>
      <c r="CZ83" s="252"/>
      <c r="DA83" s="252"/>
      <c r="DB83" s="252"/>
      <c r="DC83" s="252"/>
      <c r="DD83" s="252"/>
      <c r="DE83" s="252"/>
      <c r="DF83" s="252"/>
      <c r="DG83" s="252">
        <f t="shared" si="14"/>
        <v>0</v>
      </c>
      <c r="DH83" s="252"/>
      <c r="DI83" s="252">
        <v>489.06</v>
      </c>
      <c r="DJ83" s="252"/>
      <c r="DL83" s="252"/>
      <c r="DM83" s="252"/>
      <c r="DQ83" s="6">
        <v>7.2499999999999995E-2</v>
      </c>
      <c r="DR83" s="252">
        <v>39.42</v>
      </c>
      <c r="DS83" s="3">
        <v>546.33000000000004</v>
      </c>
      <c r="DU83" s="241">
        <f>+C83</f>
        <v>77</v>
      </c>
      <c r="DV83" s="2"/>
      <c r="DW83" s="252">
        <v>720</v>
      </c>
      <c r="DZ83" s="252">
        <v>405.18</v>
      </c>
      <c r="EA83" s="264">
        <v>3.9399999999999998E-2</v>
      </c>
      <c r="EB83" s="252">
        <v>0</v>
      </c>
      <c r="EC83" s="253">
        <v>0</v>
      </c>
    </row>
    <row r="84" spans="1:133">
      <c r="A84">
        <v>78</v>
      </c>
      <c r="B84" s="259">
        <v>6.2013999999999996</v>
      </c>
      <c r="C84">
        <v>78</v>
      </c>
      <c r="D84" s="168">
        <f t="shared" si="7"/>
        <v>2.9412217298425691E-3</v>
      </c>
      <c r="E84" s="246">
        <v>41791</v>
      </c>
      <c r="F84" s="186">
        <v>0.28999999999999998</v>
      </c>
      <c r="G84" s="247">
        <v>216385.05</v>
      </c>
      <c r="H84" s="247">
        <v>541.80920000000003</v>
      </c>
      <c r="I84" s="248">
        <v>120</v>
      </c>
      <c r="J84" s="258">
        <f t="shared" si="11"/>
        <v>2.5062656641603454E-3</v>
      </c>
      <c r="K84" s="298"/>
      <c r="L84" s="252">
        <v>300</v>
      </c>
      <c r="M84" s="263"/>
      <c r="N84" s="263"/>
      <c r="O84" s="473">
        <v>328.76</v>
      </c>
      <c r="P84" s="474">
        <v>328.76</v>
      </c>
      <c r="Q84" s="474">
        <v>430.86</v>
      </c>
      <c r="R84" s="475">
        <v>0.09</v>
      </c>
      <c r="S84" s="533">
        <f t="shared" si="12"/>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3"/>
        <v>78</v>
      </c>
      <c r="AS84" s="480">
        <v>257.37</v>
      </c>
      <c r="AT84" s="480">
        <v>191.57</v>
      </c>
      <c r="AU84" s="600">
        <v>0.06</v>
      </c>
      <c r="AV84" s="480"/>
      <c r="AW84" s="480"/>
      <c r="AX84" s="480"/>
      <c r="AY84" s="480">
        <v>303.18</v>
      </c>
      <c r="AZ84" s="499" t="s">
        <v>5323</v>
      </c>
      <c r="BA84" s="502">
        <v>23.57</v>
      </c>
      <c r="BB84" s="502">
        <v>31.62</v>
      </c>
      <c r="BC84" s="502"/>
      <c r="BD84" s="510">
        <v>237.16</v>
      </c>
      <c r="BE84" s="510">
        <v>1222.49</v>
      </c>
      <c r="BF84" s="504">
        <v>0.2</v>
      </c>
      <c r="BG84" s="503">
        <v>0.22</v>
      </c>
      <c r="BH84" s="502">
        <v>16.66</v>
      </c>
      <c r="BI84" s="502">
        <v>1414.05</v>
      </c>
      <c r="BJ84" s="502">
        <v>19.170000000000002</v>
      </c>
      <c r="BK84" s="502"/>
      <c r="BL84" s="502"/>
      <c r="BM84" s="510"/>
      <c r="BN84" s="511">
        <v>0.16200000000000001</v>
      </c>
      <c r="BO84" s="511"/>
      <c r="BP84" s="511" t="s">
        <v>5340</v>
      </c>
      <c r="BQ84" s="252"/>
      <c r="BR84" s="252"/>
      <c r="BS84" s="511">
        <v>0.22</v>
      </c>
      <c r="BT84" s="252"/>
      <c r="BU84" s="252"/>
      <c r="BV84" s="524">
        <f>+C84</f>
        <v>78</v>
      </c>
      <c r="BW84" s="489">
        <v>158.63</v>
      </c>
      <c r="BX84" s="254"/>
      <c r="BY84" s="254"/>
      <c r="BZ84" s="254"/>
      <c r="CA84" s="494">
        <v>19.170000000000002</v>
      </c>
      <c r="CB84" s="497">
        <v>0.3</v>
      </c>
      <c r="CC84" s="497"/>
      <c r="CD84" s="494">
        <v>424</v>
      </c>
      <c r="CE84" s="241">
        <f>+C84</f>
        <v>78</v>
      </c>
      <c r="CF84" s="2"/>
      <c r="CG84" s="2">
        <v>490.8</v>
      </c>
      <c r="CH84" s="2"/>
      <c r="CI84" s="2"/>
      <c r="CJ84" s="2"/>
      <c r="CK84" s="252"/>
      <c r="CL84" s="252"/>
      <c r="CM84" s="252">
        <v>546.33000000000004</v>
      </c>
      <c r="CN84" s="253"/>
      <c r="CP84" s="253">
        <v>0.08</v>
      </c>
      <c r="CV84" s="266">
        <f t="shared" si="8"/>
        <v>181</v>
      </c>
      <c r="CW84" s="267">
        <f t="shared" si="9"/>
        <v>362</v>
      </c>
      <c r="CX84" s="268">
        <f t="shared" si="10"/>
        <v>904.99</v>
      </c>
      <c r="CY84" s="418">
        <v>184</v>
      </c>
      <c r="CZ84" s="252"/>
      <c r="DA84" s="252"/>
      <c r="DB84" s="252"/>
      <c r="DC84" s="252"/>
      <c r="DD84" s="252"/>
      <c r="DE84" s="252"/>
      <c r="DF84" s="252"/>
      <c r="DG84" s="252">
        <f t="shared" si="14"/>
        <v>0</v>
      </c>
      <c r="DH84" s="252"/>
      <c r="DI84" s="252">
        <v>489.06</v>
      </c>
      <c r="DJ84" s="252"/>
      <c r="DL84" s="252"/>
      <c r="DM84" s="252"/>
      <c r="DQ84" s="6">
        <v>7.2499999999999995E-2</v>
      </c>
      <c r="DR84" s="252">
        <v>39.42</v>
      </c>
      <c r="DS84" s="3">
        <v>546.33000000000004</v>
      </c>
      <c r="DU84" s="241">
        <f>+C84</f>
        <v>78</v>
      </c>
      <c r="DV84" s="2"/>
      <c r="DW84" s="252">
        <v>720</v>
      </c>
      <c r="DZ84" s="252">
        <v>405.18</v>
      </c>
      <c r="EA84" s="264">
        <v>3.9399999999999998E-2</v>
      </c>
      <c r="EB84" s="252">
        <v>0</v>
      </c>
      <c r="EC84" s="253">
        <v>0</v>
      </c>
    </row>
    <row r="85" spans="1:133">
      <c r="A85">
        <v>79</v>
      </c>
      <c r="B85" s="259">
        <v>7.2013999999999996</v>
      </c>
      <c r="C85">
        <v>79</v>
      </c>
      <c r="D85" s="168">
        <f t="shared" si="7"/>
        <v>9.7751669997547808E-4</v>
      </c>
      <c r="E85" s="246">
        <v>41821</v>
      </c>
      <c r="F85" s="186">
        <v>0.09</v>
      </c>
      <c r="G85" s="247">
        <v>216596.57</v>
      </c>
      <c r="H85" s="247">
        <v>542.33879999999999</v>
      </c>
      <c r="I85" s="248">
        <v>120.1</v>
      </c>
      <c r="J85" s="258">
        <f t="shared" si="11"/>
        <v>8.3333333333324155E-4</v>
      </c>
      <c r="K85" s="298"/>
      <c r="L85" s="252">
        <v>300</v>
      </c>
      <c r="M85" s="263"/>
      <c r="N85" s="263"/>
      <c r="O85" s="473">
        <v>328.76</v>
      </c>
      <c r="P85" s="474">
        <v>328.76</v>
      </c>
      <c r="Q85" s="474">
        <v>430.86</v>
      </c>
      <c r="R85" s="475">
        <v>0.09</v>
      </c>
      <c r="S85" s="533">
        <f t="shared" si="12"/>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3"/>
        <v>79</v>
      </c>
      <c r="AS85" s="480">
        <v>257.37</v>
      </c>
      <c r="AT85" s="480">
        <v>191.57</v>
      </c>
      <c r="AU85" s="600">
        <v>0.06</v>
      </c>
      <c r="AV85" s="480"/>
      <c r="AW85" s="480"/>
      <c r="AX85" s="480"/>
      <c r="AY85" s="480">
        <v>303.18</v>
      </c>
      <c r="AZ85" s="499" t="s">
        <v>5323</v>
      </c>
      <c r="BA85" s="502">
        <v>23.57</v>
      </c>
      <c r="BB85" s="502">
        <v>31.62</v>
      </c>
      <c r="BC85" s="501"/>
      <c r="BD85" s="510">
        <v>237.16</v>
      </c>
      <c r="BE85" s="510">
        <v>1222.49</v>
      </c>
      <c r="BF85" s="504">
        <v>0.2</v>
      </c>
      <c r="BG85" s="503">
        <v>0.22</v>
      </c>
      <c r="BH85" s="502">
        <v>16.66</v>
      </c>
      <c r="BI85" s="502">
        <v>1414.05</v>
      </c>
      <c r="BJ85" s="502">
        <v>19.170000000000002</v>
      </c>
      <c r="BK85" s="502"/>
      <c r="BL85" s="502"/>
      <c r="BM85" s="510"/>
      <c r="BN85" s="511">
        <v>0.16200000000000001</v>
      </c>
      <c r="BO85" s="511"/>
      <c r="BP85" s="511" t="s">
        <v>5340</v>
      </c>
      <c r="BQ85" s="252"/>
      <c r="BR85" s="252"/>
      <c r="BS85" s="511">
        <v>0.22</v>
      </c>
      <c r="BT85" s="252"/>
      <c r="BU85" s="252"/>
      <c r="BV85" s="524">
        <f>+C85</f>
        <v>79</v>
      </c>
      <c r="BW85" s="489">
        <v>158.63</v>
      </c>
      <c r="BX85" s="254"/>
      <c r="BY85" s="254"/>
      <c r="BZ85" s="254"/>
      <c r="CA85" s="494">
        <v>19.170000000000002</v>
      </c>
      <c r="CB85" s="497">
        <v>0.3</v>
      </c>
      <c r="CC85" s="497"/>
      <c r="CD85" s="494">
        <v>424</v>
      </c>
      <c r="CE85" s="241">
        <f>+C85</f>
        <v>79</v>
      </c>
      <c r="CF85" s="2"/>
      <c r="CG85" s="2">
        <v>490.8</v>
      </c>
      <c r="CH85" s="2"/>
      <c r="CI85" s="2"/>
      <c r="CJ85" s="2"/>
      <c r="CK85" s="252"/>
      <c r="CL85" s="252"/>
      <c r="CM85" s="252">
        <v>546.33000000000004</v>
      </c>
      <c r="CN85" s="253"/>
      <c r="CP85" s="5">
        <v>0.08</v>
      </c>
      <c r="CV85" s="266">
        <f t="shared" si="8"/>
        <v>181</v>
      </c>
      <c r="CW85" s="267">
        <f t="shared" si="9"/>
        <v>362</v>
      </c>
      <c r="CX85" s="268">
        <f t="shared" si="10"/>
        <v>904.99</v>
      </c>
      <c r="CY85" s="418">
        <v>184</v>
      </c>
      <c r="CZ85" s="252"/>
      <c r="DA85" s="252"/>
      <c r="DB85" s="252"/>
      <c r="DC85" s="252"/>
      <c r="DD85" s="252"/>
      <c r="DE85" s="252"/>
      <c r="DF85" s="252"/>
      <c r="DG85" s="252">
        <f t="shared" si="14"/>
        <v>0</v>
      </c>
      <c r="DH85" s="252"/>
      <c r="DI85" s="252">
        <v>489.06</v>
      </c>
      <c r="DJ85" s="252"/>
      <c r="DL85" s="252"/>
      <c r="DM85" s="252"/>
      <c r="DQ85" s="6">
        <v>7.2499999999999995E-2</v>
      </c>
      <c r="DR85" s="252">
        <v>39.42</v>
      </c>
      <c r="DS85" s="3">
        <v>546.33000000000004</v>
      </c>
      <c r="DU85" s="241">
        <f>+C85</f>
        <v>79</v>
      </c>
      <c r="DV85" s="2"/>
      <c r="DW85" s="252">
        <v>720</v>
      </c>
      <c r="DZ85" s="252">
        <v>405.18</v>
      </c>
      <c r="EA85" s="264">
        <v>3.9399999999999998E-2</v>
      </c>
      <c r="EB85" s="252">
        <v>0</v>
      </c>
      <c r="EC85" s="253">
        <v>0</v>
      </c>
    </row>
    <row r="86" spans="1:133">
      <c r="A86">
        <v>80</v>
      </c>
      <c r="B86" s="259">
        <v>8.2013999999999996</v>
      </c>
      <c r="C86">
        <v>80</v>
      </c>
      <c r="D86" s="168">
        <f t="shared" si="7"/>
        <v>-9.7656209421981277E-4</v>
      </c>
      <c r="E86" s="246">
        <v>41852</v>
      </c>
      <c r="F86" s="186">
        <v>-0.1</v>
      </c>
      <c r="G86" s="247">
        <v>216385.05</v>
      </c>
      <c r="H86" s="247">
        <v>541.80920000000003</v>
      </c>
      <c r="I86" s="248">
        <v>120</v>
      </c>
      <c r="J86" s="258">
        <f t="shared" si="11"/>
        <v>-8.3263946711065184E-4</v>
      </c>
      <c r="K86" s="298"/>
      <c r="L86" s="252">
        <v>300</v>
      </c>
      <c r="M86" s="263"/>
      <c r="N86" s="263"/>
      <c r="O86" s="473">
        <v>328.76</v>
      </c>
      <c r="P86" s="474">
        <v>328.76</v>
      </c>
      <c r="Q86" s="474">
        <v>430.86</v>
      </c>
      <c r="R86" s="475">
        <v>0.09</v>
      </c>
      <c r="S86" s="533">
        <f t="shared" si="12"/>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3"/>
        <v>80</v>
      </c>
      <c r="AS86" s="480">
        <v>257.37</v>
      </c>
      <c r="AT86" s="480">
        <v>191.57</v>
      </c>
      <c r="AU86" s="600">
        <v>0.06</v>
      </c>
      <c r="AV86" s="480"/>
      <c r="AW86" s="480"/>
      <c r="AX86" s="480"/>
      <c r="AY86" s="480">
        <v>303.18</v>
      </c>
      <c r="AZ86" s="499" t="s">
        <v>5323</v>
      </c>
      <c r="BA86" s="502">
        <v>23.57</v>
      </c>
      <c r="BB86" s="502">
        <v>31.62</v>
      </c>
      <c r="BC86" s="502"/>
      <c r="BD86" s="510">
        <v>237.16</v>
      </c>
      <c r="BE86" s="510">
        <v>1222.49</v>
      </c>
      <c r="BF86" s="504">
        <v>0.2</v>
      </c>
      <c r="BG86" s="503">
        <v>0.22</v>
      </c>
      <c r="BH86" s="502">
        <v>16.66</v>
      </c>
      <c r="BI86" s="502">
        <v>1414.05</v>
      </c>
      <c r="BJ86" s="502">
        <v>19.170000000000002</v>
      </c>
      <c r="BK86" s="502"/>
      <c r="BL86" s="502"/>
      <c r="BM86" s="510"/>
      <c r="BN86" s="511">
        <v>0.16200000000000001</v>
      </c>
      <c r="BO86" s="511"/>
      <c r="BP86" s="511" t="s">
        <v>5340</v>
      </c>
      <c r="BQ86" s="252"/>
      <c r="BR86" s="252"/>
      <c r="BS86" s="511">
        <v>0.22</v>
      </c>
      <c r="BT86" s="252"/>
      <c r="BU86" s="252"/>
      <c r="BV86" s="524">
        <f>+C86</f>
        <v>80</v>
      </c>
      <c r="BW86" s="489">
        <v>158.63</v>
      </c>
      <c r="BX86" s="254"/>
      <c r="BY86" s="254"/>
      <c r="BZ86" s="254"/>
      <c r="CA86" s="494">
        <v>19.170000000000002</v>
      </c>
      <c r="CB86" s="497">
        <v>0.3</v>
      </c>
      <c r="CC86" s="497"/>
      <c r="CD86" s="494">
        <v>424</v>
      </c>
      <c r="CE86" s="241">
        <f>+C86</f>
        <v>80</v>
      </c>
      <c r="CF86" s="2"/>
      <c r="CG86" s="2">
        <v>490.8</v>
      </c>
      <c r="CH86" s="2"/>
      <c r="CI86" s="2"/>
      <c r="CJ86" s="2"/>
      <c r="CK86" s="252"/>
      <c r="CL86" s="252"/>
      <c r="CM86" s="252">
        <v>546.33000000000004</v>
      </c>
      <c r="CN86" s="253"/>
      <c r="CP86" s="253">
        <v>0.08</v>
      </c>
      <c r="CV86" s="266">
        <f t="shared" si="8"/>
        <v>181</v>
      </c>
      <c r="CW86" s="267">
        <f t="shared" si="9"/>
        <v>362</v>
      </c>
      <c r="CX86" s="268">
        <f t="shared" si="10"/>
        <v>904.99</v>
      </c>
      <c r="CY86" s="418">
        <v>184</v>
      </c>
      <c r="CZ86" s="252"/>
      <c r="DA86" s="252"/>
      <c r="DB86" s="252"/>
      <c r="DC86" s="252"/>
      <c r="DD86" s="252"/>
      <c r="DE86" s="252"/>
      <c r="DF86" s="252"/>
      <c r="DG86" s="252">
        <f t="shared" si="14"/>
        <v>0</v>
      </c>
      <c r="DH86" s="252"/>
      <c r="DI86" s="252">
        <v>489.06</v>
      </c>
      <c r="DJ86" s="252"/>
      <c r="DL86" s="252"/>
      <c r="DM86" s="252"/>
      <c r="DQ86" s="6">
        <v>7.2499999999999995E-2</v>
      </c>
      <c r="DR86" s="252">
        <v>39.42</v>
      </c>
      <c r="DS86" s="3">
        <v>546.33000000000004</v>
      </c>
      <c r="DU86" s="241">
        <f>+C86</f>
        <v>80</v>
      </c>
      <c r="DV86" s="2"/>
      <c r="DW86" s="252">
        <v>720</v>
      </c>
      <c r="DZ86" s="252">
        <v>405.18</v>
      </c>
      <c r="EA86" s="264">
        <v>3.9399999999999998E-2</v>
      </c>
      <c r="EB86" s="252">
        <v>0</v>
      </c>
      <c r="EC86" s="253">
        <v>0</v>
      </c>
    </row>
    <row r="87" spans="1:133">
      <c r="A87">
        <v>81</v>
      </c>
      <c r="B87" s="259">
        <v>9.2013999999999996</v>
      </c>
      <c r="C87">
        <v>81</v>
      </c>
      <c r="D87" s="168">
        <f t="shared" si="7"/>
        <v>-2.932596313839464E-3</v>
      </c>
      <c r="E87" s="246">
        <v>41883</v>
      </c>
      <c r="F87" s="186">
        <v>-0.3</v>
      </c>
      <c r="G87" s="247">
        <v>215750.48</v>
      </c>
      <c r="H87" s="247">
        <v>540.22029999999995</v>
      </c>
      <c r="I87" s="248">
        <v>119.7</v>
      </c>
      <c r="J87" s="258">
        <f t="shared" si="11"/>
        <v>-2.4999999999999467E-3</v>
      </c>
      <c r="K87" s="298"/>
      <c r="L87" s="252">
        <v>300</v>
      </c>
      <c r="M87" s="263"/>
      <c r="N87" s="263"/>
      <c r="O87" s="473">
        <v>328.76</v>
      </c>
      <c r="P87" s="474">
        <v>328.76</v>
      </c>
      <c r="Q87" s="474">
        <v>430.86</v>
      </c>
      <c r="R87" s="475">
        <v>0.09</v>
      </c>
      <c r="S87" s="533">
        <f t="shared" si="12"/>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3"/>
        <v>81</v>
      </c>
      <c r="AS87" s="480">
        <v>257.37</v>
      </c>
      <c r="AT87" s="480">
        <v>191.57</v>
      </c>
      <c r="AU87" s="600">
        <v>0.06</v>
      </c>
      <c r="AV87" s="480"/>
      <c r="AW87" s="480"/>
      <c r="AX87" s="480"/>
      <c r="AY87" s="480">
        <v>303.18</v>
      </c>
      <c r="AZ87" s="499" t="s">
        <v>5323</v>
      </c>
      <c r="BA87" s="502">
        <v>23.57</v>
      </c>
      <c r="BB87" s="502">
        <v>31.62</v>
      </c>
      <c r="BC87" s="501"/>
      <c r="BD87" s="510">
        <v>237.16</v>
      </c>
      <c r="BE87" s="510">
        <v>1222.49</v>
      </c>
      <c r="BF87" s="504">
        <v>0.2</v>
      </c>
      <c r="BG87" s="503">
        <v>0.22</v>
      </c>
      <c r="BH87" s="502">
        <v>16.66</v>
      </c>
      <c r="BI87" s="502">
        <v>1414.05</v>
      </c>
      <c r="BJ87" s="502">
        <v>19.170000000000002</v>
      </c>
      <c r="BK87" s="502"/>
      <c r="BL87" s="502"/>
      <c r="BM87" s="510"/>
      <c r="BN87" s="511">
        <v>0.16200000000000001</v>
      </c>
      <c r="BO87" s="511"/>
      <c r="BP87" s="511" t="s">
        <v>5340</v>
      </c>
      <c r="BQ87" s="252"/>
      <c r="BR87" s="252"/>
      <c r="BS87" s="511">
        <v>0.22</v>
      </c>
      <c r="BT87" s="252"/>
      <c r="BU87" s="252"/>
      <c r="BV87" s="524">
        <f>+C87</f>
        <v>81</v>
      </c>
      <c r="BW87" s="489">
        <v>158.63</v>
      </c>
      <c r="BX87" s="254"/>
      <c r="BY87" s="254"/>
      <c r="BZ87" s="254"/>
      <c r="CA87" s="494">
        <v>19.170000000000002</v>
      </c>
      <c r="CB87" s="497">
        <v>0.3</v>
      </c>
      <c r="CC87" s="497"/>
      <c r="CD87" s="494">
        <v>424</v>
      </c>
      <c r="CE87" s="241">
        <f>+C87</f>
        <v>81</v>
      </c>
      <c r="CF87" s="2"/>
      <c r="CG87" s="2">
        <v>490.8</v>
      </c>
      <c r="CH87" s="2"/>
      <c r="CI87" s="2"/>
      <c r="CJ87" s="2"/>
      <c r="CK87" s="252"/>
      <c r="CL87" s="252"/>
      <c r="CM87" s="252">
        <v>546.33000000000004</v>
      </c>
      <c r="CN87" s="253"/>
      <c r="CP87" s="5">
        <v>0.08</v>
      </c>
      <c r="CV87" s="266">
        <f t="shared" si="8"/>
        <v>181</v>
      </c>
      <c r="CW87" s="267">
        <f t="shared" si="9"/>
        <v>362</v>
      </c>
      <c r="CX87" s="268">
        <f t="shared" si="10"/>
        <v>904.99</v>
      </c>
      <c r="CY87" s="418">
        <v>184</v>
      </c>
      <c r="CZ87" s="252"/>
      <c r="DA87" s="252"/>
      <c r="DB87" s="252"/>
      <c r="DC87" s="252"/>
      <c r="DD87" s="252"/>
      <c r="DE87" s="252"/>
      <c r="DF87" s="252"/>
      <c r="DG87" s="252">
        <f t="shared" si="14"/>
        <v>0</v>
      </c>
      <c r="DH87" s="252"/>
      <c r="DI87" s="252">
        <v>489.06</v>
      </c>
      <c r="DJ87" s="252"/>
      <c r="DL87" s="252"/>
      <c r="DM87" s="252"/>
      <c r="DQ87" s="6">
        <v>7.2499999999999995E-2</v>
      </c>
      <c r="DR87" s="252">
        <v>39.42</v>
      </c>
      <c r="DS87" s="3">
        <v>546.33000000000004</v>
      </c>
      <c r="DU87" s="241">
        <f>+C87</f>
        <v>81</v>
      </c>
      <c r="DV87" s="2"/>
      <c r="DW87" s="252">
        <v>720</v>
      </c>
      <c r="DZ87" s="252">
        <v>405.18</v>
      </c>
      <c r="EA87" s="264">
        <v>3.9399999999999998E-2</v>
      </c>
      <c r="EB87" s="252">
        <v>0</v>
      </c>
      <c r="EC87" s="253">
        <v>0</v>
      </c>
    </row>
    <row r="88" spans="1:133">
      <c r="A88">
        <v>82</v>
      </c>
      <c r="B88" s="259">
        <v>10.2014</v>
      </c>
      <c r="C88">
        <v>82</v>
      </c>
      <c r="D88" s="168">
        <f t="shared" si="7"/>
        <v>2.9412217298425691E-3</v>
      </c>
      <c r="E88" s="246">
        <v>41913</v>
      </c>
      <c r="F88" s="186">
        <v>0.28999999999999998</v>
      </c>
      <c r="G88" s="247">
        <v>216385.05</v>
      </c>
      <c r="H88" s="247">
        <v>541.80920000000003</v>
      </c>
      <c r="I88" s="248">
        <v>120</v>
      </c>
      <c r="J88" s="258">
        <f t="shared" si="11"/>
        <v>2.5062656641603454E-3</v>
      </c>
      <c r="K88" s="298"/>
      <c r="L88" s="252">
        <v>300</v>
      </c>
      <c r="M88" s="263"/>
      <c r="N88" s="263"/>
      <c r="O88" s="473">
        <v>328.76</v>
      </c>
      <c r="P88" s="474">
        <v>328.76</v>
      </c>
      <c r="Q88" s="474">
        <v>430.86</v>
      </c>
      <c r="R88" s="475">
        <v>0.09</v>
      </c>
      <c r="S88" s="533">
        <f t="shared" si="12"/>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3"/>
        <v>82</v>
      </c>
      <c r="AS88" s="480">
        <v>257.37</v>
      </c>
      <c r="AT88" s="480">
        <v>191.57</v>
      </c>
      <c r="AU88" s="600">
        <v>0.06</v>
      </c>
      <c r="AV88" s="480"/>
      <c r="AW88" s="480"/>
      <c r="AX88" s="480"/>
      <c r="AY88" s="480">
        <v>303.18</v>
      </c>
      <c r="AZ88" s="499" t="s">
        <v>5323</v>
      </c>
      <c r="BA88" s="502">
        <v>23.57</v>
      </c>
      <c r="BB88" s="502">
        <v>31.62</v>
      </c>
      <c r="BC88" s="502"/>
      <c r="BD88" s="510">
        <v>237.16</v>
      </c>
      <c r="BE88" s="510">
        <v>1222.49</v>
      </c>
      <c r="BF88" s="504">
        <v>0.2</v>
      </c>
      <c r="BG88" s="503">
        <v>0.22</v>
      </c>
      <c r="BH88" s="502">
        <v>16.66</v>
      </c>
      <c r="BI88" s="502">
        <v>1414.05</v>
      </c>
      <c r="BJ88" s="502">
        <v>19.170000000000002</v>
      </c>
      <c r="BK88" s="502"/>
      <c r="BL88" s="502"/>
      <c r="BM88" s="510"/>
      <c r="BN88" s="511">
        <v>0.16200000000000001</v>
      </c>
      <c r="BO88" s="511"/>
      <c r="BP88" s="511" t="s">
        <v>5340</v>
      </c>
      <c r="BQ88" s="252"/>
      <c r="BR88" s="252"/>
      <c r="BS88" s="511">
        <v>0.22</v>
      </c>
      <c r="BT88" s="252"/>
      <c r="BU88" s="252"/>
      <c r="BV88" s="524">
        <f>+C88</f>
        <v>82</v>
      </c>
      <c r="BW88" s="489">
        <v>158.63</v>
      </c>
      <c r="BX88" s="254"/>
      <c r="BY88" s="254"/>
      <c r="BZ88" s="254"/>
      <c r="CA88" s="494">
        <v>19.170000000000002</v>
      </c>
      <c r="CB88" s="497">
        <v>0.3</v>
      </c>
      <c r="CC88" s="497"/>
      <c r="CD88" s="494">
        <v>424</v>
      </c>
      <c r="CE88" s="241">
        <f>+C88</f>
        <v>82</v>
      </c>
      <c r="CF88" s="2"/>
      <c r="CG88" s="2">
        <v>490.8</v>
      </c>
      <c r="CH88" s="2"/>
      <c r="CI88" s="2"/>
      <c r="CJ88" s="2"/>
      <c r="CK88" s="252"/>
      <c r="CL88" s="252"/>
      <c r="CM88" s="252">
        <v>546.33000000000004</v>
      </c>
      <c r="CN88" s="253"/>
      <c r="CP88" s="253">
        <v>0.08</v>
      </c>
      <c r="CV88" s="266">
        <f t="shared" si="8"/>
        <v>181</v>
      </c>
      <c r="CW88" s="267">
        <f t="shared" si="9"/>
        <v>362</v>
      </c>
      <c r="CX88" s="268">
        <f t="shared" si="10"/>
        <v>904.99</v>
      </c>
      <c r="CY88" s="418">
        <v>184</v>
      </c>
      <c r="CZ88" s="252"/>
      <c r="DA88" s="252"/>
      <c r="DB88" s="252"/>
      <c r="DC88" s="252"/>
      <c r="DD88" s="252"/>
      <c r="DE88" s="252"/>
      <c r="DF88" s="252"/>
      <c r="DG88" s="252">
        <f t="shared" si="14"/>
        <v>0</v>
      </c>
      <c r="DH88" s="252"/>
      <c r="DI88" s="252">
        <v>489.06</v>
      </c>
      <c r="DJ88" s="252"/>
      <c r="DL88" s="252"/>
      <c r="DM88" s="252"/>
      <c r="DQ88" s="6">
        <v>7.2499999999999995E-2</v>
      </c>
      <c r="DR88" s="252">
        <v>39.42</v>
      </c>
      <c r="DS88" s="3">
        <v>546.33000000000004</v>
      </c>
      <c r="DU88" s="241">
        <f>+C88</f>
        <v>82</v>
      </c>
      <c r="DV88" s="2"/>
      <c r="DW88" s="252">
        <v>720</v>
      </c>
      <c r="DZ88" s="252">
        <v>405.18</v>
      </c>
      <c r="EA88" s="264">
        <v>3.9399999999999998E-2</v>
      </c>
      <c r="EB88" s="252">
        <v>0</v>
      </c>
      <c r="EC88" s="253">
        <v>0</v>
      </c>
    </row>
    <row r="89" spans="1:133">
      <c r="A89">
        <v>83</v>
      </c>
      <c r="B89" s="259">
        <v>11.2014</v>
      </c>
      <c r="C89">
        <v>83</v>
      </c>
      <c r="D89" s="168">
        <f t="shared" si="7"/>
        <v>-1.9550333999506231E-3</v>
      </c>
      <c r="E89" s="246">
        <v>41944</v>
      </c>
      <c r="F89" s="186">
        <v>-0.2</v>
      </c>
      <c r="G89" s="247">
        <v>215962.01</v>
      </c>
      <c r="H89" s="247">
        <v>540.74990000000003</v>
      </c>
      <c r="I89" s="248">
        <v>119.8</v>
      </c>
      <c r="J89" s="258">
        <f t="shared" si="11"/>
        <v>-1.6666666666667052E-3</v>
      </c>
      <c r="K89" s="298"/>
      <c r="L89" s="252">
        <v>300</v>
      </c>
      <c r="M89" s="263"/>
      <c r="N89" s="263"/>
      <c r="O89" s="473">
        <v>328.76</v>
      </c>
      <c r="P89" s="474">
        <v>328.76</v>
      </c>
      <c r="Q89" s="474">
        <v>430.86</v>
      </c>
      <c r="R89" s="475">
        <v>0.09</v>
      </c>
      <c r="S89" s="533">
        <f t="shared" si="12"/>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3"/>
        <v>83</v>
      </c>
      <c r="AS89" s="480">
        <v>257.37</v>
      </c>
      <c r="AT89" s="480">
        <v>191.57</v>
      </c>
      <c r="AU89" s="600">
        <v>0.06</v>
      </c>
      <c r="AV89" s="480"/>
      <c r="AW89" s="480"/>
      <c r="AX89" s="480"/>
      <c r="AY89" s="480">
        <v>303.18</v>
      </c>
      <c r="AZ89" s="499" t="s">
        <v>5323</v>
      </c>
      <c r="BA89" s="502">
        <v>23.57</v>
      </c>
      <c r="BB89" s="502">
        <v>31.62</v>
      </c>
      <c r="BC89" s="501"/>
      <c r="BD89" s="510">
        <v>237.16</v>
      </c>
      <c r="BE89" s="510">
        <v>1222.49</v>
      </c>
      <c r="BF89" s="504">
        <v>0.2</v>
      </c>
      <c r="BG89" s="503">
        <v>0.22</v>
      </c>
      <c r="BH89" s="502">
        <v>16.66</v>
      </c>
      <c r="BI89" s="502">
        <v>1414.05</v>
      </c>
      <c r="BJ89" s="502">
        <v>19.170000000000002</v>
      </c>
      <c r="BK89" s="502"/>
      <c r="BL89" s="502"/>
      <c r="BM89" s="510"/>
      <c r="BN89" s="511">
        <v>0.16200000000000001</v>
      </c>
      <c r="BO89" s="511"/>
      <c r="BP89" s="511" t="s">
        <v>5340</v>
      </c>
      <c r="BQ89" s="252"/>
      <c r="BR89" s="252"/>
      <c r="BS89" s="511">
        <v>0.22</v>
      </c>
      <c r="BT89" s="252"/>
      <c r="BU89" s="252"/>
      <c r="BV89" s="524">
        <f>+C89</f>
        <v>83</v>
      </c>
      <c r="BW89" s="489">
        <v>158.63</v>
      </c>
      <c r="BX89" s="254"/>
      <c r="BY89" s="254"/>
      <c r="BZ89" s="254"/>
      <c r="CA89" s="494">
        <v>19.170000000000002</v>
      </c>
      <c r="CB89" s="497">
        <v>0.3</v>
      </c>
      <c r="CC89" s="497"/>
      <c r="CD89" s="494">
        <v>424</v>
      </c>
      <c r="CE89" s="241">
        <f>+C89</f>
        <v>83</v>
      </c>
      <c r="CF89" s="2"/>
      <c r="CG89" s="2">
        <v>490.8</v>
      </c>
      <c r="CH89" s="2"/>
      <c r="CI89" s="2"/>
      <c r="CJ89" s="2"/>
      <c r="CK89" s="252"/>
      <c r="CL89" s="252"/>
      <c r="CM89" s="252">
        <v>546.33000000000004</v>
      </c>
      <c r="CN89" s="253"/>
      <c r="CP89" s="5">
        <v>0.08</v>
      </c>
      <c r="CV89" s="266">
        <f t="shared" si="8"/>
        <v>181</v>
      </c>
      <c r="CW89" s="267">
        <f t="shared" si="9"/>
        <v>362</v>
      </c>
      <c r="CX89" s="268">
        <f t="shared" si="10"/>
        <v>904.99</v>
      </c>
      <c r="CY89" s="418">
        <v>184</v>
      </c>
      <c r="CZ89" s="252"/>
      <c r="DA89" s="252"/>
      <c r="DB89" s="252"/>
      <c r="DC89" s="252"/>
      <c r="DD89" s="252"/>
      <c r="DE89" s="252"/>
      <c r="DF89" s="252"/>
      <c r="DG89" s="252">
        <f t="shared" si="14"/>
        <v>0</v>
      </c>
      <c r="DH89" s="252"/>
      <c r="DI89" s="252">
        <v>489.06</v>
      </c>
      <c r="DJ89" s="252"/>
      <c r="DL89" s="252"/>
      <c r="DM89" s="252"/>
      <c r="DQ89" s="6">
        <v>7.2499999999999995E-2</v>
      </c>
      <c r="DR89" s="252">
        <v>39.42</v>
      </c>
      <c r="DS89" s="3">
        <v>546.33000000000004</v>
      </c>
      <c r="DU89" s="241">
        <f>+C89</f>
        <v>83</v>
      </c>
      <c r="DV89" s="2"/>
      <c r="DW89" s="252">
        <v>720</v>
      </c>
      <c r="DZ89" s="252">
        <v>405.18</v>
      </c>
      <c r="EA89" s="264">
        <v>3.9399999999999998E-2</v>
      </c>
      <c r="EB89" s="252">
        <v>0</v>
      </c>
      <c r="EC89" s="253">
        <v>0</v>
      </c>
    </row>
    <row r="90" spans="1:133">
      <c r="A90">
        <v>84</v>
      </c>
      <c r="B90" s="259">
        <v>12.2014</v>
      </c>
      <c r="C90">
        <v>84</v>
      </c>
      <c r="D90" s="168">
        <f t="shared" si="7"/>
        <v>0</v>
      </c>
      <c r="E90" s="246">
        <v>41974</v>
      </c>
      <c r="F90" s="186">
        <v>0</v>
      </c>
      <c r="G90" s="247">
        <v>215962.01</v>
      </c>
      <c r="H90" s="247">
        <v>540.74990000000003</v>
      </c>
      <c r="I90" s="248">
        <v>119.8</v>
      </c>
      <c r="J90" s="258">
        <f t="shared" si="11"/>
        <v>0</v>
      </c>
      <c r="K90" s="298"/>
      <c r="L90" s="252">
        <v>300</v>
      </c>
      <c r="M90" s="263"/>
      <c r="N90" s="263"/>
      <c r="O90" s="473">
        <v>328.76</v>
      </c>
      <c r="P90" s="474">
        <v>328.76</v>
      </c>
      <c r="Q90" s="474">
        <v>430.86</v>
      </c>
      <c r="R90" s="475">
        <v>0.09</v>
      </c>
      <c r="S90" s="533">
        <f t="shared" si="12"/>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3"/>
        <v>84</v>
      </c>
      <c r="AS90" s="480">
        <v>257.37</v>
      </c>
      <c r="AT90" s="480">
        <v>191.57</v>
      </c>
      <c r="AU90" s="600">
        <v>0.06</v>
      </c>
      <c r="AV90" s="480"/>
      <c r="AW90" s="480"/>
      <c r="AX90" s="480"/>
      <c r="AY90" s="480">
        <v>303.18</v>
      </c>
      <c r="AZ90" s="499" t="s">
        <v>5323</v>
      </c>
      <c r="BA90" s="502">
        <v>23.57</v>
      </c>
      <c r="BB90" s="502">
        <v>31.62</v>
      </c>
      <c r="BC90" s="502"/>
      <c r="BD90" s="510">
        <v>237.16</v>
      </c>
      <c r="BE90" s="510">
        <v>1222.49</v>
      </c>
      <c r="BF90" s="504">
        <v>0.2</v>
      </c>
      <c r="BG90" s="503">
        <v>0.22</v>
      </c>
      <c r="BH90" s="502">
        <v>16.66</v>
      </c>
      <c r="BI90" s="502">
        <v>1414.05</v>
      </c>
      <c r="BJ90" s="502">
        <v>19.170000000000002</v>
      </c>
      <c r="BK90" s="502"/>
      <c r="BL90" s="502"/>
      <c r="BM90" s="510"/>
      <c r="BN90" s="511">
        <v>0.16200000000000001</v>
      </c>
      <c r="BO90" s="511"/>
      <c r="BP90" s="511" t="s">
        <v>5340</v>
      </c>
      <c r="BQ90" s="252"/>
      <c r="BR90" s="252"/>
      <c r="BS90" s="511">
        <v>0.22</v>
      </c>
      <c r="BT90" s="252"/>
      <c r="BU90" s="252"/>
      <c r="BV90" s="524">
        <f>+C90</f>
        <v>84</v>
      </c>
      <c r="BW90" s="489">
        <v>158.63</v>
      </c>
      <c r="BX90" s="254"/>
      <c r="BY90" s="254"/>
      <c r="BZ90" s="254"/>
      <c r="CA90" s="494">
        <v>19.170000000000002</v>
      </c>
      <c r="CB90" s="497">
        <v>0.3</v>
      </c>
      <c r="CC90" s="497"/>
      <c r="CD90" s="494">
        <v>424</v>
      </c>
      <c r="CE90" s="241">
        <f>+C90</f>
        <v>84</v>
      </c>
      <c r="CF90" s="2"/>
      <c r="CG90" s="2">
        <v>490.8</v>
      </c>
      <c r="CH90" s="2"/>
      <c r="CI90" s="2"/>
      <c r="CJ90" s="2"/>
      <c r="CK90" s="252"/>
      <c r="CL90" s="252"/>
      <c r="CM90" s="252">
        <v>546.33000000000004</v>
      </c>
      <c r="CN90" s="253"/>
      <c r="CP90" s="253">
        <v>0.08</v>
      </c>
      <c r="CV90" s="266">
        <f t="shared" si="8"/>
        <v>181</v>
      </c>
      <c r="CW90" s="267">
        <f t="shared" si="9"/>
        <v>362</v>
      </c>
      <c r="CX90" s="268">
        <f t="shared" si="10"/>
        <v>904.99</v>
      </c>
      <c r="CY90" s="418">
        <v>184</v>
      </c>
      <c r="CZ90" s="252"/>
      <c r="DA90" s="252"/>
      <c r="DB90" s="252"/>
      <c r="DC90" s="252"/>
      <c r="DD90" s="252"/>
      <c r="DE90" s="252"/>
      <c r="DF90" s="252"/>
      <c r="DG90" s="252">
        <f t="shared" si="14"/>
        <v>0</v>
      </c>
      <c r="DH90" s="252"/>
      <c r="DI90" s="252">
        <v>489.06</v>
      </c>
      <c r="DJ90" s="252"/>
      <c r="DL90" s="252"/>
      <c r="DM90" s="252"/>
      <c r="DQ90" s="6">
        <v>7.2499999999999995E-2</v>
      </c>
      <c r="DR90" s="252">
        <v>39.42</v>
      </c>
      <c r="DS90" s="3">
        <v>546.33000000000004</v>
      </c>
      <c r="DU90" s="241">
        <f>+C90</f>
        <v>84</v>
      </c>
      <c r="DV90" s="2"/>
      <c r="DW90" s="252">
        <v>720</v>
      </c>
      <c r="DZ90" s="252">
        <v>405.18</v>
      </c>
      <c r="EA90" s="264">
        <v>3.9399999999999998E-2</v>
      </c>
      <c r="EB90" s="252">
        <v>0</v>
      </c>
      <c r="EC90" s="253">
        <v>0</v>
      </c>
    </row>
    <row r="91" spans="1:133">
      <c r="A91">
        <v>85</v>
      </c>
      <c r="B91" s="259">
        <v>1.2015</v>
      </c>
      <c r="C91">
        <v>85</v>
      </c>
      <c r="D91" s="168">
        <f t="shared" si="7"/>
        <v>-8.9716242222416254E-3</v>
      </c>
      <c r="E91" s="246">
        <v>42005</v>
      </c>
      <c r="F91" s="186">
        <v>-0.9</v>
      </c>
      <c r="G91" s="247">
        <v>214024.48</v>
      </c>
      <c r="H91" s="247">
        <v>535.89850000000001</v>
      </c>
      <c r="I91" s="248">
        <v>118.7</v>
      </c>
      <c r="J91" s="258">
        <f t="shared" si="11"/>
        <v>-9.1819699499164908E-3</v>
      </c>
      <c r="K91" s="298"/>
      <c r="L91" s="252">
        <v>300</v>
      </c>
      <c r="M91" s="263"/>
      <c r="N91" s="263"/>
      <c r="O91" s="473">
        <v>328.76</v>
      </c>
      <c r="P91" s="474">
        <v>328.76</v>
      </c>
      <c r="Q91" s="474">
        <v>430.86</v>
      </c>
      <c r="R91" s="475">
        <v>0.09</v>
      </c>
      <c r="S91" s="533">
        <f t="shared" si="12"/>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3"/>
        <v>85</v>
      </c>
      <c r="AS91" s="480">
        <v>257.37</v>
      </c>
      <c r="AT91" s="480">
        <v>191.57</v>
      </c>
      <c r="AU91" s="600">
        <v>0.06</v>
      </c>
      <c r="AV91" s="480"/>
      <c r="AW91" s="480"/>
      <c r="AX91" s="480"/>
      <c r="AY91" s="480">
        <v>303.18</v>
      </c>
      <c r="AZ91" s="499" t="s">
        <v>5323</v>
      </c>
      <c r="BA91" s="502">
        <v>23.57</v>
      </c>
      <c r="BB91" s="502">
        <v>31.62</v>
      </c>
      <c r="BC91" s="501"/>
      <c r="BD91" s="510">
        <v>237.16</v>
      </c>
      <c r="BE91" s="510">
        <v>1222.49</v>
      </c>
      <c r="BF91" s="504">
        <v>0.2</v>
      </c>
      <c r="BG91" s="503">
        <v>0.22</v>
      </c>
      <c r="BH91" s="502">
        <v>16.66</v>
      </c>
      <c r="BI91" s="502">
        <v>1414.05</v>
      </c>
      <c r="BJ91" s="502">
        <v>19.170000000000002</v>
      </c>
      <c r="BK91" s="502"/>
      <c r="BL91" s="502"/>
      <c r="BM91" s="510"/>
      <c r="BN91" s="511">
        <v>0.16200000000000001</v>
      </c>
      <c r="BO91" s="511"/>
      <c r="BP91" s="511" t="s">
        <v>5340</v>
      </c>
      <c r="BQ91" s="252"/>
      <c r="BR91" s="252"/>
      <c r="BS91" s="511">
        <v>0.22</v>
      </c>
      <c r="BT91" s="252"/>
      <c r="BU91" s="252"/>
      <c r="BV91" s="524">
        <f>+C91</f>
        <v>85</v>
      </c>
      <c r="BW91" s="489">
        <v>158.63</v>
      </c>
      <c r="BX91" s="254"/>
      <c r="BY91" s="254"/>
      <c r="BZ91" s="254"/>
      <c r="CA91" s="494">
        <v>19.170000000000002</v>
      </c>
      <c r="CB91" s="497">
        <v>0.3</v>
      </c>
      <c r="CC91" s="497"/>
      <c r="CD91" s="494">
        <v>424</v>
      </c>
      <c r="CE91" s="241">
        <f>+C91</f>
        <v>85</v>
      </c>
      <c r="CF91" s="2"/>
      <c r="CG91" s="2">
        <v>490.8</v>
      </c>
      <c r="CH91" s="2"/>
      <c r="CI91" s="2"/>
      <c r="CJ91" s="2"/>
      <c r="CK91" s="252"/>
      <c r="CL91" s="252"/>
      <c r="CM91" s="252">
        <v>546.33000000000004</v>
      </c>
      <c r="CN91" s="253"/>
      <c r="CP91" s="5">
        <v>0.08</v>
      </c>
      <c r="CV91" s="266">
        <f t="shared" si="8"/>
        <v>181</v>
      </c>
      <c r="CW91" s="267">
        <f t="shared" si="9"/>
        <v>362</v>
      </c>
      <c r="CX91" s="268">
        <f t="shared" si="10"/>
        <v>904.99</v>
      </c>
      <c r="CY91" s="418">
        <v>184</v>
      </c>
      <c r="CZ91" s="252"/>
      <c r="DA91" s="252"/>
      <c r="DB91" s="252"/>
      <c r="DC91" s="252"/>
      <c r="DD91" s="252"/>
      <c r="DE91" s="252"/>
      <c r="DF91" s="252"/>
      <c r="DG91" s="252">
        <f t="shared" si="14"/>
        <v>0</v>
      </c>
      <c r="DH91" s="252"/>
      <c r="DI91" s="252">
        <v>489.06</v>
      </c>
      <c r="DJ91" s="252"/>
      <c r="DL91" s="252"/>
      <c r="DM91" s="252"/>
      <c r="DQ91" s="6">
        <v>7.2499999999999995E-2</v>
      </c>
      <c r="DR91" s="252">
        <v>39.42</v>
      </c>
      <c r="DS91" s="3">
        <v>546.33000000000004</v>
      </c>
      <c r="DU91" s="241">
        <f>+C91</f>
        <v>85</v>
      </c>
      <c r="DV91" s="2"/>
      <c r="DW91" s="252">
        <v>720</v>
      </c>
      <c r="DZ91" s="252">
        <v>405.18</v>
      </c>
      <c r="EA91" s="264">
        <v>3.9399999999999998E-2</v>
      </c>
      <c r="EB91" s="252">
        <v>0</v>
      </c>
      <c r="EC91" s="253">
        <v>0</v>
      </c>
    </row>
    <row r="92" spans="1:133">
      <c r="A92">
        <v>86</v>
      </c>
      <c r="B92" s="259">
        <v>2.2014999999999998</v>
      </c>
      <c r="C92">
        <v>86</v>
      </c>
      <c r="D92" s="168">
        <f t="shared" si="7"/>
        <v>-7.0564357871585326E-3</v>
      </c>
      <c r="E92" s="246">
        <v>42036</v>
      </c>
      <c r="F92" s="186">
        <v>-0.71</v>
      </c>
      <c r="G92" s="247">
        <v>212514.23</v>
      </c>
      <c r="H92" s="247">
        <v>532.11699999999996</v>
      </c>
      <c r="I92" s="248">
        <v>117.9</v>
      </c>
      <c r="J92" s="258">
        <f t="shared" si="11"/>
        <v>-6.7396798652064049E-3</v>
      </c>
      <c r="K92" s="298"/>
      <c r="L92" s="252">
        <v>300</v>
      </c>
      <c r="M92" s="263"/>
      <c r="N92" s="263"/>
      <c r="O92" s="473">
        <v>328.76</v>
      </c>
      <c r="P92" s="474">
        <v>328.76</v>
      </c>
      <c r="Q92" s="474">
        <v>430.86</v>
      </c>
      <c r="R92" s="475">
        <v>0.09</v>
      </c>
      <c r="S92" s="533">
        <f t="shared" si="12"/>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3"/>
        <v>86</v>
      </c>
      <c r="AS92" s="480">
        <v>257.37</v>
      </c>
      <c r="AT92" s="480">
        <v>191.57</v>
      </c>
      <c r="AU92" s="600">
        <v>0.06</v>
      </c>
      <c r="AV92" s="480"/>
      <c r="AW92" s="480"/>
      <c r="AX92" s="480"/>
      <c r="AY92" s="480">
        <v>303.18</v>
      </c>
      <c r="AZ92" s="499" t="s">
        <v>5323</v>
      </c>
      <c r="BA92" s="502">
        <v>23.57</v>
      </c>
      <c r="BB92" s="502">
        <v>31.62</v>
      </c>
      <c r="BC92" s="502"/>
      <c r="BD92" s="510">
        <v>237.16</v>
      </c>
      <c r="BE92" s="510">
        <v>1222.49</v>
      </c>
      <c r="BF92" s="504">
        <v>0.2</v>
      </c>
      <c r="BG92" s="503">
        <v>0.22</v>
      </c>
      <c r="BH92" s="502">
        <v>16.66</v>
      </c>
      <c r="BI92" s="502">
        <v>1414.05</v>
      </c>
      <c r="BJ92" s="502">
        <v>19.170000000000002</v>
      </c>
      <c r="BK92" s="502"/>
      <c r="BL92" s="502"/>
      <c r="BM92" s="510"/>
      <c r="BN92" s="511">
        <v>0.16200000000000001</v>
      </c>
      <c r="BO92" s="511"/>
      <c r="BP92" s="511" t="s">
        <v>5340</v>
      </c>
      <c r="BQ92" s="252"/>
      <c r="BR92" s="252"/>
      <c r="BS92" s="511">
        <v>0.22</v>
      </c>
      <c r="BT92" s="252"/>
      <c r="BU92" s="252"/>
      <c r="BV92" s="524">
        <f>+C92</f>
        <v>86</v>
      </c>
      <c r="BW92" s="489">
        <v>158.63</v>
      </c>
      <c r="BX92" s="254"/>
      <c r="BY92" s="254"/>
      <c r="BZ92" s="254"/>
      <c r="CA92" s="494">
        <v>19.170000000000002</v>
      </c>
      <c r="CB92" s="497">
        <v>0.3</v>
      </c>
      <c r="CC92" s="497"/>
      <c r="CD92" s="494">
        <v>424</v>
      </c>
      <c r="CE92" s="241">
        <f>+C92</f>
        <v>86</v>
      </c>
      <c r="CF92" s="2"/>
      <c r="CG92" s="2">
        <v>490.8</v>
      </c>
      <c r="CH92" s="2"/>
      <c r="CI92" s="2"/>
      <c r="CJ92" s="2"/>
      <c r="CK92" s="252"/>
      <c r="CL92" s="252"/>
      <c r="CM92" s="252">
        <v>546.33000000000004</v>
      </c>
      <c r="CN92" s="253"/>
      <c r="CP92" s="253">
        <v>0.08</v>
      </c>
      <c r="CV92" s="266">
        <f t="shared" si="8"/>
        <v>181</v>
      </c>
      <c r="CW92" s="267">
        <f t="shared" si="9"/>
        <v>362</v>
      </c>
      <c r="CX92" s="268">
        <f t="shared" si="10"/>
        <v>904.99</v>
      </c>
      <c r="CY92" s="418">
        <v>184</v>
      </c>
      <c r="CZ92" s="252"/>
      <c r="DA92" s="252"/>
      <c r="DB92" s="252"/>
      <c r="DC92" s="252"/>
      <c r="DD92" s="252"/>
      <c r="DE92" s="252"/>
      <c r="DF92" s="252"/>
      <c r="DG92" s="252">
        <f t="shared" si="14"/>
        <v>0</v>
      </c>
      <c r="DH92" s="252"/>
      <c r="DI92" s="252">
        <v>489.06</v>
      </c>
      <c r="DJ92" s="252"/>
      <c r="DL92" s="252"/>
      <c r="DM92" s="252"/>
      <c r="DQ92" s="6">
        <v>7.2499999999999995E-2</v>
      </c>
      <c r="DR92" s="252">
        <v>39.42</v>
      </c>
      <c r="DS92" s="3">
        <v>546.33000000000004</v>
      </c>
      <c r="DU92" s="241">
        <f>+C92</f>
        <v>86</v>
      </c>
      <c r="DV92" s="2"/>
      <c r="DW92" s="252">
        <v>720</v>
      </c>
      <c r="DZ92" s="252">
        <v>405.18</v>
      </c>
      <c r="EA92" s="264">
        <v>3.9399999999999998E-2</v>
      </c>
      <c r="EB92" s="252">
        <v>0</v>
      </c>
      <c r="EC92" s="253">
        <v>0</v>
      </c>
    </row>
    <row r="93" spans="1:133">
      <c r="A93">
        <v>87</v>
      </c>
      <c r="B93" s="259">
        <v>3.2014999999999998</v>
      </c>
      <c r="C93">
        <v>87</v>
      </c>
      <c r="D93" s="168">
        <f t="shared" si="7"/>
        <v>3.0456783999828207E-3</v>
      </c>
      <c r="E93" s="246">
        <v>42064</v>
      </c>
      <c r="F93" s="186">
        <v>0.3</v>
      </c>
      <c r="G93" s="247">
        <v>213161.48</v>
      </c>
      <c r="H93" s="247">
        <v>533.73770000000002</v>
      </c>
      <c r="I93" s="248">
        <v>118.2</v>
      </c>
      <c r="J93" s="258">
        <f t="shared" si="11"/>
        <v>2.5445292620864812E-3</v>
      </c>
      <c r="K93" s="298"/>
      <c r="L93" s="252">
        <v>300</v>
      </c>
      <c r="M93" s="263"/>
      <c r="N93" s="263"/>
      <c r="O93" s="473">
        <v>328.76</v>
      </c>
      <c r="P93" s="474">
        <v>328.76</v>
      </c>
      <c r="Q93" s="474">
        <v>430.86</v>
      </c>
      <c r="R93" s="475">
        <v>0.09</v>
      </c>
      <c r="S93" s="533">
        <f t="shared" si="12"/>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3"/>
        <v>87</v>
      </c>
      <c r="AS93" s="480">
        <v>257.37</v>
      </c>
      <c r="AT93" s="480">
        <v>191.57</v>
      </c>
      <c r="AU93" s="600">
        <v>0.06</v>
      </c>
      <c r="AV93" s="480"/>
      <c r="AW93" s="480"/>
      <c r="AX93" s="480"/>
      <c r="AY93" s="480">
        <v>303.18</v>
      </c>
      <c r="AZ93" s="499" t="s">
        <v>5323</v>
      </c>
      <c r="BA93" s="502">
        <v>23.57</v>
      </c>
      <c r="BB93" s="502">
        <v>31.62</v>
      </c>
      <c r="BC93" s="501"/>
      <c r="BD93" s="510">
        <v>237.16</v>
      </c>
      <c r="BE93" s="510">
        <v>1222.49</v>
      </c>
      <c r="BF93" s="504">
        <v>0.2</v>
      </c>
      <c r="BG93" s="503">
        <v>0.22</v>
      </c>
      <c r="BH93" s="502">
        <v>16.66</v>
      </c>
      <c r="BI93" s="502">
        <v>1414.05</v>
      </c>
      <c r="BJ93" s="502">
        <v>19.170000000000002</v>
      </c>
      <c r="BK93" s="502"/>
      <c r="BL93" s="502"/>
      <c r="BM93" s="510"/>
      <c r="BN93" s="511">
        <v>0.16200000000000001</v>
      </c>
      <c r="BO93" s="511"/>
      <c r="BP93" s="511" t="s">
        <v>5340</v>
      </c>
      <c r="BQ93" s="252"/>
      <c r="BR93" s="252"/>
      <c r="BS93" s="511">
        <v>0.22</v>
      </c>
      <c r="BT93" s="252"/>
      <c r="BU93" s="252"/>
      <c r="BV93" s="524">
        <f>+C93</f>
        <v>87</v>
      </c>
      <c r="BW93" s="489">
        <v>158.63</v>
      </c>
      <c r="BX93" s="254"/>
      <c r="BY93" s="254"/>
      <c r="BZ93" s="254"/>
      <c r="CA93" s="494">
        <v>19.170000000000002</v>
      </c>
      <c r="CB93" s="497">
        <v>0.3</v>
      </c>
      <c r="CC93" s="497"/>
      <c r="CD93" s="494">
        <v>424</v>
      </c>
      <c r="CE93" s="241">
        <f>+C93</f>
        <v>87</v>
      </c>
      <c r="CF93" s="2"/>
      <c r="CG93" s="2">
        <v>490.8</v>
      </c>
      <c r="CH93" s="2"/>
      <c r="CI93" s="2"/>
      <c r="CJ93" s="2"/>
      <c r="CK93" s="252"/>
      <c r="CL93" s="252"/>
      <c r="CM93" s="252">
        <v>546.33000000000004</v>
      </c>
      <c r="CN93" s="253"/>
      <c r="CP93" s="5">
        <v>0.08</v>
      </c>
      <c r="CV93" s="266">
        <f t="shared" si="8"/>
        <v>181</v>
      </c>
      <c r="CW93" s="267">
        <f t="shared" si="9"/>
        <v>362</v>
      </c>
      <c r="CX93" s="268">
        <f t="shared" si="10"/>
        <v>904.99</v>
      </c>
      <c r="CY93" s="418">
        <v>184</v>
      </c>
      <c r="CZ93" s="252"/>
      <c r="DA93" s="252"/>
      <c r="DB93" s="252"/>
      <c r="DC93" s="252"/>
      <c r="DD93" s="252"/>
      <c r="DE93" s="252"/>
      <c r="DF93" s="252"/>
      <c r="DG93" s="252">
        <f t="shared" si="14"/>
        <v>0</v>
      </c>
      <c r="DH93" s="252"/>
      <c r="DI93" s="252">
        <v>489.06</v>
      </c>
      <c r="DJ93" s="252"/>
      <c r="DL93" s="252"/>
      <c r="DM93" s="252"/>
      <c r="DQ93" s="6">
        <v>7.2499999999999995E-2</v>
      </c>
      <c r="DR93" s="252">
        <v>39.42</v>
      </c>
      <c r="DS93" s="3">
        <v>546.33000000000004</v>
      </c>
      <c r="DU93" s="241">
        <f>+C93</f>
        <v>87</v>
      </c>
      <c r="DV93" s="2"/>
      <c r="DW93" s="252">
        <v>720</v>
      </c>
      <c r="DZ93" s="252">
        <v>405.18</v>
      </c>
      <c r="EA93" s="264">
        <v>3.9399999999999998E-2</v>
      </c>
      <c r="EB93" s="252">
        <v>0</v>
      </c>
      <c r="EC93" s="253">
        <v>0</v>
      </c>
    </row>
    <row r="94" spans="1:133">
      <c r="A94">
        <v>88</v>
      </c>
      <c r="B94" s="259">
        <v>4.2015000000000002</v>
      </c>
      <c r="C94">
        <v>88</v>
      </c>
      <c r="D94" s="168">
        <f t="shared" si="7"/>
        <v>6.0728608189435374E-3</v>
      </c>
      <c r="E94" s="246">
        <v>42095</v>
      </c>
      <c r="F94" s="186">
        <v>0.6</v>
      </c>
      <c r="G94" s="247">
        <v>214455.98</v>
      </c>
      <c r="H94" s="247">
        <v>536.97900000000004</v>
      </c>
      <c r="I94" s="248">
        <v>118.9</v>
      </c>
      <c r="J94" s="258">
        <f t="shared" si="11"/>
        <v>5.9221658206429773E-3</v>
      </c>
      <c r="K94" s="298"/>
      <c r="L94" s="252">
        <v>300</v>
      </c>
      <c r="M94" s="263"/>
      <c r="N94" s="263"/>
      <c r="O94" s="473">
        <v>328.76</v>
      </c>
      <c r="P94" s="474">
        <v>328.76</v>
      </c>
      <c r="Q94" s="474">
        <v>430.86</v>
      </c>
      <c r="R94" s="475">
        <v>0.09</v>
      </c>
      <c r="S94" s="533">
        <f t="shared" si="12"/>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3"/>
        <v>88</v>
      </c>
      <c r="AS94" s="480">
        <v>257.37</v>
      </c>
      <c r="AT94" s="480">
        <v>191.57</v>
      </c>
      <c r="AU94" s="600">
        <v>0.06</v>
      </c>
      <c r="AV94" s="480"/>
      <c r="AW94" s="480"/>
      <c r="AX94" s="480"/>
      <c r="AY94" s="480">
        <v>303.18</v>
      </c>
      <c r="AZ94" s="499" t="s">
        <v>5323</v>
      </c>
      <c r="BA94" s="502">
        <v>23.57</v>
      </c>
      <c r="BB94" s="502">
        <v>31.62</v>
      </c>
      <c r="BC94" s="502"/>
      <c r="BD94" s="510">
        <v>237.16</v>
      </c>
      <c r="BE94" s="510">
        <v>1222.49</v>
      </c>
      <c r="BF94" s="504">
        <v>0.2</v>
      </c>
      <c r="BG94" s="503">
        <v>0.22</v>
      </c>
      <c r="BH94" s="502">
        <v>16.66</v>
      </c>
      <c r="BI94" s="502">
        <v>1414.05</v>
      </c>
      <c r="BJ94" s="502">
        <v>19.170000000000002</v>
      </c>
      <c r="BK94" s="502"/>
      <c r="BL94" s="502"/>
      <c r="BM94" s="510"/>
      <c r="BN94" s="511">
        <v>0.16200000000000001</v>
      </c>
      <c r="BO94" s="511"/>
      <c r="BP94" s="511" t="s">
        <v>5340</v>
      </c>
      <c r="BQ94" s="252"/>
      <c r="BR94" s="252"/>
      <c r="BS94" s="511">
        <v>0.22</v>
      </c>
      <c r="BT94" s="252"/>
      <c r="BU94" s="252"/>
      <c r="BV94" s="524">
        <f>+C94</f>
        <v>88</v>
      </c>
      <c r="BW94" s="489">
        <v>158.63</v>
      </c>
      <c r="BX94" s="254"/>
      <c r="BY94" s="254"/>
      <c r="BZ94" s="254"/>
      <c r="CA94" s="494">
        <v>19.170000000000002</v>
      </c>
      <c r="CB94" s="497">
        <v>0.3</v>
      </c>
      <c r="CC94" s="497"/>
      <c r="CD94" s="494">
        <v>424</v>
      </c>
      <c r="CE94" s="241">
        <f>+C94</f>
        <v>88</v>
      </c>
      <c r="CF94" s="2"/>
      <c r="CG94" s="2">
        <v>490.8</v>
      </c>
      <c r="CH94" s="2"/>
      <c r="CI94" s="2"/>
      <c r="CJ94" s="2"/>
      <c r="CK94" s="252"/>
      <c r="CL94" s="252"/>
      <c r="CM94" s="252">
        <v>546.33000000000004</v>
      </c>
      <c r="CN94" s="253"/>
      <c r="CP94" s="253">
        <v>0.08</v>
      </c>
      <c r="CV94" s="266">
        <f t="shared" si="8"/>
        <v>181</v>
      </c>
      <c r="CW94" s="267">
        <f t="shared" si="9"/>
        <v>362</v>
      </c>
      <c r="CX94" s="268">
        <f t="shared" si="10"/>
        <v>904.99</v>
      </c>
      <c r="CY94" s="418">
        <v>184</v>
      </c>
      <c r="CZ94" s="252"/>
      <c r="DA94" s="252"/>
      <c r="DB94" s="252"/>
      <c r="DC94" s="252"/>
      <c r="DD94" s="252"/>
      <c r="DE94" s="252"/>
      <c r="DF94" s="252"/>
      <c r="DG94" s="252">
        <f t="shared" si="14"/>
        <v>0</v>
      </c>
      <c r="DH94" s="252"/>
      <c r="DI94" s="252">
        <v>489.06</v>
      </c>
      <c r="DJ94" s="252"/>
      <c r="DL94" s="252"/>
      <c r="DM94" s="252"/>
      <c r="DQ94" s="6">
        <v>7.2499999999999995E-2</v>
      </c>
      <c r="DR94" s="252">
        <v>39.42</v>
      </c>
      <c r="DS94" s="3">
        <v>546.33000000000004</v>
      </c>
      <c r="DU94" s="241">
        <f>+C94</f>
        <v>88</v>
      </c>
      <c r="DV94" s="2"/>
      <c r="DW94" s="252">
        <v>720</v>
      </c>
      <c r="DZ94" s="252">
        <v>405.18</v>
      </c>
      <c r="EA94" s="264">
        <v>3.9399999999999998E-2</v>
      </c>
      <c r="EB94" s="252">
        <v>0</v>
      </c>
      <c r="EC94" s="253">
        <v>0</v>
      </c>
    </row>
    <row r="95" spans="1:133">
      <c r="A95">
        <v>89</v>
      </c>
      <c r="B95" s="259">
        <v>5.2015000000000002</v>
      </c>
      <c r="C95">
        <v>89</v>
      </c>
      <c r="D95" s="168">
        <f t="shared" si="7"/>
        <v>2.012067931143724E-3</v>
      </c>
      <c r="E95" s="246">
        <v>42125</v>
      </c>
      <c r="F95" s="186">
        <v>0.2</v>
      </c>
      <c r="G95" s="247">
        <v>214887.48</v>
      </c>
      <c r="H95" s="247">
        <v>538.05939999999998</v>
      </c>
      <c r="I95" s="248">
        <v>119.2</v>
      </c>
      <c r="J95" s="258">
        <f t="shared" si="11"/>
        <v>2.523128679562614E-3</v>
      </c>
      <c r="K95" s="298"/>
      <c r="L95" s="252">
        <v>300</v>
      </c>
      <c r="M95" s="263"/>
      <c r="N95" s="263"/>
      <c r="O95" s="473">
        <v>328.76</v>
      </c>
      <c r="P95" s="474">
        <v>328.76</v>
      </c>
      <c r="Q95" s="474">
        <v>430.86</v>
      </c>
      <c r="R95" s="475">
        <v>0.09</v>
      </c>
      <c r="S95" s="533">
        <f t="shared" si="12"/>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3"/>
        <v>89</v>
      </c>
      <c r="AS95" s="480">
        <v>257.37</v>
      </c>
      <c r="AT95" s="480">
        <v>191.57</v>
      </c>
      <c r="AU95" s="600">
        <v>0.06</v>
      </c>
      <c r="AV95" s="480"/>
      <c r="AW95" s="480"/>
      <c r="AX95" s="480"/>
      <c r="AY95" s="480">
        <v>303.18</v>
      </c>
      <c r="AZ95" s="499" t="s">
        <v>5323</v>
      </c>
      <c r="BA95" s="502">
        <v>23.57</v>
      </c>
      <c r="BB95" s="502">
        <v>31.62</v>
      </c>
      <c r="BC95" s="501"/>
      <c r="BD95" s="510">
        <v>237.16</v>
      </c>
      <c r="BE95" s="510">
        <v>1222.49</v>
      </c>
      <c r="BF95" s="504">
        <v>0.2</v>
      </c>
      <c r="BG95" s="503">
        <v>0.22</v>
      </c>
      <c r="BH95" s="502">
        <v>16.66</v>
      </c>
      <c r="BI95" s="502">
        <v>1414.05</v>
      </c>
      <c r="BJ95" s="502">
        <v>19.170000000000002</v>
      </c>
      <c r="BK95" s="502"/>
      <c r="BL95" s="502"/>
      <c r="BM95" s="510"/>
      <c r="BN95" s="511">
        <v>0.16200000000000001</v>
      </c>
      <c r="BO95" s="511"/>
      <c r="BP95" s="511" t="s">
        <v>5340</v>
      </c>
      <c r="BQ95" s="252"/>
      <c r="BR95" s="252"/>
      <c r="BS95" s="511">
        <v>0.22</v>
      </c>
      <c r="BT95" s="252"/>
      <c r="BU95" s="252"/>
      <c r="BV95" s="524">
        <f>+C95</f>
        <v>89</v>
      </c>
      <c r="BW95" s="489">
        <v>158.63</v>
      </c>
      <c r="BX95" s="254"/>
      <c r="BY95" s="254"/>
      <c r="BZ95" s="254"/>
      <c r="CA95" s="494">
        <v>19.170000000000002</v>
      </c>
      <c r="CB95" s="497">
        <v>0.3</v>
      </c>
      <c r="CC95" s="497"/>
      <c r="CD95" s="494">
        <v>424</v>
      </c>
      <c r="CE95" s="241">
        <f>+C95</f>
        <v>89</v>
      </c>
      <c r="CF95" s="2"/>
      <c r="CG95" s="2">
        <v>490.8</v>
      </c>
      <c r="CH95" s="2"/>
      <c r="CI95" s="2"/>
      <c r="CJ95" s="2"/>
      <c r="CK95" s="252"/>
      <c r="CL95" s="252"/>
      <c r="CM95" s="252">
        <v>546.33000000000004</v>
      </c>
      <c r="CN95" s="253"/>
      <c r="CP95" s="5">
        <v>0.08</v>
      </c>
      <c r="CV95" s="266">
        <f t="shared" si="8"/>
        <v>181</v>
      </c>
      <c r="CW95" s="267">
        <f t="shared" si="9"/>
        <v>362</v>
      </c>
      <c r="CX95" s="268">
        <f t="shared" si="10"/>
        <v>904.99</v>
      </c>
      <c r="CY95" s="418">
        <v>184</v>
      </c>
      <c r="CZ95" s="252"/>
      <c r="DA95" s="252"/>
      <c r="DB95" s="252"/>
      <c r="DC95" s="252"/>
      <c r="DD95" s="252"/>
      <c r="DE95" s="252"/>
      <c r="DF95" s="252"/>
      <c r="DG95" s="252">
        <f t="shared" si="14"/>
        <v>0</v>
      </c>
      <c r="DH95" s="252"/>
      <c r="DI95" s="252">
        <v>489.06</v>
      </c>
      <c r="DJ95" s="252"/>
      <c r="DL95" s="252"/>
      <c r="DM95" s="252"/>
      <c r="DQ95" s="6">
        <v>7.2499999999999995E-2</v>
      </c>
      <c r="DR95" s="252">
        <v>39.42</v>
      </c>
      <c r="DS95" s="3">
        <v>546.33000000000004</v>
      </c>
      <c r="DU95" s="241">
        <f>+C95</f>
        <v>89</v>
      </c>
      <c r="DV95" s="2"/>
      <c r="DW95" s="252">
        <v>720</v>
      </c>
      <c r="DZ95" s="252">
        <v>405.18</v>
      </c>
      <c r="EA95" s="264">
        <v>3.9399999999999998E-2</v>
      </c>
      <c r="EB95" s="252">
        <v>0</v>
      </c>
      <c r="EC95" s="253">
        <v>0</v>
      </c>
    </row>
    <row r="96" spans="1:133">
      <c r="A96">
        <v>90</v>
      </c>
      <c r="B96" s="259">
        <v>6.2015000000000002</v>
      </c>
      <c r="C96">
        <v>90</v>
      </c>
      <c r="D96" s="168">
        <f t="shared" si="7"/>
        <v>3.012041464677262E-3</v>
      </c>
      <c r="E96" s="246">
        <v>42156</v>
      </c>
      <c r="F96" s="186">
        <v>0.3</v>
      </c>
      <c r="G96" s="247">
        <v>215534.73</v>
      </c>
      <c r="H96" s="247">
        <v>539.68010000000004</v>
      </c>
      <c r="I96" s="248">
        <v>119.5</v>
      </c>
      <c r="J96" s="258">
        <f t="shared" si="11"/>
        <v>2.5167785234898599E-3</v>
      </c>
      <c r="K96" s="298"/>
      <c r="L96" s="252">
        <v>300</v>
      </c>
      <c r="M96" s="263"/>
      <c r="N96" s="263"/>
      <c r="O96" s="473">
        <v>328.76</v>
      </c>
      <c r="P96" s="474">
        <v>328.76</v>
      </c>
      <c r="Q96" s="474">
        <v>430.86</v>
      </c>
      <c r="R96" s="475">
        <v>0.09</v>
      </c>
      <c r="S96" s="533">
        <f t="shared" si="12"/>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3"/>
        <v>90</v>
      </c>
      <c r="AS96" s="480">
        <v>257.37</v>
      </c>
      <c r="AT96" s="480">
        <v>191.57</v>
      </c>
      <c r="AU96" s="600">
        <v>0.06</v>
      </c>
      <c r="AV96" s="480"/>
      <c r="AW96" s="480"/>
      <c r="AX96" s="480"/>
      <c r="AY96" s="480">
        <v>303.18</v>
      </c>
      <c r="AZ96" s="499" t="s">
        <v>5323</v>
      </c>
      <c r="BA96" s="502">
        <v>23.57</v>
      </c>
      <c r="BB96" s="502">
        <v>31.62</v>
      </c>
      <c r="BC96" s="502"/>
      <c r="BD96" s="510">
        <v>237.16</v>
      </c>
      <c r="BE96" s="510">
        <v>1222.49</v>
      </c>
      <c r="BF96" s="504">
        <v>0.2</v>
      </c>
      <c r="BG96" s="503">
        <v>0.22</v>
      </c>
      <c r="BH96" s="502">
        <v>16.66</v>
      </c>
      <c r="BI96" s="502">
        <v>1414.05</v>
      </c>
      <c r="BJ96" s="502">
        <v>19.170000000000002</v>
      </c>
      <c r="BK96" s="502"/>
      <c r="BL96" s="502"/>
      <c r="BM96" s="510"/>
      <c r="BN96" s="511">
        <v>0.16200000000000001</v>
      </c>
      <c r="BO96" s="511"/>
      <c r="BP96" s="511" t="s">
        <v>5340</v>
      </c>
      <c r="BQ96" s="252"/>
      <c r="BR96" s="252"/>
      <c r="BS96" s="511">
        <v>0.22</v>
      </c>
      <c r="BT96" s="252"/>
      <c r="BU96" s="252"/>
      <c r="BV96" s="524">
        <f>+C96</f>
        <v>90</v>
      </c>
      <c r="BW96" s="489">
        <v>158.63</v>
      </c>
      <c r="BX96" s="254"/>
      <c r="BY96" s="254"/>
      <c r="BZ96" s="254"/>
      <c r="CA96" s="494">
        <v>19.170000000000002</v>
      </c>
      <c r="CB96" s="497">
        <v>0.3</v>
      </c>
      <c r="CC96" s="497"/>
      <c r="CD96" s="494">
        <v>424</v>
      </c>
      <c r="CE96" s="241">
        <f>+C96</f>
        <v>90</v>
      </c>
      <c r="CF96" s="2"/>
      <c r="CG96" s="2">
        <v>490.8</v>
      </c>
      <c r="CH96" s="2"/>
      <c r="CI96" s="2"/>
      <c r="CJ96" s="2"/>
      <c r="CK96" s="252"/>
      <c r="CL96" s="252"/>
      <c r="CM96" s="252">
        <v>546.33000000000004</v>
      </c>
      <c r="CN96" s="253"/>
      <c r="CP96" s="253">
        <v>0.08</v>
      </c>
      <c r="CV96" s="266">
        <f t="shared" si="8"/>
        <v>181</v>
      </c>
      <c r="CW96" s="267">
        <f t="shared" si="9"/>
        <v>362</v>
      </c>
      <c r="CX96" s="268">
        <f t="shared" si="10"/>
        <v>904.99</v>
      </c>
      <c r="CY96" s="418">
        <v>184</v>
      </c>
      <c r="CZ96" s="252"/>
      <c r="DA96" s="252"/>
      <c r="DB96" s="252"/>
      <c r="DC96" s="252"/>
      <c r="DD96" s="252"/>
      <c r="DE96" s="252"/>
      <c r="DF96" s="252"/>
      <c r="DG96" s="252">
        <f t="shared" si="14"/>
        <v>0</v>
      </c>
      <c r="DH96" s="252"/>
      <c r="DI96" s="252">
        <v>489.06</v>
      </c>
      <c r="DJ96" s="252"/>
      <c r="DL96" s="252"/>
      <c r="DM96" s="252"/>
      <c r="DQ96" s="6">
        <v>7.2499999999999995E-2</v>
      </c>
      <c r="DR96" s="252">
        <v>39.42</v>
      </c>
      <c r="DS96" s="3">
        <v>546.33000000000004</v>
      </c>
      <c r="DU96" s="241">
        <f>+C96</f>
        <v>90</v>
      </c>
      <c r="DV96" s="2"/>
      <c r="DW96" s="252">
        <v>720</v>
      </c>
      <c r="DZ96" s="252">
        <v>405.18</v>
      </c>
      <c r="EA96" s="264">
        <v>3.9399999999999998E-2</v>
      </c>
      <c r="EB96" s="252">
        <v>0</v>
      </c>
      <c r="EC96" s="253">
        <v>0</v>
      </c>
    </row>
    <row r="97" spans="1:133">
      <c r="A97">
        <v>91</v>
      </c>
      <c r="B97" s="259">
        <v>7.2015000000000002</v>
      </c>
      <c r="C97">
        <v>91</v>
      </c>
      <c r="D97" s="168">
        <f t="shared" si="7"/>
        <v>2.0019975435048298E-3</v>
      </c>
      <c r="E97" s="246">
        <v>42186</v>
      </c>
      <c r="F97" s="186">
        <v>0.2</v>
      </c>
      <c r="G97" s="247">
        <v>215966.23</v>
      </c>
      <c r="H97" s="247">
        <v>540.76049999999998</v>
      </c>
      <c r="I97" s="248">
        <v>119.8</v>
      </c>
      <c r="J97" s="258">
        <f t="shared" si="11"/>
        <v>2.5104602510459539E-3</v>
      </c>
      <c r="K97" s="298"/>
      <c r="L97" s="252">
        <v>300</v>
      </c>
      <c r="M97" s="263"/>
      <c r="N97" s="263"/>
      <c r="O97" s="473">
        <v>328.76</v>
      </c>
      <c r="P97" s="474">
        <v>328.76</v>
      </c>
      <c r="Q97" s="474">
        <v>430.86</v>
      </c>
      <c r="R97" s="475">
        <v>0.09</v>
      </c>
      <c r="S97" s="533">
        <f t="shared" si="12"/>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3"/>
        <v>91</v>
      </c>
      <c r="AS97" s="480">
        <v>257.37</v>
      </c>
      <c r="AT97" s="480">
        <v>191.57</v>
      </c>
      <c r="AU97" s="600">
        <v>0.06</v>
      </c>
      <c r="AV97" s="480"/>
      <c r="AW97" s="480"/>
      <c r="AX97" s="480"/>
      <c r="AY97" s="480">
        <v>303.18</v>
      </c>
      <c r="AZ97" s="499" t="s">
        <v>5323</v>
      </c>
      <c r="BA97" s="502">
        <v>23.57</v>
      </c>
      <c r="BB97" s="502">
        <v>31.62</v>
      </c>
      <c r="BC97" s="501"/>
      <c r="BD97" s="510">
        <v>237.16</v>
      </c>
      <c r="BE97" s="510">
        <v>1222.49</v>
      </c>
      <c r="BF97" s="504">
        <v>0.2</v>
      </c>
      <c r="BG97" s="503">
        <v>0.22</v>
      </c>
      <c r="BH97" s="502">
        <v>16.66</v>
      </c>
      <c r="BI97" s="502">
        <v>1414.05</v>
      </c>
      <c r="BJ97" s="502">
        <v>19.170000000000002</v>
      </c>
      <c r="BK97" s="502"/>
      <c r="BL97" s="502"/>
      <c r="BM97" s="510"/>
      <c r="BN97" s="511">
        <v>0.16200000000000001</v>
      </c>
      <c r="BO97" s="511"/>
      <c r="BP97" s="511" t="s">
        <v>5340</v>
      </c>
      <c r="BQ97" s="252"/>
      <c r="BR97" s="252"/>
      <c r="BS97" s="511">
        <v>0.22</v>
      </c>
      <c r="BT97" s="252"/>
      <c r="BU97" s="252"/>
      <c r="BV97" s="524">
        <f>+C97</f>
        <v>91</v>
      </c>
      <c r="BW97" s="489">
        <v>158.63</v>
      </c>
      <c r="BX97" s="254"/>
      <c r="BY97" s="254"/>
      <c r="BZ97" s="254"/>
      <c r="CA97" s="494">
        <v>19.170000000000002</v>
      </c>
      <c r="CB97" s="497">
        <v>0.3</v>
      </c>
      <c r="CC97" s="497"/>
      <c r="CD97" s="494">
        <v>424</v>
      </c>
      <c r="CE97" s="241">
        <f>+C97</f>
        <v>91</v>
      </c>
      <c r="CF97" s="2"/>
      <c r="CG97" s="2">
        <v>490.8</v>
      </c>
      <c r="CH97" s="2"/>
      <c r="CI97" s="2"/>
      <c r="CJ97" s="2"/>
      <c r="CK97" s="252"/>
      <c r="CL97" s="252"/>
      <c r="CM97" s="252">
        <v>546.33000000000004</v>
      </c>
      <c r="CN97" s="253"/>
      <c r="CP97" s="5">
        <v>0.08</v>
      </c>
      <c r="CV97" s="266">
        <f t="shared" si="8"/>
        <v>181</v>
      </c>
      <c r="CW97" s="267">
        <f t="shared" si="9"/>
        <v>362</v>
      </c>
      <c r="CX97" s="268">
        <f t="shared" si="10"/>
        <v>904.99</v>
      </c>
      <c r="CY97" s="418">
        <v>184</v>
      </c>
      <c r="CZ97" s="252"/>
      <c r="DA97" s="252"/>
      <c r="DB97" s="252"/>
      <c r="DC97" s="252"/>
      <c r="DD97" s="252"/>
      <c r="DE97" s="252"/>
      <c r="DF97" s="252"/>
      <c r="DG97" s="252">
        <f t="shared" si="14"/>
        <v>0</v>
      </c>
      <c r="DH97" s="252"/>
      <c r="DI97" s="252">
        <v>489.06</v>
      </c>
      <c r="DJ97" s="252"/>
      <c r="DL97" s="252"/>
      <c r="DM97" s="252"/>
      <c r="DQ97" s="6">
        <v>7.2499999999999995E-2</v>
      </c>
      <c r="DR97" s="252">
        <v>39.42</v>
      </c>
      <c r="DS97" s="3">
        <v>546.33000000000004</v>
      </c>
      <c r="DU97" s="241">
        <f>+C97</f>
        <v>91</v>
      </c>
      <c r="DV97" s="2"/>
      <c r="DW97" s="252">
        <v>720</v>
      </c>
      <c r="DZ97" s="252">
        <v>405.18</v>
      </c>
      <c r="EA97" s="264">
        <v>3.9399999999999998E-2</v>
      </c>
      <c r="EB97" s="252">
        <v>0</v>
      </c>
      <c r="EC97" s="253">
        <v>0</v>
      </c>
    </row>
    <row r="98" spans="1:133">
      <c r="A98">
        <v>92</v>
      </c>
      <c r="B98" s="259">
        <v>8.2014999999999993</v>
      </c>
      <c r="C98">
        <v>92</v>
      </c>
      <c r="D98" s="168">
        <f t="shared" si="7"/>
        <v>-1.9979975573032327E-3</v>
      </c>
      <c r="E98" s="246">
        <v>42217</v>
      </c>
      <c r="F98" s="186">
        <v>-0.2</v>
      </c>
      <c r="G98" s="247">
        <v>215534.73</v>
      </c>
      <c r="H98" s="247">
        <v>539.68010000000004</v>
      </c>
      <c r="I98" s="248">
        <v>119.5</v>
      </c>
      <c r="J98" s="258">
        <f t="shared" si="11"/>
        <v>-2.5041736227044975E-3</v>
      </c>
      <c r="K98" s="298"/>
      <c r="L98" s="252">
        <v>300</v>
      </c>
      <c r="M98" s="263"/>
      <c r="N98" s="263"/>
      <c r="O98" s="473">
        <v>328.76</v>
      </c>
      <c r="P98" s="474">
        <v>328.76</v>
      </c>
      <c r="Q98" s="474">
        <v>430.86</v>
      </c>
      <c r="R98" s="475">
        <v>0.09</v>
      </c>
      <c r="S98" s="533">
        <f t="shared" si="12"/>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3"/>
        <v>92</v>
      </c>
      <c r="AS98" s="480">
        <v>257.37</v>
      </c>
      <c r="AT98" s="480">
        <v>191.57</v>
      </c>
      <c r="AU98" s="600">
        <v>0.06</v>
      </c>
      <c r="AV98" s="480"/>
      <c r="AW98" s="480"/>
      <c r="AX98" s="480"/>
      <c r="AY98" s="480">
        <v>303.18</v>
      </c>
      <c r="AZ98" s="499" t="s">
        <v>5323</v>
      </c>
      <c r="BA98" s="502">
        <v>23.57</v>
      </c>
      <c r="BB98" s="502">
        <v>31.62</v>
      </c>
      <c r="BC98" s="502"/>
      <c r="BD98" s="510">
        <v>237.16</v>
      </c>
      <c r="BE98" s="510">
        <v>1222.49</v>
      </c>
      <c r="BF98" s="504">
        <v>0.2</v>
      </c>
      <c r="BG98" s="503">
        <v>0.22</v>
      </c>
      <c r="BH98" s="502">
        <v>16.66</v>
      </c>
      <c r="BI98" s="502">
        <v>1414.05</v>
      </c>
      <c r="BJ98" s="502">
        <v>19.170000000000002</v>
      </c>
      <c r="BK98" s="502"/>
      <c r="BL98" s="502"/>
      <c r="BM98" s="510"/>
      <c r="BN98" s="511">
        <v>0.16200000000000001</v>
      </c>
      <c r="BO98" s="511"/>
      <c r="BP98" s="511" t="s">
        <v>5340</v>
      </c>
      <c r="BQ98" s="252"/>
      <c r="BR98" s="252"/>
      <c r="BS98" s="511">
        <v>0.22</v>
      </c>
      <c r="BT98" s="252"/>
      <c r="BU98" s="252"/>
      <c r="BV98" s="524">
        <f>+C98</f>
        <v>92</v>
      </c>
      <c r="BW98" s="489">
        <v>158.63</v>
      </c>
      <c r="BX98" s="254"/>
      <c r="BY98" s="254"/>
      <c r="BZ98" s="254"/>
      <c r="CA98" s="494">
        <v>19.170000000000002</v>
      </c>
      <c r="CB98" s="497">
        <v>0.3</v>
      </c>
      <c r="CC98" s="497"/>
      <c r="CD98" s="494">
        <v>424</v>
      </c>
      <c r="CE98" s="241">
        <f>+C98</f>
        <v>92</v>
      </c>
      <c r="CF98" s="2"/>
      <c r="CG98" s="2">
        <v>490.8</v>
      </c>
      <c r="CH98" s="2"/>
      <c r="CI98" s="2"/>
      <c r="CJ98" s="2"/>
      <c r="CK98" s="252"/>
      <c r="CL98" s="252"/>
      <c r="CM98" s="252">
        <v>546.33000000000004</v>
      </c>
      <c r="CN98" s="253"/>
      <c r="CP98" s="253">
        <v>0.08</v>
      </c>
      <c r="CV98" s="266">
        <f t="shared" si="8"/>
        <v>181</v>
      </c>
      <c r="CW98" s="267">
        <f t="shared" si="9"/>
        <v>362</v>
      </c>
      <c r="CX98" s="268">
        <f t="shared" si="10"/>
        <v>904.99</v>
      </c>
      <c r="CY98" s="418">
        <v>184</v>
      </c>
      <c r="CZ98" s="252"/>
      <c r="DA98" s="252"/>
      <c r="DB98" s="252"/>
      <c r="DC98" s="252"/>
      <c r="DD98" s="252"/>
      <c r="DE98" s="252"/>
      <c r="DF98" s="252"/>
      <c r="DG98" s="252">
        <f t="shared" si="14"/>
        <v>0</v>
      </c>
      <c r="DH98" s="252"/>
      <c r="DI98" s="252">
        <v>489.06</v>
      </c>
      <c r="DJ98" s="252"/>
      <c r="DL98" s="252"/>
      <c r="DM98" s="252"/>
      <c r="DQ98" s="6">
        <v>7.2499999999999995E-2</v>
      </c>
      <c r="DR98" s="252">
        <v>39.42</v>
      </c>
      <c r="DS98" s="3">
        <v>546.33000000000004</v>
      </c>
      <c r="DU98" s="241">
        <f>+C98</f>
        <v>92</v>
      </c>
      <c r="DV98" s="2"/>
      <c r="DW98" s="252">
        <v>720</v>
      </c>
      <c r="DZ98" s="252">
        <v>405.18</v>
      </c>
      <c r="EA98" s="264">
        <v>3.9399999999999998E-2</v>
      </c>
      <c r="EB98" s="252">
        <v>0</v>
      </c>
      <c r="EC98" s="253">
        <v>0</v>
      </c>
    </row>
    <row r="99" spans="1:133">
      <c r="A99">
        <v>93</v>
      </c>
      <c r="B99" s="259">
        <v>9.2014999999999993</v>
      </c>
      <c r="C99">
        <v>93</v>
      </c>
      <c r="D99" s="168">
        <f t="shared" si="7"/>
        <v>-4.0039950870098817E-3</v>
      </c>
      <c r="E99" s="246">
        <v>42248</v>
      </c>
      <c r="F99" s="186">
        <v>-0.41</v>
      </c>
      <c r="G99" s="247">
        <v>214671.73</v>
      </c>
      <c r="H99" s="247">
        <v>537.51919999999996</v>
      </c>
      <c r="I99" s="248">
        <v>119.1</v>
      </c>
      <c r="J99" s="258">
        <f t="shared" si="11"/>
        <v>-3.3472803347280866E-3</v>
      </c>
      <c r="K99" s="298"/>
      <c r="L99" s="252">
        <v>300</v>
      </c>
      <c r="M99" s="263"/>
      <c r="N99" s="263"/>
      <c r="O99" s="473">
        <v>328.76</v>
      </c>
      <c r="P99" s="474">
        <v>328.76</v>
      </c>
      <c r="Q99" s="474">
        <v>430.86</v>
      </c>
      <c r="R99" s="475">
        <v>0.09</v>
      </c>
      <c r="S99" s="533">
        <f t="shared" si="12"/>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3"/>
        <v>93</v>
      </c>
      <c r="AS99" s="480">
        <v>257.37</v>
      </c>
      <c r="AT99" s="480">
        <v>191.57</v>
      </c>
      <c r="AU99" s="600">
        <v>0.06</v>
      </c>
      <c r="AV99" s="480"/>
      <c r="AW99" s="480"/>
      <c r="AX99" s="480"/>
      <c r="AY99" s="480">
        <v>303.18</v>
      </c>
      <c r="AZ99" s="499" t="s">
        <v>5323</v>
      </c>
      <c r="BA99" s="502">
        <v>23.57</v>
      </c>
      <c r="BB99" s="502">
        <v>31.62</v>
      </c>
      <c r="BC99" s="501"/>
      <c r="BD99" s="510">
        <v>237.16</v>
      </c>
      <c r="BE99" s="510">
        <v>1222.49</v>
      </c>
      <c r="BF99" s="504">
        <v>0.2</v>
      </c>
      <c r="BG99" s="503">
        <v>0.22</v>
      </c>
      <c r="BH99" s="502">
        <v>16.66</v>
      </c>
      <c r="BI99" s="502">
        <v>1414.05</v>
      </c>
      <c r="BJ99" s="502">
        <v>19.170000000000002</v>
      </c>
      <c r="BK99" s="502"/>
      <c r="BL99" s="502"/>
      <c r="BM99" s="510"/>
      <c r="BN99" s="511">
        <v>0.16200000000000001</v>
      </c>
      <c r="BO99" s="511"/>
      <c r="BP99" s="511" t="s">
        <v>5340</v>
      </c>
      <c r="BQ99" s="252"/>
      <c r="BR99" s="252"/>
      <c r="BS99" s="511">
        <v>0.22</v>
      </c>
      <c r="BT99" s="252"/>
      <c r="BU99" s="252"/>
      <c r="BV99" s="524">
        <f>+C99</f>
        <v>93</v>
      </c>
      <c r="BW99" s="489">
        <v>158.63</v>
      </c>
      <c r="BX99" s="254"/>
      <c r="BY99" s="254"/>
      <c r="BZ99" s="254"/>
      <c r="CA99" s="494">
        <v>19.170000000000002</v>
      </c>
      <c r="CB99" s="497">
        <v>0.3</v>
      </c>
      <c r="CC99" s="497"/>
      <c r="CD99" s="494">
        <v>424</v>
      </c>
      <c r="CE99" s="241">
        <f>+C99</f>
        <v>93</v>
      </c>
      <c r="CF99" s="2"/>
      <c r="CG99" s="2">
        <v>490.8</v>
      </c>
      <c r="CH99" s="2"/>
      <c r="CI99" s="2"/>
      <c r="CJ99" s="2"/>
      <c r="CK99" s="252"/>
      <c r="CL99" s="252"/>
      <c r="CM99" s="252">
        <v>546.33000000000004</v>
      </c>
      <c r="CN99" s="253"/>
      <c r="CP99" s="5">
        <v>0.08</v>
      </c>
      <c r="CV99" s="266">
        <f t="shared" si="8"/>
        <v>181</v>
      </c>
      <c r="CW99" s="267">
        <f t="shared" si="9"/>
        <v>362</v>
      </c>
      <c r="CX99" s="268">
        <f t="shared" si="10"/>
        <v>904.99</v>
      </c>
      <c r="CY99" s="418">
        <v>184</v>
      </c>
      <c r="CZ99" s="252"/>
      <c r="DA99" s="252"/>
      <c r="DB99" s="252"/>
      <c r="DC99" s="252"/>
      <c r="DD99" s="252"/>
      <c r="DE99" s="252"/>
      <c r="DF99" s="252"/>
      <c r="DG99" s="252">
        <f t="shared" si="14"/>
        <v>0</v>
      </c>
      <c r="DH99" s="252"/>
      <c r="DI99" s="252">
        <v>489.06</v>
      </c>
      <c r="DJ99" s="252"/>
      <c r="DL99" s="252"/>
      <c r="DM99" s="252"/>
      <c r="DQ99" s="6">
        <v>7.2499999999999995E-2</v>
      </c>
      <c r="DR99" s="252">
        <v>39.42</v>
      </c>
      <c r="DS99" s="3">
        <v>546.33000000000004</v>
      </c>
      <c r="DU99" s="241">
        <f>+C99</f>
        <v>93</v>
      </c>
      <c r="DV99" s="2"/>
      <c r="DW99" s="252">
        <v>720</v>
      </c>
      <c r="DZ99" s="252">
        <v>405.18</v>
      </c>
      <c r="EA99" s="264">
        <v>3.9399999999999998E-2</v>
      </c>
      <c r="EB99" s="252">
        <v>0</v>
      </c>
      <c r="EC99" s="253">
        <v>0</v>
      </c>
    </row>
    <row r="100" spans="1:133">
      <c r="A100">
        <v>94</v>
      </c>
      <c r="B100" s="259">
        <v>10.201499999999999</v>
      </c>
      <c r="C100">
        <v>94</v>
      </c>
      <c r="D100" s="168">
        <f t="shared" si="7"/>
        <v>1.00502287841997E-3</v>
      </c>
      <c r="E100" s="246">
        <v>42278</v>
      </c>
      <c r="F100" s="186">
        <v>0.1</v>
      </c>
      <c r="G100" s="247">
        <v>214887.48</v>
      </c>
      <c r="H100" s="247">
        <v>538.05939999999998</v>
      </c>
      <c r="I100" s="248">
        <v>119.2</v>
      </c>
      <c r="J100" s="258">
        <f t="shared" si="11"/>
        <v>8.3963056255265123E-4</v>
      </c>
      <c r="K100" s="298"/>
      <c r="L100" s="252">
        <v>300</v>
      </c>
      <c r="M100" s="263"/>
      <c r="N100" s="263"/>
      <c r="O100" s="473">
        <v>328.76</v>
      </c>
      <c r="P100" s="474">
        <v>328.76</v>
      </c>
      <c r="Q100" s="474">
        <v>430.86</v>
      </c>
      <c r="R100" s="475">
        <v>0.09</v>
      </c>
      <c r="S100" s="533">
        <f t="shared" si="12"/>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3"/>
        <v>94</v>
      </c>
      <c r="AS100" s="480">
        <v>257.37</v>
      </c>
      <c r="AT100" s="480">
        <v>191.57</v>
      </c>
      <c r="AU100" s="600">
        <v>0.06</v>
      </c>
      <c r="AV100" s="480"/>
      <c r="AW100" s="480"/>
      <c r="AX100" s="480"/>
      <c r="AY100" s="480">
        <v>303.18</v>
      </c>
      <c r="AZ100" s="499" t="s">
        <v>5323</v>
      </c>
      <c r="BA100" s="502">
        <v>23.57</v>
      </c>
      <c r="BB100" s="502">
        <v>31.62</v>
      </c>
      <c r="BC100" s="502"/>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5340</v>
      </c>
      <c r="BQ100" s="252"/>
      <c r="BR100" s="252"/>
      <c r="BS100" s="511">
        <v>0.22</v>
      </c>
      <c r="BT100" s="252"/>
      <c r="BU100" s="252"/>
      <c r="BV100" s="524">
        <f>+C100</f>
        <v>94</v>
      </c>
      <c r="BW100" s="489">
        <v>158.63</v>
      </c>
      <c r="BX100" s="254"/>
      <c r="BY100" s="254"/>
      <c r="BZ100" s="254"/>
      <c r="CA100" s="494">
        <v>19.170000000000002</v>
      </c>
      <c r="CB100" s="497">
        <v>0.3</v>
      </c>
      <c r="CC100" s="497"/>
      <c r="CD100" s="494">
        <v>424</v>
      </c>
      <c r="CE100" s="241">
        <f>+C100</f>
        <v>94</v>
      </c>
      <c r="CF100" s="2"/>
      <c r="CG100" s="2">
        <v>490.8</v>
      </c>
      <c r="CH100" s="2"/>
      <c r="CI100" s="2"/>
      <c r="CJ100" s="2"/>
      <c r="CK100" s="252"/>
      <c r="CL100" s="252"/>
      <c r="CM100" s="252">
        <v>546.33000000000004</v>
      </c>
      <c r="CN100" s="253"/>
      <c r="CP100" s="253">
        <v>0.08</v>
      </c>
      <c r="CV100" s="266">
        <f t="shared" si="8"/>
        <v>181</v>
      </c>
      <c r="CW100" s="267">
        <f t="shared" si="9"/>
        <v>362</v>
      </c>
      <c r="CX100" s="268">
        <f t="shared" si="10"/>
        <v>904.99</v>
      </c>
      <c r="CY100" s="418">
        <v>184</v>
      </c>
      <c r="CZ100" s="252"/>
      <c r="DA100" s="252"/>
      <c r="DB100" s="252"/>
      <c r="DC100" s="252"/>
      <c r="DD100" s="252"/>
      <c r="DE100" s="252"/>
      <c r="DF100" s="252"/>
      <c r="DG100" s="252">
        <f t="shared" si="14"/>
        <v>0</v>
      </c>
      <c r="DH100" s="252"/>
      <c r="DI100" s="252">
        <v>489.06</v>
      </c>
      <c r="DJ100" s="252"/>
      <c r="DL100" s="252"/>
      <c r="DM100" s="252"/>
      <c r="DQ100" s="6">
        <v>7.2499999999999995E-2</v>
      </c>
      <c r="DR100" s="252">
        <v>39.42</v>
      </c>
      <c r="DS100" s="3">
        <v>546.33000000000004</v>
      </c>
      <c r="DU100" s="241">
        <f>+C100</f>
        <v>94</v>
      </c>
      <c r="DV100" s="2"/>
      <c r="DW100" s="252">
        <v>720</v>
      </c>
      <c r="DZ100" s="252">
        <v>405.18</v>
      </c>
      <c r="EA100" s="264">
        <v>3.9399999999999998E-2</v>
      </c>
      <c r="EB100" s="252">
        <v>0</v>
      </c>
      <c r="EC100" s="253">
        <v>0</v>
      </c>
    </row>
    <row r="101" spans="1:133">
      <c r="A101">
        <v>95</v>
      </c>
      <c r="B101" s="259">
        <v>11.201499999999999</v>
      </c>
      <c r="C101">
        <v>95</v>
      </c>
      <c r="D101" s="168">
        <f t="shared" si="7"/>
        <v>-4.0160552862362753E-3</v>
      </c>
      <c r="E101" s="246">
        <v>42309</v>
      </c>
      <c r="F101" s="186">
        <v>-0.41</v>
      </c>
      <c r="G101" s="247">
        <v>214024.48</v>
      </c>
      <c r="H101" s="247">
        <v>535.89850000000001</v>
      </c>
      <c r="I101" s="248">
        <v>118.7</v>
      </c>
      <c r="J101" s="258">
        <f t="shared" si="11"/>
        <v>-4.1946308724831738E-3</v>
      </c>
      <c r="K101" s="298"/>
      <c r="L101" s="252">
        <v>300</v>
      </c>
      <c r="M101" s="263"/>
      <c r="N101" s="263"/>
      <c r="O101" s="473">
        <v>328.76</v>
      </c>
      <c r="P101" s="474">
        <v>328.76</v>
      </c>
      <c r="Q101" s="474">
        <v>430.86</v>
      </c>
      <c r="R101" s="475">
        <v>0.09</v>
      </c>
      <c r="S101" s="533">
        <f t="shared" si="12"/>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3"/>
        <v>95</v>
      </c>
      <c r="AS101" s="480">
        <v>257.37</v>
      </c>
      <c r="AT101" s="480">
        <v>191.57</v>
      </c>
      <c r="AU101" s="600">
        <v>0.06</v>
      </c>
      <c r="AV101" s="480"/>
      <c r="AW101" s="480"/>
      <c r="AX101" s="480"/>
      <c r="AY101" s="480">
        <v>303.18</v>
      </c>
      <c r="AZ101" s="499" t="s">
        <v>5323</v>
      </c>
      <c r="BA101" s="502">
        <v>23.57</v>
      </c>
      <c r="BB101" s="502">
        <v>31.62</v>
      </c>
      <c r="BC101" s="501"/>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5340</v>
      </c>
      <c r="BQ101" s="252"/>
      <c r="BR101" s="252"/>
      <c r="BS101" s="511">
        <v>0.22</v>
      </c>
      <c r="BT101" s="252"/>
      <c r="BU101" s="252"/>
      <c r="BV101" s="524">
        <f>+C101</f>
        <v>95</v>
      </c>
      <c r="BW101" s="489">
        <v>158.63</v>
      </c>
      <c r="BX101" s="254"/>
      <c r="BY101" s="254"/>
      <c r="BZ101" s="254"/>
      <c r="CA101" s="494">
        <v>19.170000000000002</v>
      </c>
      <c r="CB101" s="497">
        <v>0.3</v>
      </c>
      <c r="CC101" s="497"/>
      <c r="CD101" s="494">
        <v>424</v>
      </c>
      <c r="CE101" s="241">
        <f>+C101</f>
        <v>95</v>
      </c>
      <c r="CF101" s="2"/>
      <c r="CG101" s="2">
        <v>490.8</v>
      </c>
      <c r="CH101" s="2"/>
      <c r="CI101" s="2"/>
      <c r="CJ101" s="2"/>
      <c r="CK101" s="252"/>
      <c r="CL101" s="252"/>
      <c r="CM101" s="252">
        <v>546.33000000000004</v>
      </c>
      <c r="CN101" s="253"/>
      <c r="CP101" s="5">
        <v>0.08</v>
      </c>
      <c r="CV101" s="266">
        <f t="shared" si="8"/>
        <v>181</v>
      </c>
      <c r="CW101" s="267">
        <f t="shared" si="9"/>
        <v>362</v>
      </c>
      <c r="CX101" s="268">
        <f t="shared" si="10"/>
        <v>904.99</v>
      </c>
      <c r="CY101" s="418">
        <v>184</v>
      </c>
      <c r="CZ101" s="252"/>
      <c r="DA101" s="252"/>
      <c r="DB101" s="252"/>
      <c r="DC101" s="252"/>
      <c r="DD101" s="252"/>
      <c r="DE101" s="252"/>
      <c r="DF101" s="252"/>
      <c r="DG101" s="252">
        <f t="shared" si="14"/>
        <v>0</v>
      </c>
      <c r="DH101" s="252"/>
      <c r="DI101" s="252">
        <v>489.06</v>
      </c>
      <c r="DJ101" s="252"/>
      <c r="DL101" s="252"/>
      <c r="DM101" s="252"/>
      <c r="DQ101" s="6">
        <v>7.2499999999999995E-2</v>
      </c>
      <c r="DR101" s="252">
        <v>39.42</v>
      </c>
      <c r="DS101" s="3">
        <v>546.33000000000004</v>
      </c>
      <c r="DU101" s="241">
        <f>+C101</f>
        <v>95</v>
      </c>
      <c r="DV101" s="2"/>
      <c r="DW101" s="252">
        <v>720</v>
      </c>
      <c r="DZ101" s="252">
        <v>405.18</v>
      </c>
      <c r="EA101" s="264">
        <v>3.9399999999999998E-2</v>
      </c>
      <c r="EB101" s="252">
        <v>0</v>
      </c>
      <c r="EC101" s="253">
        <v>0</v>
      </c>
    </row>
    <row r="102" spans="1:133">
      <c r="A102">
        <v>96</v>
      </c>
      <c r="B102" s="259">
        <v>12.201499999999999</v>
      </c>
      <c r="C102">
        <v>96</v>
      </c>
      <c r="D102" s="168">
        <f t="shared" si="7"/>
        <v>-1.0080622553083618E-3</v>
      </c>
      <c r="E102" s="246">
        <v>42339</v>
      </c>
      <c r="F102" s="186">
        <v>-0.11</v>
      </c>
      <c r="G102" s="247">
        <v>213808.73</v>
      </c>
      <c r="H102" s="247">
        <v>535.35829999999999</v>
      </c>
      <c r="I102" s="248">
        <v>118.6</v>
      </c>
      <c r="J102" s="258">
        <f t="shared" si="11"/>
        <v>-8.4245998315091164E-4</v>
      </c>
      <c r="K102" s="298"/>
      <c r="L102" s="252">
        <v>300</v>
      </c>
      <c r="M102" s="263"/>
      <c r="N102" s="263"/>
      <c r="O102" s="473">
        <v>328.76</v>
      </c>
      <c r="P102" s="474">
        <v>328.76</v>
      </c>
      <c r="Q102" s="474">
        <v>430.86</v>
      </c>
      <c r="R102" s="475">
        <v>0.09</v>
      </c>
      <c r="S102" s="533">
        <f t="shared" si="12"/>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3"/>
        <v>96</v>
      </c>
      <c r="AS102" s="480">
        <v>257.37</v>
      </c>
      <c r="AT102" s="480">
        <v>191.57</v>
      </c>
      <c r="AU102" s="600">
        <v>0.06</v>
      </c>
      <c r="AV102" s="480"/>
      <c r="AW102" s="480"/>
      <c r="AX102" s="480"/>
      <c r="AY102" s="480">
        <v>303.18</v>
      </c>
      <c r="AZ102" s="499" t="s">
        <v>5323</v>
      </c>
      <c r="BA102" s="502">
        <v>23.57</v>
      </c>
      <c r="BB102" s="502">
        <v>31.62</v>
      </c>
      <c r="BC102" s="502"/>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5340</v>
      </c>
      <c r="BQ102" s="252"/>
      <c r="BR102" s="252"/>
      <c r="BS102" s="511">
        <v>0.22</v>
      </c>
      <c r="BT102" s="252"/>
      <c r="BU102" s="252"/>
      <c r="BV102" s="524">
        <f>+C102</f>
        <v>96</v>
      </c>
      <c r="BW102" s="489">
        <v>158.63</v>
      </c>
      <c r="BX102" s="254"/>
      <c r="BY102" s="254"/>
      <c r="BZ102" s="254"/>
      <c r="CA102" s="494">
        <v>19.170000000000002</v>
      </c>
      <c r="CB102" s="497">
        <v>0.3</v>
      </c>
      <c r="CC102" s="497"/>
      <c r="CD102" s="494">
        <v>424</v>
      </c>
      <c r="CE102" s="241">
        <f>+C102</f>
        <v>96</v>
      </c>
      <c r="CF102" s="2"/>
      <c r="CG102" s="2">
        <v>490.8</v>
      </c>
      <c r="CH102" s="2"/>
      <c r="CI102" s="2"/>
      <c r="CJ102" s="2"/>
      <c r="CK102" s="252"/>
      <c r="CL102" s="252"/>
      <c r="CM102" s="252">
        <v>546.33000000000004</v>
      </c>
      <c r="CN102" s="253"/>
      <c r="CP102" s="253">
        <v>0.08</v>
      </c>
      <c r="CV102" s="266">
        <f t="shared" si="8"/>
        <v>181</v>
      </c>
      <c r="CW102" s="267">
        <f t="shared" si="9"/>
        <v>362</v>
      </c>
      <c r="CX102" s="268">
        <f t="shared" si="10"/>
        <v>904.99</v>
      </c>
      <c r="CY102" s="418">
        <v>184</v>
      </c>
      <c r="CZ102" s="252"/>
      <c r="DA102" s="252"/>
      <c r="DB102" s="252"/>
      <c r="DC102" s="252"/>
      <c r="DD102" s="252"/>
      <c r="DE102" s="252"/>
      <c r="DF102" s="252"/>
      <c r="DG102" s="252">
        <f t="shared" si="14"/>
        <v>0</v>
      </c>
      <c r="DH102" s="252"/>
      <c r="DI102" s="252">
        <v>489.06</v>
      </c>
      <c r="DJ102" s="252"/>
      <c r="DL102" s="252"/>
      <c r="DM102" s="252"/>
      <c r="DQ102" s="6">
        <v>7.2499999999999995E-2</v>
      </c>
      <c r="DR102" s="252">
        <v>39.42</v>
      </c>
      <c r="DS102" s="3">
        <v>546.33000000000004</v>
      </c>
      <c r="DU102" s="241">
        <f>+C102</f>
        <v>96</v>
      </c>
      <c r="DV102" s="2"/>
      <c r="DW102" s="252">
        <v>720</v>
      </c>
      <c r="DZ102" s="252">
        <v>405.18</v>
      </c>
      <c r="EA102" s="264">
        <v>3.9399999999999998E-2</v>
      </c>
      <c r="EB102" s="252">
        <v>0</v>
      </c>
      <c r="EC102" s="253">
        <v>0</v>
      </c>
    </row>
    <row r="103" spans="1:133">
      <c r="A103">
        <v>97</v>
      </c>
      <c r="B103" s="259">
        <v>1.2016</v>
      </c>
      <c r="C103">
        <v>97</v>
      </c>
      <c r="D103" s="168">
        <f t="shared" ref="D103:D166" si="15">+G103/G102-1</f>
        <v>-5.0453973511745964E-3</v>
      </c>
      <c r="E103" s="246">
        <v>42370</v>
      </c>
      <c r="F103" s="186">
        <v>-0.51</v>
      </c>
      <c r="G103" s="247">
        <v>212729.98</v>
      </c>
      <c r="H103" s="247">
        <v>532.65719999999999</v>
      </c>
      <c r="I103" s="248">
        <v>118</v>
      </c>
      <c r="J103" s="258">
        <f t="shared" si="11"/>
        <v>-5.0590219224282418E-3</v>
      </c>
      <c r="K103" s="298"/>
      <c r="L103" s="252">
        <v>300</v>
      </c>
      <c r="M103" s="263"/>
      <c r="N103" s="263"/>
      <c r="O103" s="473">
        <v>328.76</v>
      </c>
      <c r="P103" s="474">
        <v>328.76</v>
      </c>
      <c r="Q103" s="474">
        <v>430.86</v>
      </c>
      <c r="R103" s="475">
        <v>0.09</v>
      </c>
      <c r="S103" s="533">
        <f t="shared" si="12"/>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3"/>
        <v>97</v>
      </c>
      <c r="AS103" s="480">
        <v>257.37</v>
      </c>
      <c r="AT103" s="480">
        <v>191.57</v>
      </c>
      <c r="AU103" s="600">
        <v>0.06</v>
      </c>
      <c r="AV103" s="480"/>
      <c r="AW103" s="480"/>
      <c r="AX103" s="480"/>
      <c r="AY103" s="480">
        <v>303.18</v>
      </c>
      <c r="AZ103" s="499" t="s">
        <v>5323</v>
      </c>
      <c r="BA103" s="502">
        <v>23.57</v>
      </c>
      <c r="BB103" s="502">
        <v>31.62</v>
      </c>
      <c r="BC103" s="501"/>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5340</v>
      </c>
      <c r="BQ103" s="252"/>
      <c r="BR103" s="252"/>
      <c r="BS103" s="511">
        <v>0.22</v>
      </c>
      <c r="BT103" s="252"/>
      <c r="BU103" s="252"/>
      <c r="BV103" s="524">
        <f>+C103</f>
        <v>97</v>
      </c>
      <c r="BW103" s="489">
        <v>158.63</v>
      </c>
      <c r="BX103" s="254"/>
      <c r="BY103" s="254"/>
      <c r="BZ103" s="254"/>
      <c r="CA103" s="494">
        <v>19.170000000000002</v>
      </c>
      <c r="CB103" s="497">
        <v>0.3</v>
      </c>
      <c r="CC103" s="497"/>
      <c r="CD103" s="494">
        <v>424</v>
      </c>
      <c r="CE103" s="241">
        <f>+C103</f>
        <v>97</v>
      </c>
      <c r="CF103" s="2"/>
      <c r="CG103" s="2">
        <v>490.8</v>
      </c>
      <c r="CH103" s="2"/>
      <c r="CI103" s="2"/>
      <c r="CJ103" s="2"/>
      <c r="CK103" s="252"/>
      <c r="CL103" s="252"/>
      <c r="CM103" s="252">
        <v>546.33000000000004</v>
      </c>
      <c r="CN103" s="253"/>
      <c r="CP103" s="5">
        <v>0.08</v>
      </c>
      <c r="CV103" s="266">
        <f t="shared" si="8"/>
        <v>181</v>
      </c>
      <c r="CW103" s="267">
        <f t="shared" si="9"/>
        <v>362</v>
      </c>
      <c r="CX103" s="268">
        <f t="shared" si="10"/>
        <v>904.99</v>
      </c>
      <c r="CY103" s="418">
        <v>184</v>
      </c>
      <c r="CZ103" s="252"/>
      <c r="DA103" s="252"/>
      <c r="DB103" s="252"/>
      <c r="DC103" s="252"/>
      <c r="DD103" s="252"/>
      <c r="DE103" s="252"/>
      <c r="DF103" s="252"/>
      <c r="DG103" s="252">
        <f t="shared" si="14"/>
        <v>0</v>
      </c>
      <c r="DH103" s="252"/>
      <c r="DI103" s="252">
        <v>489.06</v>
      </c>
      <c r="DJ103" s="252"/>
      <c r="DL103" s="252"/>
      <c r="DM103" s="252"/>
      <c r="DQ103" s="6">
        <v>7.2499999999999995E-2</v>
      </c>
      <c r="DR103" s="252">
        <v>39.42</v>
      </c>
      <c r="DS103" s="3">
        <v>546.33000000000004</v>
      </c>
      <c r="DU103" s="241">
        <f>+C103</f>
        <v>97</v>
      </c>
      <c r="DV103" s="2"/>
      <c r="DW103" s="252">
        <v>720</v>
      </c>
      <c r="DZ103" s="252">
        <v>405.18</v>
      </c>
      <c r="EA103" s="264">
        <v>3.9399999999999998E-2</v>
      </c>
      <c r="EB103" s="252">
        <v>0</v>
      </c>
      <c r="EC103" s="253">
        <v>0</v>
      </c>
    </row>
    <row r="104" spans="1:133">
      <c r="A104">
        <v>98</v>
      </c>
      <c r="B104" s="259">
        <v>2.2016</v>
      </c>
      <c r="C104">
        <v>98</v>
      </c>
      <c r="D104" s="168">
        <f t="shared" si="15"/>
        <v>-3.0425894836261236E-3</v>
      </c>
      <c r="E104" s="246">
        <v>42401</v>
      </c>
      <c r="F104" s="186">
        <v>-0.31</v>
      </c>
      <c r="G104" s="247">
        <v>212082.73</v>
      </c>
      <c r="H104" s="247">
        <v>531.03660000000002</v>
      </c>
      <c r="I104" s="248">
        <v>117.6</v>
      </c>
      <c r="J104" s="258">
        <f t="shared" si="11"/>
        <v>-3.3898305084746339E-3</v>
      </c>
      <c r="K104" s="298"/>
      <c r="L104" s="252">
        <v>300</v>
      </c>
      <c r="M104" s="263"/>
      <c r="N104" s="263"/>
      <c r="O104" s="473">
        <v>328.76</v>
      </c>
      <c r="P104" s="474">
        <v>328.76</v>
      </c>
      <c r="Q104" s="474">
        <v>430.86</v>
      </c>
      <c r="R104" s="475">
        <v>0.09</v>
      </c>
      <c r="S104" s="533">
        <f t="shared" si="12"/>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3"/>
        <v>98</v>
      </c>
      <c r="AS104" s="480">
        <v>257.37</v>
      </c>
      <c r="AT104" s="480">
        <v>191.57</v>
      </c>
      <c r="AU104" s="600">
        <v>0.06</v>
      </c>
      <c r="AV104" s="480"/>
      <c r="AW104" s="480"/>
      <c r="AX104" s="480"/>
      <c r="AY104" s="480">
        <v>303.18</v>
      </c>
      <c r="AZ104" s="499" t="s">
        <v>5323</v>
      </c>
      <c r="BA104" s="502">
        <v>23.57</v>
      </c>
      <c r="BB104" s="502">
        <v>31.62</v>
      </c>
      <c r="BC104" s="502"/>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5340</v>
      </c>
      <c r="BQ104" s="252"/>
      <c r="BR104" s="252"/>
      <c r="BS104" s="511">
        <v>0.22</v>
      </c>
      <c r="BT104" s="252"/>
      <c r="BU104" s="252"/>
      <c r="BV104" s="524">
        <f>+C104</f>
        <v>98</v>
      </c>
      <c r="BW104" s="489">
        <v>158.63</v>
      </c>
      <c r="BX104" s="254"/>
      <c r="BY104" s="254"/>
      <c r="BZ104" s="254"/>
      <c r="CA104" s="494">
        <v>19.170000000000002</v>
      </c>
      <c r="CB104" s="497">
        <v>0.3</v>
      </c>
      <c r="CC104" s="497"/>
      <c r="CD104" s="494">
        <v>424</v>
      </c>
      <c r="CE104" s="241">
        <f>+C104</f>
        <v>98</v>
      </c>
      <c r="CF104" s="2"/>
      <c r="CG104" s="2">
        <v>490.8</v>
      </c>
      <c r="CH104" s="2"/>
      <c r="CI104" s="2"/>
      <c r="CJ104" s="2"/>
      <c r="CK104" s="252"/>
      <c r="CL104" s="252"/>
      <c r="CM104" s="252">
        <v>546.33000000000004</v>
      </c>
      <c r="CN104" s="253"/>
      <c r="CP104" s="253">
        <v>0.08</v>
      </c>
      <c r="CV104" s="266">
        <f t="shared" si="8"/>
        <v>181</v>
      </c>
      <c r="CW104" s="267">
        <f t="shared" si="9"/>
        <v>362</v>
      </c>
      <c r="CX104" s="268">
        <f t="shared" si="10"/>
        <v>904.99</v>
      </c>
      <c r="CY104" s="418">
        <v>184</v>
      </c>
      <c r="CZ104" s="252"/>
      <c r="DA104" s="252"/>
      <c r="DB104" s="252"/>
      <c r="DC104" s="252"/>
      <c r="DD104" s="252"/>
      <c r="DE104" s="252"/>
      <c r="DF104" s="252"/>
      <c r="DG104" s="252">
        <f t="shared" si="14"/>
        <v>0</v>
      </c>
      <c r="DH104" s="252"/>
      <c r="DI104" s="252">
        <v>489.06</v>
      </c>
      <c r="DJ104" s="252"/>
      <c r="DL104" s="252"/>
      <c r="DM104" s="252"/>
      <c r="DQ104" s="6">
        <v>7.2499999999999995E-2</v>
      </c>
      <c r="DR104" s="252">
        <v>39.42</v>
      </c>
      <c r="DS104" s="3">
        <v>546.33000000000004</v>
      </c>
      <c r="DU104" s="241">
        <f>+C104</f>
        <v>98</v>
      </c>
      <c r="DV104" s="2"/>
      <c r="DW104" s="252">
        <v>720</v>
      </c>
      <c r="DZ104" s="252">
        <v>405.18</v>
      </c>
      <c r="EA104" s="264">
        <v>3.9399999999999998E-2</v>
      </c>
      <c r="EB104" s="252">
        <v>0</v>
      </c>
      <c r="EC104" s="253">
        <v>0</v>
      </c>
    </row>
    <row r="105" spans="1:133">
      <c r="A105">
        <v>99</v>
      </c>
      <c r="B105" s="259">
        <v>3.2016</v>
      </c>
      <c r="C105">
        <v>99</v>
      </c>
      <c r="D105" s="168">
        <f t="shared" si="15"/>
        <v>-2.0345833911135092E-3</v>
      </c>
      <c r="E105" s="246">
        <v>42430</v>
      </c>
      <c r="F105" s="186">
        <v>-0.21</v>
      </c>
      <c r="G105" s="247">
        <v>211651.23</v>
      </c>
      <c r="H105" s="247">
        <v>529.95609999999999</v>
      </c>
      <c r="I105" s="248">
        <v>117.4</v>
      </c>
      <c r="J105" s="258">
        <f t="shared" si="11"/>
        <v>-1.7006802721087899E-3</v>
      </c>
      <c r="K105" s="298"/>
      <c r="L105" s="252">
        <v>300</v>
      </c>
      <c r="M105" s="263"/>
      <c r="N105" s="263"/>
      <c r="O105" s="473">
        <v>328.76</v>
      </c>
      <c r="P105" s="474">
        <v>328.76</v>
      </c>
      <c r="Q105" s="474">
        <v>430.86</v>
      </c>
      <c r="R105" s="475">
        <v>0.09</v>
      </c>
      <c r="S105" s="533">
        <f t="shared" si="12"/>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3"/>
        <v>99</v>
      </c>
      <c r="AS105" s="480">
        <v>257.37</v>
      </c>
      <c r="AT105" s="480">
        <v>191.57</v>
      </c>
      <c r="AU105" s="600">
        <v>0.06</v>
      </c>
      <c r="AV105" s="480"/>
      <c r="AW105" s="480"/>
      <c r="AX105" s="480"/>
      <c r="AY105" s="480">
        <v>303.18</v>
      </c>
      <c r="AZ105" s="499" t="s">
        <v>5323</v>
      </c>
      <c r="BA105" s="502">
        <v>23.57</v>
      </c>
      <c r="BB105" s="502">
        <v>31.62</v>
      </c>
      <c r="BC105" s="501"/>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5340</v>
      </c>
      <c r="BQ105" s="252"/>
      <c r="BR105" s="252"/>
      <c r="BS105" s="511">
        <v>0.22</v>
      </c>
      <c r="BT105" s="252"/>
      <c r="BU105" s="252"/>
      <c r="BV105" s="524">
        <f>+C105</f>
        <v>99</v>
      </c>
      <c r="BW105" s="489">
        <v>158.63</v>
      </c>
      <c r="BX105" s="254"/>
      <c r="BY105" s="254"/>
      <c r="BZ105" s="254"/>
      <c r="CA105" s="494">
        <v>19.170000000000002</v>
      </c>
      <c r="CB105" s="497">
        <v>0.3</v>
      </c>
      <c r="CC105" s="497"/>
      <c r="CD105" s="494">
        <v>424</v>
      </c>
      <c r="CE105" s="241">
        <f>+C105</f>
        <v>99</v>
      </c>
      <c r="CF105" s="2"/>
      <c r="CG105" s="2">
        <v>490.8</v>
      </c>
      <c r="CH105" s="2"/>
      <c r="CI105" s="2"/>
      <c r="CJ105" s="2"/>
      <c r="CK105" s="252"/>
      <c r="CL105" s="252"/>
      <c r="CM105" s="252">
        <v>546.33000000000004</v>
      </c>
      <c r="CN105" s="253"/>
      <c r="CP105" s="5">
        <v>0.08</v>
      </c>
      <c r="CV105" s="266">
        <f t="shared" si="8"/>
        <v>181</v>
      </c>
      <c r="CW105" s="267">
        <f t="shared" si="9"/>
        <v>362</v>
      </c>
      <c r="CX105" s="268">
        <f t="shared" si="10"/>
        <v>904.99</v>
      </c>
      <c r="CY105" s="418">
        <v>184</v>
      </c>
      <c r="CZ105" s="252"/>
      <c r="DA105" s="252"/>
      <c r="DB105" s="252"/>
      <c r="DC105" s="252"/>
      <c r="DD105" s="252"/>
      <c r="DE105" s="252"/>
      <c r="DF105" s="252"/>
      <c r="DG105" s="252">
        <f t="shared" si="14"/>
        <v>0</v>
      </c>
      <c r="DH105" s="252"/>
      <c r="DI105" s="252">
        <v>489.06</v>
      </c>
      <c r="DJ105" s="252"/>
      <c r="DL105" s="252"/>
      <c r="DM105" s="252"/>
      <c r="DQ105" s="6">
        <v>7.2499999999999995E-2</v>
      </c>
      <c r="DR105" s="252">
        <v>39.42</v>
      </c>
      <c r="DS105" s="3">
        <v>546.33000000000004</v>
      </c>
      <c r="DU105" s="241">
        <f>+C105</f>
        <v>99</v>
      </c>
      <c r="DV105" s="2"/>
      <c r="DW105" s="252">
        <v>720</v>
      </c>
      <c r="DZ105" s="252">
        <v>405.18</v>
      </c>
      <c r="EA105" s="264">
        <v>3.9399999999999998E-2</v>
      </c>
      <c r="EB105" s="252">
        <v>0</v>
      </c>
      <c r="EC105" s="253">
        <v>0</v>
      </c>
    </row>
    <row r="106" spans="1:133">
      <c r="A106">
        <v>100</v>
      </c>
      <c r="B106" s="259">
        <v>4.2016</v>
      </c>
      <c r="C106">
        <v>100</v>
      </c>
      <c r="D106" s="168">
        <f t="shared" si="15"/>
        <v>4.0774627201551894E-3</v>
      </c>
      <c r="E106" s="246">
        <v>42461</v>
      </c>
      <c r="F106" s="186">
        <v>0.4</v>
      </c>
      <c r="G106" s="247">
        <v>212514.23</v>
      </c>
      <c r="H106" s="247">
        <v>532.11699999999996</v>
      </c>
      <c r="I106" s="248">
        <v>117.9</v>
      </c>
      <c r="J106" s="258">
        <f t="shared" si="11"/>
        <v>4.2589437819420262E-3</v>
      </c>
      <c r="K106" s="298"/>
      <c r="L106" s="252">
        <v>300</v>
      </c>
      <c r="M106" s="263"/>
      <c r="N106" s="263"/>
      <c r="O106" s="473">
        <v>328.76</v>
      </c>
      <c r="P106" s="474">
        <v>328.76</v>
      </c>
      <c r="Q106" s="474">
        <v>430.86</v>
      </c>
      <c r="R106" s="475">
        <v>0.09</v>
      </c>
      <c r="S106" s="533">
        <f t="shared" si="12"/>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3"/>
        <v>100</v>
      </c>
      <c r="AS106" s="480">
        <v>257.37</v>
      </c>
      <c r="AT106" s="480">
        <v>191.57</v>
      </c>
      <c r="AU106" s="600">
        <v>0.06</v>
      </c>
      <c r="AV106" s="480"/>
      <c r="AW106" s="480"/>
      <c r="AX106" s="480"/>
      <c r="AY106" s="480">
        <v>303.18</v>
      </c>
      <c r="AZ106" s="499" t="s">
        <v>5323</v>
      </c>
      <c r="BA106" s="502">
        <v>23.57</v>
      </c>
      <c r="BB106" s="502">
        <v>31.62</v>
      </c>
      <c r="BC106" s="502"/>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5340</v>
      </c>
      <c r="BQ106" s="252"/>
      <c r="BR106" s="252"/>
      <c r="BS106" s="511">
        <v>0.22</v>
      </c>
      <c r="BT106" s="252"/>
      <c r="BU106" s="252"/>
      <c r="BV106" s="524">
        <f>+C106</f>
        <v>100</v>
      </c>
      <c r="BW106" s="489">
        <v>158.63</v>
      </c>
      <c r="BX106" s="254"/>
      <c r="BY106" s="254"/>
      <c r="BZ106" s="254"/>
      <c r="CA106" s="494">
        <v>19.170000000000002</v>
      </c>
      <c r="CB106" s="497">
        <v>0.3</v>
      </c>
      <c r="CC106" s="497"/>
      <c r="CD106" s="494">
        <v>424</v>
      </c>
      <c r="CE106" s="241">
        <f>+C106</f>
        <v>100</v>
      </c>
      <c r="CF106" s="2"/>
      <c r="CG106" s="2">
        <v>490.8</v>
      </c>
      <c r="CH106" s="2"/>
      <c r="CI106" s="2"/>
      <c r="CJ106" s="2"/>
      <c r="CK106" s="252"/>
      <c r="CL106" s="252"/>
      <c r="CM106" s="252">
        <v>546.33000000000004</v>
      </c>
      <c r="CN106" s="253"/>
      <c r="CP106" s="253">
        <v>0.08</v>
      </c>
      <c r="CV106" s="266">
        <f t="shared" si="8"/>
        <v>181</v>
      </c>
      <c r="CW106" s="267">
        <f t="shared" si="9"/>
        <v>362</v>
      </c>
      <c r="CX106" s="268">
        <f t="shared" si="10"/>
        <v>904.99</v>
      </c>
      <c r="CY106" s="418">
        <v>184</v>
      </c>
      <c r="CZ106" s="252"/>
      <c r="DA106" s="252"/>
      <c r="DB106" s="252"/>
      <c r="DC106" s="252"/>
      <c r="DD106" s="252"/>
      <c r="DE106" s="252"/>
      <c r="DF106" s="252"/>
      <c r="DG106" s="252">
        <f t="shared" si="14"/>
        <v>0</v>
      </c>
      <c r="DH106" s="252"/>
      <c r="DI106" s="252">
        <v>489.06</v>
      </c>
      <c r="DJ106" s="252"/>
      <c r="DL106" s="252"/>
      <c r="DM106" s="252"/>
      <c r="DQ106" s="6">
        <v>7.2499999999999995E-2</v>
      </c>
      <c r="DR106" s="252">
        <v>39.42</v>
      </c>
      <c r="DS106" s="3">
        <v>546.33000000000004</v>
      </c>
      <c r="DU106" s="241">
        <f>+C106</f>
        <v>100</v>
      </c>
      <c r="DV106" s="2"/>
      <c r="DW106" s="252">
        <v>720</v>
      </c>
      <c r="DZ106" s="252">
        <v>405.18</v>
      </c>
      <c r="EA106" s="264">
        <v>3.9399999999999998E-2</v>
      </c>
      <c r="EB106" s="252">
        <v>0</v>
      </c>
      <c r="EC106" s="253">
        <v>0</v>
      </c>
    </row>
    <row r="107" spans="1:133">
      <c r="A107">
        <v>101</v>
      </c>
      <c r="B107" s="259">
        <v>5.2016</v>
      </c>
      <c r="C107">
        <v>101</v>
      </c>
      <c r="D107" s="168">
        <f t="shared" si="15"/>
        <v>3.0456783999828207E-3</v>
      </c>
      <c r="E107" s="246">
        <v>42491</v>
      </c>
      <c r="F107" s="186">
        <v>0.3</v>
      </c>
      <c r="G107" s="247">
        <v>213161.48</v>
      </c>
      <c r="H107" s="247">
        <v>533.73770000000002</v>
      </c>
      <c r="I107" s="248">
        <v>118.2</v>
      </c>
      <c r="J107" s="258">
        <f t="shared" si="11"/>
        <v>2.5445292620864812E-3</v>
      </c>
      <c r="K107" s="298"/>
      <c r="L107" s="252">
        <v>300</v>
      </c>
      <c r="M107" s="263"/>
      <c r="N107" s="263"/>
      <c r="O107" s="473">
        <v>328.76</v>
      </c>
      <c r="P107" s="474">
        <v>328.76</v>
      </c>
      <c r="Q107" s="474">
        <v>430.86</v>
      </c>
      <c r="R107" s="475">
        <v>0.09</v>
      </c>
      <c r="S107" s="533">
        <f t="shared" si="12"/>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3"/>
        <v>101</v>
      </c>
      <c r="AS107" s="480">
        <v>257.37</v>
      </c>
      <c r="AT107" s="480">
        <v>191.57</v>
      </c>
      <c r="AU107" s="600">
        <v>0.06</v>
      </c>
      <c r="AV107" s="480"/>
      <c r="AW107" s="480"/>
      <c r="AX107" s="480"/>
      <c r="AY107" s="480">
        <v>303.18</v>
      </c>
      <c r="AZ107" s="499" t="s">
        <v>5323</v>
      </c>
      <c r="BA107" s="502">
        <v>23.57</v>
      </c>
      <c r="BB107" s="502">
        <v>31.62</v>
      </c>
      <c r="BC107" s="501"/>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5340</v>
      </c>
      <c r="BQ107" s="252"/>
      <c r="BR107" s="252"/>
      <c r="BS107" s="511">
        <v>0.22</v>
      </c>
      <c r="BT107" s="252"/>
      <c r="BU107" s="252"/>
      <c r="BV107" s="524">
        <f>+C107</f>
        <v>101</v>
      </c>
      <c r="BW107" s="489">
        <v>158.63</v>
      </c>
      <c r="BX107" s="254"/>
      <c r="BY107" s="254"/>
      <c r="BZ107" s="254"/>
      <c r="CA107" s="494">
        <v>19.170000000000002</v>
      </c>
      <c r="CB107" s="497">
        <v>0.3</v>
      </c>
      <c r="CC107" s="497"/>
      <c r="CD107" s="494">
        <v>424</v>
      </c>
      <c r="CE107" s="241">
        <f>+C107</f>
        <v>101</v>
      </c>
      <c r="CF107" s="2"/>
      <c r="CG107" s="2">
        <v>490.8</v>
      </c>
      <c r="CH107" s="2"/>
      <c r="CI107" s="2"/>
      <c r="CJ107" s="2"/>
      <c r="CK107" s="252"/>
      <c r="CL107" s="252"/>
      <c r="CM107" s="252">
        <v>546.33000000000004</v>
      </c>
      <c r="CN107" s="253"/>
      <c r="CP107" s="5">
        <v>0.08</v>
      </c>
      <c r="CV107" s="266">
        <f t="shared" si="8"/>
        <v>181</v>
      </c>
      <c r="CW107" s="267">
        <f t="shared" si="9"/>
        <v>362</v>
      </c>
      <c r="CX107" s="268">
        <f t="shared" si="10"/>
        <v>904.99</v>
      </c>
      <c r="CY107" s="418">
        <v>184</v>
      </c>
      <c r="CZ107" s="252"/>
      <c r="DA107" s="252"/>
      <c r="DB107" s="252"/>
      <c r="DC107" s="252"/>
      <c r="DD107" s="252"/>
      <c r="DE107" s="252"/>
      <c r="DF107" s="252"/>
      <c r="DG107" s="252">
        <f t="shared" si="14"/>
        <v>0</v>
      </c>
      <c r="DH107" s="252"/>
      <c r="DI107" s="252">
        <v>489.06</v>
      </c>
      <c r="DJ107" s="252"/>
      <c r="DL107" s="252"/>
      <c r="DM107" s="252"/>
      <c r="DQ107" s="6">
        <v>7.2499999999999995E-2</v>
      </c>
      <c r="DR107" s="252">
        <v>39.42</v>
      </c>
      <c r="DS107" s="3">
        <v>546.33000000000004</v>
      </c>
      <c r="DU107" s="241">
        <f>+C107</f>
        <v>101</v>
      </c>
      <c r="DV107" s="2"/>
      <c r="DW107" s="252">
        <v>720</v>
      </c>
      <c r="DZ107" s="252">
        <v>405.18</v>
      </c>
      <c r="EA107" s="264">
        <v>3.9399999999999998E-2</v>
      </c>
      <c r="EB107" s="252">
        <v>0</v>
      </c>
      <c r="EC107" s="253">
        <v>0</v>
      </c>
    </row>
    <row r="108" spans="1:133">
      <c r="A108">
        <v>102</v>
      </c>
      <c r="B108" s="259">
        <v>6.2016</v>
      </c>
      <c r="C108">
        <v>102</v>
      </c>
      <c r="D108" s="168">
        <f t="shared" si="15"/>
        <v>3.0364304094716577E-3</v>
      </c>
      <c r="E108" s="246">
        <v>42522</v>
      </c>
      <c r="F108" s="186">
        <v>0.3</v>
      </c>
      <c r="G108" s="247">
        <v>213808.73</v>
      </c>
      <c r="H108" s="247">
        <v>535.35829999999999</v>
      </c>
      <c r="I108" s="248">
        <v>118.6</v>
      </c>
      <c r="J108" s="258">
        <f t="shared" si="11"/>
        <v>3.3840947546530664E-3</v>
      </c>
      <c r="K108" s="298"/>
      <c r="L108" s="252">
        <v>300</v>
      </c>
      <c r="M108" s="263"/>
      <c r="N108" s="263"/>
      <c r="O108" s="473">
        <v>328.76</v>
      </c>
      <c r="P108" s="474">
        <v>328.76</v>
      </c>
      <c r="Q108" s="474">
        <v>430.86</v>
      </c>
      <c r="R108" s="475">
        <v>0.09</v>
      </c>
      <c r="S108" s="533">
        <f t="shared" si="12"/>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3"/>
        <v>102</v>
      </c>
      <c r="AS108" s="480">
        <v>257.37</v>
      </c>
      <c r="AT108" s="480">
        <v>191.57</v>
      </c>
      <c r="AU108" s="600">
        <v>0.06</v>
      </c>
      <c r="AV108" s="480"/>
      <c r="AW108" s="480"/>
      <c r="AX108" s="480"/>
      <c r="AY108" s="480">
        <v>303.18</v>
      </c>
      <c r="AZ108" s="499" t="s">
        <v>5323</v>
      </c>
      <c r="BA108" s="502">
        <v>23.57</v>
      </c>
      <c r="BB108" s="502">
        <v>31.62</v>
      </c>
      <c r="BC108" s="502"/>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5340</v>
      </c>
      <c r="BQ108" s="252"/>
      <c r="BR108" s="252"/>
      <c r="BS108" s="511">
        <v>0.22</v>
      </c>
      <c r="BT108" s="252"/>
      <c r="BU108" s="252"/>
      <c r="BV108" s="524">
        <f>+C108</f>
        <v>102</v>
      </c>
      <c r="BW108" s="489">
        <v>158.63</v>
      </c>
      <c r="BX108" s="254"/>
      <c r="BY108" s="254"/>
      <c r="BZ108" s="254"/>
      <c r="CA108" s="494">
        <v>19.170000000000002</v>
      </c>
      <c r="CB108" s="497">
        <v>0.3</v>
      </c>
      <c r="CC108" s="497"/>
      <c r="CD108" s="494">
        <v>424</v>
      </c>
      <c r="CE108" s="241">
        <f>+C108</f>
        <v>102</v>
      </c>
      <c r="CF108" s="2"/>
      <c r="CG108" s="2">
        <v>490.8</v>
      </c>
      <c r="CH108" s="2"/>
      <c r="CI108" s="2"/>
      <c r="CJ108" s="2"/>
      <c r="CK108" s="252"/>
      <c r="CL108" s="252"/>
      <c r="CM108" s="252">
        <v>546.33000000000004</v>
      </c>
      <c r="CN108" s="253"/>
      <c r="CP108" s="253">
        <v>0.08</v>
      </c>
      <c r="CV108" s="266">
        <f t="shared" si="8"/>
        <v>181</v>
      </c>
      <c r="CW108" s="267">
        <f t="shared" si="9"/>
        <v>362</v>
      </c>
      <c r="CX108" s="268">
        <f t="shared" si="10"/>
        <v>904.99</v>
      </c>
      <c r="CY108" s="418">
        <v>184</v>
      </c>
      <c r="CZ108" s="252"/>
      <c r="DA108" s="252"/>
      <c r="DB108" s="252"/>
      <c r="DC108" s="252"/>
      <c r="DD108" s="252"/>
      <c r="DE108" s="252"/>
      <c r="DF108" s="252"/>
      <c r="DG108" s="252">
        <f t="shared" si="14"/>
        <v>0</v>
      </c>
      <c r="DH108" s="252"/>
      <c r="DI108" s="252">
        <v>489.06</v>
      </c>
      <c r="DJ108" s="252"/>
      <c r="DL108" s="252"/>
      <c r="DM108" s="252"/>
      <c r="DQ108" s="6">
        <v>7.2499999999999995E-2</v>
      </c>
      <c r="DR108" s="252">
        <v>39.42</v>
      </c>
      <c r="DS108" s="3">
        <v>546.33000000000004</v>
      </c>
      <c r="DU108" s="241">
        <f>+C108</f>
        <v>102</v>
      </c>
      <c r="DV108" s="2"/>
      <c r="DW108" s="252">
        <v>720</v>
      </c>
      <c r="DZ108" s="252">
        <v>405.18</v>
      </c>
      <c r="EA108" s="264">
        <v>3.9399999999999998E-2</v>
      </c>
      <c r="EB108" s="252">
        <v>0</v>
      </c>
      <c r="EC108" s="253">
        <v>0</v>
      </c>
    </row>
    <row r="109" spans="1:133">
      <c r="A109">
        <v>103</v>
      </c>
      <c r="B109" s="259">
        <v>7.2016</v>
      </c>
      <c r="C109">
        <v>103</v>
      </c>
      <c r="D109" s="168">
        <f t="shared" si="15"/>
        <v>4.0363178809397215E-3</v>
      </c>
      <c r="E109" s="246">
        <v>42552</v>
      </c>
      <c r="F109" s="186">
        <v>0.4</v>
      </c>
      <c r="G109" s="247">
        <v>214671.73</v>
      </c>
      <c r="H109" s="247">
        <v>537.51919999999996</v>
      </c>
      <c r="I109" s="248">
        <v>119.1</v>
      </c>
      <c r="J109" s="258">
        <f t="shared" si="11"/>
        <v>4.2158516020236458E-3</v>
      </c>
      <c r="K109" s="298"/>
      <c r="L109" s="252">
        <v>300</v>
      </c>
      <c r="M109" s="263"/>
      <c r="N109" s="263"/>
      <c r="O109" s="473">
        <v>328.76</v>
      </c>
      <c r="P109" s="474">
        <v>328.76</v>
      </c>
      <c r="Q109" s="474">
        <v>430.86</v>
      </c>
      <c r="R109" s="475">
        <v>0.09</v>
      </c>
      <c r="S109" s="533">
        <f t="shared" si="12"/>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3"/>
        <v>103</v>
      </c>
      <c r="AS109" s="480">
        <v>257.37</v>
      </c>
      <c r="AT109" s="480">
        <v>191.57</v>
      </c>
      <c r="AU109" s="600">
        <v>0.06</v>
      </c>
      <c r="AV109" s="480"/>
      <c r="AW109" s="480"/>
      <c r="AX109" s="480"/>
      <c r="AY109" s="480">
        <v>303.18</v>
      </c>
      <c r="AZ109" s="499" t="s">
        <v>5323</v>
      </c>
      <c r="BA109" s="502">
        <v>23.57</v>
      </c>
      <c r="BB109" s="502">
        <v>31.62</v>
      </c>
      <c r="BC109" s="501"/>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5340</v>
      </c>
      <c r="BQ109" s="252"/>
      <c r="BR109" s="252"/>
      <c r="BS109" s="511">
        <v>0.22</v>
      </c>
      <c r="BT109" s="252"/>
      <c r="BU109" s="252"/>
      <c r="BV109" s="524">
        <f>+C109</f>
        <v>103</v>
      </c>
      <c r="BW109" s="489">
        <v>158.63</v>
      </c>
      <c r="BX109" s="254"/>
      <c r="BY109" s="254"/>
      <c r="BZ109" s="254"/>
      <c r="CA109" s="494">
        <v>19.170000000000002</v>
      </c>
      <c r="CB109" s="497">
        <v>0.3</v>
      </c>
      <c r="CC109" s="497"/>
      <c r="CD109" s="494">
        <v>424</v>
      </c>
      <c r="CE109" s="241">
        <f>+C109</f>
        <v>103</v>
      </c>
      <c r="CF109" s="2"/>
      <c r="CG109" s="2">
        <v>490.8</v>
      </c>
      <c r="CH109" s="2"/>
      <c r="CI109" s="2"/>
      <c r="CJ109" s="2"/>
      <c r="CK109" s="252"/>
      <c r="CL109" s="252"/>
      <c r="CM109" s="252">
        <v>546.33000000000004</v>
      </c>
      <c r="CN109" s="253"/>
      <c r="CP109" s="5">
        <v>0.08</v>
      </c>
      <c r="CV109" s="266">
        <f t="shared" si="8"/>
        <v>181</v>
      </c>
      <c r="CW109" s="267">
        <f t="shared" si="9"/>
        <v>362</v>
      </c>
      <c r="CX109" s="268">
        <f t="shared" si="10"/>
        <v>904.99</v>
      </c>
      <c r="CY109" s="418">
        <v>184</v>
      </c>
      <c r="CZ109" s="252"/>
      <c r="DA109" s="252"/>
      <c r="DB109" s="252"/>
      <c r="DC109" s="252"/>
      <c r="DD109" s="252"/>
      <c r="DE109" s="252"/>
      <c r="DF109" s="252"/>
      <c r="DG109" s="252">
        <f t="shared" si="14"/>
        <v>0</v>
      </c>
      <c r="DH109" s="252"/>
      <c r="DI109" s="252">
        <v>489.06</v>
      </c>
      <c r="DJ109" s="252"/>
      <c r="DL109" s="252"/>
      <c r="DM109" s="252"/>
      <c r="DQ109" s="6">
        <v>7.2499999999999995E-2</v>
      </c>
      <c r="DR109" s="252">
        <v>39.42</v>
      </c>
      <c r="DS109" s="3">
        <v>546.33000000000004</v>
      </c>
      <c r="DU109" s="241">
        <f>+C109</f>
        <v>103</v>
      </c>
      <c r="DV109" s="2"/>
      <c r="DW109" s="252">
        <v>720</v>
      </c>
      <c r="DZ109" s="252">
        <v>405.18</v>
      </c>
      <c r="EA109" s="264">
        <v>3.9399999999999998E-2</v>
      </c>
      <c r="EB109" s="252">
        <v>0</v>
      </c>
      <c r="EC109" s="253">
        <v>0</v>
      </c>
    </row>
    <row r="110" spans="1:133">
      <c r="A110">
        <v>104</v>
      </c>
      <c r="B110" s="259">
        <v>8.2015999999999991</v>
      </c>
      <c r="C110">
        <v>104</v>
      </c>
      <c r="D110" s="168">
        <f t="shared" si="15"/>
        <v>-3.0150686352600209E-3</v>
      </c>
      <c r="E110" s="246">
        <v>42583</v>
      </c>
      <c r="F110" s="186">
        <v>-0.31</v>
      </c>
      <c r="G110" s="247">
        <v>214024.48</v>
      </c>
      <c r="H110" s="247">
        <v>535.89850000000001</v>
      </c>
      <c r="I110" s="248">
        <v>118.7</v>
      </c>
      <c r="J110" s="258">
        <f t="shared" si="11"/>
        <v>-3.3585222502098278E-3</v>
      </c>
      <c r="K110" s="298"/>
      <c r="L110" s="252">
        <v>300</v>
      </c>
      <c r="M110" s="263"/>
      <c r="N110" s="263"/>
      <c r="O110" s="473">
        <v>328.76</v>
      </c>
      <c r="P110" s="474">
        <v>328.76</v>
      </c>
      <c r="Q110" s="474">
        <v>430.86</v>
      </c>
      <c r="R110" s="475">
        <v>0.09</v>
      </c>
      <c r="S110" s="533">
        <f t="shared" si="12"/>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3"/>
        <v>104</v>
      </c>
      <c r="AS110" s="480">
        <v>257.37</v>
      </c>
      <c r="AT110" s="480">
        <v>191.57</v>
      </c>
      <c r="AU110" s="600">
        <v>0.06</v>
      </c>
      <c r="AV110" s="480"/>
      <c r="AW110" s="480"/>
      <c r="AX110" s="480"/>
      <c r="AY110" s="480">
        <v>303.18</v>
      </c>
      <c r="AZ110" s="499" t="s">
        <v>5323</v>
      </c>
      <c r="BA110" s="502">
        <v>23.57</v>
      </c>
      <c r="BB110" s="502">
        <v>31.62</v>
      </c>
      <c r="BC110" s="502"/>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5340</v>
      </c>
      <c r="BQ110" s="252"/>
      <c r="BR110" s="252"/>
      <c r="BS110" s="511">
        <v>0.22</v>
      </c>
      <c r="BT110" s="252"/>
      <c r="BU110" s="252"/>
      <c r="BV110" s="524">
        <f>+C110</f>
        <v>104</v>
      </c>
      <c r="BW110" s="489">
        <v>158.63</v>
      </c>
      <c r="BX110" s="254"/>
      <c r="BY110" s="254"/>
      <c r="BZ110" s="254"/>
      <c r="CA110" s="494">
        <v>19.170000000000002</v>
      </c>
      <c r="CB110" s="497">
        <v>0.3</v>
      </c>
      <c r="CC110" s="497"/>
      <c r="CD110" s="494">
        <v>424</v>
      </c>
      <c r="CE110" s="241">
        <f>+C110</f>
        <v>104</v>
      </c>
      <c r="CF110" s="2"/>
      <c r="CG110" s="2">
        <v>490.8</v>
      </c>
      <c r="CH110" s="2"/>
      <c r="CI110" s="2"/>
      <c r="CJ110" s="2"/>
      <c r="CK110" s="252"/>
      <c r="CL110" s="252"/>
      <c r="CM110" s="252">
        <v>546.33000000000004</v>
      </c>
      <c r="CN110" s="253"/>
      <c r="CP110" s="253">
        <v>0.08</v>
      </c>
      <c r="CV110" s="266">
        <f t="shared" si="8"/>
        <v>181</v>
      </c>
      <c r="CW110" s="267">
        <f t="shared" si="9"/>
        <v>362</v>
      </c>
      <c r="CX110" s="268">
        <f t="shared" si="10"/>
        <v>904.99</v>
      </c>
      <c r="CY110" s="418">
        <v>184</v>
      </c>
      <c r="CZ110" s="252"/>
      <c r="DA110" s="252"/>
      <c r="DB110" s="252"/>
      <c r="DC110" s="252"/>
      <c r="DD110" s="252"/>
      <c r="DE110" s="252"/>
      <c r="DF110" s="252"/>
      <c r="DG110" s="252">
        <f t="shared" si="14"/>
        <v>0</v>
      </c>
      <c r="DH110" s="252"/>
      <c r="DI110" s="252">
        <v>489.06</v>
      </c>
      <c r="DJ110" s="252"/>
      <c r="DL110" s="252"/>
      <c r="DM110" s="252"/>
      <c r="DQ110" s="6">
        <v>7.2499999999999995E-2</v>
      </c>
      <c r="DR110" s="252">
        <v>39.42</v>
      </c>
      <c r="DS110" s="3">
        <v>546.33000000000004</v>
      </c>
      <c r="DU110" s="241">
        <f>+C110</f>
        <v>104</v>
      </c>
      <c r="DV110" s="2"/>
      <c r="DW110" s="252">
        <v>720</v>
      </c>
      <c r="DZ110" s="252">
        <v>405.18</v>
      </c>
      <c r="EA110" s="264">
        <v>3.9399999999999998E-2</v>
      </c>
      <c r="EB110" s="252">
        <v>0</v>
      </c>
      <c r="EC110" s="253">
        <v>0</v>
      </c>
    </row>
    <row r="111" spans="1:133">
      <c r="A111">
        <v>105</v>
      </c>
      <c r="B111" s="259">
        <v>9.2015999999999991</v>
      </c>
      <c r="C111">
        <v>105</v>
      </c>
      <c r="D111" s="168">
        <f t="shared" si="15"/>
        <v>-1.0080622553083618E-3</v>
      </c>
      <c r="E111" s="246">
        <v>42614</v>
      </c>
      <c r="F111" s="186">
        <v>-0.11</v>
      </c>
      <c r="G111" s="247">
        <v>213808.73</v>
      </c>
      <c r="H111" s="247">
        <v>535.35829999999999</v>
      </c>
      <c r="I111" s="248">
        <v>118.6</v>
      </c>
      <c r="J111" s="258">
        <f t="shared" si="11"/>
        <v>-8.4245998315091164E-4</v>
      </c>
      <c r="K111" s="298"/>
      <c r="L111" s="252">
        <v>300</v>
      </c>
      <c r="M111" s="263"/>
      <c r="N111" s="263"/>
      <c r="O111" s="473">
        <v>328.76</v>
      </c>
      <c r="P111" s="474">
        <v>328.76</v>
      </c>
      <c r="Q111" s="474">
        <v>430.86</v>
      </c>
      <c r="R111" s="475">
        <v>0.09</v>
      </c>
      <c r="S111" s="533">
        <f t="shared" si="12"/>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3"/>
        <v>105</v>
      </c>
      <c r="AS111" s="480">
        <v>257.37</v>
      </c>
      <c r="AT111" s="480">
        <v>191.57</v>
      </c>
      <c r="AU111" s="600">
        <v>0.06</v>
      </c>
      <c r="AV111" s="480"/>
      <c r="AW111" s="480"/>
      <c r="AX111" s="480"/>
      <c r="AY111" s="480">
        <v>303.18</v>
      </c>
      <c r="AZ111" s="499" t="s">
        <v>5323</v>
      </c>
      <c r="BA111" s="502">
        <v>23.57</v>
      </c>
      <c r="BB111" s="502">
        <v>31.62</v>
      </c>
      <c r="BC111" s="501"/>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5340</v>
      </c>
      <c r="BQ111" s="252"/>
      <c r="BR111" s="252"/>
      <c r="BS111" s="511">
        <v>0.22</v>
      </c>
      <c r="BT111" s="252"/>
      <c r="BU111" s="252"/>
      <c r="BV111" s="524">
        <f>+C111</f>
        <v>105</v>
      </c>
      <c r="BW111" s="489">
        <v>158.63</v>
      </c>
      <c r="BX111" s="254"/>
      <c r="BY111" s="254"/>
      <c r="BZ111" s="254"/>
      <c r="CA111" s="494">
        <v>19.170000000000002</v>
      </c>
      <c r="CB111" s="497">
        <v>0.3</v>
      </c>
      <c r="CC111" s="497"/>
      <c r="CD111" s="494">
        <v>424</v>
      </c>
      <c r="CE111" s="241">
        <f>+C111</f>
        <v>105</v>
      </c>
      <c r="CF111" s="2"/>
      <c r="CG111" s="2">
        <v>490.8</v>
      </c>
      <c r="CH111" s="2"/>
      <c r="CI111" s="2"/>
      <c r="CJ111" s="2"/>
      <c r="CK111" s="252"/>
      <c r="CL111" s="252"/>
      <c r="CM111" s="252">
        <v>546.33000000000004</v>
      </c>
      <c r="CN111" s="253"/>
      <c r="CP111" s="5">
        <v>0.08</v>
      </c>
      <c r="CV111" s="266">
        <f t="shared" si="8"/>
        <v>181</v>
      </c>
      <c r="CW111" s="267">
        <f t="shared" si="9"/>
        <v>362</v>
      </c>
      <c r="CX111" s="268">
        <f t="shared" si="10"/>
        <v>904.99</v>
      </c>
      <c r="CY111" s="418">
        <v>184</v>
      </c>
      <c r="CZ111" s="252"/>
      <c r="DA111" s="252"/>
      <c r="DB111" s="252"/>
      <c r="DC111" s="252"/>
      <c r="DD111" s="252"/>
      <c r="DE111" s="252"/>
      <c r="DF111" s="252"/>
      <c r="DG111" s="252">
        <f t="shared" si="14"/>
        <v>0</v>
      </c>
      <c r="DH111" s="252"/>
      <c r="DI111" s="252">
        <v>489.06</v>
      </c>
      <c r="DJ111" s="252"/>
      <c r="DL111" s="252"/>
      <c r="DM111" s="252"/>
      <c r="DQ111" s="6">
        <v>7.2499999999999995E-2</v>
      </c>
      <c r="DR111" s="252">
        <v>39.42</v>
      </c>
      <c r="DS111" s="3">
        <v>546.33000000000004</v>
      </c>
      <c r="DU111" s="241">
        <f>+C111</f>
        <v>105</v>
      </c>
      <c r="DV111" s="2"/>
      <c r="DW111" s="252">
        <v>720</v>
      </c>
      <c r="DZ111" s="252">
        <v>405.18</v>
      </c>
      <c r="EA111" s="264">
        <v>3.9399999999999998E-2</v>
      </c>
      <c r="EB111" s="252">
        <v>0</v>
      </c>
      <c r="EC111" s="253">
        <v>0</v>
      </c>
    </row>
    <row r="112" spans="1:133">
      <c r="A112">
        <v>106</v>
      </c>
      <c r="B112" s="259">
        <v>10.201599999999999</v>
      </c>
      <c r="C112">
        <v>106</v>
      </c>
      <c r="D112" s="168">
        <f t="shared" si="15"/>
        <v>2.0181589404697498E-3</v>
      </c>
      <c r="E112" s="246">
        <v>42644</v>
      </c>
      <c r="F112" s="186">
        <v>0.2</v>
      </c>
      <c r="G112" s="247">
        <v>214240.23</v>
      </c>
      <c r="H112" s="247">
        <v>536.43880000000001</v>
      </c>
      <c r="I112" s="248">
        <v>118.8</v>
      </c>
      <c r="J112" s="258">
        <f t="shared" si="11"/>
        <v>1.6863406408094139E-3</v>
      </c>
      <c r="K112" s="298"/>
      <c r="L112" s="252">
        <v>300</v>
      </c>
      <c r="M112" s="263"/>
      <c r="N112" s="263"/>
      <c r="O112" s="473">
        <v>328.76</v>
      </c>
      <c r="P112" s="474">
        <v>328.76</v>
      </c>
      <c r="Q112" s="474">
        <v>430.86</v>
      </c>
      <c r="R112" s="475">
        <v>0.09</v>
      </c>
      <c r="S112" s="533">
        <f t="shared" si="12"/>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3"/>
        <v>106</v>
      </c>
      <c r="AS112" s="480">
        <v>257.37</v>
      </c>
      <c r="AT112" s="480">
        <v>191.57</v>
      </c>
      <c r="AU112" s="600">
        <v>0.06</v>
      </c>
      <c r="AV112" s="480"/>
      <c r="AW112" s="480"/>
      <c r="AX112" s="480"/>
      <c r="AY112" s="480">
        <v>303.18</v>
      </c>
      <c r="AZ112" s="499" t="s">
        <v>5323</v>
      </c>
      <c r="BA112" s="502">
        <v>23.57</v>
      </c>
      <c r="BB112" s="502">
        <v>31.62</v>
      </c>
      <c r="BC112" s="502"/>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5340</v>
      </c>
      <c r="BQ112" s="252"/>
      <c r="BR112" s="252"/>
      <c r="BS112" s="511">
        <v>0.22</v>
      </c>
      <c r="BT112" s="252"/>
      <c r="BU112" s="252"/>
      <c r="BV112" s="524">
        <f>+C112</f>
        <v>106</v>
      </c>
      <c r="BW112" s="489">
        <v>158.63</v>
      </c>
      <c r="BX112" s="254"/>
      <c r="BY112" s="254"/>
      <c r="BZ112" s="254"/>
      <c r="CA112" s="494">
        <v>19.170000000000002</v>
      </c>
      <c r="CB112" s="497">
        <v>0.3</v>
      </c>
      <c r="CC112" s="497"/>
      <c r="CD112" s="494">
        <v>424</v>
      </c>
      <c r="CE112" s="241">
        <f>+C112</f>
        <v>106</v>
      </c>
      <c r="CF112" s="2"/>
      <c r="CG112" s="2">
        <v>490.8</v>
      </c>
      <c r="CH112" s="2"/>
      <c r="CI112" s="2"/>
      <c r="CJ112" s="2"/>
      <c r="CK112" s="252"/>
      <c r="CL112" s="252"/>
      <c r="CM112" s="252">
        <v>546.33000000000004</v>
      </c>
      <c r="CN112" s="253"/>
      <c r="CP112" s="253">
        <v>0.08</v>
      </c>
      <c r="CV112" s="266">
        <f t="shared" si="8"/>
        <v>181</v>
      </c>
      <c r="CW112" s="267">
        <f t="shared" si="9"/>
        <v>362</v>
      </c>
      <c r="CX112" s="268">
        <f t="shared" si="10"/>
        <v>904.99</v>
      </c>
      <c r="CY112" s="418">
        <v>184</v>
      </c>
      <c r="CZ112" s="252"/>
      <c r="DA112" s="252"/>
      <c r="DB112" s="252"/>
      <c r="DC112" s="252"/>
      <c r="DD112" s="252"/>
      <c r="DE112" s="252"/>
      <c r="DF112" s="252"/>
      <c r="DG112" s="252">
        <f t="shared" si="14"/>
        <v>0</v>
      </c>
      <c r="DH112" s="252"/>
      <c r="DI112" s="252">
        <v>489.06</v>
      </c>
      <c r="DJ112" s="252"/>
      <c r="DL112" s="252"/>
      <c r="DM112" s="252"/>
      <c r="DQ112" s="6">
        <v>7.2499999999999995E-2</v>
      </c>
      <c r="DR112" s="252">
        <v>39.42</v>
      </c>
      <c r="DS112" s="3">
        <v>546.33000000000004</v>
      </c>
      <c r="DU112" s="241">
        <f>+C112</f>
        <v>106</v>
      </c>
      <c r="DV112" s="2"/>
      <c r="DW112" s="252">
        <v>720</v>
      </c>
      <c r="DZ112" s="252">
        <v>405.18</v>
      </c>
      <c r="EA112" s="264">
        <v>3.9399999999999998E-2</v>
      </c>
      <c r="EB112" s="252">
        <v>0</v>
      </c>
      <c r="EC112" s="253">
        <v>0</v>
      </c>
    </row>
    <row r="113" spans="1:133">
      <c r="A113">
        <v>107</v>
      </c>
      <c r="B113" s="259">
        <v>11.201599999999999</v>
      </c>
      <c r="C113">
        <v>107</v>
      </c>
      <c r="D113" s="168">
        <f t="shared" si="15"/>
        <v>-4.0281883565939092E-3</v>
      </c>
      <c r="E113" s="246">
        <v>42675</v>
      </c>
      <c r="F113" s="186">
        <v>-0.41</v>
      </c>
      <c r="G113" s="247">
        <v>213377.23</v>
      </c>
      <c r="H113" s="247">
        <v>534.27790000000005</v>
      </c>
      <c r="I113" s="248">
        <v>118.3</v>
      </c>
      <c r="J113" s="258">
        <f t="shared" si="11"/>
        <v>-4.2087542087542174E-3</v>
      </c>
      <c r="K113" s="298"/>
      <c r="L113" s="252">
        <v>300</v>
      </c>
      <c r="M113" s="263"/>
      <c r="N113" s="263"/>
      <c r="O113" s="473">
        <v>328.76</v>
      </c>
      <c r="P113" s="474">
        <v>328.76</v>
      </c>
      <c r="Q113" s="474">
        <v>430.86</v>
      </c>
      <c r="R113" s="475">
        <v>0.09</v>
      </c>
      <c r="S113" s="533">
        <f t="shared" si="12"/>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3"/>
        <v>107</v>
      </c>
      <c r="AS113" s="480">
        <v>257.37</v>
      </c>
      <c r="AT113" s="480">
        <v>191.57</v>
      </c>
      <c r="AU113" s="600">
        <v>0.06</v>
      </c>
      <c r="AV113" s="480"/>
      <c r="AW113" s="480"/>
      <c r="AX113" s="480"/>
      <c r="AY113" s="480">
        <v>303.18</v>
      </c>
      <c r="AZ113" s="499" t="s">
        <v>5323</v>
      </c>
      <c r="BA113" s="502">
        <v>23.57</v>
      </c>
      <c r="BB113" s="502">
        <v>31.62</v>
      </c>
      <c r="BC113" s="501"/>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5340</v>
      </c>
      <c r="BQ113" s="252"/>
      <c r="BR113" s="252"/>
      <c r="BS113" s="511">
        <v>0.22</v>
      </c>
      <c r="BT113" s="252"/>
      <c r="BU113" s="252"/>
      <c r="BV113" s="524">
        <f>+C113</f>
        <v>107</v>
      </c>
      <c r="BW113" s="489">
        <v>158.63</v>
      </c>
      <c r="BX113" s="254"/>
      <c r="BY113" s="254"/>
      <c r="BZ113" s="254"/>
      <c r="CA113" s="494">
        <v>19.170000000000002</v>
      </c>
      <c r="CB113" s="497">
        <v>0.3</v>
      </c>
      <c r="CC113" s="497"/>
      <c r="CD113" s="494">
        <v>424</v>
      </c>
      <c r="CE113" s="241">
        <f>+C113</f>
        <v>107</v>
      </c>
      <c r="CF113" s="2"/>
      <c r="CG113" s="2">
        <v>490.8</v>
      </c>
      <c r="CH113" s="2"/>
      <c r="CI113" s="2"/>
      <c r="CJ113" s="2"/>
      <c r="CK113" s="252"/>
      <c r="CL113" s="252"/>
      <c r="CM113" s="252">
        <v>546.33000000000004</v>
      </c>
      <c r="CN113" s="253"/>
      <c r="CP113" s="5">
        <v>0.08</v>
      </c>
      <c r="CV113" s="266">
        <f t="shared" si="8"/>
        <v>181</v>
      </c>
      <c r="CW113" s="267">
        <f t="shared" si="9"/>
        <v>362</v>
      </c>
      <c r="CX113" s="268">
        <f t="shared" si="10"/>
        <v>904.99</v>
      </c>
      <c r="CY113" s="418">
        <v>184</v>
      </c>
      <c r="CZ113" s="252"/>
      <c r="DA113" s="252"/>
      <c r="DB113" s="252"/>
      <c r="DC113" s="252"/>
      <c r="DD113" s="252"/>
      <c r="DE113" s="252"/>
      <c r="DF113" s="252"/>
      <c r="DG113" s="252">
        <f t="shared" si="14"/>
        <v>0</v>
      </c>
      <c r="DH113" s="252"/>
      <c r="DI113" s="252">
        <v>489.06</v>
      </c>
      <c r="DJ113" s="252"/>
      <c r="DL113" s="252"/>
      <c r="DM113" s="252"/>
      <c r="DQ113" s="6">
        <v>7.2499999999999995E-2</v>
      </c>
      <c r="DR113" s="252">
        <v>39.42</v>
      </c>
      <c r="DS113" s="3">
        <v>546.33000000000004</v>
      </c>
      <c r="DU113" s="241">
        <f>+C113</f>
        <v>107</v>
      </c>
      <c r="DV113" s="2"/>
      <c r="DW113" s="252">
        <v>720</v>
      </c>
      <c r="DZ113" s="252">
        <v>405.18</v>
      </c>
      <c r="EA113" s="264">
        <v>3.9399999999999998E-2</v>
      </c>
      <c r="EB113" s="252">
        <v>0</v>
      </c>
      <c r="EC113" s="253">
        <v>0</v>
      </c>
    </row>
    <row r="114" spans="1:133">
      <c r="A114">
        <v>108</v>
      </c>
      <c r="B114" s="259">
        <v>12.201599999999999</v>
      </c>
      <c r="C114">
        <v>108</v>
      </c>
      <c r="D114" s="168">
        <f t="shared" si="15"/>
        <v>0</v>
      </c>
      <c r="E114" s="246">
        <v>42705</v>
      </c>
      <c r="F114" s="186">
        <v>0</v>
      </c>
      <c r="G114" s="247">
        <v>213377.23</v>
      </c>
      <c r="H114" s="247">
        <v>534.27790000000005</v>
      </c>
      <c r="I114" s="248">
        <v>118.3</v>
      </c>
      <c r="J114" s="258">
        <f t="shared" si="11"/>
        <v>0</v>
      </c>
      <c r="K114" s="298"/>
      <c r="L114" s="252">
        <v>300</v>
      </c>
      <c r="M114" s="263"/>
      <c r="N114" s="263"/>
      <c r="O114" s="473">
        <v>328.76</v>
      </c>
      <c r="P114" s="474">
        <v>328.76</v>
      </c>
      <c r="Q114" s="474">
        <v>430.86</v>
      </c>
      <c r="R114" s="475">
        <v>0.09</v>
      </c>
      <c r="S114" s="533">
        <f t="shared" si="12"/>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3"/>
        <v>108</v>
      </c>
      <c r="AS114" s="480">
        <v>257.37</v>
      </c>
      <c r="AT114" s="480">
        <v>191.57</v>
      </c>
      <c r="AU114" s="600">
        <v>0.06</v>
      </c>
      <c r="AV114" s="480"/>
      <c r="AW114" s="480"/>
      <c r="AX114" s="480"/>
      <c r="AY114" s="480">
        <v>303.18</v>
      </c>
      <c r="AZ114" s="499" t="s">
        <v>5323</v>
      </c>
      <c r="BA114" s="502">
        <v>23.57</v>
      </c>
      <c r="BB114" s="502">
        <v>31.62</v>
      </c>
      <c r="BC114" s="502"/>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5340</v>
      </c>
      <c r="BQ114" s="252"/>
      <c r="BR114" s="252"/>
      <c r="BS114" s="511">
        <v>0.22</v>
      </c>
      <c r="BT114" s="252"/>
      <c r="BU114" s="252"/>
      <c r="BV114" s="524">
        <f>+C114</f>
        <v>108</v>
      </c>
      <c r="BW114" s="489">
        <v>158.63</v>
      </c>
      <c r="BX114" s="254"/>
      <c r="BY114" s="254"/>
      <c r="BZ114" s="254"/>
      <c r="CA114" s="494">
        <v>19.170000000000002</v>
      </c>
      <c r="CB114" s="497">
        <v>0.3</v>
      </c>
      <c r="CC114" s="497"/>
      <c r="CD114" s="494">
        <v>424</v>
      </c>
      <c r="CE114" s="241">
        <f>+C114</f>
        <v>108</v>
      </c>
      <c r="CF114" s="2"/>
      <c r="CG114" s="2">
        <v>490.8</v>
      </c>
      <c r="CH114" s="2"/>
      <c r="CI114" s="2"/>
      <c r="CJ114" s="2"/>
      <c r="CK114" s="252"/>
      <c r="CL114" s="252"/>
      <c r="CM114" s="252">
        <v>546.33000000000004</v>
      </c>
      <c r="CN114" s="253"/>
      <c r="CP114" s="253">
        <v>0.08</v>
      </c>
      <c r="CV114" s="266">
        <f t="shared" si="8"/>
        <v>181</v>
      </c>
      <c r="CW114" s="267">
        <f t="shared" si="9"/>
        <v>362</v>
      </c>
      <c r="CX114" s="268">
        <f t="shared" si="10"/>
        <v>904.99</v>
      </c>
      <c r="CY114" s="418">
        <v>184</v>
      </c>
      <c r="CZ114" s="252"/>
      <c r="DA114" s="252"/>
      <c r="DB114" s="252"/>
      <c r="DC114" s="252"/>
      <c r="DD114" s="252"/>
      <c r="DE114" s="252"/>
      <c r="DF114" s="252"/>
      <c r="DG114" s="252">
        <f t="shared" si="14"/>
        <v>0</v>
      </c>
      <c r="DH114" s="252"/>
      <c r="DI114" s="252">
        <v>489.06</v>
      </c>
      <c r="DJ114" s="252"/>
      <c r="DL114" s="252"/>
      <c r="DM114" s="252"/>
      <c r="DQ114" s="6">
        <v>7.2499999999999995E-2</v>
      </c>
      <c r="DR114" s="252">
        <v>39.42</v>
      </c>
      <c r="DS114" s="3">
        <v>546.33000000000004</v>
      </c>
      <c r="DU114" s="241">
        <f>+C114</f>
        <v>108</v>
      </c>
      <c r="DV114" s="2"/>
      <c r="DW114" s="252">
        <v>720</v>
      </c>
      <c r="DZ114" s="252">
        <v>405.18</v>
      </c>
      <c r="EA114" s="264">
        <v>3.9399999999999998E-2</v>
      </c>
      <c r="EB114" s="252">
        <v>0</v>
      </c>
      <c r="EC114" s="253">
        <v>0</v>
      </c>
    </row>
    <row r="115" spans="1:133">
      <c r="A115">
        <v>109</v>
      </c>
      <c r="B115" s="259">
        <v>1.2017</v>
      </c>
      <c r="C115">
        <v>109</v>
      </c>
      <c r="D115" s="168">
        <f t="shared" si="15"/>
        <v>-1.9999790980509413E-3</v>
      </c>
      <c r="E115" s="246">
        <v>42736</v>
      </c>
      <c r="F115" s="186">
        <v>-0.2</v>
      </c>
      <c r="G115" s="247">
        <v>212950.48</v>
      </c>
      <c r="H115" s="247">
        <v>533.20929999999998</v>
      </c>
      <c r="I115" s="248">
        <v>118.1</v>
      </c>
      <c r="J115" s="258">
        <f t="shared" si="11"/>
        <v>-1.6906170752324368E-3</v>
      </c>
      <c r="K115" s="298"/>
      <c r="L115" s="252">
        <v>300</v>
      </c>
      <c r="M115" s="263"/>
      <c r="N115" s="263"/>
      <c r="O115" s="473">
        <v>328.76</v>
      </c>
      <c r="P115" s="474">
        <v>328.76</v>
      </c>
      <c r="Q115" s="474">
        <v>430.86</v>
      </c>
      <c r="R115" s="475">
        <v>0.09</v>
      </c>
      <c r="S115" s="533">
        <f t="shared" si="12"/>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3"/>
        <v>109</v>
      </c>
      <c r="AS115" s="480">
        <v>257.37</v>
      </c>
      <c r="AT115" s="480">
        <v>191.57</v>
      </c>
      <c r="AU115" s="600">
        <v>0.06</v>
      </c>
      <c r="AV115" s="480"/>
      <c r="AW115" s="480"/>
      <c r="AX115" s="480"/>
      <c r="AY115" s="480">
        <v>303.18</v>
      </c>
      <c r="AZ115" s="499" t="s">
        <v>5323</v>
      </c>
      <c r="BA115" s="502">
        <v>23.57</v>
      </c>
      <c r="BB115" s="502">
        <v>31.62</v>
      </c>
      <c r="BC115" s="501"/>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5340</v>
      </c>
      <c r="BQ115" s="252"/>
      <c r="BR115" s="252"/>
      <c r="BS115" s="511">
        <v>0.22</v>
      </c>
      <c r="BT115" s="252"/>
      <c r="BU115" s="252"/>
      <c r="BV115" s="524">
        <f>+C115</f>
        <v>109</v>
      </c>
      <c r="BW115" s="489">
        <v>158.63</v>
      </c>
      <c r="BX115" s="304">
        <v>1.4999999999999999E-2</v>
      </c>
      <c r="BY115" s="254">
        <v>121.3</v>
      </c>
      <c r="BZ115" s="304">
        <v>9.4000000000000004E-3</v>
      </c>
      <c r="CA115" s="494">
        <v>19.170000000000002</v>
      </c>
      <c r="CB115" s="497">
        <v>0.3</v>
      </c>
      <c r="CC115" s="497"/>
      <c r="CD115" s="494">
        <v>424</v>
      </c>
      <c r="CE115" s="241">
        <f>+C115</f>
        <v>109</v>
      </c>
      <c r="CF115" s="2"/>
      <c r="CG115" s="2">
        <v>490.8</v>
      </c>
      <c r="CH115" s="2"/>
      <c r="CI115" s="2"/>
      <c r="CJ115" s="2"/>
      <c r="CK115" s="252"/>
      <c r="CL115" s="252"/>
      <c r="CM115" s="252">
        <v>546.33000000000004</v>
      </c>
      <c r="CN115" s="253"/>
      <c r="CP115" s="5">
        <v>0.08</v>
      </c>
      <c r="CV115" s="266">
        <f t="shared" si="8"/>
        <v>181</v>
      </c>
      <c r="CW115" s="267">
        <f t="shared" si="9"/>
        <v>362</v>
      </c>
      <c r="CX115" s="268">
        <f t="shared" si="10"/>
        <v>904.99</v>
      </c>
      <c r="CY115" s="418">
        <v>184</v>
      </c>
      <c r="CZ115" s="252"/>
      <c r="DA115" s="252"/>
      <c r="DB115" s="252"/>
      <c r="DC115" s="252"/>
      <c r="DD115" s="252"/>
      <c r="DE115" s="252"/>
      <c r="DF115" s="252"/>
      <c r="DG115" s="252">
        <f t="shared" si="14"/>
        <v>0</v>
      </c>
      <c r="DH115" s="252"/>
      <c r="DI115" s="252">
        <v>489.06</v>
      </c>
      <c r="DJ115" s="252"/>
      <c r="DL115" s="252"/>
      <c r="DM115" s="252"/>
      <c r="DQ115" s="6">
        <v>7.2499999999999995E-2</v>
      </c>
      <c r="DR115" s="252">
        <v>39.42</v>
      </c>
      <c r="DS115" s="3">
        <v>546.33000000000004</v>
      </c>
      <c r="DU115" s="241">
        <f>+C115</f>
        <v>109</v>
      </c>
      <c r="DV115" s="2"/>
      <c r="DW115" s="252">
        <v>720</v>
      </c>
      <c r="DZ115" s="252">
        <v>405.18</v>
      </c>
      <c r="EA115" s="264">
        <v>3.9399999999999998E-2</v>
      </c>
      <c r="EB115" s="252">
        <v>0</v>
      </c>
      <c r="EC115" s="253">
        <v>0</v>
      </c>
    </row>
    <row r="116" spans="1:133">
      <c r="A116">
        <v>110</v>
      </c>
      <c r="B116" s="259">
        <v>2.2017000000000002</v>
      </c>
      <c r="C116">
        <v>110</v>
      </c>
      <c r="D116" s="168">
        <f t="shared" si="15"/>
        <v>0</v>
      </c>
      <c r="E116" s="246">
        <v>42767</v>
      </c>
      <c r="F116" s="186">
        <v>0</v>
      </c>
      <c r="G116" s="247">
        <v>212950.48</v>
      </c>
      <c r="H116" s="247">
        <v>533.20929999999998</v>
      </c>
      <c r="I116" s="248">
        <v>118.1</v>
      </c>
      <c r="J116" s="258">
        <f t="shared" si="11"/>
        <v>0</v>
      </c>
      <c r="K116" s="298"/>
      <c r="L116" s="252">
        <v>300</v>
      </c>
      <c r="M116" s="263"/>
      <c r="N116" s="263"/>
      <c r="O116" s="473">
        <v>328.76</v>
      </c>
      <c r="P116" s="474">
        <v>328.76</v>
      </c>
      <c r="Q116" s="474">
        <v>430.86</v>
      </c>
      <c r="R116" s="475">
        <v>0.09</v>
      </c>
      <c r="S116" s="533">
        <f t="shared" si="12"/>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3"/>
        <v>110</v>
      </c>
      <c r="AS116" s="480">
        <v>257.37</v>
      </c>
      <c r="AT116" s="480">
        <v>191.57</v>
      </c>
      <c r="AU116" s="600">
        <v>0.06</v>
      </c>
      <c r="AV116" s="480"/>
      <c r="AW116" s="480"/>
      <c r="AX116" s="480"/>
      <c r="AY116" s="480">
        <v>303.18</v>
      </c>
      <c r="AZ116" s="499" t="s">
        <v>5323</v>
      </c>
      <c r="BA116" s="502">
        <v>23.57</v>
      </c>
      <c r="BB116" s="502">
        <v>31.62</v>
      </c>
      <c r="BC116" s="502"/>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5340</v>
      </c>
      <c r="BQ116" s="252"/>
      <c r="BR116" s="252"/>
      <c r="BS116" s="511">
        <v>0.22</v>
      </c>
      <c r="BT116" s="252"/>
      <c r="BU116" s="252"/>
      <c r="BV116" s="524">
        <f>+C116</f>
        <v>110</v>
      </c>
      <c r="BW116" s="489">
        <v>158.63</v>
      </c>
      <c r="BX116" s="304">
        <v>1.4999999999999999E-2</v>
      </c>
      <c r="BY116" s="254">
        <v>121.3</v>
      </c>
      <c r="BZ116" s="304">
        <v>9.4000000000000004E-3</v>
      </c>
      <c r="CA116" s="494">
        <v>19.170000000000002</v>
      </c>
      <c r="CB116" s="497">
        <v>0.3</v>
      </c>
      <c r="CC116" s="497"/>
      <c r="CD116" s="494">
        <v>424</v>
      </c>
      <c r="CE116" s="241">
        <f>+C116</f>
        <v>110</v>
      </c>
      <c r="CF116" s="2"/>
      <c r="CG116" s="2">
        <v>490.8</v>
      </c>
      <c r="CH116" s="2"/>
      <c r="CI116" s="2"/>
      <c r="CJ116" s="2"/>
      <c r="CK116" s="252"/>
      <c r="CL116" s="252"/>
      <c r="CM116" s="252">
        <v>546.33000000000004</v>
      </c>
      <c r="CN116" s="253"/>
      <c r="CP116" s="253">
        <v>0.08</v>
      </c>
      <c r="CV116" s="266">
        <f t="shared" si="8"/>
        <v>181</v>
      </c>
      <c r="CW116" s="267">
        <f t="shared" si="9"/>
        <v>362</v>
      </c>
      <c r="CX116" s="268">
        <f t="shared" si="10"/>
        <v>904.99</v>
      </c>
      <c r="CY116" s="418">
        <v>184</v>
      </c>
      <c r="CZ116" s="252"/>
      <c r="DA116" s="252"/>
      <c r="DB116" s="252"/>
      <c r="DC116" s="252"/>
      <c r="DD116" s="252"/>
      <c r="DE116" s="252"/>
      <c r="DF116" s="252"/>
      <c r="DG116" s="252">
        <f t="shared" si="14"/>
        <v>0</v>
      </c>
      <c r="DH116" s="252"/>
      <c r="DI116" s="252">
        <v>489.06</v>
      </c>
      <c r="DJ116" s="252"/>
      <c r="DL116" s="252"/>
      <c r="DM116" s="252"/>
      <c r="DQ116" s="6">
        <v>7.2499999999999995E-2</v>
      </c>
      <c r="DR116" s="252">
        <v>39.42</v>
      </c>
      <c r="DS116" s="3">
        <v>546.33000000000004</v>
      </c>
      <c r="DU116" s="241">
        <f>+C116</f>
        <v>110</v>
      </c>
      <c r="DV116" s="2"/>
      <c r="DW116" s="252">
        <v>720</v>
      </c>
      <c r="DZ116" s="252">
        <v>405.18</v>
      </c>
      <c r="EA116" s="264">
        <v>3.9399999999999998E-2</v>
      </c>
      <c r="EB116" s="252">
        <v>0</v>
      </c>
      <c r="EC116" s="253">
        <v>0</v>
      </c>
    </row>
    <row r="117" spans="1:133">
      <c r="A117">
        <v>111</v>
      </c>
      <c r="B117" s="259">
        <v>3.2017000000000002</v>
      </c>
      <c r="C117">
        <v>111</v>
      </c>
      <c r="D117" s="168">
        <f t="shared" si="15"/>
        <v>3.0060040249733078E-3</v>
      </c>
      <c r="E117" s="246">
        <v>42795</v>
      </c>
      <c r="F117" s="186">
        <v>0.3</v>
      </c>
      <c r="G117" s="247">
        <v>213590.61</v>
      </c>
      <c r="H117" s="247">
        <v>534.81219999999996</v>
      </c>
      <c r="I117" s="248">
        <v>118.5</v>
      </c>
      <c r="J117" s="258">
        <f t="shared" si="11"/>
        <v>3.3869602032177148E-3</v>
      </c>
      <c r="K117" s="298"/>
      <c r="L117" s="252">
        <v>300</v>
      </c>
      <c r="M117" s="263"/>
      <c r="N117" s="263"/>
      <c r="O117" s="473">
        <v>328.76</v>
      </c>
      <c r="P117" s="474">
        <v>328.76</v>
      </c>
      <c r="Q117" s="474">
        <v>430.86</v>
      </c>
      <c r="R117" s="475">
        <v>0.09</v>
      </c>
      <c r="S117" s="533">
        <f t="shared" si="12"/>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3"/>
        <v>111</v>
      </c>
      <c r="AS117" s="480">
        <v>257.37</v>
      </c>
      <c r="AT117" s="480">
        <v>191.57</v>
      </c>
      <c r="AU117" s="600">
        <v>0.06</v>
      </c>
      <c r="AV117" s="480"/>
      <c r="AW117" s="480"/>
      <c r="AX117" s="480"/>
      <c r="AY117" s="480">
        <v>303.18</v>
      </c>
      <c r="AZ117" s="499" t="s">
        <v>5323</v>
      </c>
      <c r="BA117" s="502">
        <v>23.57</v>
      </c>
      <c r="BB117" s="502">
        <v>31.62</v>
      </c>
      <c r="BC117" s="501"/>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5340</v>
      </c>
      <c r="BQ117" s="252"/>
      <c r="BR117" s="252"/>
      <c r="BS117" s="511">
        <v>0.22</v>
      </c>
      <c r="BT117" s="252"/>
      <c r="BU117" s="252"/>
      <c r="BV117" s="524">
        <f>+C117</f>
        <v>111</v>
      </c>
      <c r="BW117" s="489">
        <v>158.63</v>
      </c>
      <c r="BX117" s="304">
        <v>1.4999999999999999E-2</v>
      </c>
      <c r="BY117" s="254">
        <v>121.3</v>
      </c>
      <c r="BZ117" s="304">
        <v>9.4000000000000004E-3</v>
      </c>
      <c r="CA117" s="494">
        <v>19.170000000000002</v>
      </c>
      <c r="CB117" s="497">
        <v>0.3</v>
      </c>
      <c r="CC117" s="497"/>
      <c r="CD117" s="494">
        <v>424</v>
      </c>
      <c r="CE117" s="241">
        <f>+C117</f>
        <v>111</v>
      </c>
      <c r="CF117" s="2"/>
      <c r="CG117" s="2">
        <v>490.8</v>
      </c>
      <c r="CH117" s="2"/>
      <c r="CI117" s="2"/>
      <c r="CJ117" s="2"/>
      <c r="CK117" s="252"/>
      <c r="CL117" s="252"/>
      <c r="CM117" s="252">
        <v>546.33000000000004</v>
      </c>
      <c r="CN117" s="253"/>
      <c r="CP117" s="5">
        <v>0.08</v>
      </c>
      <c r="CV117" s="266">
        <f t="shared" si="8"/>
        <v>181</v>
      </c>
      <c r="CW117" s="267">
        <f t="shared" si="9"/>
        <v>362</v>
      </c>
      <c r="CX117" s="268">
        <f t="shared" si="10"/>
        <v>904.99</v>
      </c>
      <c r="CY117" s="418">
        <v>184</v>
      </c>
      <c r="CZ117" s="252"/>
      <c r="DA117" s="252"/>
      <c r="DB117" s="252"/>
      <c r="DC117" s="252"/>
      <c r="DD117" s="252"/>
      <c r="DE117" s="252"/>
      <c r="DF117" s="252"/>
      <c r="DG117" s="252">
        <f t="shared" si="14"/>
        <v>0</v>
      </c>
      <c r="DH117" s="252"/>
      <c r="DI117" s="252">
        <v>489.06</v>
      </c>
      <c r="DJ117" s="252"/>
      <c r="DL117" s="252"/>
      <c r="DM117" s="252"/>
      <c r="DQ117" s="6">
        <v>7.2499999999999995E-2</v>
      </c>
      <c r="DR117" s="252">
        <v>39.42</v>
      </c>
      <c r="DS117" s="3">
        <v>546.33000000000004</v>
      </c>
      <c r="DU117" s="241">
        <f>+C117</f>
        <v>111</v>
      </c>
      <c r="DV117" s="2"/>
      <c r="DW117" s="252">
        <v>720</v>
      </c>
      <c r="DZ117" s="252">
        <v>405.18</v>
      </c>
      <c r="EA117" s="264">
        <v>3.9399999999999998E-2</v>
      </c>
      <c r="EB117" s="252">
        <v>0</v>
      </c>
      <c r="EC117" s="253">
        <v>0</v>
      </c>
    </row>
    <row r="118" spans="1:133">
      <c r="A118">
        <v>112</v>
      </c>
      <c r="B118" s="259">
        <v>4.2016999999999998</v>
      </c>
      <c r="C118">
        <v>112</v>
      </c>
      <c r="D118" s="168">
        <f t="shared" si="15"/>
        <v>1.9979810910226714E-3</v>
      </c>
      <c r="E118" s="246">
        <v>42826</v>
      </c>
      <c r="F118" s="186">
        <v>0.19</v>
      </c>
      <c r="G118" s="247">
        <v>214017.36</v>
      </c>
      <c r="H118" s="247">
        <v>535.88070000000005</v>
      </c>
      <c r="I118" s="248">
        <v>118.7</v>
      </c>
      <c r="J118" s="258">
        <f t="shared" si="11"/>
        <v>1.6877637130801038E-3</v>
      </c>
      <c r="K118" s="298"/>
      <c r="L118" s="252">
        <v>300</v>
      </c>
      <c r="M118" s="263"/>
      <c r="N118" s="263"/>
      <c r="O118" s="473">
        <v>328.76</v>
      </c>
      <c r="P118" s="474">
        <v>328.76</v>
      </c>
      <c r="Q118" s="474">
        <v>430.86</v>
      </c>
      <c r="R118" s="475">
        <v>0.09</v>
      </c>
      <c r="S118" s="533">
        <f t="shared" si="12"/>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3"/>
        <v>112</v>
      </c>
      <c r="AS118" s="480">
        <v>257.37</v>
      </c>
      <c r="AT118" s="480">
        <v>191.57</v>
      </c>
      <c r="AU118" s="600">
        <v>0.06</v>
      </c>
      <c r="AV118" s="480"/>
      <c r="AW118" s="480"/>
      <c r="AX118" s="480"/>
      <c r="AY118" s="480">
        <v>303.18</v>
      </c>
      <c r="AZ118" s="499" t="s">
        <v>5323</v>
      </c>
      <c r="BA118" s="502">
        <v>23.57</v>
      </c>
      <c r="BB118" s="502">
        <v>31.62</v>
      </c>
      <c r="BC118" s="502"/>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5340</v>
      </c>
      <c r="BQ118" s="252"/>
      <c r="BR118" s="252"/>
      <c r="BS118" s="511">
        <v>0.22</v>
      </c>
      <c r="BT118" s="252"/>
      <c r="BU118" s="252"/>
      <c r="BV118" s="524">
        <f>+C118</f>
        <v>112</v>
      </c>
      <c r="BW118" s="489">
        <v>158.63</v>
      </c>
      <c r="BX118" s="304">
        <v>1.4999999999999999E-2</v>
      </c>
      <c r="BY118" s="254">
        <v>121.3</v>
      </c>
      <c r="BZ118" s="304">
        <v>9.4000000000000004E-3</v>
      </c>
      <c r="CA118" s="494">
        <v>19.170000000000002</v>
      </c>
      <c r="CB118" s="497">
        <v>0.3</v>
      </c>
      <c r="CC118" s="497"/>
      <c r="CD118" s="494">
        <v>424</v>
      </c>
      <c r="CE118" s="241">
        <f>+C118</f>
        <v>112</v>
      </c>
      <c r="CF118" s="2"/>
      <c r="CG118" s="2">
        <v>490.8</v>
      </c>
      <c r="CH118" s="2"/>
      <c r="CI118" s="2"/>
      <c r="CJ118" s="2"/>
      <c r="CK118" s="252"/>
      <c r="CL118" s="252"/>
      <c r="CM118" s="252">
        <v>546.33000000000004</v>
      </c>
      <c r="CN118" s="253"/>
      <c r="CP118" s="253">
        <v>0.08</v>
      </c>
      <c r="CV118" s="266">
        <f t="shared" si="8"/>
        <v>181</v>
      </c>
      <c r="CW118" s="267">
        <f t="shared" si="9"/>
        <v>362</v>
      </c>
      <c r="CX118" s="268">
        <f t="shared" si="10"/>
        <v>904.99</v>
      </c>
      <c r="CY118" s="418">
        <v>184</v>
      </c>
      <c r="CZ118" s="252"/>
      <c r="DA118" s="252"/>
      <c r="DB118" s="252"/>
      <c r="DC118" s="252"/>
      <c r="DD118" s="252"/>
      <c r="DE118" s="252"/>
      <c r="DF118" s="252"/>
      <c r="DG118" s="252">
        <f t="shared" si="14"/>
        <v>0</v>
      </c>
      <c r="DH118" s="252"/>
      <c r="DI118" s="252">
        <v>489.06</v>
      </c>
      <c r="DJ118" s="252"/>
      <c r="DL118" s="252"/>
      <c r="DM118" s="252"/>
      <c r="DQ118" s="6">
        <v>7.2499999999999995E-2</v>
      </c>
      <c r="DR118" s="252">
        <v>39.42</v>
      </c>
      <c r="DS118" s="3">
        <v>546.33000000000004</v>
      </c>
      <c r="DU118" s="241">
        <f>+C118</f>
        <v>112</v>
      </c>
      <c r="DV118" s="2"/>
      <c r="DW118" s="252">
        <v>720</v>
      </c>
      <c r="DZ118" s="252">
        <v>405.18</v>
      </c>
      <c r="EA118" s="264">
        <v>3.9399999999999998E-2</v>
      </c>
      <c r="EB118" s="252">
        <v>0</v>
      </c>
      <c r="EC118" s="253">
        <v>0</v>
      </c>
    </row>
    <row r="119" spans="1:133">
      <c r="A119">
        <v>113</v>
      </c>
      <c r="B119" s="259">
        <v>5.2016999999999998</v>
      </c>
      <c r="C119">
        <v>113</v>
      </c>
      <c r="D119" s="168">
        <f t="shared" si="15"/>
        <v>3.9880409701344988E-3</v>
      </c>
      <c r="E119" s="246">
        <v>42856</v>
      </c>
      <c r="F119" s="186">
        <v>0.39</v>
      </c>
      <c r="G119" s="247">
        <v>214870.87</v>
      </c>
      <c r="H119" s="247">
        <v>538.01779999999997</v>
      </c>
      <c r="I119" s="248">
        <v>119.2</v>
      </c>
      <c r="J119" s="258">
        <f t="shared" si="11"/>
        <v>4.2122999157538921E-3</v>
      </c>
      <c r="K119" s="298"/>
      <c r="L119" s="252">
        <v>300</v>
      </c>
      <c r="M119" s="263"/>
      <c r="N119" s="263"/>
      <c r="O119" s="473">
        <v>328.76</v>
      </c>
      <c r="P119" s="474">
        <v>328.76</v>
      </c>
      <c r="Q119" s="474">
        <v>430.86</v>
      </c>
      <c r="R119" s="475">
        <v>0.09</v>
      </c>
      <c r="S119" s="533">
        <f t="shared" si="12"/>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3"/>
        <v>113</v>
      </c>
      <c r="AS119" s="480">
        <v>257.37</v>
      </c>
      <c r="AT119" s="480">
        <v>191.57</v>
      </c>
      <c r="AU119" s="600">
        <v>0.06</v>
      </c>
      <c r="AV119" s="480"/>
      <c r="AW119" s="480"/>
      <c r="AX119" s="480"/>
      <c r="AY119" s="480">
        <v>303.18</v>
      </c>
      <c r="AZ119" s="499" t="s">
        <v>5323</v>
      </c>
      <c r="BA119" s="502">
        <v>23.57</v>
      </c>
      <c r="BB119" s="502">
        <v>31.62</v>
      </c>
      <c r="BC119" s="501"/>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5340</v>
      </c>
      <c r="BQ119" s="252"/>
      <c r="BR119" s="252"/>
      <c r="BS119" s="511">
        <v>0.22</v>
      </c>
      <c r="BT119" s="252"/>
      <c r="BU119" s="252"/>
      <c r="BV119" s="524">
        <f>+C119</f>
        <v>113</v>
      </c>
      <c r="BW119" s="489">
        <v>158.63</v>
      </c>
      <c r="BX119" s="304">
        <v>1.4999999999999999E-2</v>
      </c>
      <c r="BY119" s="254">
        <v>121.3</v>
      </c>
      <c r="BZ119" s="304">
        <v>9.4000000000000004E-3</v>
      </c>
      <c r="CA119" s="494">
        <v>19.170000000000002</v>
      </c>
      <c r="CB119" s="497">
        <v>0.3</v>
      </c>
      <c r="CC119" s="497"/>
      <c r="CD119" s="494">
        <v>424</v>
      </c>
      <c r="CE119" s="241">
        <f>+C119</f>
        <v>113</v>
      </c>
      <c r="CF119" s="2"/>
      <c r="CG119" s="2">
        <v>490.8</v>
      </c>
      <c r="CH119" s="2"/>
      <c r="CI119" s="2"/>
      <c r="CJ119" s="2"/>
      <c r="CK119" s="252"/>
      <c r="CL119" s="252"/>
      <c r="CM119" s="252">
        <v>546.33000000000004</v>
      </c>
      <c r="CN119" s="253"/>
      <c r="CP119" s="5">
        <v>0.08</v>
      </c>
      <c r="CV119" s="266">
        <f t="shared" si="8"/>
        <v>181</v>
      </c>
      <c r="CW119" s="267">
        <f t="shared" si="9"/>
        <v>362</v>
      </c>
      <c r="CX119" s="268">
        <f t="shared" si="10"/>
        <v>904.99</v>
      </c>
      <c r="CY119" s="418">
        <v>184</v>
      </c>
      <c r="CZ119" s="252"/>
      <c r="DA119" s="252"/>
      <c r="DB119" s="252"/>
      <c r="DC119" s="252"/>
      <c r="DD119" s="252"/>
      <c r="DE119" s="252"/>
      <c r="DF119" s="252"/>
      <c r="DG119" s="252">
        <f t="shared" si="14"/>
        <v>0</v>
      </c>
      <c r="DH119" s="252"/>
      <c r="DI119" s="252">
        <v>489.06</v>
      </c>
      <c r="DJ119" s="252"/>
      <c r="DL119" s="252"/>
      <c r="DM119" s="252"/>
      <c r="DQ119" s="6">
        <v>7.2499999999999995E-2</v>
      </c>
      <c r="DR119" s="252">
        <v>39.42</v>
      </c>
      <c r="DS119" s="3">
        <v>546.33000000000004</v>
      </c>
      <c r="DU119" s="241">
        <f>+C119</f>
        <v>113</v>
      </c>
      <c r="DV119" s="2"/>
      <c r="DW119" s="252">
        <v>720</v>
      </c>
      <c r="DZ119" s="252">
        <v>405.18</v>
      </c>
      <c r="EA119" s="264">
        <v>3.9399999999999998E-2</v>
      </c>
      <c r="EB119" s="252">
        <v>0</v>
      </c>
      <c r="EC119" s="253">
        <v>0</v>
      </c>
    </row>
    <row r="120" spans="1:133">
      <c r="A120">
        <v>114</v>
      </c>
      <c r="B120" s="259">
        <v>6.2016999999999998</v>
      </c>
      <c r="C120">
        <v>114</v>
      </c>
      <c r="D120" s="168">
        <f t="shared" si="15"/>
        <v>-6.9513377965100265E-3</v>
      </c>
      <c r="E120" s="246">
        <v>42887</v>
      </c>
      <c r="F120" s="186">
        <v>-0.7</v>
      </c>
      <c r="G120" s="247">
        <v>213377.23</v>
      </c>
      <c r="H120" s="247">
        <v>534.27790000000005</v>
      </c>
      <c r="I120" s="248">
        <v>118.3</v>
      </c>
      <c r="J120" s="258">
        <f t="shared" si="11"/>
        <v>-7.5503355704698016E-3</v>
      </c>
      <c r="K120" s="298"/>
      <c r="L120" s="252">
        <v>300</v>
      </c>
      <c r="M120" s="263"/>
      <c r="N120" s="263"/>
      <c r="O120" s="473">
        <v>328.76</v>
      </c>
      <c r="P120" s="474">
        <v>328.76</v>
      </c>
      <c r="Q120" s="474">
        <v>430.86</v>
      </c>
      <c r="R120" s="475">
        <v>0.09</v>
      </c>
      <c r="S120" s="533">
        <f t="shared" si="12"/>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3"/>
        <v>114</v>
      </c>
      <c r="AS120" s="480">
        <v>257.37</v>
      </c>
      <c r="AT120" s="480">
        <v>191.57</v>
      </c>
      <c r="AU120" s="600">
        <v>0.06</v>
      </c>
      <c r="AV120" s="480"/>
      <c r="AW120" s="480"/>
      <c r="AX120" s="480"/>
      <c r="AY120" s="480">
        <v>303.18</v>
      </c>
      <c r="AZ120" s="499" t="s">
        <v>5323</v>
      </c>
      <c r="BA120" s="502">
        <v>23.57</v>
      </c>
      <c r="BB120" s="502">
        <v>31.62</v>
      </c>
      <c r="BC120" s="502"/>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5340</v>
      </c>
      <c r="BQ120" s="252"/>
      <c r="BR120" s="252"/>
      <c r="BS120" s="511">
        <v>0.22</v>
      </c>
      <c r="BT120" s="252"/>
      <c r="BU120" s="252"/>
      <c r="BV120" s="524">
        <f>+C120</f>
        <v>114</v>
      </c>
      <c r="BW120" s="489">
        <v>158.63</v>
      </c>
      <c r="BX120" s="304">
        <v>1.4999999999999999E-2</v>
      </c>
      <c r="BY120" s="254">
        <v>121.3</v>
      </c>
      <c r="BZ120" s="304">
        <v>9.4000000000000004E-3</v>
      </c>
      <c r="CA120" s="494">
        <v>19.170000000000002</v>
      </c>
      <c r="CB120" s="497">
        <v>0.3</v>
      </c>
      <c r="CC120" s="497"/>
      <c r="CD120" s="494">
        <v>424</v>
      </c>
      <c r="CE120" s="241">
        <f>+C120</f>
        <v>114</v>
      </c>
      <c r="CF120" s="2"/>
      <c r="CG120" s="2">
        <v>490.8</v>
      </c>
      <c r="CH120" s="2"/>
      <c r="CI120" s="2"/>
      <c r="CJ120" s="2"/>
      <c r="CK120" s="252"/>
      <c r="CL120" s="252"/>
      <c r="CM120" s="252">
        <v>546.33000000000004</v>
      </c>
      <c r="CN120" s="253"/>
      <c r="CP120" s="253">
        <v>0.08</v>
      </c>
      <c r="CV120" s="266">
        <f t="shared" si="8"/>
        <v>181</v>
      </c>
      <c r="CW120" s="267">
        <f t="shared" si="9"/>
        <v>362</v>
      </c>
      <c r="CX120" s="268">
        <f t="shared" si="10"/>
        <v>904.99</v>
      </c>
      <c r="CY120" s="418">
        <v>184</v>
      </c>
      <c r="CZ120" s="252"/>
      <c r="DA120" s="252"/>
      <c r="DB120" s="252"/>
      <c r="DC120" s="252"/>
      <c r="DD120" s="252"/>
      <c r="DE120" s="252"/>
      <c r="DF120" s="252"/>
      <c r="DG120" s="252">
        <f t="shared" si="14"/>
        <v>0</v>
      </c>
      <c r="DH120" s="252"/>
      <c r="DI120" s="252">
        <v>489.06</v>
      </c>
      <c r="DJ120" s="252"/>
      <c r="DL120" s="252"/>
      <c r="DM120" s="252"/>
      <c r="DQ120" s="6">
        <v>7.2499999999999995E-2</v>
      </c>
      <c r="DR120" s="252">
        <v>39.42</v>
      </c>
      <c r="DS120" s="3">
        <v>546.33000000000004</v>
      </c>
      <c r="DU120" s="241">
        <f>+C120</f>
        <v>114</v>
      </c>
      <c r="DV120" s="2"/>
      <c r="DW120" s="252">
        <v>720</v>
      </c>
      <c r="DZ120" s="252">
        <v>405.18</v>
      </c>
      <c r="EA120" s="264">
        <v>3.9399999999999998E-2</v>
      </c>
      <c r="EB120" s="252">
        <v>0</v>
      </c>
      <c r="EC120" s="253">
        <v>0</v>
      </c>
    </row>
    <row r="121" spans="1:133">
      <c r="A121">
        <v>115</v>
      </c>
      <c r="B121" s="259">
        <v>7.2016999999999998</v>
      </c>
      <c r="C121">
        <v>115</v>
      </c>
      <c r="D121" s="168">
        <f t="shared" si="15"/>
        <v>-1.0000129817038239E-3</v>
      </c>
      <c r="E121" s="246">
        <v>42917</v>
      </c>
      <c r="F121" s="186">
        <v>-0.11</v>
      </c>
      <c r="G121" s="247">
        <v>213163.85</v>
      </c>
      <c r="H121" s="247">
        <v>533.74360000000001</v>
      </c>
      <c r="I121" s="248">
        <v>118.2</v>
      </c>
      <c r="J121" s="258">
        <f t="shared" si="11"/>
        <v>-8.4530853761621838E-4</v>
      </c>
      <c r="K121" s="298"/>
      <c r="L121" s="252">
        <v>300</v>
      </c>
      <c r="M121" s="263"/>
      <c r="N121" s="263"/>
      <c r="O121" s="473">
        <v>328.76</v>
      </c>
      <c r="P121" s="474">
        <v>328.76</v>
      </c>
      <c r="Q121" s="474">
        <v>430.86</v>
      </c>
      <c r="R121" s="475">
        <v>0.09</v>
      </c>
      <c r="S121" s="533">
        <f t="shared" si="12"/>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3"/>
        <v>115</v>
      </c>
      <c r="AS121" s="480">
        <v>257.37</v>
      </c>
      <c r="AT121" s="480">
        <v>191.57</v>
      </c>
      <c r="AU121" s="600">
        <v>0.06</v>
      </c>
      <c r="AV121" s="480"/>
      <c r="AW121" s="480"/>
      <c r="AX121" s="480"/>
      <c r="AY121" s="480">
        <v>303.18</v>
      </c>
      <c r="AZ121" s="499" t="s">
        <v>5323</v>
      </c>
      <c r="BA121" s="502">
        <v>23.57</v>
      </c>
      <c r="BB121" s="502">
        <v>31.62</v>
      </c>
      <c r="BC121" s="501"/>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5340</v>
      </c>
      <c r="BQ121" s="252"/>
      <c r="BR121" s="252"/>
      <c r="BS121" s="511">
        <v>0.22</v>
      </c>
      <c r="BT121" s="252"/>
      <c r="BU121" s="252"/>
      <c r="BV121" s="524">
        <f>+C121</f>
        <v>115</v>
      </c>
      <c r="BW121" s="489">
        <v>158.63</v>
      </c>
      <c r="BX121" s="304">
        <v>1.4999999999999999E-2</v>
      </c>
      <c r="BY121" s="254">
        <v>121.3</v>
      </c>
      <c r="BZ121" s="304">
        <v>9.4000000000000004E-3</v>
      </c>
      <c r="CA121" s="494">
        <v>19.170000000000002</v>
      </c>
      <c r="CB121" s="497">
        <v>0.3</v>
      </c>
      <c r="CC121" s="497"/>
      <c r="CD121" s="494">
        <v>424</v>
      </c>
      <c r="CE121" s="241">
        <f>+C121</f>
        <v>115</v>
      </c>
      <c r="CF121" s="2"/>
      <c r="CG121" s="2">
        <v>490.8</v>
      </c>
      <c r="CH121" s="2"/>
      <c r="CI121" s="2"/>
      <c r="CJ121" s="2"/>
      <c r="CK121" s="252"/>
      <c r="CL121" s="252"/>
      <c r="CM121" s="252">
        <v>546.33000000000004</v>
      </c>
      <c r="CN121" s="253"/>
      <c r="CP121" s="5">
        <v>0.08</v>
      </c>
      <c r="CV121" s="266">
        <f t="shared" si="8"/>
        <v>181</v>
      </c>
      <c r="CW121" s="267">
        <f t="shared" si="9"/>
        <v>362</v>
      </c>
      <c r="CX121" s="268">
        <f t="shared" si="10"/>
        <v>904.99</v>
      </c>
      <c r="CY121" s="418">
        <v>184</v>
      </c>
      <c r="CZ121" s="252"/>
      <c r="DA121" s="252"/>
      <c r="DB121" s="252"/>
      <c r="DC121" s="252"/>
      <c r="DD121" s="252"/>
      <c r="DE121" s="252"/>
      <c r="DF121" s="252"/>
      <c r="DG121" s="252">
        <f t="shared" si="14"/>
        <v>0</v>
      </c>
      <c r="DH121" s="252"/>
      <c r="DI121" s="252">
        <v>489.06</v>
      </c>
      <c r="DJ121" s="252"/>
      <c r="DL121" s="252"/>
      <c r="DM121" s="252"/>
      <c r="DQ121" s="6">
        <v>7.2499999999999995E-2</v>
      </c>
      <c r="DR121" s="252">
        <v>39.42</v>
      </c>
      <c r="DS121" s="3">
        <v>546.33000000000004</v>
      </c>
      <c r="DU121" s="241">
        <f>+C121</f>
        <v>115</v>
      </c>
      <c r="DV121" s="2"/>
      <c r="DW121" s="252">
        <v>720</v>
      </c>
      <c r="DZ121" s="252">
        <v>405.18</v>
      </c>
      <c r="EA121" s="264">
        <v>3.9399999999999998E-2</v>
      </c>
      <c r="EB121" s="252">
        <v>0</v>
      </c>
      <c r="EC121" s="253">
        <v>0</v>
      </c>
    </row>
    <row r="122" spans="1:133">
      <c r="A122">
        <v>116</v>
      </c>
      <c r="B122" s="259">
        <v>8.2017000000000007</v>
      </c>
      <c r="C122">
        <v>116</v>
      </c>
      <c r="D122" s="168">
        <f t="shared" si="15"/>
        <v>3.0029951138526023E-3</v>
      </c>
      <c r="E122" s="246">
        <v>42948</v>
      </c>
      <c r="F122" s="186">
        <v>0.3</v>
      </c>
      <c r="G122" s="247">
        <v>213803.98</v>
      </c>
      <c r="H122" s="247">
        <v>535.34640000000002</v>
      </c>
      <c r="I122" s="248">
        <v>118.6</v>
      </c>
      <c r="J122" s="258">
        <f t="shared" si="11"/>
        <v>3.3840947546530664E-3</v>
      </c>
      <c r="K122" s="298"/>
      <c r="L122" s="252">
        <v>300</v>
      </c>
      <c r="M122" s="263"/>
      <c r="N122" s="263"/>
      <c r="O122" s="473">
        <v>328.76</v>
      </c>
      <c r="P122" s="474">
        <v>328.76</v>
      </c>
      <c r="Q122" s="474">
        <v>430.86</v>
      </c>
      <c r="R122" s="475">
        <v>0.09</v>
      </c>
      <c r="S122" s="533">
        <f t="shared" si="12"/>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3"/>
        <v>116</v>
      </c>
      <c r="AS122" s="480">
        <v>257.37</v>
      </c>
      <c r="AT122" s="480">
        <v>191.57</v>
      </c>
      <c r="AU122" s="600">
        <v>0.06</v>
      </c>
      <c r="AV122" s="480"/>
      <c r="AW122" s="480"/>
      <c r="AX122" s="480"/>
      <c r="AY122" s="480">
        <v>303.18</v>
      </c>
      <c r="AZ122" s="499" t="s">
        <v>5323</v>
      </c>
      <c r="BA122" s="502">
        <v>23.57</v>
      </c>
      <c r="BB122" s="502">
        <v>31.62</v>
      </c>
      <c r="BC122" s="502"/>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5340</v>
      </c>
      <c r="BQ122" s="252"/>
      <c r="BR122" s="252"/>
      <c r="BS122" s="511">
        <v>0.22</v>
      </c>
      <c r="BT122" s="252"/>
      <c r="BU122" s="252"/>
      <c r="BV122" s="524">
        <f>+C122</f>
        <v>116</v>
      </c>
      <c r="BW122" s="489">
        <v>158.63</v>
      </c>
      <c r="BX122" s="304">
        <v>1.4999999999999999E-2</v>
      </c>
      <c r="BY122" s="254">
        <v>121.3</v>
      </c>
      <c r="BZ122" s="304">
        <v>9.4000000000000004E-3</v>
      </c>
      <c r="CA122" s="494">
        <v>19.170000000000002</v>
      </c>
      <c r="CB122" s="497">
        <v>0.3</v>
      </c>
      <c r="CC122" s="497"/>
      <c r="CD122" s="494">
        <v>424</v>
      </c>
      <c r="CE122" s="241">
        <f>+C122</f>
        <v>116</v>
      </c>
      <c r="CF122" s="2"/>
      <c r="CG122" s="2">
        <v>490.8</v>
      </c>
      <c r="CH122" s="2"/>
      <c r="CI122" s="2"/>
      <c r="CJ122" s="2"/>
      <c r="CK122" s="252"/>
      <c r="CL122" s="252"/>
      <c r="CM122" s="252">
        <v>546.33000000000004</v>
      </c>
      <c r="CN122" s="253"/>
      <c r="CP122" s="253">
        <v>0.08</v>
      </c>
      <c r="CV122" s="266">
        <f t="shared" si="8"/>
        <v>181</v>
      </c>
      <c r="CW122" s="267">
        <f t="shared" si="9"/>
        <v>362</v>
      </c>
      <c r="CX122" s="268">
        <f t="shared" si="10"/>
        <v>904.99</v>
      </c>
      <c r="CY122" s="418">
        <v>184</v>
      </c>
      <c r="CZ122" s="252"/>
      <c r="DA122" s="252"/>
      <c r="DB122" s="252"/>
      <c r="DC122" s="252"/>
      <c r="DD122" s="252"/>
      <c r="DE122" s="252"/>
      <c r="DF122" s="252"/>
      <c r="DG122" s="252">
        <f t="shared" si="14"/>
        <v>0</v>
      </c>
      <c r="DH122" s="252"/>
      <c r="DI122" s="252">
        <v>489.06</v>
      </c>
      <c r="DJ122" s="252"/>
      <c r="DL122" s="252"/>
      <c r="DM122" s="252"/>
      <c r="DQ122" s="6">
        <v>7.2499999999999995E-2</v>
      </c>
      <c r="DR122" s="252">
        <v>39.42</v>
      </c>
      <c r="DS122" s="3">
        <v>546.33000000000004</v>
      </c>
      <c r="DU122" s="241">
        <f>+C122</f>
        <v>116</v>
      </c>
      <c r="DV122" s="2"/>
      <c r="DW122" s="252">
        <v>720</v>
      </c>
      <c r="DZ122" s="252">
        <v>405.18</v>
      </c>
      <c r="EA122" s="264">
        <v>3.9399999999999998E-2</v>
      </c>
      <c r="EB122" s="252">
        <v>0</v>
      </c>
      <c r="EC122" s="253">
        <v>0</v>
      </c>
    </row>
    <row r="123" spans="1:133">
      <c r="A123">
        <v>117</v>
      </c>
      <c r="B123" s="259">
        <v>9.2017000000000007</v>
      </c>
      <c r="C123">
        <v>117</v>
      </c>
      <c r="D123" s="168">
        <f t="shared" si="15"/>
        <v>9.980169686270024E-4</v>
      </c>
      <c r="E123" s="246">
        <v>42979</v>
      </c>
      <c r="F123" s="186">
        <v>0.09</v>
      </c>
      <c r="G123" s="247">
        <v>214017.36</v>
      </c>
      <c r="H123" s="247">
        <v>535.88070000000005</v>
      </c>
      <c r="I123" s="248">
        <v>118.7</v>
      </c>
      <c r="J123" s="258">
        <f t="shared" si="11"/>
        <v>8.4317032040481799E-4</v>
      </c>
      <c r="K123" s="298"/>
      <c r="L123" s="252">
        <v>300</v>
      </c>
      <c r="M123" s="263"/>
      <c r="N123" s="263"/>
      <c r="O123" s="473">
        <v>328.76</v>
      </c>
      <c r="P123" s="474">
        <v>328.76</v>
      </c>
      <c r="Q123" s="474">
        <v>430.86</v>
      </c>
      <c r="R123" s="475">
        <v>0.09</v>
      </c>
      <c r="S123" s="533">
        <f t="shared" si="12"/>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3"/>
        <v>117</v>
      </c>
      <c r="AS123" s="480">
        <v>257.37</v>
      </c>
      <c r="AT123" s="480">
        <v>191.57</v>
      </c>
      <c r="AU123" s="600">
        <v>0.06</v>
      </c>
      <c r="AV123" s="480"/>
      <c r="AW123" s="480"/>
      <c r="AX123" s="480"/>
      <c r="AY123" s="480">
        <v>303.18</v>
      </c>
      <c r="AZ123" s="499" t="s">
        <v>5323</v>
      </c>
      <c r="BA123" s="502">
        <v>23.57</v>
      </c>
      <c r="BB123" s="502">
        <v>31.62</v>
      </c>
      <c r="BC123" s="501"/>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5340</v>
      </c>
      <c r="BQ123" s="252"/>
      <c r="BR123" s="252"/>
      <c r="BS123" s="511">
        <v>0.22</v>
      </c>
      <c r="BT123" s="252"/>
      <c r="BU123" s="252"/>
      <c r="BV123" s="524">
        <f>+C123</f>
        <v>117</v>
      </c>
      <c r="BW123" s="489">
        <v>158.63</v>
      </c>
      <c r="BX123" s="304">
        <v>1.4999999999999999E-2</v>
      </c>
      <c r="BY123" s="254">
        <v>121.3</v>
      </c>
      <c r="BZ123" s="304">
        <v>9.4000000000000004E-3</v>
      </c>
      <c r="CA123" s="494">
        <v>19.170000000000002</v>
      </c>
      <c r="CB123" s="497">
        <v>0.3</v>
      </c>
      <c r="CC123" s="497"/>
      <c r="CD123" s="494">
        <v>424</v>
      </c>
      <c r="CE123" s="241">
        <f>+C123</f>
        <v>117</v>
      </c>
      <c r="CF123" s="2"/>
      <c r="CG123" s="2">
        <v>490.8</v>
      </c>
      <c r="CH123" s="2"/>
      <c r="CI123" s="2"/>
      <c r="CJ123" s="2"/>
      <c r="CK123" s="252"/>
      <c r="CL123" s="252"/>
      <c r="CM123" s="252">
        <v>546.33000000000004</v>
      </c>
      <c r="CN123" s="253"/>
      <c r="CP123" s="5">
        <v>0.08</v>
      </c>
      <c r="CV123" s="266">
        <f t="shared" si="8"/>
        <v>181</v>
      </c>
      <c r="CW123" s="267">
        <f t="shared" si="9"/>
        <v>362</v>
      </c>
      <c r="CX123" s="268">
        <f t="shared" si="10"/>
        <v>904.99</v>
      </c>
      <c r="CY123" s="418">
        <v>184</v>
      </c>
      <c r="CZ123" s="252"/>
      <c r="DA123" s="252"/>
      <c r="DB123" s="252"/>
      <c r="DC123" s="252"/>
      <c r="DD123" s="252"/>
      <c r="DE123" s="252"/>
      <c r="DF123" s="252"/>
      <c r="DG123" s="252">
        <f t="shared" si="14"/>
        <v>0</v>
      </c>
      <c r="DH123" s="252"/>
      <c r="DI123" s="252">
        <v>489.06</v>
      </c>
      <c r="DJ123" s="252"/>
      <c r="DL123" s="252"/>
      <c r="DM123" s="252"/>
      <c r="DQ123" s="6">
        <v>7.2499999999999995E-2</v>
      </c>
      <c r="DR123" s="252">
        <v>39.42</v>
      </c>
      <c r="DS123" s="3">
        <v>546.33000000000004</v>
      </c>
      <c r="DU123" s="241">
        <f>+C123</f>
        <v>117</v>
      </c>
      <c r="DV123" s="2"/>
      <c r="DW123" s="252">
        <v>720</v>
      </c>
      <c r="DZ123" s="252">
        <v>405.18</v>
      </c>
      <c r="EA123" s="264">
        <v>3.9399999999999998E-2</v>
      </c>
      <c r="EB123" s="252">
        <v>0</v>
      </c>
      <c r="EC123" s="253">
        <v>0</v>
      </c>
    </row>
    <row r="124" spans="1:133">
      <c r="A124">
        <v>118</v>
      </c>
      <c r="B124" s="259">
        <v>10.201700000000001</v>
      </c>
      <c r="C124">
        <v>118</v>
      </c>
      <c r="D124" s="168">
        <f t="shared" si="15"/>
        <v>2.9910190463053876E-3</v>
      </c>
      <c r="E124" s="246">
        <v>43009</v>
      </c>
      <c r="F124" s="186">
        <v>0.28999999999999998</v>
      </c>
      <c r="G124" s="247">
        <v>214657.49</v>
      </c>
      <c r="H124" s="247">
        <v>537.48350000000005</v>
      </c>
      <c r="I124" s="248">
        <v>119</v>
      </c>
      <c r="J124" s="258">
        <f t="shared" si="11"/>
        <v>2.5273799494522908E-3</v>
      </c>
      <c r="K124" s="298"/>
      <c r="L124" s="252">
        <v>300</v>
      </c>
      <c r="M124" s="263"/>
      <c r="N124" s="263"/>
      <c r="O124" s="473">
        <v>328.76</v>
      </c>
      <c r="P124" s="474">
        <v>328.76</v>
      </c>
      <c r="Q124" s="474">
        <v>430.86</v>
      </c>
      <c r="R124" s="475">
        <v>0.09</v>
      </c>
      <c r="S124" s="533">
        <f t="shared" si="12"/>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3"/>
        <v>118</v>
      </c>
      <c r="AS124" s="480">
        <v>257.37</v>
      </c>
      <c r="AT124" s="480">
        <v>191.57</v>
      </c>
      <c r="AU124" s="600">
        <v>0.06</v>
      </c>
      <c r="AV124" s="480"/>
      <c r="AW124" s="480"/>
      <c r="AX124" s="480"/>
      <c r="AY124" s="480">
        <v>303.18</v>
      </c>
      <c r="AZ124" s="499" t="s">
        <v>5323</v>
      </c>
      <c r="BA124" s="502">
        <v>23.57</v>
      </c>
      <c r="BB124" s="502">
        <v>31.62</v>
      </c>
      <c r="BC124" s="502"/>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5340</v>
      </c>
      <c r="BQ124" s="252"/>
      <c r="BR124" s="252"/>
      <c r="BS124" s="511">
        <v>0.22</v>
      </c>
      <c r="BT124" s="252"/>
      <c r="BU124" s="252"/>
      <c r="BV124" s="524">
        <f>+C124</f>
        <v>118</v>
      </c>
      <c r="BW124" s="489">
        <v>158.63</v>
      </c>
      <c r="BX124" s="304">
        <v>1.4999999999999999E-2</v>
      </c>
      <c r="BY124" s="254">
        <v>121.3</v>
      </c>
      <c r="BZ124" s="304">
        <v>9.4000000000000004E-3</v>
      </c>
      <c r="CA124" s="494">
        <v>19.170000000000002</v>
      </c>
      <c r="CB124" s="497">
        <v>0.3</v>
      </c>
      <c r="CC124" s="497"/>
      <c r="CD124" s="494">
        <v>424</v>
      </c>
      <c r="CE124" s="241">
        <f>+C124</f>
        <v>118</v>
      </c>
      <c r="CF124" s="2"/>
      <c r="CG124" s="2">
        <v>490.8</v>
      </c>
      <c r="CH124" s="2"/>
      <c r="CI124" s="2"/>
      <c r="CJ124" s="2"/>
      <c r="CK124" s="252"/>
      <c r="CL124" s="252"/>
      <c r="CM124" s="252">
        <v>546.33000000000004</v>
      </c>
      <c r="CN124" s="253"/>
      <c r="CP124" s="253">
        <v>0.08</v>
      </c>
      <c r="CV124" s="266">
        <f t="shared" si="8"/>
        <v>181</v>
      </c>
      <c r="CW124" s="267">
        <f t="shared" si="9"/>
        <v>362</v>
      </c>
      <c r="CX124" s="268">
        <f t="shared" si="10"/>
        <v>904.99</v>
      </c>
      <c r="CY124" s="418">
        <v>184</v>
      </c>
      <c r="CZ124" s="252"/>
      <c r="DA124" s="252"/>
      <c r="DB124" s="252"/>
      <c r="DC124" s="252"/>
      <c r="DD124" s="252"/>
      <c r="DE124" s="252"/>
      <c r="DF124" s="252"/>
      <c r="DG124" s="252">
        <f t="shared" si="14"/>
        <v>0</v>
      </c>
      <c r="DH124" s="252"/>
      <c r="DI124" s="252">
        <v>489.06</v>
      </c>
      <c r="DJ124" s="252"/>
      <c r="DL124" s="252"/>
      <c r="DM124" s="252"/>
      <c r="DQ124" s="6">
        <v>7.2499999999999995E-2</v>
      </c>
      <c r="DR124" s="252">
        <v>39.42</v>
      </c>
      <c r="DS124" s="3">
        <v>546.33000000000004</v>
      </c>
      <c r="DU124" s="241">
        <f>+C124</f>
        <v>118</v>
      </c>
      <c r="DV124" s="2"/>
      <c r="DW124" s="252">
        <v>720</v>
      </c>
      <c r="DZ124" s="252">
        <v>405.18</v>
      </c>
      <c r="EA124" s="264">
        <v>3.9399999999999998E-2</v>
      </c>
      <c r="EB124" s="252">
        <v>0</v>
      </c>
      <c r="EC124" s="253">
        <v>0</v>
      </c>
    </row>
    <row r="125" spans="1:133">
      <c r="A125">
        <v>119</v>
      </c>
      <c r="B125" s="259">
        <v>11.201700000000001</v>
      </c>
      <c r="C125">
        <v>119</v>
      </c>
      <c r="D125" s="168">
        <f t="shared" si="15"/>
        <v>-2.9820995298137642E-3</v>
      </c>
      <c r="E125" s="246">
        <v>43040</v>
      </c>
      <c r="F125" s="186">
        <v>-0.3</v>
      </c>
      <c r="G125" s="247">
        <v>214017.36</v>
      </c>
      <c r="H125" s="247">
        <v>535.88070000000005</v>
      </c>
      <c r="I125" s="248">
        <v>118.7</v>
      </c>
      <c r="J125" s="258">
        <f t="shared" si="11"/>
        <v>-2.5210084033613356E-3</v>
      </c>
      <c r="K125" s="298"/>
      <c r="L125" s="252">
        <v>300</v>
      </c>
      <c r="M125" s="263"/>
      <c r="N125" s="263"/>
      <c r="O125" s="473">
        <v>328.76</v>
      </c>
      <c r="P125" s="474">
        <v>328.76</v>
      </c>
      <c r="Q125" s="474">
        <v>430.86</v>
      </c>
      <c r="R125" s="475">
        <v>0.09</v>
      </c>
      <c r="S125" s="533">
        <f t="shared" si="12"/>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3"/>
        <v>119</v>
      </c>
      <c r="AS125" s="480">
        <v>257.37</v>
      </c>
      <c r="AT125" s="480">
        <v>191.57</v>
      </c>
      <c r="AU125" s="600">
        <v>0.06</v>
      </c>
      <c r="AV125" s="480"/>
      <c r="AW125" s="480"/>
      <c r="AX125" s="480"/>
      <c r="AY125" s="480">
        <v>303.18</v>
      </c>
      <c r="AZ125" s="499" t="s">
        <v>5323</v>
      </c>
      <c r="BA125" s="502">
        <v>23.57</v>
      </c>
      <c r="BB125" s="502">
        <v>31.62</v>
      </c>
      <c r="BC125" s="501"/>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5340</v>
      </c>
      <c r="BQ125" s="252"/>
      <c r="BR125" s="252"/>
      <c r="BS125" s="511">
        <v>0.22</v>
      </c>
      <c r="BT125" s="252"/>
      <c r="BU125" s="252"/>
      <c r="BV125" s="524">
        <f>+C125</f>
        <v>119</v>
      </c>
      <c r="BW125" s="489">
        <v>158.63</v>
      </c>
      <c r="BX125" s="304">
        <v>1.4999999999999999E-2</v>
      </c>
      <c r="BY125" s="254">
        <v>121.3</v>
      </c>
      <c r="BZ125" s="304">
        <v>9.4000000000000004E-3</v>
      </c>
      <c r="CA125" s="494">
        <v>19.170000000000002</v>
      </c>
      <c r="CB125" s="497">
        <v>0.3</v>
      </c>
      <c r="CC125" s="497"/>
      <c r="CD125" s="494">
        <v>424</v>
      </c>
      <c r="CE125" s="241">
        <f>+C125</f>
        <v>119</v>
      </c>
      <c r="CF125" s="2"/>
      <c r="CG125" s="2">
        <v>490.8</v>
      </c>
      <c r="CH125" s="2"/>
      <c r="CI125" s="2"/>
      <c r="CJ125" s="2"/>
      <c r="CK125" s="252"/>
      <c r="CL125" s="252"/>
      <c r="CM125" s="252">
        <v>546.33000000000004</v>
      </c>
      <c r="CN125" s="253"/>
      <c r="CP125" s="5">
        <v>0.08</v>
      </c>
      <c r="CV125" s="266">
        <f t="shared" si="8"/>
        <v>181</v>
      </c>
      <c r="CW125" s="267">
        <f t="shared" si="9"/>
        <v>362</v>
      </c>
      <c r="CX125" s="268">
        <f t="shared" si="10"/>
        <v>904.99</v>
      </c>
      <c r="CY125" s="418">
        <v>184</v>
      </c>
      <c r="CZ125" s="252"/>
      <c r="DA125" s="252"/>
      <c r="DB125" s="252"/>
      <c r="DC125" s="252"/>
      <c r="DD125" s="252"/>
      <c r="DE125" s="252"/>
      <c r="DF125" s="252"/>
      <c r="DG125" s="252">
        <f t="shared" si="14"/>
        <v>0</v>
      </c>
      <c r="DH125" s="252"/>
      <c r="DI125" s="252">
        <v>489.06</v>
      </c>
      <c r="DJ125" s="252"/>
      <c r="DL125" s="252"/>
      <c r="DM125" s="252"/>
      <c r="DQ125" s="6">
        <v>7.2499999999999995E-2</v>
      </c>
      <c r="DR125" s="252">
        <v>39.42</v>
      </c>
      <c r="DS125" s="3">
        <v>546.33000000000004</v>
      </c>
      <c r="DU125" s="241">
        <f>+C125</f>
        <v>119</v>
      </c>
      <c r="DV125" s="2"/>
      <c r="DW125" s="252">
        <v>720</v>
      </c>
      <c r="DZ125" s="252">
        <v>405.18</v>
      </c>
      <c r="EA125" s="264">
        <v>3.9399999999999998E-2</v>
      </c>
      <c r="EB125" s="252">
        <v>0</v>
      </c>
      <c r="EC125" s="253">
        <v>0</v>
      </c>
    </row>
    <row r="126" spans="1:133">
      <c r="A126">
        <v>120</v>
      </c>
      <c r="B126" s="259">
        <v>12.201700000000001</v>
      </c>
      <c r="C126">
        <v>120</v>
      </c>
      <c r="D126" s="168">
        <f t="shared" si="15"/>
        <v>9.9702192382911115E-4</v>
      </c>
      <c r="E126" s="246">
        <v>43070</v>
      </c>
      <c r="F126" s="186">
        <v>0.09</v>
      </c>
      <c r="G126" s="247">
        <v>214230.74</v>
      </c>
      <c r="H126" s="247">
        <v>536.41499999999996</v>
      </c>
      <c r="I126" s="248">
        <v>118.8</v>
      </c>
      <c r="J126" s="258">
        <f t="shared" si="11"/>
        <v>8.424599831506896E-4</v>
      </c>
      <c r="K126" s="298"/>
      <c r="L126" s="252">
        <v>300</v>
      </c>
      <c r="M126" s="263"/>
      <c r="N126" s="263"/>
      <c r="O126" s="473">
        <v>328.76</v>
      </c>
      <c r="P126" s="474">
        <v>328.76</v>
      </c>
      <c r="Q126" s="474">
        <v>430.86</v>
      </c>
      <c r="R126" s="475">
        <v>0.09</v>
      </c>
      <c r="S126" s="533">
        <f t="shared" si="12"/>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3"/>
        <v>120</v>
      </c>
      <c r="AS126" s="480">
        <v>257.37</v>
      </c>
      <c r="AT126" s="480">
        <v>191.57</v>
      </c>
      <c r="AU126" s="600">
        <v>0.06</v>
      </c>
      <c r="AV126" s="480"/>
      <c r="AW126" s="480"/>
      <c r="AX126" s="480"/>
      <c r="AY126" s="480">
        <v>303.18</v>
      </c>
      <c r="AZ126" s="499" t="s">
        <v>5323</v>
      </c>
      <c r="BA126" s="502">
        <v>23.57</v>
      </c>
      <c r="BB126" s="502">
        <v>31.62</v>
      </c>
      <c r="BC126" s="502"/>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5340</v>
      </c>
      <c r="BQ126" s="252"/>
      <c r="BR126" s="252"/>
      <c r="BS126" s="511">
        <v>0.22</v>
      </c>
      <c r="BT126" s="252"/>
      <c r="BU126" s="252"/>
      <c r="BV126" s="524">
        <f>+C126</f>
        <v>120</v>
      </c>
      <c r="BW126" s="489">
        <v>158.63</v>
      </c>
      <c r="BX126" s="304">
        <v>1.4999999999999999E-2</v>
      </c>
      <c r="BY126" s="254">
        <v>121.3</v>
      </c>
      <c r="BZ126" s="304">
        <v>9.4000000000000004E-3</v>
      </c>
      <c r="CA126" s="494">
        <v>19.170000000000002</v>
      </c>
      <c r="CB126" s="497">
        <v>0.3</v>
      </c>
      <c r="CC126" s="497"/>
      <c r="CD126" s="494">
        <v>424</v>
      </c>
      <c r="CE126" s="241">
        <f>+C126</f>
        <v>120</v>
      </c>
      <c r="CF126" s="2"/>
      <c r="CG126" s="2">
        <v>490.8</v>
      </c>
      <c r="CH126" s="2"/>
      <c r="CI126" s="2"/>
      <c r="CJ126" s="2"/>
      <c r="CK126" s="252"/>
      <c r="CL126" s="252"/>
      <c r="CM126" s="252">
        <v>546.33000000000004</v>
      </c>
      <c r="CN126" s="253"/>
      <c r="CP126" s="253">
        <v>0.08</v>
      </c>
      <c r="CV126" s="266">
        <f t="shared" si="8"/>
        <v>181</v>
      </c>
      <c r="CW126" s="267">
        <f t="shared" si="9"/>
        <v>362</v>
      </c>
      <c r="CX126" s="268">
        <f t="shared" si="10"/>
        <v>904.99</v>
      </c>
      <c r="CY126" s="418">
        <v>184</v>
      </c>
      <c r="CZ126" s="252"/>
      <c r="DA126" s="252"/>
      <c r="DB126" s="252"/>
      <c r="DC126" s="252"/>
      <c r="DD126" s="252"/>
      <c r="DE126" s="252"/>
      <c r="DF126" s="252"/>
      <c r="DG126" s="252">
        <f t="shared" si="14"/>
        <v>0</v>
      </c>
      <c r="DH126" s="252"/>
      <c r="DI126" s="252">
        <v>489.06</v>
      </c>
      <c r="DJ126" s="252"/>
      <c r="DL126" s="252"/>
      <c r="DM126" s="252"/>
      <c r="DQ126" s="6">
        <v>7.2499999999999995E-2</v>
      </c>
      <c r="DR126" s="252">
        <v>39.42</v>
      </c>
      <c r="DS126" s="3">
        <v>546.33000000000004</v>
      </c>
      <c r="DU126" s="241">
        <f>+C126</f>
        <v>120</v>
      </c>
      <c r="DV126" s="2"/>
      <c r="DW126" s="252">
        <v>720</v>
      </c>
      <c r="DZ126" s="252">
        <v>405.18</v>
      </c>
      <c r="EA126" s="264">
        <v>3.9399999999999998E-2</v>
      </c>
      <c r="EB126" s="252">
        <v>0</v>
      </c>
      <c r="EC126" s="253">
        <v>0</v>
      </c>
    </row>
    <row r="127" spans="1:133">
      <c r="A127">
        <v>121</v>
      </c>
      <c r="B127" s="259">
        <v>1.2018</v>
      </c>
      <c r="C127">
        <v>121</v>
      </c>
      <c r="D127" s="168">
        <f t="shared" si="15"/>
        <v>-4.9800976274458897E-3</v>
      </c>
      <c r="E127" s="246">
        <v>43101</v>
      </c>
      <c r="F127" s="186">
        <v>-0.5</v>
      </c>
      <c r="G127" s="247">
        <v>213163.85</v>
      </c>
      <c r="H127" s="247">
        <v>533.74360000000001</v>
      </c>
      <c r="I127" s="248">
        <v>118.2</v>
      </c>
      <c r="J127" s="258">
        <f t="shared" si="11"/>
        <v>-5.050505050504972E-3</v>
      </c>
      <c r="K127" s="298"/>
      <c r="L127" s="252">
        <v>300</v>
      </c>
      <c r="M127" s="263"/>
      <c r="N127" s="263"/>
      <c r="O127" s="473">
        <v>328.76</v>
      </c>
      <c r="P127" s="474">
        <v>328.76</v>
      </c>
      <c r="Q127" s="474">
        <v>430.86</v>
      </c>
      <c r="R127" s="475">
        <v>0.09</v>
      </c>
      <c r="S127" s="533">
        <f t="shared" si="12"/>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3"/>
        <v>121</v>
      </c>
      <c r="AS127" s="480">
        <v>257.37</v>
      </c>
      <c r="AT127" s="480">
        <v>191.57</v>
      </c>
      <c r="AU127" s="600">
        <v>0.06</v>
      </c>
      <c r="AV127" s="480"/>
      <c r="AW127" s="480"/>
      <c r="AX127" s="480"/>
      <c r="AY127" s="480">
        <v>303.18</v>
      </c>
      <c r="AZ127" s="499" t="s">
        <v>5323</v>
      </c>
      <c r="BA127" s="502">
        <v>23.57</v>
      </c>
      <c r="BB127" s="502">
        <v>31.62</v>
      </c>
      <c r="BC127" s="501"/>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5340</v>
      </c>
      <c r="BQ127" s="252"/>
      <c r="BR127" s="252"/>
      <c r="BS127" s="511">
        <v>0.22</v>
      </c>
      <c r="BT127" s="252"/>
      <c r="BU127" s="252"/>
      <c r="BV127" s="524">
        <f>+C127</f>
        <v>121</v>
      </c>
      <c r="BW127" s="489">
        <v>158.63</v>
      </c>
      <c r="BX127" s="304">
        <v>0.03</v>
      </c>
      <c r="BY127" s="254">
        <v>242.6</v>
      </c>
      <c r="BZ127" s="304">
        <v>2.4400000000000002E-2</v>
      </c>
      <c r="CA127" s="494">
        <v>19.170000000000002</v>
      </c>
      <c r="CB127" s="497">
        <v>0.3</v>
      </c>
      <c r="CC127" s="497"/>
      <c r="CD127" s="494">
        <v>424</v>
      </c>
      <c r="CE127" s="241">
        <f>+C127</f>
        <v>121</v>
      </c>
      <c r="CF127" s="2"/>
      <c r="CG127" s="2">
        <v>490.8</v>
      </c>
      <c r="CH127" s="2"/>
      <c r="CI127" s="2"/>
      <c r="CJ127" s="2"/>
      <c r="CK127" s="252"/>
      <c r="CL127" s="252"/>
      <c r="CM127" s="252">
        <v>546.33000000000004</v>
      </c>
      <c r="CN127" s="253"/>
      <c r="CP127" s="5">
        <v>0.08</v>
      </c>
      <c r="CV127" s="266">
        <f t="shared" si="8"/>
        <v>181</v>
      </c>
      <c r="CW127" s="267">
        <f t="shared" si="9"/>
        <v>362</v>
      </c>
      <c r="CX127" s="268">
        <f t="shared" si="10"/>
        <v>904.99</v>
      </c>
      <c r="CY127" s="418">
        <v>184</v>
      </c>
      <c r="CZ127" s="252"/>
      <c r="DA127" s="252"/>
      <c r="DB127" s="252"/>
      <c r="DC127" s="252"/>
      <c r="DD127" s="252"/>
      <c r="DE127" s="252"/>
      <c r="DF127" s="252"/>
      <c r="DG127" s="252">
        <f t="shared" si="14"/>
        <v>0</v>
      </c>
      <c r="DH127" s="252"/>
      <c r="DI127" s="252">
        <v>489.06</v>
      </c>
      <c r="DJ127" s="252"/>
      <c r="DL127" s="252"/>
      <c r="DM127" s="252"/>
      <c r="DQ127" s="6">
        <v>7.2499999999999995E-2</v>
      </c>
      <c r="DR127" s="252">
        <v>39.42</v>
      </c>
      <c r="DS127" s="3">
        <v>546.33000000000004</v>
      </c>
      <c r="DU127" s="241">
        <f>+C127</f>
        <v>121</v>
      </c>
      <c r="DV127" s="2"/>
      <c r="DW127" s="252">
        <v>720</v>
      </c>
      <c r="DZ127" s="252">
        <v>405.18</v>
      </c>
      <c r="EA127" s="264">
        <v>3.9399999999999998E-2</v>
      </c>
      <c r="EB127" s="252">
        <v>0</v>
      </c>
      <c r="EC127" s="253">
        <v>0</v>
      </c>
    </row>
    <row r="128" spans="1:133">
      <c r="A128">
        <v>122</v>
      </c>
      <c r="B128" s="259">
        <v>2.2018</v>
      </c>
      <c r="C128">
        <v>122</v>
      </c>
      <c r="D128" s="168">
        <f t="shared" si="15"/>
        <v>1.0010140087073349E-3</v>
      </c>
      <c r="E128" s="246">
        <v>43132</v>
      </c>
      <c r="F128" s="186">
        <v>0.1</v>
      </c>
      <c r="G128" s="247">
        <v>213377.23</v>
      </c>
      <c r="H128" s="247">
        <v>534.27790000000005</v>
      </c>
      <c r="I128" s="248">
        <v>118.3</v>
      </c>
      <c r="J128" s="258">
        <f t="shared" si="11"/>
        <v>8.4602368866315558E-4</v>
      </c>
      <c r="K128" s="298"/>
      <c r="L128" s="252">
        <v>300</v>
      </c>
      <c r="M128" s="263"/>
      <c r="N128" s="263"/>
      <c r="O128" s="473">
        <v>328.76</v>
      </c>
      <c r="P128" s="474">
        <v>328.76</v>
      </c>
      <c r="Q128" s="474">
        <v>430.86</v>
      </c>
      <c r="R128" s="475">
        <v>0.09</v>
      </c>
      <c r="S128" s="533">
        <f t="shared" si="12"/>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3"/>
        <v>122</v>
      </c>
      <c r="AS128" s="480">
        <v>257.37</v>
      </c>
      <c r="AT128" s="480">
        <v>191.57</v>
      </c>
      <c r="AU128" s="600">
        <v>0.06</v>
      </c>
      <c r="AV128" s="480"/>
      <c r="AW128" s="480"/>
      <c r="AX128" s="480"/>
      <c r="AY128" s="480">
        <v>303.18</v>
      </c>
      <c r="AZ128" s="499" t="s">
        <v>5323</v>
      </c>
      <c r="BA128" s="502">
        <v>23.57</v>
      </c>
      <c r="BB128" s="502">
        <v>31.62</v>
      </c>
      <c r="BC128" s="502"/>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5340</v>
      </c>
      <c r="BQ128" s="252"/>
      <c r="BR128" s="252"/>
      <c r="BS128" s="511">
        <v>0.22</v>
      </c>
      <c r="BT128" s="252"/>
      <c r="BU128" s="252"/>
      <c r="BV128" s="524">
        <f>+C128</f>
        <v>122</v>
      </c>
      <c r="BW128" s="489">
        <v>158.63</v>
      </c>
      <c r="BX128" s="304">
        <v>0.03</v>
      </c>
      <c r="BY128" s="254">
        <v>242.6</v>
      </c>
      <c r="BZ128" s="304">
        <v>2.4400000000000002E-2</v>
      </c>
      <c r="CA128" s="494">
        <v>19.170000000000002</v>
      </c>
      <c r="CB128" s="497">
        <v>0.3</v>
      </c>
      <c r="CC128" s="497"/>
      <c r="CD128" s="494">
        <v>424</v>
      </c>
      <c r="CE128" s="241">
        <f>+C128</f>
        <v>122</v>
      </c>
      <c r="CF128" s="2"/>
      <c r="CG128" s="2">
        <v>490.8</v>
      </c>
      <c r="CH128" s="2"/>
      <c r="CI128" s="2"/>
      <c r="CJ128" s="2"/>
      <c r="CK128" s="252"/>
      <c r="CL128" s="252"/>
      <c r="CM128" s="252">
        <v>546.33000000000004</v>
      </c>
      <c r="CN128" s="253"/>
      <c r="CP128" s="253">
        <v>0.08</v>
      </c>
      <c r="CV128" s="266">
        <f t="shared" si="8"/>
        <v>181</v>
      </c>
      <c r="CW128" s="267">
        <f t="shared" si="9"/>
        <v>362</v>
      </c>
      <c r="CX128" s="268">
        <f t="shared" si="10"/>
        <v>904.99</v>
      </c>
      <c r="CY128" s="418">
        <v>184</v>
      </c>
      <c r="CZ128" s="252"/>
      <c r="DA128" s="252"/>
      <c r="DB128" s="252"/>
      <c r="DC128" s="252"/>
      <c r="DD128" s="252"/>
      <c r="DE128" s="252"/>
      <c r="DF128" s="252"/>
      <c r="DG128" s="252">
        <f t="shared" si="14"/>
        <v>0</v>
      </c>
      <c r="DH128" s="252"/>
      <c r="DI128" s="252">
        <v>489.06</v>
      </c>
      <c r="DJ128" s="252"/>
      <c r="DL128" s="252"/>
      <c r="DM128" s="252"/>
      <c r="DQ128" s="6">
        <v>7.2499999999999995E-2</v>
      </c>
      <c r="DR128" s="252">
        <v>39.42</v>
      </c>
      <c r="DS128" s="3">
        <v>546.33000000000004</v>
      </c>
      <c r="DU128" s="241">
        <f>+C128</f>
        <v>122</v>
      </c>
      <c r="DV128" s="2"/>
      <c r="DW128" s="252">
        <v>720</v>
      </c>
      <c r="DZ128" s="252">
        <v>405.18</v>
      </c>
      <c r="EA128" s="264">
        <v>3.9399999999999998E-2</v>
      </c>
      <c r="EB128" s="252">
        <v>0</v>
      </c>
      <c r="EC128" s="253">
        <v>0</v>
      </c>
    </row>
    <row r="129" spans="1:133">
      <c r="A129">
        <v>123</v>
      </c>
      <c r="B129" s="259">
        <v>3.2018</v>
      </c>
      <c r="C129">
        <v>123</v>
      </c>
      <c r="D129" s="168">
        <f t="shared" si="15"/>
        <v>2.9999920797545432E-3</v>
      </c>
      <c r="E129" s="246">
        <v>43160</v>
      </c>
      <c r="F129" s="186">
        <v>0.28999999999999998</v>
      </c>
      <c r="G129" s="247">
        <v>214017.36</v>
      </c>
      <c r="H129" s="247">
        <v>535.88070000000005</v>
      </c>
      <c r="I129" s="248">
        <v>118.7</v>
      </c>
      <c r="J129" s="258">
        <f t="shared" si="11"/>
        <v>3.3812341504648735E-3</v>
      </c>
      <c r="K129" s="298"/>
      <c r="L129" s="252">
        <v>300</v>
      </c>
      <c r="M129" s="263"/>
      <c r="N129" s="263"/>
      <c r="O129" s="473">
        <v>328.76</v>
      </c>
      <c r="P129" s="474">
        <v>328.76</v>
      </c>
      <c r="Q129" s="474">
        <v>430.86</v>
      </c>
      <c r="R129" s="475">
        <v>0.09</v>
      </c>
      <c r="S129" s="533">
        <f t="shared" si="12"/>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3"/>
        <v>123</v>
      </c>
      <c r="AS129" s="480">
        <v>257.37</v>
      </c>
      <c r="AT129" s="480">
        <v>191.57</v>
      </c>
      <c r="AU129" s="600">
        <v>0.06</v>
      </c>
      <c r="AV129" s="480"/>
      <c r="AW129" s="480"/>
      <c r="AX129" s="480"/>
      <c r="AY129" s="480">
        <v>303.18</v>
      </c>
      <c r="AZ129" s="499" t="s">
        <v>5323</v>
      </c>
      <c r="BA129" s="502">
        <v>23.57</v>
      </c>
      <c r="BB129" s="502">
        <v>31.62</v>
      </c>
      <c r="BC129" s="501"/>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5340</v>
      </c>
      <c r="BQ129" s="252"/>
      <c r="BR129" s="252"/>
      <c r="BS129" s="511">
        <v>0.22</v>
      </c>
      <c r="BT129" s="252"/>
      <c r="BU129" s="252"/>
      <c r="BV129" s="524">
        <f>+C129</f>
        <v>123</v>
      </c>
      <c r="BW129" s="489">
        <v>158.63</v>
      </c>
      <c r="BX129" s="304">
        <v>0.03</v>
      </c>
      <c r="BY129" s="254">
        <v>242.6</v>
      </c>
      <c r="BZ129" s="304">
        <v>2.4400000000000002E-2</v>
      </c>
      <c r="CA129" s="494">
        <v>19.170000000000002</v>
      </c>
      <c r="CB129" s="497">
        <v>0.3</v>
      </c>
      <c r="CC129" s="497"/>
      <c r="CD129" s="494">
        <v>424</v>
      </c>
      <c r="CE129" s="241">
        <f>+C129</f>
        <v>123</v>
      </c>
      <c r="CF129" s="2"/>
      <c r="CG129" s="2">
        <v>490.8</v>
      </c>
      <c r="CH129" s="2"/>
      <c r="CI129" s="2"/>
      <c r="CJ129" s="2"/>
      <c r="CK129" s="252"/>
      <c r="CL129" s="252"/>
      <c r="CM129" s="252">
        <v>546.33000000000004</v>
      </c>
      <c r="CN129" s="253"/>
      <c r="CP129" s="5">
        <v>0.08</v>
      </c>
      <c r="CV129" s="266">
        <f t="shared" si="8"/>
        <v>181</v>
      </c>
      <c r="CW129" s="267">
        <f t="shared" si="9"/>
        <v>362</v>
      </c>
      <c r="CX129" s="268">
        <f t="shared" si="10"/>
        <v>904.99</v>
      </c>
      <c r="CY129" s="418">
        <v>184</v>
      </c>
      <c r="CZ129" s="252"/>
      <c r="DA129" s="252"/>
      <c r="DB129" s="252"/>
      <c r="DC129" s="252"/>
      <c r="DD129" s="252"/>
      <c r="DE129" s="252"/>
      <c r="DF129" s="252"/>
      <c r="DG129" s="252">
        <f t="shared" si="14"/>
        <v>0</v>
      </c>
      <c r="DH129" s="252"/>
      <c r="DI129" s="252">
        <v>489.06</v>
      </c>
      <c r="DJ129" s="252"/>
      <c r="DL129" s="252"/>
      <c r="DM129" s="252"/>
      <c r="DQ129" s="6">
        <v>7.2499999999999995E-2</v>
      </c>
      <c r="DR129" s="252">
        <v>39.42</v>
      </c>
      <c r="DS129" s="3">
        <v>546.33000000000004</v>
      </c>
      <c r="DU129" s="241">
        <f>+C129</f>
        <v>123</v>
      </c>
      <c r="DV129" s="2"/>
      <c r="DW129" s="252">
        <v>720</v>
      </c>
      <c r="DZ129" s="252">
        <v>405.18</v>
      </c>
      <c r="EA129" s="264">
        <v>3.9399999999999998E-2</v>
      </c>
      <c r="EB129" s="252">
        <v>0</v>
      </c>
      <c r="EC129" s="253">
        <v>0</v>
      </c>
    </row>
    <row r="130" spans="1:133">
      <c r="A130">
        <v>124</v>
      </c>
      <c r="B130" s="259">
        <v>4.2018000000000004</v>
      </c>
      <c r="C130">
        <v>124</v>
      </c>
      <c r="D130" s="168">
        <f t="shared" si="15"/>
        <v>3.9880409701344988E-3</v>
      </c>
      <c r="E130" s="246">
        <v>43191</v>
      </c>
      <c r="F130" s="186">
        <v>0.39</v>
      </c>
      <c r="G130" s="247">
        <v>214870.87</v>
      </c>
      <c r="H130" s="247">
        <v>538.01779999999997</v>
      </c>
      <c r="I130" s="248">
        <v>119.2</v>
      </c>
      <c r="J130" s="258">
        <f t="shared" si="11"/>
        <v>4.2122999157538921E-3</v>
      </c>
      <c r="K130" s="298"/>
      <c r="L130" s="252">
        <v>300</v>
      </c>
      <c r="M130" s="263"/>
      <c r="N130" s="263"/>
      <c r="O130" s="473">
        <v>328.76</v>
      </c>
      <c r="P130" s="474">
        <v>328.76</v>
      </c>
      <c r="Q130" s="474">
        <v>430.86</v>
      </c>
      <c r="R130" s="475">
        <v>0.09</v>
      </c>
      <c r="S130" s="533">
        <f t="shared" si="12"/>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3"/>
        <v>124</v>
      </c>
      <c r="AS130" s="480">
        <v>257.37</v>
      </c>
      <c r="AT130" s="480">
        <v>191.57</v>
      </c>
      <c r="AU130" s="600">
        <v>0.06</v>
      </c>
      <c r="AV130" s="480"/>
      <c r="AW130" s="480"/>
      <c r="AX130" s="480"/>
      <c r="AY130" s="480">
        <v>303.18</v>
      </c>
      <c r="AZ130" s="499" t="s">
        <v>5323</v>
      </c>
      <c r="BA130" s="502">
        <v>23.57</v>
      </c>
      <c r="BB130" s="502">
        <v>31.62</v>
      </c>
      <c r="BC130" s="502"/>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5340</v>
      </c>
      <c r="BQ130" s="252"/>
      <c r="BR130" s="252"/>
      <c r="BS130" s="511">
        <v>0.22</v>
      </c>
      <c r="BT130" s="252"/>
      <c r="BU130" s="252"/>
      <c r="BV130" s="524">
        <f>+C130</f>
        <v>124</v>
      </c>
      <c r="BW130" s="489">
        <v>158.63</v>
      </c>
      <c r="BX130" s="304">
        <v>0.03</v>
      </c>
      <c r="BY130" s="254">
        <v>242.6</v>
      </c>
      <c r="BZ130" s="304">
        <v>2.4400000000000002E-2</v>
      </c>
      <c r="CA130" s="494">
        <v>19.170000000000002</v>
      </c>
      <c r="CB130" s="497">
        <v>0.3</v>
      </c>
      <c r="CC130" s="497"/>
      <c r="CD130" s="494">
        <v>424</v>
      </c>
      <c r="CE130" s="241">
        <f>+C130</f>
        <v>124</v>
      </c>
      <c r="CF130" s="2"/>
      <c r="CG130" s="2">
        <v>490.8</v>
      </c>
      <c r="CH130" s="2"/>
      <c r="CI130" s="2"/>
      <c r="CJ130" s="2"/>
      <c r="CK130" s="252"/>
      <c r="CL130" s="252"/>
      <c r="CM130" s="252">
        <v>546.33000000000004</v>
      </c>
      <c r="CN130" s="253"/>
      <c r="CP130" s="253">
        <v>0.08</v>
      </c>
      <c r="CV130" s="266">
        <f t="shared" si="8"/>
        <v>181</v>
      </c>
      <c r="CW130" s="267">
        <f t="shared" si="9"/>
        <v>362</v>
      </c>
      <c r="CX130" s="268">
        <f t="shared" si="10"/>
        <v>904.99</v>
      </c>
      <c r="CY130" s="418">
        <v>184</v>
      </c>
      <c r="CZ130" s="252"/>
      <c r="DA130" s="252"/>
      <c r="DB130" s="252"/>
      <c r="DC130" s="252"/>
      <c r="DD130" s="252"/>
      <c r="DE130" s="252"/>
      <c r="DF130" s="252"/>
      <c r="DG130" s="252">
        <f t="shared" si="14"/>
        <v>0</v>
      </c>
      <c r="DH130" s="252"/>
      <c r="DI130" s="252">
        <v>489.06</v>
      </c>
      <c r="DJ130" s="252"/>
      <c r="DL130" s="252"/>
      <c r="DM130" s="252"/>
      <c r="DQ130" s="6">
        <v>7.2499999999999995E-2</v>
      </c>
      <c r="DR130" s="252">
        <v>39.42</v>
      </c>
      <c r="DS130" s="3">
        <v>546.33000000000004</v>
      </c>
      <c r="DU130" s="241">
        <f>+C130</f>
        <v>124</v>
      </c>
      <c r="DV130" s="2"/>
      <c r="DW130" s="252">
        <v>720</v>
      </c>
      <c r="DZ130" s="252">
        <v>405.18</v>
      </c>
      <c r="EA130" s="264">
        <v>3.9399999999999998E-2</v>
      </c>
      <c r="EB130" s="252">
        <v>0</v>
      </c>
      <c r="EC130" s="253">
        <v>0</v>
      </c>
    </row>
    <row r="131" spans="1:133">
      <c r="A131">
        <v>125</v>
      </c>
      <c r="B131" s="259">
        <v>5.2018000000000004</v>
      </c>
      <c r="C131">
        <v>125</v>
      </c>
      <c r="D131" s="168">
        <f t="shared" si="15"/>
        <v>4.9652612287558462E-3</v>
      </c>
      <c r="E131" s="246">
        <v>43221</v>
      </c>
      <c r="F131" s="186">
        <v>0.49</v>
      </c>
      <c r="G131" s="247">
        <v>215937.76</v>
      </c>
      <c r="H131" s="247">
        <v>540.68920000000003</v>
      </c>
      <c r="I131" s="248">
        <v>119.8</v>
      </c>
      <c r="J131" s="258">
        <f t="shared" si="11"/>
        <v>5.0335570469797197E-3</v>
      </c>
      <c r="K131" s="298"/>
      <c r="L131" s="252">
        <v>300</v>
      </c>
      <c r="M131" s="263"/>
      <c r="N131" s="263"/>
      <c r="O131" s="473">
        <v>328.76</v>
      </c>
      <c r="P131" s="474">
        <v>328.76</v>
      </c>
      <c r="Q131" s="474">
        <v>430.86</v>
      </c>
      <c r="R131" s="475">
        <v>0.09</v>
      </c>
      <c r="S131" s="533">
        <f t="shared" si="12"/>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3"/>
        <v>125</v>
      </c>
      <c r="AS131" s="480">
        <v>257.37</v>
      </c>
      <c r="AT131" s="480">
        <v>191.57</v>
      </c>
      <c r="AU131" s="600">
        <v>0.06</v>
      </c>
      <c r="AV131" s="480"/>
      <c r="AW131" s="480"/>
      <c r="AX131" s="480"/>
      <c r="AY131" s="480">
        <v>303.18</v>
      </c>
      <c r="AZ131" s="499" t="s">
        <v>5323</v>
      </c>
      <c r="BA131" s="502">
        <v>23.57</v>
      </c>
      <c r="BB131" s="502">
        <v>31.62</v>
      </c>
      <c r="BC131" s="501"/>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5340</v>
      </c>
      <c r="BQ131" s="252"/>
      <c r="BR131" s="252"/>
      <c r="BS131" s="511">
        <v>0.22</v>
      </c>
      <c r="BT131" s="252"/>
      <c r="BU131" s="252"/>
      <c r="BV131" s="524">
        <f>+C131</f>
        <v>125</v>
      </c>
      <c r="BW131" s="489">
        <v>158.63</v>
      </c>
      <c r="BX131" s="304">
        <v>0.03</v>
      </c>
      <c r="BY131" s="254">
        <v>242.6</v>
      </c>
      <c r="BZ131" s="304">
        <v>2.4400000000000002E-2</v>
      </c>
      <c r="CA131" s="494">
        <v>19.170000000000002</v>
      </c>
      <c r="CB131" s="497">
        <v>0.3</v>
      </c>
      <c r="CC131" s="497"/>
      <c r="CD131" s="494">
        <v>424</v>
      </c>
      <c r="CE131" s="241">
        <f>+C131</f>
        <v>125</v>
      </c>
      <c r="CF131" s="2"/>
      <c r="CG131" s="2">
        <v>490.8</v>
      </c>
      <c r="CH131" s="2"/>
      <c r="CI131" s="2"/>
      <c r="CJ131" s="2"/>
      <c r="CK131" s="252"/>
      <c r="CL131" s="252"/>
      <c r="CM131" s="252">
        <v>546.33000000000004</v>
      </c>
      <c r="CN131" s="253"/>
      <c r="CP131" s="5">
        <v>0.08</v>
      </c>
      <c r="CV131" s="266">
        <f t="shared" si="8"/>
        <v>181</v>
      </c>
      <c r="CW131" s="267">
        <f t="shared" si="9"/>
        <v>362</v>
      </c>
      <c r="CX131" s="268">
        <f t="shared" si="10"/>
        <v>904.99</v>
      </c>
      <c r="CY131" s="418">
        <v>184</v>
      </c>
      <c r="CZ131" s="252"/>
      <c r="DA131" s="252"/>
      <c r="DB131" s="252"/>
      <c r="DC131" s="252"/>
      <c r="DD131" s="252"/>
      <c r="DE131" s="252"/>
      <c r="DF131" s="252"/>
      <c r="DG131" s="252">
        <f t="shared" si="14"/>
        <v>0</v>
      </c>
      <c r="DH131" s="252"/>
      <c r="DI131" s="252">
        <v>489.06</v>
      </c>
      <c r="DJ131" s="252"/>
      <c r="DL131" s="252"/>
      <c r="DM131" s="252"/>
      <c r="DQ131" s="6">
        <v>7.2499999999999995E-2</v>
      </c>
      <c r="DR131" s="252">
        <v>39.42</v>
      </c>
      <c r="DS131" s="3">
        <v>546.33000000000004</v>
      </c>
      <c r="DU131" s="241">
        <f>+C131</f>
        <v>125</v>
      </c>
      <c r="DV131" s="2"/>
      <c r="DW131" s="252">
        <v>720</v>
      </c>
      <c r="DZ131" s="252">
        <v>405.18</v>
      </c>
      <c r="EA131" s="264">
        <v>3.9399999999999998E-2</v>
      </c>
      <c r="EB131" s="252">
        <v>0</v>
      </c>
      <c r="EC131" s="253">
        <v>0</v>
      </c>
    </row>
    <row r="132" spans="1:133">
      <c r="A132">
        <v>126</v>
      </c>
      <c r="B132" s="259">
        <v>6.2018000000000004</v>
      </c>
      <c r="C132">
        <v>126</v>
      </c>
      <c r="D132" s="168">
        <f t="shared" si="15"/>
        <v>9.8810879579369626E-4</v>
      </c>
      <c r="E132" s="246">
        <v>43252</v>
      </c>
      <c r="F132" s="186">
        <v>0.09</v>
      </c>
      <c r="G132" s="247">
        <v>216151.13</v>
      </c>
      <c r="H132" s="247">
        <v>541.22349999999994</v>
      </c>
      <c r="I132" s="248">
        <v>119.9</v>
      </c>
      <c r="J132" s="258">
        <f t="shared" si="11"/>
        <v>8.3472454090149917E-4</v>
      </c>
      <c r="K132" s="298"/>
      <c r="L132" s="252">
        <v>300</v>
      </c>
      <c r="M132" s="263"/>
      <c r="N132" s="263"/>
      <c r="O132" s="473">
        <v>328.76</v>
      </c>
      <c r="P132" s="474">
        <v>328.76</v>
      </c>
      <c r="Q132" s="474">
        <v>430.86</v>
      </c>
      <c r="R132" s="475">
        <v>0.09</v>
      </c>
      <c r="S132" s="533">
        <f t="shared" si="12"/>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3"/>
        <v>126</v>
      </c>
      <c r="AS132" s="480">
        <v>257.37</v>
      </c>
      <c r="AT132" s="480">
        <v>191.57</v>
      </c>
      <c r="AU132" s="600">
        <v>0.06</v>
      </c>
      <c r="AV132" s="480"/>
      <c r="AW132" s="480"/>
      <c r="AX132" s="480"/>
      <c r="AY132" s="480">
        <v>303.18</v>
      </c>
      <c r="AZ132" s="499" t="s">
        <v>5323</v>
      </c>
      <c r="BA132" s="502">
        <v>23.57</v>
      </c>
      <c r="BB132" s="502">
        <v>31.62</v>
      </c>
      <c r="BC132" s="502"/>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5340</v>
      </c>
      <c r="BQ132" s="252"/>
      <c r="BR132" s="252"/>
      <c r="BS132" s="511">
        <v>0.22</v>
      </c>
      <c r="BT132" s="252"/>
      <c r="BU132" s="252"/>
      <c r="BV132" s="524">
        <f>+C132</f>
        <v>126</v>
      </c>
      <c r="BW132" s="489">
        <v>158.63</v>
      </c>
      <c r="BX132" s="304">
        <v>0.03</v>
      </c>
      <c r="BY132" s="254">
        <v>242.6</v>
      </c>
      <c r="BZ132" s="304">
        <v>2.4400000000000002E-2</v>
      </c>
      <c r="CA132" s="494">
        <v>19.170000000000002</v>
      </c>
      <c r="CB132" s="497">
        <v>0.3</v>
      </c>
      <c r="CC132" s="497"/>
      <c r="CD132" s="494">
        <v>424</v>
      </c>
      <c r="CE132" s="241">
        <f>+C132</f>
        <v>126</v>
      </c>
      <c r="CF132" s="2"/>
      <c r="CG132" s="2">
        <v>490.8</v>
      </c>
      <c r="CH132" s="2"/>
      <c r="CI132" s="2"/>
      <c r="CJ132" s="2"/>
      <c r="CK132" s="252"/>
      <c r="CL132" s="252"/>
      <c r="CM132" s="252">
        <v>546.33000000000004</v>
      </c>
      <c r="CN132" s="253"/>
      <c r="CP132" s="253">
        <v>0.08</v>
      </c>
      <c r="CV132" s="266">
        <f t="shared" si="8"/>
        <v>181</v>
      </c>
      <c r="CW132" s="267">
        <f t="shared" si="9"/>
        <v>362</v>
      </c>
      <c r="CX132" s="268">
        <f t="shared" si="10"/>
        <v>904.99</v>
      </c>
      <c r="CY132" s="418">
        <v>184</v>
      </c>
      <c r="CZ132" s="252"/>
      <c r="DA132" s="252"/>
      <c r="DB132" s="252"/>
      <c r="DC132" s="252"/>
      <c r="DD132" s="252"/>
      <c r="DE132" s="252"/>
      <c r="DF132" s="252"/>
      <c r="DG132" s="252">
        <f t="shared" si="14"/>
        <v>0</v>
      </c>
      <c r="DH132" s="252"/>
      <c r="DI132" s="252">
        <v>489.06</v>
      </c>
      <c r="DJ132" s="252"/>
      <c r="DL132" s="252"/>
      <c r="DM132" s="252"/>
      <c r="DQ132" s="6">
        <v>7.2499999999999995E-2</v>
      </c>
      <c r="DR132" s="252">
        <v>39.42</v>
      </c>
      <c r="DS132" s="3">
        <v>546.33000000000004</v>
      </c>
      <c r="DU132" s="241">
        <f>+C132</f>
        <v>126</v>
      </c>
      <c r="DV132" s="2"/>
      <c r="DW132" s="252">
        <v>720</v>
      </c>
      <c r="DZ132" s="252">
        <v>405.18</v>
      </c>
      <c r="EA132" s="264">
        <v>3.9399999999999998E-2</v>
      </c>
      <c r="EB132" s="252">
        <v>0</v>
      </c>
      <c r="EC132" s="253">
        <v>0</v>
      </c>
    </row>
    <row r="133" spans="1:133">
      <c r="A133">
        <v>127</v>
      </c>
      <c r="B133" s="259">
        <v>7.2018000000000004</v>
      </c>
      <c r="C133">
        <v>127</v>
      </c>
      <c r="D133" s="168">
        <f t="shared" si="15"/>
        <v>0</v>
      </c>
      <c r="E133" s="246">
        <v>43282</v>
      </c>
      <c r="F133" s="186">
        <v>0</v>
      </c>
      <c r="G133" s="247">
        <v>216151.13</v>
      </c>
      <c r="H133" s="247">
        <v>541.22349999999994</v>
      </c>
      <c r="I133" s="248">
        <v>119.9</v>
      </c>
      <c r="J133" s="258">
        <f t="shared" si="11"/>
        <v>0</v>
      </c>
      <c r="K133" s="298"/>
      <c r="L133" s="252">
        <v>300</v>
      </c>
      <c r="M133" s="263"/>
      <c r="N133" s="263"/>
      <c r="O133" s="473">
        <v>328.76</v>
      </c>
      <c r="P133" s="474">
        <v>328.76</v>
      </c>
      <c r="Q133" s="474">
        <v>430.86</v>
      </c>
      <c r="R133" s="475">
        <v>0.09</v>
      </c>
      <c r="S133" s="533">
        <f t="shared" si="12"/>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3"/>
        <v>127</v>
      </c>
      <c r="AS133" s="480">
        <v>257.37</v>
      </c>
      <c r="AT133" s="480">
        <v>191.57</v>
      </c>
      <c r="AU133" s="600">
        <v>0.06</v>
      </c>
      <c r="AV133" s="480"/>
      <c r="AW133" s="480"/>
      <c r="AX133" s="480"/>
      <c r="AY133" s="480">
        <v>303.18</v>
      </c>
      <c r="AZ133" s="499" t="s">
        <v>5323</v>
      </c>
      <c r="BA133" s="502">
        <v>23.57</v>
      </c>
      <c r="BB133" s="502">
        <v>31.62</v>
      </c>
      <c r="BC133" s="501"/>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5340</v>
      </c>
      <c r="BQ133" s="252"/>
      <c r="BR133" s="252"/>
      <c r="BS133" s="511">
        <v>0.22</v>
      </c>
      <c r="BT133" s="252"/>
      <c r="BU133" s="252"/>
      <c r="BV133" s="524">
        <f>+C133</f>
        <v>127</v>
      </c>
      <c r="BW133" s="489">
        <v>158.63</v>
      </c>
      <c r="BX133" s="304">
        <v>0.03</v>
      </c>
      <c r="BY133" s="254">
        <v>242.6</v>
      </c>
      <c r="BZ133" s="304">
        <v>2.4400000000000002E-2</v>
      </c>
      <c r="CA133" s="494">
        <v>19.170000000000002</v>
      </c>
      <c r="CB133" s="497">
        <v>0.3</v>
      </c>
      <c r="CC133" s="497"/>
      <c r="CD133" s="494">
        <v>424</v>
      </c>
      <c r="CE133" s="241">
        <f>+C133</f>
        <v>127</v>
      </c>
      <c r="CF133" s="2"/>
      <c r="CG133" s="2">
        <v>490.8</v>
      </c>
      <c r="CH133" s="2"/>
      <c r="CI133" s="2"/>
      <c r="CJ133" s="2"/>
      <c r="CK133" s="252"/>
      <c r="CL133" s="252"/>
      <c r="CM133" s="252">
        <v>546.33000000000004</v>
      </c>
      <c r="CN133" s="253"/>
      <c r="CP133" s="5">
        <v>0.08</v>
      </c>
      <c r="CV133" s="266">
        <f t="shared" si="8"/>
        <v>181</v>
      </c>
      <c r="CW133" s="267">
        <f t="shared" si="9"/>
        <v>362</v>
      </c>
      <c r="CX133" s="268">
        <f t="shared" si="10"/>
        <v>904.99</v>
      </c>
      <c r="CY133" s="418">
        <v>184</v>
      </c>
      <c r="CZ133" s="252"/>
      <c r="DA133" s="252"/>
      <c r="DB133" s="252"/>
      <c r="DC133" s="252"/>
      <c r="DD133" s="252"/>
      <c r="DE133" s="252"/>
      <c r="DF133" s="252"/>
      <c r="DG133" s="252">
        <f t="shared" si="14"/>
        <v>0</v>
      </c>
      <c r="DH133" s="252"/>
      <c r="DI133" s="252">
        <v>489.06</v>
      </c>
      <c r="DJ133" s="252"/>
      <c r="DL133" s="252"/>
      <c r="DM133" s="252"/>
      <c r="DQ133" s="6">
        <v>7.2499999999999995E-2</v>
      </c>
      <c r="DR133" s="252">
        <v>39.42</v>
      </c>
      <c r="DS133" s="3">
        <v>546.33000000000004</v>
      </c>
      <c r="DU133" s="241">
        <f>+C133</f>
        <v>127</v>
      </c>
      <c r="DV133" s="2"/>
      <c r="DW133" s="252">
        <v>720</v>
      </c>
      <c r="DZ133" s="252">
        <v>405.18</v>
      </c>
      <c r="EA133" s="264">
        <v>3.9399999999999998E-2</v>
      </c>
      <c r="EB133" s="252">
        <v>0</v>
      </c>
      <c r="EC133" s="253">
        <v>0</v>
      </c>
    </row>
    <row r="134" spans="1:133">
      <c r="A134">
        <v>128</v>
      </c>
      <c r="B134" s="259">
        <v>8.2018000000000004</v>
      </c>
      <c r="C134">
        <v>128</v>
      </c>
      <c r="D134" s="168">
        <f t="shared" si="15"/>
        <v>9.8717966452466221E-4</v>
      </c>
      <c r="E134" s="246">
        <v>43313</v>
      </c>
      <c r="F134" s="186">
        <v>0.09</v>
      </c>
      <c r="G134" s="247">
        <v>216364.51</v>
      </c>
      <c r="H134" s="247">
        <v>541.75779999999997</v>
      </c>
      <c r="I134" s="248">
        <v>120</v>
      </c>
      <c r="J134" s="258">
        <f t="shared" si="11"/>
        <v>8.3402835696411159E-4</v>
      </c>
      <c r="K134" s="298"/>
      <c r="L134" s="252">
        <v>300</v>
      </c>
      <c r="M134" s="263"/>
      <c r="N134" s="263"/>
      <c r="O134" s="473">
        <v>328.76</v>
      </c>
      <c r="P134" s="474">
        <v>328.76</v>
      </c>
      <c r="Q134" s="474">
        <v>430.86</v>
      </c>
      <c r="R134" s="475">
        <v>0.09</v>
      </c>
      <c r="S134" s="533">
        <f t="shared" si="12"/>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3"/>
        <v>128</v>
      </c>
      <c r="AS134" s="480">
        <v>257.37</v>
      </c>
      <c r="AT134" s="480">
        <v>191.57</v>
      </c>
      <c r="AU134" s="600">
        <v>0.06</v>
      </c>
      <c r="AV134" s="480"/>
      <c r="AW134" s="480"/>
      <c r="AX134" s="480"/>
      <c r="AY134" s="480">
        <v>303.18</v>
      </c>
      <c r="AZ134" s="499" t="s">
        <v>5323</v>
      </c>
      <c r="BA134" s="502">
        <v>23.57</v>
      </c>
      <c r="BB134" s="502">
        <v>31.62</v>
      </c>
      <c r="BC134" s="502"/>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5340</v>
      </c>
      <c r="BQ134" s="252"/>
      <c r="BR134" s="252"/>
      <c r="BS134" s="511">
        <v>0.22</v>
      </c>
      <c r="BT134" s="252"/>
      <c r="BU134" s="252"/>
      <c r="BV134" s="524">
        <f>+C134</f>
        <v>128</v>
      </c>
      <c r="BW134" s="489">
        <v>158.63</v>
      </c>
      <c r="BX134" s="304">
        <v>0.03</v>
      </c>
      <c r="BY134" s="254">
        <v>242.6</v>
      </c>
      <c r="BZ134" s="304">
        <v>2.4400000000000002E-2</v>
      </c>
      <c r="CA134" s="494">
        <v>19.170000000000002</v>
      </c>
      <c r="CB134" s="497">
        <v>0.3</v>
      </c>
      <c r="CC134" s="497"/>
      <c r="CD134" s="494">
        <v>424</v>
      </c>
      <c r="CE134" s="241">
        <f>+C134</f>
        <v>128</v>
      </c>
      <c r="CF134" s="2"/>
      <c r="CG134" s="2">
        <v>490.8</v>
      </c>
      <c r="CH134" s="2"/>
      <c r="CI134" s="2"/>
      <c r="CJ134" s="2"/>
      <c r="CK134" s="252"/>
      <c r="CL134" s="252"/>
      <c r="CM134" s="252">
        <v>546.33000000000004</v>
      </c>
      <c r="CN134" s="253"/>
      <c r="CP134" s="253">
        <v>0.08</v>
      </c>
      <c r="CV134" s="266">
        <f t="shared" ref="CV134:CV197" si="16">+$CV$3</f>
        <v>181</v>
      </c>
      <c r="CW134" s="267">
        <f t="shared" ref="CW134:CW197" si="17">+$CW$3</f>
        <v>362</v>
      </c>
      <c r="CX134" s="268">
        <f t="shared" ref="CX134:CX197" si="18">+$CX$3</f>
        <v>904.99</v>
      </c>
      <c r="CY134" s="418">
        <v>184</v>
      </c>
      <c r="CZ134" s="252"/>
      <c r="DA134" s="252"/>
      <c r="DB134" s="252"/>
      <c r="DC134" s="252"/>
      <c r="DD134" s="252"/>
      <c r="DE134" s="252"/>
      <c r="DF134" s="252"/>
      <c r="DG134" s="252">
        <f t="shared" si="14"/>
        <v>0</v>
      </c>
      <c r="DH134" s="252"/>
      <c r="DI134" s="252">
        <v>489.06</v>
      </c>
      <c r="DJ134" s="252"/>
      <c r="DL134" s="252"/>
      <c r="DM134" s="252"/>
      <c r="DQ134" s="6">
        <v>7.2499999999999995E-2</v>
      </c>
      <c r="DR134" s="252">
        <v>39.42</v>
      </c>
      <c r="DS134" s="3">
        <v>546.33000000000004</v>
      </c>
      <c r="DU134" s="241">
        <f>+C134</f>
        <v>128</v>
      </c>
      <c r="DV134" s="2"/>
      <c r="DW134" s="252">
        <v>720</v>
      </c>
      <c r="DZ134" s="252">
        <v>405.18</v>
      </c>
      <c r="EA134" s="264">
        <v>3.9399999999999998E-2</v>
      </c>
      <c r="EB134" s="252">
        <v>0</v>
      </c>
      <c r="EC134" s="253">
        <v>0</v>
      </c>
    </row>
    <row r="135" spans="1:133">
      <c r="A135">
        <v>129</v>
      </c>
      <c r="B135" s="259">
        <v>9.2018000000000004</v>
      </c>
      <c r="C135">
        <v>129</v>
      </c>
      <c r="D135" s="168">
        <f t="shared" si="15"/>
        <v>9.8620610191568758E-4</v>
      </c>
      <c r="E135" s="246">
        <v>43344</v>
      </c>
      <c r="F135" s="186">
        <v>0.09</v>
      </c>
      <c r="G135" s="247">
        <v>216577.89</v>
      </c>
      <c r="H135" s="247">
        <v>542.2921</v>
      </c>
      <c r="I135" s="248">
        <v>120.1</v>
      </c>
      <c r="J135" s="258">
        <f t="shared" ref="J135:J198" si="19">+I135/I134-1</f>
        <v>8.3333333333324155E-4</v>
      </c>
      <c r="K135" s="298"/>
      <c r="L135" s="252">
        <v>300</v>
      </c>
      <c r="M135" s="263"/>
      <c r="N135" s="263"/>
      <c r="O135" s="473">
        <v>328.76</v>
      </c>
      <c r="P135" s="474">
        <v>328.76</v>
      </c>
      <c r="Q135" s="474">
        <v>430.86</v>
      </c>
      <c r="R135" s="475">
        <v>0.09</v>
      </c>
      <c r="S135" s="533">
        <f t="shared" si="12"/>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3"/>
        <v>129</v>
      </c>
      <c r="AS135" s="480">
        <v>257.37</v>
      </c>
      <c r="AT135" s="480">
        <v>191.57</v>
      </c>
      <c r="AU135" s="600">
        <v>0.06</v>
      </c>
      <c r="AV135" s="480"/>
      <c r="AW135" s="480"/>
      <c r="AX135" s="480"/>
      <c r="AY135" s="480">
        <v>303.18</v>
      </c>
      <c r="AZ135" s="499" t="s">
        <v>5323</v>
      </c>
      <c r="BA135" s="502">
        <v>23.57</v>
      </c>
      <c r="BB135" s="502">
        <v>31.62</v>
      </c>
      <c r="BC135" s="501"/>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5340</v>
      </c>
      <c r="BQ135" s="252"/>
      <c r="BR135" s="252"/>
      <c r="BS135" s="511">
        <v>0.22</v>
      </c>
      <c r="BT135" s="252"/>
      <c r="BU135" s="252"/>
      <c r="BV135" s="524">
        <f>+C135</f>
        <v>129</v>
      </c>
      <c r="BW135" s="489">
        <v>158.63</v>
      </c>
      <c r="BX135" s="304">
        <v>0.03</v>
      </c>
      <c r="BY135" s="254">
        <v>242.6</v>
      </c>
      <c r="BZ135" s="304">
        <v>2.4400000000000002E-2</v>
      </c>
      <c r="CA135" s="494">
        <v>19.170000000000002</v>
      </c>
      <c r="CB135" s="497">
        <v>0.3</v>
      </c>
      <c r="CC135" s="497"/>
      <c r="CD135" s="494">
        <v>424</v>
      </c>
      <c r="CE135" s="241">
        <f>+C135</f>
        <v>129</v>
      </c>
      <c r="CF135" s="2"/>
      <c r="CG135" s="2">
        <v>490.8</v>
      </c>
      <c r="CH135" s="2"/>
      <c r="CI135" s="2"/>
      <c r="CJ135" s="2"/>
      <c r="CK135" s="252"/>
      <c r="CL135" s="252"/>
      <c r="CM135" s="252">
        <v>546.33000000000004</v>
      </c>
      <c r="CN135" s="253"/>
      <c r="CP135" s="5">
        <v>0.08</v>
      </c>
      <c r="CV135" s="266">
        <f t="shared" si="16"/>
        <v>181</v>
      </c>
      <c r="CW135" s="267">
        <f t="shared" si="17"/>
        <v>362</v>
      </c>
      <c r="CX135" s="268">
        <f t="shared" si="18"/>
        <v>904.99</v>
      </c>
      <c r="CY135" s="418">
        <v>184</v>
      </c>
      <c r="CZ135" s="252"/>
      <c r="DA135" s="252"/>
      <c r="DB135" s="252"/>
      <c r="DC135" s="252"/>
      <c r="DD135" s="252"/>
      <c r="DE135" s="252"/>
      <c r="DF135" s="252"/>
      <c r="DG135" s="252">
        <f t="shared" si="14"/>
        <v>0</v>
      </c>
      <c r="DH135" s="252"/>
      <c r="DI135" s="252">
        <v>489.06</v>
      </c>
      <c r="DJ135" s="252"/>
      <c r="DL135" s="252"/>
      <c r="DM135" s="252"/>
      <c r="DQ135" s="6">
        <v>7.2499999999999995E-2</v>
      </c>
      <c r="DR135" s="252">
        <v>39.42</v>
      </c>
      <c r="DS135" s="3">
        <v>546.33000000000004</v>
      </c>
      <c r="DU135" s="241">
        <f>+C135</f>
        <v>129</v>
      </c>
      <c r="DV135" s="2"/>
      <c r="DW135" s="252">
        <v>720</v>
      </c>
      <c r="DZ135" s="252">
        <v>405.18</v>
      </c>
      <c r="EA135" s="264">
        <v>3.9399999999999998E-2</v>
      </c>
      <c r="EB135" s="252">
        <v>0</v>
      </c>
      <c r="EC135" s="253">
        <v>0</v>
      </c>
    </row>
    <row r="136" spans="1:133">
      <c r="A136">
        <v>130</v>
      </c>
      <c r="B136" s="259">
        <v>10.2018</v>
      </c>
      <c r="C136">
        <v>130</v>
      </c>
      <c r="D136" s="168">
        <f t="shared" si="15"/>
        <v>2.9556572002800152E-3</v>
      </c>
      <c r="E136" s="246">
        <v>43374</v>
      </c>
      <c r="F136" s="186">
        <v>0.28999999999999998</v>
      </c>
      <c r="G136" s="247">
        <v>217218.02</v>
      </c>
      <c r="H136" s="247">
        <v>543.89490000000001</v>
      </c>
      <c r="I136" s="248">
        <v>120.5</v>
      </c>
      <c r="J136" s="258">
        <f t="shared" si="19"/>
        <v>3.3305578684430515E-3</v>
      </c>
      <c r="K136" s="298"/>
      <c r="L136" s="252">
        <v>300</v>
      </c>
      <c r="M136" s="263"/>
      <c r="N136" s="263"/>
      <c r="O136" s="473">
        <v>328.76</v>
      </c>
      <c r="P136" s="474">
        <v>328.76</v>
      </c>
      <c r="Q136" s="474">
        <v>430.86</v>
      </c>
      <c r="R136" s="475">
        <v>0.09</v>
      </c>
      <c r="S136" s="533">
        <f t="shared" ref="S136:S199" si="20">+C136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21">+C136</f>
        <v>130</v>
      </c>
      <c r="AS136" s="480">
        <v>257.37</v>
      </c>
      <c r="AT136" s="480">
        <v>191.57</v>
      </c>
      <c r="AU136" s="600">
        <v>0.06</v>
      </c>
      <c r="AV136" s="480"/>
      <c r="AW136" s="480"/>
      <c r="AX136" s="480"/>
      <c r="AY136" s="480">
        <v>303.18</v>
      </c>
      <c r="AZ136" s="499" t="s">
        <v>5323</v>
      </c>
      <c r="BA136" s="502">
        <v>23.57</v>
      </c>
      <c r="BB136" s="502">
        <v>31.62</v>
      </c>
      <c r="BC136" s="502"/>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5340</v>
      </c>
      <c r="BQ136" s="252"/>
      <c r="BR136" s="252"/>
      <c r="BS136" s="511">
        <v>0.22</v>
      </c>
      <c r="BT136" s="252"/>
      <c r="BU136" s="252"/>
      <c r="BV136" s="524">
        <f>+C136</f>
        <v>130</v>
      </c>
      <c r="BW136" s="489">
        <v>158.63</v>
      </c>
      <c r="BX136" s="304">
        <v>0.03</v>
      </c>
      <c r="BY136" s="254">
        <v>242.6</v>
      </c>
      <c r="BZ136" s="304">
        <v>2.4400000000000002E-2</v>
      </c>
      <c r="CA136" s="494">
        <v>19.170000000000002</v>
      </c>
      <c r="CB136" s="497">
        <v>0.3</v>
      </c>
      <c r="CC136" s="497"/>
      <c r="CD136" s="494">
        <v>424</v>
      </c>
      <c r="CE136" s="241">
        <f>+C136</f>
        <v>130</v>
      </c>
      <c r="CF136" s="2"/>
      <c r="CG136" s="2">
        <v>490.8</v>
      </c>
      <c r="CH136" s="2"/>
      <c r="CI136" s="2"/>
      <c r="CJ136" s="2"/>
      <c r="CK136" s="252"/>
      <c r="CL136" s="252"/>
      <c r="CM136" s="252">
        <v>546.33000000000004</v>
      </c>
      <c r="CN136" s="253"/>
      <c r="CP136" s="253">
        <v>0.08</v>
      </c>
      <c r="CV136" s="266">
        <f t="shared" si="16"/>
        <v>181</v>
      </c>
      <c r="CW136" s="267">
        <f t="shared" si="17"/>
        <v>362</v>
      </c>
      <c r="CX136" s="268">
        <f t="shared" si="18"/>
        <v>904.99</v>
      </c>
      <c r="CY136" s="418">
        <v>184</v>
      </c>
      <c r="CZ136" s="252"/>
      <c r="DA136" s="252"/>
      <c r="DB136" s="252"/>
      <c r="DC136" s="252"/>
      <c r="DD136" s="252"/>
      <c r="DE136" s="252"/>
      <c r="DF136" s="252"/>
      <c r="DG136" s="252">
        <f t="shared" ref="DG136:DG199" si="22">+DG135</f>
        <v>0</v>
      </c>
      <c r="DH136" s="252"/>
      <c r="DI136" s="252">
        <v>489.06</v>
      </c>
      <c r="DJ136" s="252"/>
      <c r="DL136" s="252"/>
      <c r="DM136" s="252"/>
      <c r="DQ136" s="6">
        <v>7.2499999999999995E-2</v>
      </c>
      <c r="DR136" s="252">
        <v>39.42</v>
      </c>
      <c r="DS136" s="3">
        <v>546.33000000000004</v>
      </c>
      <c r="DU136" s="241">
        <f>+C136</f>
        <v>130</v>
      </c>
      <c r="DV136" s="2"/>
      <c r="DW136" s="252">
        <v>720</v>
      </c>
      <c r="DZ136" s="252">
        <v>405.18</v>
      </c>
      <c r="EA136" s="264">
        <v>3.9399999999999998E-2</v>
      </c>
      <c r="EB136" s="252">
        <v>0</v>
      </c>
      <c r="EC136" s="253">
        <v>0</v>
      </c>
    </row>
    <row r="137" spans="1:133">
      <c r="A137">
        <v>131</v>
      </c>
      <c r="B137" s="259">
        <v>11.2018</v>
      </c>
      <c r="C137">
        <v>131</v>
      </c>
      <c r="D137" s="168">
        <f t="shared" si="15"/>
        <v>-2.9469470350571569E-3</v>
      </c>
      <c r="E137" s="246">
        <v>43405</v>
      </c>
      <c r="F137" s="186">
        <v>-0.3</v>
      </c>
      <c r="G137" s="247">
        <v>216577.89</v>
      </c>
      <c r="H137" s="247">
        <v>542.2921</v>
      </c>
      <c r="I137" s="248">
        <v>120.1</v>
      </c>
      <c r="J137" s="258">
        <f t="shared" si="19"/>
        <v>-3.3195020746888959E-3</v>
      </c>
      <c r="K137" s="298"/>
      <c r="L137" s="252">
        <v>300</v>
      </c>
      <c r="M137" s="263"/>
      <c r="N137" s="263"/>
      <c r="O137" s="473">
        <v>328.76</v>
      </c>
      <c r="P137" s="474">
        <v>328.76</v>
      </c>
      <c r="Q137" s="474">
        <v>430.86</v>
      </c>
      <c r="R137" s="475">
        <v>0.09</v>
      </c>
      <c r="S137" s="533">
        <f t="shared" si="20"/>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21"/>
        <v>131</v>
      </c>
      <c r="AS137" s="480">
        <v>257.37</v>
      </c>
      <c r="AT137" s="480">
        <v>191.57</v>
      </c>
      <c r="AU137" s="600">
        <v>0.06</v>
      </c>
      <c r="AV137" s="480"/>
      <c r="AW137" s="480"/>
      <c r="AX137" s="480"/>
      <c r="AY137" s="480">
        <v>303.18</v>
      </c>
      <c r="AZ137" s="499" t="s">
        <v>5323</v>
      </c>
      <c r="BA137" s="502">
        <v>23.57</v>
      </c>
      <c r="BB137" s="502">
        <v>31.62</v>
      </c>
      <c r="BC137" s="501"/>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5340</v>
      </c>
      <c r="BQ137" s="252"/>
      <c r="BR137" s="252"/>
      <c r="BS137" s="511">
        <v>0.22</v>
      </c>
      <c r="BT137" s="252"/>
      <c r="BU137" s="252"/>
      <c r="BV137" s="524">
        <f>+C137</f>
        <v>131</v>
      </c>
      <c r="BW137" s="489">
        <v>158.63</v>
      </c>
      <c r="BX137" s="304">
        <v>0.03</v>
      </c>
      <c r="BY137" s="254">
        <v>242.6</v>
      </c>
      <c r="BZ137" s="304">
        <v>2.4400000000000002E-2</v>
      </c>
      <c r="CA137" s="494">
        <v>19.170000000000002</v>
      </c>
      <c r="CB137" s="497">
        <v>0.3</v>
      </c>
      <c r="CC137" s="497"/>
      <c r="CD137" s="494">
        <v>424</v>
      </c>
      <c r="CE137" s="241">
        <f>+C137</f>
        <v>131</v>
      </c>
      <c r="CF137" s="2"/>
      <c r="CG137" s="2">
        <v>490.8</v>
      </c>
      <c r="CH137" s="2"/>
      <c r="CI137" s="2"/>
      <c r="CJ137" s="2"/>
      <c r="CK137" s="252"/>
      <c r="CL137" s="252"/>
      <c r="CM137" s="252">
        <v>546.33000000000004</v>
      </c>
      <c r="CN137" s="253"/>
      <c r="CP137" s="5">
        <v>0.08</v>
      </c>
      <c r="CV137" s="266">
        <f t="shared" si="16"/>
        <v>181</v>
      </c>
      <c r="CW137" s="267">
        <f t="shared" si="17"/>
        <v>362</v>
      </c>
      <c r="CX137" s="268">
        <f t="shared" si="18"/>
        <v>904.99</v>
      </c>
      <c r="CY137" s="418">
        <v>184</v>
      </c>
      <c r="CZ137" s="252"/>
      <c r="DA137" s="252"/>
      <c r="DB137" s="252"/>
      <c r="DC137" s="252"/>
      <c r="DD137" s="252"/>
      <c r="DE137" s="252"/>
      <c r="DF137" s="252"/>
      <c r="DG137" s="252">
        <f t="shared" si="22"/>
        <v>0</v>
      </c>
      <c r="DH137" s="252"/>
      <c r="DI137" s="252">
        <v>489.06</v>
      </c>
      <c r="DJ137" s="252"/>
      <c r="DL137" s="252"/>
      <c r="DM137" s="252"/>
      <c r="DQ137" s="6">
        <v>7.2499999999999995E-2</v>
      </c>
      <c r="DR137" s="252">
        <v>39.42</v>
      </c>
      <c r="DS137" s="3">
        <v>546.33000000000004</v>
      </c>
      <c r="DU137" s="241">
        <f>+C137</f>
        <v>131</v>
      </c>
      <c r="DV137" s="2"/>
      <c r="DW137" s="252">
        <v>720</v>
      </c>
      <c r="DZ137" s="252">
        <v>405.18</v>
      </c>
      <c r="EA137" s="264">
        <v>3.9399999999999998E-2</v>
      </c>
      <c r="EB137" s="252">
        <v>0</v>
      </c>
      <c r="EC137" s="253">
        <v>0</v>
      </c>
    </row>
    <row r="138" spans="1:133">
      <c r="A138">
        <v>132</v>
      </c>
      <c r="B138" s="259">
        <v>12.2018</v>
      </c>
      <c r="C138">
        <v>132</v>
      </c>
      <c r="D138" s="168">
        <f t="shared" si="15"/>
        <v>-2.9556572002802373E-3</v>
      </c>
      <c r="E138" s="246">
        <v>43435</v>
      </c>
      <c r="F138" s="186">
        <v>-0.3</v>
      </c>
      <c r="G138" s="247">
        <v>215937.76</v>
      </c>
      <c r="H138" s="247">
        <v>540.68920000000003</v>
      </c>
      <c r="I138" s="248">
        <v>119.8</v>
      </c>
      <c r="J138" s="258">
        <f t="shared" si="19"/>
        <v>-2.4979184013321776E-3</v>
      </c>
      <c r="K138" s="298"/>
      <c r="L138" s="252">
        <v>300</v>
      </c>
      <c r="M138" s="263"/>
      <c r="N138" s="263"/>
      <c r="O138" s="473">
        <v>328.76</v>
      </c>
      <c r="P138" s="474">
        <v>328.76</v>
      </c>
      <c r="Q138" s="474">
        <v>430.86</v>
      </c>
      <c r="R138" s="475">
        <v>0.09</v>
      </c>
      <c r="S138" s="533">
        <f t="shared" si="20"/>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21"/>
        <v>132</v>
      </c>
      <c r="AS138" s="480">
        <v>257.37</v>
      </c>
      <c r="AT138" s="480">
        <v>191.57</v>
      </c>
      <c r="AU138" s="600">
        <v>0.06</v>
      </c>
      <c r="AV138" s="480"/>
      <c r="AW138" s="480"/>
      <c r="AX138" s="480"/>
      <c r="AY138" s="480">
        <v>303.18</v>
      </c>
      <c r="AZ138" s="499" t="s">
        <v>5323</v>
      </c>
      <c r="BA138" s="502">
        <v>23.57</v>
      </c>
      <c r="BB138" s="502">
        <v>31.62</v>
      </c>
      <c r="BC138" s="502"/>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5340</v>
      </c>
      <c r="BQ138" s="252"/>
      <c r="BR138" s="252"/>
      <c r="BS138" s="511">
        <v>0.22</v>
      </c>
      <c r="BT138" s="252"/>
      <c r="BU138" s="252"/>
      <c r="BV138" s="524">
        <f>+C138</f>
        <v>132</v>
      </c>
      <c r="BW138" s="489">
        <v>158.63</v>
      </c>
      <c r="BX138" s="304">
        <v>0.03</v>
      </c>
      <c r="BY138" s="254">
        <v>242.6</v>
      </c>
      <c r="BZ138" s="304">
        <v>2.4400000000000002E-2</v>
      </c>
      <c r="CA138" s="494">
        <v>19.170000000000002</v>
      </c>
      <c r="CB138" s="497">
        <v>0.3</v>
      </c>
      <c r="CC138" s="497"/>
      <c r="CD138" s="494">
        <v>424</v>
      </c>
      <c r="CE138" s="241">
        <f>+C138</f>
        <v>132</v>
      </c>
      <c r="CF138" s="2"/>
      <c r="CG138" s="2">
        <v>490.8</v>
      </c>
      <c r="CH138" s="2"/>
      <c r="CI138" s="2"/>
      <c r="CJ138" s="2"/>
      <c r="CK138" s="252"/>
      <c r="CL138" s="252"/>
      <c r="CM138" s="252">
        <v>546.33000000000004</v>
      </c>
      <c r="CN138" s="253"/>
      <c r="CP138" s="253">
        <v>0.08</v>
      </c>
      <c r="CV138" s="266">
        <f t="shared" si="16"/>
        <v>181</v>
      </c>
      <c r="CW138" s="267">
        <f t="shared" si="17"/>
        <v>362</v>
      </c>
      <c r="CX138" s="268">
        <f t="shared" si="18"/>
        <v>904.99</v>
      </c>
      <c r="CY138" s="418">
        <v>184</v>
      </c>
      <c r="CZ138" s="252"/>
      <c r="DA138" s="252"/>
      <c r="DB138" s="252"/>
      <c r="DC138" s="252"/>
      <c r="DD138" s="252"/>
      <c r="DE138" s="252"/>
      <c r="DF138" s="252"/>
      <c r="DG138" s="252">
        <f t="shared" si="22"/>
        <v>0</v>
      </c>
      <c r="DH138" s="252"/>
      <c r="DI138" s="252">
        <v>489.06</v>
      </c>
      <c r="DJ138" s="252"/>
      <c r="DL138" s="252"/>
      <c r="DM138" s="252"/>
      <c r="DQ138" s="6">
        <v>7.2499999999999995E-2</v>
      </c>
      <c r="DR138" s="252">
        <v>39.42</v>
      </c>
      <c r="DS138" s="3">
        <v>546.33000000000004</v>
      </c>
      <c r="DU138" s="241">
        <f>+C138</f>
        <v>132</v>
      </c>
      <c r="DV138" s="2"/>
      <c r="DW138" s="252">
        <v>720</v>
      </c>
      <c r="DZ138" s="252">
        <v>405.18</v>
      </c>
      <c r="EA138" s="264">
        <v>3.9399999999999998E-2</v>
      </c>
      <c r="EB138" s="252">
        <v>0</v>
      </c>
      <c r="EC138" s="253">
        <v>0</v>
      </c>
    </row>
    <row r="139" spans="1:133">
      <c r="A139">
        <v>133</v>
      </c>
      <c r="B139" s="259">
        <v>1.2019</v>
      </c>
      <c r="C139">
        <v>133</v>
      </c>
      <c r="D139" s="168">
        <f t="shared" si="15"/>
        <v>-9.7829115204306483E-4</v>
      </c>
      <c r="E139" s="246">
        <v>43466</v>
      </c>
      <c r="F139" s="186">
        <v>-0.1</v>
      </c>
      <c r="G139" s="247">
        <v>215726.51</v>
      </c>
      <c r="H139" s="247">
        <v>540.16030000000001</v>
      </c>
      <c r="I139" s="248">
        <v>119.6</v>
      </c>
      <c r="J139" s="258">
        <f t="shared" si="19"/>
        <v>-1.6694490818029983E-3</v>
      </c>
      <c r="K139" s="298"/>
      <c r="L139" s="252">
        <v>300</v>
      </c>
      <c r="M139" s="263"/>
      <c r="N139" s="263"/>
      <c r="O139" s="473">
        <v>328.76</v>
      </c>
      <c r="P139" s="474">
        <v>328.76</v>
      </c>
      <c r="Q139" s="474">
        <v>430.86</v>
      </c>
      <c r="R139" s="475">
        <v>0.09</v>
      </c>
      <c r="S139" s="533">
        <f t="shared" si="20"/>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21"/>
        <v>133</v>
      </c>
      <c r="AS139" s="480">
        <v>257.37</v>
      </c>
      <c r="AT139" s="480">
        <v>191.57</v>
      </c>
      <c r="AU139" s="600">
        <v>0.06</v>
      </c>
      <c r="AV139" s="480"/>
      <c r="AW139" s="480"/>
      <c r="AX139" s="480"/>
      <c r="AY139" s="480">
        <v>303.18</v>
      </c>
      <c r="AZ139" s="499" t="s">
        <v>5323</v>
      </c>
      <c r="BA139" s="502">
        <v>23.57</v>
      </c>
      <c r="BB139" s="502">
        <v>31.62</v>
      </c>
      <c r="BC139" s="501"/>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5340</v>
      </c>
      <c r="BQ139" s="252"/>
      <c r="BR139" s="252"/>
      <c r="BS139" s="511">
        <v>0.22</v>
      </c>
      <c r="BT139" s="252"/>
      <c r="BU139" s="252"/>
      <c r="BV139" s="524">
        <f>+C139</f>
        <v>133</v>
      </c>
      <c r="BW139" s="489">
        <v>158.63</v>
      </c>
      <c r="BX139" s="304">
        <v>4.4999999999999998E-2</v>
      </c>
      <c r="BY139" s="254">
        <v>364</v>
      </c>
      <c r="BZ139" s="304">
        <v>3.9399999999999998E-2</v>
      </c>
      <c r="CA139" s="494">
        <v>19.170000000000002</v>
      </c>
      <c r="CB139" s="497">
        <v>0.3</v>
      </c>
      <c r="CC139" s="497"/>
      <c r="CD139" s="494">
        <v>424</v>
      </c>
      <c r="CE139" s="241">
        <f>+C139</f>
        <v>133</v>
      </c>
      <c r="CF139" s="2"/>
      <c r="CG139" s="2">
        <v>490.8</v>
      </c>
      <c r="CH139" s="2"/>
      <c r="CI139" s="2"/>
      <c r="CJ139" s="2"/>
      <c r="CK139" s="252"/>
      <c r="CL139" s="252"/>
      <c r="CM139" s="252">
        <v>546.33000000000004</v>
      </c>
      <c r="CN139" s="253"/>
      <c r="CP139" s="5">
        <v>0.08</v>
      </c>
      <c r="CV139" s="266">
        <f t="shared" si="16"/>
        <v>181</v>
      </c>
      <c r="CW139" s="267">
        <f t="shared" si="17"/>
        <v>362</v>
      </c>
      <c r="CX139" s="268">
        <f t="shared" si="18"/>
        <v>904.99</v>
      </c>
      <c r="CY139" s="418">
        <v>184</v>
      </c>
      <c r="CZ139" s="252"/>
      <c r="DA139" s="252"/>
      <c r="DB139" s="252"/>
      <c r="DC139" s="252"/>
      <c r="DD139" s="252"/>
      <c r="DE139" s="252"/>
      <c r="DF139" s="252"/>
      <c r="DG139" s="252">
        <f t="shared" si="22"/>
        <v>0</v>
      </c>
      <c r="DH139" s="252"/>
      <c r="DI139" s="252">
        <v>489.06</v>
      </c>
      <c r="DJ139" s="252"/>
      <c r="DL139" s="252"/>
      <c r="DM139" s="252"/>
      <c r="DQ139" s="6">
        <v>7.2499999999999995E-2</v>
      </c>
      <c r="DR139" s="252">
        <v>39.42</v>
      </c>
      <c r="DS139" s="3">
        <v>546.33000000000004</v>
      </c>
      <c r="DU139" s="241">
        <f>+C139</f>
        <v>133</v>
      </c>
      <c r="DV139" s="2"/>
      <c r="DW139" s="252">
        <v>720</v>
      </c>
      <c r="DZ139" s="252">
        <v>405.18</v>
      </c>
      <c r="EA139" s="264">
        <v>3.9399999999999998E-2</v>
      </c>
      <c r="EB139" s="252">
        <v>0</v>
      </c>
      <c r="EC139" s="253">
        <v>0</v>
      </c>
    </row>
    <row r="140" spans="1:133">
      <c r="A140">
        <v>134</v>
      </c>
      <c r="B140" s="259">
        <v>2.2019000000000002</v>
      </c>
      <c r="C140">
        <v>134</v>
      </c>
      <c r="D140" s="168">
        <f t="shared" si="15"/>
        <v>9.9899636813294279E-4</v>
      </c>
      <c r="E140" s="246">
        <v>43497</v>
      </c>
      <c r="F140" s="186">
        <v>0.09</v>
      </c>
      <c r="G140" s="247">
        <v>215942.02</v>
      </c>
      <c r="H140" s="247">
        <v>540.69989999999996</v>
      </c>
      <c r="I140" s="248">
        <v>119.8</v>
      </c>
      <c r="J140" s="258">
        <f t="shared" si="19"/>
        <v>1.6722408026756952E-3</v>
      </c>
      <c r="K140" s="298"/>
      <c r="L140" s="252">
        <v>300</v>
      </c>
      <c r="M140" s="263"/>
      <c r="N140" s="263"/>
      <c r="O140" s="473">
        <v>328.76</v>
      </c>
      <c r="P140" s="474">
        <v>328.76</v>
      </c>
      <c r="Q140" s="474">
        <v>430.86</v>
      </c>
      <c r="R140" s="475">
        <v>0.09</v>
      </c>
      <c r="S140" s="533">
        <f t="shared" si="20"/>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21"/>
        <v>134</v>
      </c>
      <c r="AS140" s="480">
        <v>257.37</v>
      </c>
      <c r="AT140" s="480">
        <v>191.57</v>
      </c>
      <c r="AU140" s="600">
        <v>0.06</v>
      </c>
      <c r="AV140" s="480"/>
      <c r="AW140" s="480"/>
      <c r="AX140" s="480"/>
      <c r="AY140" s="480">
        <v>303.18</v>
      </c>
      <c r="AZ140" s="499" t="s">
        <v>5323</v>
      </c>
      <c r="BA140" s="502">
        <v>23.57</v>
      </c>
      <c r="BB140" s="502">
        <v>31.62</v>
      </c>
      <c r="BC140" s="502"/>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5340</v>
      </c>
      <c r="BQ140" s="252"/>
      <c r="BR140" s="252"/>
      <c r="BS140" s="511">
        <v>0.22</v>
      </c>
      <c r="BT140" s="252"/>
      <c r="BU140" s="252"/>
      <c r="BV140" s="524">
        <f>+C140</f>
        <v>134</v>
      </c>
      <c r="BW140" s="489">
        <v>158.63</v>
      </c>
      <c r="BX140" s="304">
        <v>4.4999999999999998E-2</v>
      </c>
      <c r="BY140" s="254">
        <v>364</v>
      </c>
      <c r="BZ140" s="304">
        <v>3.9399999999999998E-2</v>
      </c>
      <c r="CA140" s="494">
        <v>19.170000000000002</v>
      </c>
      <c r="CB140" s="497">
        <v>0.3</v>
      </c>
      <c r="CC140" s="497"/>
      <c r="CD140" s="494">
        <v>424</v>
      </c>
      <c r="CE140" s="241">
        <f>+C140</f>
        <v>134</v>
      </c>
      <c r="CF140" s="2"/>
      <c r="CG140" s="2">
        <v>490.8</v>
      </c>
      <c r="CH140" s="2"/>
      <c r="CI140" s="2"/>
      <c r="CJ140" s="2"/>
      <c r="CK140" s="252"/>
      <c r="CL140" s="252"/>
      <c r="CM140" s="252">
        <v>546.33000000000004</v>
      </c>
      <c r="CN140" s="253"/>
      <c r="CP140" s="253">
        <v>0.08</v>
      </c>
      <c r="CV140" s="266">
        <f t="shared" si="16"/>
        <v>181</v>
      </c>
      <c r="CW140" s="267">
        <f t="shared" si="17"/>
        <v>362</v>
      </c>
      <c r="CX140" s="268">
        <f t="shared" si="18"/>
        <v>904.99</v>
      </c>
      <c r="CY140" s="418">
        <v>184</v>
      </c>
      <c r="CZ140" s="252"/>
      <c r="DA140" s="252"/>
      <c r="DB140" s="252"/>
      <c r="DC140" s="252"/>
      <c r="DD140" s="252"/>
      <c r="DE140" s="252"/>
      <c r="DF140" s="252"/>
      <c r="DG140" s="252">
        <f t="shared" si="22"/>
        <v>0</v>
      </c>
      <c r="DH140" s="252"/>
      <c r="DI140" s="252">
        <v>489.06</v>
      </c>
      <c r="DJ140" s="252"/>
      <c r="DL140" s="252"/>
      <c r="DM140" s="252"/>
      <c r="DQ140" s="6">
        <v>7.2499999999999995E-2</v>
      </c>
      <c r="DR140" s="252">
        <v>39.42</v>
      </c>
      <c r="DS140" s="3">
        <v>546.33000000000004</v>
      </c>
      <c r="DU140" s="241">
        <f>+C140</f>
        <v>134</v>
      </c>
      <c r="DV140" s="2"/>
      <c r="DW140" s="252">
        <v>720</v>
      </c>
      <c r="DZ140" s="252">
        <v>405.18</v>
      </c>
      <c r="EA140" s="264">
        <v>3.9399999999999998E-2</v>
      </c>
      <c r="EB140" s="252">
        <v>0</v>
      </c>
      <c r="EC140" s="253">
        <v>0</v>
      </c>
    </row>
    <row r="141" spans="1:133">
      <c r="A141">
        <v>135</v>
      </c>
      <c r="B141" s="259">
        <v>3.2019000000000002</v>
      </c>
      <c r="C141">
        <v>135</v>
      </c>
      <c r="D141" s="168">
        <f t="shared" si="15"/>
        <v>4.9900431606595408E-3</v>
      </c>
      <c r="E141" s="246">
        <v>43525</v>
      </c>
      <c r="F141" s="186">
        <v>0.49</v>
      </c>
      <c r="G141" s="247">
        <v>217019.58</v>
      </c>
      <c r="H141" s="247">
        <v>543.39800000000002</v>
      </c>
      <c r="I141" s="248">
        <v>120.4</v>
      </c>
      <c r="J141" s="258">
        <f t="shared" si="19"/>
        <v>5.008347245408995E-3</v>
      </c>
      <c r="K141" s="298"/>
      <c r="L141" s="252">
        <v>300</v>
      </c>
      <c r="M141" s="263"/>
      <c r="N141" s="263"/>
      <c r="O141" s="473">
        <v>328.76</v>
      </c>
      <c r="P141" s="474">
        <v>328.76</v>
      </c>
      <c r="Q141" s="474">
        <v>430.86</v>
      </c>
      <c r="R141" s="475">
        <v>0.09</v>
      </c>
      <c r="S141" s="533">
        <f t="shared" si="20"/>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21"/>
        <v>135</v>
      </c>
      <c r="AS141" s="480">
        <v>257.37</v>
      </c>
      <c r="AT141" s="480">
        <v>191.57</v>
      </c>
      <c r="AU141" s="600">
        <v>0.06</v>
      </c>
      <c r="AV141" s="480"/>
      <c r="AW141" s="480"/>
      <c r="AX141" s="480"/>
      <c r="AY141" s="480">
        <v>303.18</v>
      </c>
      <c r="AZ141" s="499" t="s">
        <v>5323</v>
      </c>
      <c r="BA141" s="502">
        <v>23.57</v>
      </c>
      <c r="BB141" s="502">
        <v>31.62</v>
      </c>
      <c r="BC141" s="501"/>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5340</v>
      </c>
      <c r="BQ141" s="252"/>
      <c r="BR141" s="252"/>
      <c r="BS141" s="511">
        <v>0.22</v>
      </c>
      <c r="BT141" s="252"/>
      <c r="BU141" s="252"/>
      <c r="BV141" s="524">
        <f>+C141</f>
        <v>135</v>
      </c>
      <c r="BW141" s="489">
        <v>158.63</v>
      </c>
      <c r="BX141" s="304">
        <v>4.4999999999999998E-2</v>
      </c>
      <c r="BY141" s="254">
        <v>364</v>
      </c>
      <c r="BZ141" s="304">
        <v>3.9399999999999998E-2</v>
      </c>
      <c r="CA141" s="494">
        <v>19.170000000000002</v>
      </c>
      <c r="CB141" s="497">
        <v>0.3</v>
      </c>
      <c r="CC141" s="497"/>
      <c r="CD141" s="494">
        <v>424</v>
      </c>
      <c r="CE141" s="241">
        <f>+C141</f>
        <v>135</v>
      </c>
      <c r="CF141" s="2"/>
      <c r="CG141" s="2">
        <v>490.8</v>
      </c>
      <c r="CH141" s="2"/>
      <c r="CI141" s="2"/>
      <c r="CJ141" s="2"/>
      <c r="CK141" s="252"/>
      <c r="CL141" s="252"/>
      <c r="CM141" s="252">
        <v>546.33000000000004</v>
      </c>
      <c r="CN141" s="253"/>
      <c r="CP141" s="5">
        <v>0.08</v>
      </c>
      <c r="CV141" s="266">
        <f t="shared" si="16"/>
        <v>181</v>
      </c>
      <c r="CW141" s="267">
        <f t="shared" si="17"/>
        <v>362</v>
      </c>
      <c r="CX141" s="268">
        <f t="shared" si="18"/>
        <v>904.99</v>
      </c>
      <c r="CY141" s="418">
        <v>184</v>
      </c>
      <c r="CZ141" s="252"/>
      <c r="DA141" s="252"/>
      <c r="DB141" s="252"/>
      <c r="DC141" s="252"/>
      <c r="DD141" s="252"/>
      <c r="DE141" s="252"/>
      <c r="DF141" s="252"/>
      <c r="DG141" s="252">
        <f t="shared" si="22"/>
        <v>0</v>
      </c>
      <c r="DH141" s="252"/>
      <c r="DI141" s="252">
        <v>489.06</v>
      </c>
      <c r="DJ141" s="252"/>
      <c r="DL141" s="252"/>
      <c r="DM141" s="252"/>
      <c r="DQ141" s="6">
        <v>7.2499999999999995E-2</v>
      </c>
      <c r="DR141" s="252">
        <v>39.42</v>
      </c>
      <c r="DS141" s="3">
        <v>546.33000000000004</v>
      </c>
      <c r="DU141" s="241">
        <f>+C141</f>
        <v>135</v>
      </c>
      <c r="DV141" s="2"/>
      <c r="DW141" s="252">
        <v>720</v>
      </c>
      <c r="DZ141" s="252">
        <v>405.18</v>
      </c>
      <c r="EA141" s="264">
        <v>3.9399999999999998E-2</v>
      </c>
      <c r="EB141" s="252">
        <v>0</v>
      </c>
      <c r="EC141" s="253">
        <v>0</v>
      </c>
    </row>
    <row r="142" spans="1:133">
      <c r="A142">
        <v>136</v>
      </c>
      <c r="B142" s="259">
        <v>4.2019000000000002</v>
      </c>
      <c r="C142">
        <v>136</v>
      </c>
      <c r="D142" s="168">
        <f t="shared" si="15"/>
        <v>2.979132113332783E-3</v>
      </c>
      <c r="E142" s="246">
        <v>43556</v>
      </c>
      <c r="F142" s="186">
        <v>0.28999999999999998</v>
      </c>
      <c r="G142" s="247">
        <v>217666.11</v>
      </c>
      <c r="H142" s="247">
        <v>545.01689999999996</v>
      </c>
      <c r="I142" s="248">
        <v>120.7</v>
      </c>
      <c r="J142" s="258">
        <f t="shared" si="19"/>
        <v>2.491694352159346E-3</v>
      </c>
      <c r="K142" s="298"/>
      <c r="L142" s="252">
        <v>300</v>
      </c>
      <c r="M142" s="263"/>
      <c r="N142" s="263"/>
      <c r="O142" s="473">
        <v>328.76</v>
      </c>
      <c r="P142" s="474">
        <v>328.76</v>
      </c>
      <c r="Q142" s="474">
        <v>430.86</v>
      </c>
      <c r="R142" s="475">
        <v>0.09</v>
      </c>
      <c r="S142" s="533">
        <f t="shared" si="20"/>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21"/>
        <v>136</v>
      </c>
      <c r="AS142" s="480">
        <v>257.37</v>
      </c>
      <c r="AT142" s="480">
        <v>191.57</v>
      </c>
      <c r="AU142" s="600">
        <v>0.06</v>
      </c>
      <c r="AV142" s="480"/>
      <c r="AW142" s="480"/>
      <c r="AX142" s="480"/>
      <c r="AY142" s="480">
        <v>303.18</v>
      </c>
      <c r="AZ142" s="499" t="s">
        <v>5323</v>
      </c>
      <c r="BA142" s="502">
        <v>23.57</v>
      </c>
      <c r="BB142" s="502">
        <v>31.62</v>
      </c>
      <c r="BC142" s="502"/>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5340</v>
      </c>
      <c r="BQ142" s="252"/>
      <c r="BR142" s="252"/>
      <c r="BS142" s="511">
        <v>0.22</v>
      </c>
      <c r="BT142" s="252"/>
      <c r="BU142" s="252"/>
      <c r="BV142" s="524">
        <f>+C142</f>
        <v>136</v>
      </c>
      <c r="BW142" s="489">
        <v>158.63</v>
      </c>
      <c r="BX142" s="304">
        <v>4.4999999999999998E-2</v>
      </c>
      <c r="BY142" s="254">
        <v>364</v>
      </c>
      <c r="BZ142" s="304">
        <v>3.9399999999999998E-2</v>
      </c>
      <c r="CA142" s="494">
        <v>19.170000000000002</v>
      </c>
      <c r="CB142" s="497">
        <v>0.3</v>
      </c>
      <c r="CC142" s="497"/>
      <c r="CD142" s="494">
        <v>424</v>
      </c>
      <c r="CE142" s="241">
        <f>+C142</f>
        <v>136</v>
      </c>
      <c r="CF142" s="2"/>
      <c r="CG142" s="2">
        <v>490.8</v>
      </c>
      <c r="CH142" s="2"/>
      <c r="CI142" s="2"/>
      <c r="CJ142" s="2"/>
      <c r="CK142" s="252"/>
      <c r="CL142" s="252"/>
      <c r="CM142" s="252">
        <v>546.33000000000004</v>
      </c>
      <c r="CN142" s="253"/>
      <c r="CP142" s="253">
        <v>0.08</v>
      </c>
      <c r="CV142" s="266">
        <f t="shared" si="16"/>
        <v>181</v>
      </c>
      <c r="CW142" s="267">
        <f t="shared" si="17"/>
        <v>362</v>
      </c>
      <c r="CX142" s="268">
        <f t="shared" si="18"/>
        <v>904.99</v>
      </c>
      <c r="CY142" s="418">
        <v>184</v>
      </c>
      <c r="CZ142" s="252"/>
      <c r="DA142" s="252"/>
      <c r="DB142" s="252"/>
      <c r="DC142" s="252"/>
      <c r="DD142" s="252"/>
      <c r="DE142" s="252"/>
      <c r="DF142" s="252"/>
      <c r="DG142" s="252">
        <f t="shared" si="22"/>
        <v>0</v>
      </c>
      <c r="DH142" s="252"/>
      <c r="DI142" s="252">
        <v>489.06</v>
      </c>
      <c r="DJ142" s="252"/>
      <c r="DL142" s="252"/>
      <c r="DM142" s="252"/>
      <c r="DQ142" s="6">
        <v>7.2499999999999995E-2</v>
      </c>
      <c r="DR142" s="252">
        <v>39.42</v>
      </c>
      <c r="DS142" s="3">
        <v>546.33000000000004</v>
      </c>
      <c r="DU142" s="241">
        <f>+C142</f>
        <v>136</v>
      </c>
      <c r="DV142" s="2"/>
      <c r="DW142" s="252">
        <v>720</v>
      </c>
      <c r="DZ142" s="252">
        <v>405.18</v>
      </c>
      <c r="EA142" s="264">
        <v>3.9399999999999998E-2</v>
      </c>
      <c r="EB142" s="252">
        <v>0</v>
      </c>
      <c r="EC142" s="253">
        <v>0</v>
      </c>
    </row>
    <row r="143" spans="1:133">
      <c r="A143">
        <v>137</v>
      </c>
      <c r="B143" s="259">
        <v>5.2019000000000002</v>
      </c>
      <c r="C143">
        <v>137</v>
      </c>
      <c r="D143" s="168">
        <f t="shared" si="15"/>
        <v>6.9307068518844606E-3</v>
      </c>
      <c r="E143" s="246">
        <v>43586</v>
      </c>
      <c r="F143" s="186">
        <v>0.69</v>
      </c>
      <c r="G143" s="247">
        <v>219174.69</v>
      </c>
      <c r="H143" s="247">
        <v>548.79420000000005</v>
      </c>
      <c r="I143" s="248">
        <v>121.6</v>
      </c>
      <c r="J143" s="258">
        <f t="shared" si="19"/>
        <v>7.4565037282516844E-3</v>
      </c>
      <c r="K143" s="298"/>
      <c r="L143" s="252">
        <v>300</v>
      </c>
      <c r="M143" s="263"/>
      <c r="N143" s="263"/>
      <c r="O143" s="473">
        <v>328.76</v>
      </c>
      <c r="P143" s="474">
        <v>328.76</v>
      </c>
      <c r="Q143" s="474">
        <v>430.86</v>
      </c>
      <c r="R143" s="475">
        <v>0.09</v>
      </c>
      <c r="S143" s="533">
        <f t="shared" si="20"/>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21"/>
        <v>137</v>
      </c>
      <c r="AS143" s="480">
        <v>257.37</v>
      </c>
      <c r="AT143" s="480">
        <v>191.57</v>
      </c>
      <c r="AU143" s="600">
        <v>0.06</v>
      </c>
      <c r="AV143" s="480"/>
      <c r="AW143" s="480"/>
      <c r="AX143" s="480"/>
      <c r="AY143" s="480">
        <v>303.18</v>
      </c>
      <c r="AZ143" s="499" t="s">
        <v>5323</v>
      </c>
      <c r="BA143" s="502">
        <v>23.57</v>
      </c>
      <c r="BB143" s="502">
        <v>31.62</v>
      </c>
      <c r="BC143" s="501"/>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5340</v>
      </c>
      <c r="BQ143" s="252"/>
      <c r="BR143" s="252"/>
      <c r="BS143" s="511">
        <v>0.22</v>
      </c>
      <c r="BT143" s="252"/>
      <c r="BU143" s="252"/>
      <c r="BV143" s="524">
        <f>+C143</f>
        <v>137</v>
      </c>
      <c r="BW143" s="489">
        <v>158.63</v>
      </c>
      <c r="BX143" s="304">
        <v>4.4999999999999998E-2</v>
      </c>
      <c r="BY143" s="254">
        <v>364</v>
      </c>
      <c r="BZ143" s="304">
        <v>3.9399999999999998E-2</v>
      </c>
      <c r="CA143" s="494">
        <v>19.170000000000002</v>
      </c>
      <c r="CB143" s="497">
        <v>0.3</v>
      </c>
      <c r="CC143" s="497"/>
      <c r="CD143" s="494">
        <v>424</v>
      </c>
      <c r="CE143" s="241">
        <f>+C143</f>
        <v>137</v>
      </c>
      <c r="CF143" s="2"/>
      <c r="CG143" s="2">
        <v>490.8</v>
      </c>
      <c r="CH143" s="2"/>
      <c r="CI143" s="2"/>
      <c r="CJ143" s="2"/>
      <c r="CK143" s="252"/>
      <c r="CL143" s="252"/>
      <c r="CM143" s="252">
        <v>546.33000000000004</v>
      </c>
      <c r="CN143" s="253"/>
      <c r="CP143" s="5">
        <v>0.08</v>
      </c>
      <c r="CV143" s="266">
        <f t="shared" si="16"/>
        <v>181</v>
      </c>
      <c r="CW143" s="267">
        <f t="shared" si="17"/>
        <v>362</v>
      </c>
      <c r="CX143" s="268">
        <f t="shared" si="18"/>
        <v>904.99</v>
      </c>
      <c r="CY143" s="418">
        <v>184</v>
      </c>
      <c r="CZ143" s="252"/>
      <c r="DA143" s="252"/>
      <c r="DB143" s="252"/>
      <c r="DC143" s="252"/>
      <c r="DD143" s="252"/>
      <c r="DE143" s="252"/>
      <c r="DF143" s="252"/>
      <c r="DG143" s="252">
        <f t="shared" si="22"/>
        <v>0</v>
      </c>
      <c r="DH143" s="252"/>
      <c r="DI143" s="252">
        <v>489.06</v>
      </c>
      <c r="DJ143" s="252"/>
      <c r="DL143" s="252"/>
      <c r="DM143" s="252"/>
      <c r="DQ143" s="6">
        <v>7.2499999999999995E-2</v>
      </c>
      <c r="DR143" s="252">
        <v>39.42</v>
      </c>
      <c r="DS143" s="3">
        <v>546.33000000000004</v>
      </c>
      <c r="DU143" s="241">
        <f>+C143</f>
        <v>137</v>
      </c>
      <c r="DV143" s="2"/>
      <c r="DW143" s="252">
        <v>720</v>
      </c>
      <c r="DZ143" s="252">
        <v>405.18</v>
      </c>
      <c r="EA143" s="264">
        <v>3.9399999999999998E-2</v>
      </c>
      <c r="EB143" s="252">
        <v>0</v>
      </c>
      <c r="EC143" s="253">
        <v>0</v>
      </c>
    </row>
    <row r="144" spans="1:133">
      <c r="A144">
        <v>138</v>
      </c>
      <c r="B144" s="259">
        <v>6.2019000000000002</v>
      </c>
      <c r="C144">
        <v>138</v>
      </c>
      <c r="D144" s="168">
        <f t="shared" si="15"/>
        <v>-5.8997231842783382E-3</v>
      </c>
      <c r="E144" s="246">
        <v>43617</v>
      </c>
      <c r="F144" s="186">
        <v>-0.59</v>
      </c>
      <c r="G144" s="247">
        <v>217881.62</v>
      </c>
      <c r="H144" s="247">
        <v>545.55650000000003</v>
      </c>
      <c r="I144" s="248">
        <v>120.8</v>
      </c>
      <c r="J144" s="258">
        <f t="shared" si="19"/>
        <v>-6.5789473684210176E-3</v>
      </c>
      <c r="K144" s="298"/>
      <c r="L144" s="252">
        <v>300</v>
      </c>
      <c r="M144" s="263"/>
      <c r="N144" s="263"/>
      <c r="O144" s="473">
        <v>328.76</v>
      </c>
      <c r="P144" s="474">
        <v>328.76</v>
      </c>
      <c r="Q144" s="474">
        <v>430.86</v>
      </c>
      <c r="R144" s="475">
        <v>0.09</v>
      </c>
      <c r="S144" s="533">
        <f t="shared" si="20"/>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21"/>
        <v>138</v>
      </c>
      <c r="AS144" s="480">
        <v>257.37</v>
      </c>
      <c r="AT144" s="480">
        <v>191.57</v>
      </c>
      <c r="AU144" s="600">
        <v>0.06</v>
      </c>
      <c r="AV144" s="480"/>
      <c r="AW144" s="480"/>
      <c r="AX144" s="480"/>
      <c r="AY144" s="480">
        <v>303.18</v>
      </c>
      <c r="AZ144" s="499" t="s">
        <v>5323</v>
      </c>
      <c r="BA144" s="502">
        <v>23.57</v>
      </c>
      <c r="BB144" s="502">
        <v>31.62</v>
      </c>
      <c r="BC144" s="502"/>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5340</v>
      </c>
      <c r="BQ144" s="252"/>
      <c r="BR144" s="252"/>
      <c r="BS144" s="511">
        <v>0.22</v>
      </c>
      <c r="BT144" s="252"/>
      <c r="BU144" s="252"/>
      <c r="BV144" s="524">
        <f>+C144</f>
        <v>138</v>
      </c>
      <c r="BW144" s="489">
        <v>158.63</v>
      </c>
      <c r="BX144" s="304">
        <v>4.4999999999999998E-2</v>
      </c>
      <c r="BY144" s="254">
        <v>364</v>
      </c>
      <c r="BZ144" s="304">
        <v>3.9399999999999998E-2</v>
      </c>
      <c r="CA144" s="494">
        <v>19.170000000000002</v>
      </c>
      <c r="CB144" s="497">
        <v>0.3</v>
      </c>
      <c r="CC144" s="497"/>
      <c r="CD144" s="494">
        <v>424</v>
      </c>
      <c r="CE144" s="241">
        <f>+C144</f>
        <v>138</v>
      </c>
      <c r="CF144" s="2"/>
      <c r="CG144" s="2">
        <v>490.8</v>
      </c>
      <c r="CH144" s="2"/>
      <c r="CI144" s="2"/>
      <c r="CJ144" s="2"/>
      <c r="CK144" s="252"/>
      <c r="CL144" s="252"/>
      <c r="CM144" s="252">
        <v>546.33000000000004</v>
      </c>
      <c r="CN144" s="253"/>
      <c r="CP144" s="253">
        <v>0.08</v>
      </c>
      <c r="CV144" s="266">
        <f t="shared" si="16"/>
        <v>181</v>
      </c>
      <c r="CW144" s="267">
        <f t="shared" si="17"/>
        <v>362</v>
      </c>
      <c r="CX144" s="268">
        <f t="shared" si="18"/>
        <v>904.99</v>
      </c>
      <c r="CY144" s="418">
        <v>184</v>
      </c>
      <c r="CZ144" s="252"/>
      <c r="DA144" s="252"/>
      <c r="DB144" s="252"/>
      <c r="DC144" s="252"/>
      <c r="DD144" s="252"/>
      <c r="DE144" s="252"/>
      <c r="DF144" s="252"/>
      <c r="DG144" s="252">
        <f t="shared" si="22"/>
        <v>0</v>
      </c>
      <c r="DH144" s="252"/>
      <c r="DI144" s="252">
        <v>489.06</v>
      </c>
      <c r="DJ144" s="252"/>
      <c r="DL144" s="252"/>
      <c r="DM144" s="252"/>
      <c r="DQ144" s="6">
        <v>7.2499999999999995E-2</v>
      </c>
      <c r="DR144" s="252">
        <v>39.42</v>
      </c>
      <c r="DS144" s="3">
        <v>546.33000000000004</v>
      </c>
      <c r="DU144" s="241">
        <f>+C144</f>
        <v>138</v>
      </c>
      <c r="DV144" s="2"/>
      <c r="DW144" s="252">
        <v>720</v>
      </c>
      <c r="DZ144" s="252">
        <v>405.18</v>
      </c>
      <c r="EA144" s="264">
        <v>3.9399999999999998E-2</v>
      </c>
      <c r="EB144" s="252">
        <v>0</v>
      </c>
      <c r="EC144" s="253">
        <v>0</v>
      </c>
    </row>
    <row r="145" spans="1:133">
      <c r="A145">
        <v>139</v>
      </c>
      <c r="B145" s="259">
        <v>7.2019000000000002</v>
      </c>
      <c r="C145">
        <v>139</v>
      </c>
      <c r="D145" s="168">
        <f t="shared" si="15"/>
        <v>-2.967345295119439E-3</v>
      </c>
      <c r="E145" s="246">
        <v>43647</v>
      </c>
      <c r="F145" s="186">
        <v>-0.3</v>
      </c>
      <c r="G145" s="247">
        <v>217235.09</v>
      </c>
      <c r="H145" s="247">
        <v>543.93759999999997</v>
      </c>
      <c r="I145" s="248">
        <v>120.5</v>
      </c>
      <c r="J145" s="258">
        <f t="shared" si="19"/>
        <v>-2.4834437086092009E-3</v>
      </c>
      <c r="K145" s="298"/>
      <c r="L145" s="252">
        <v>300</v>
      </c>
      <c r="M145" s="263"/>
      <c r="N145" s="263"/>
      <c r="O145" s="473">
        <v>328.76</v>
      </c>
      <c r="P145" s="474">
        <v>328.76</v>
      </c>
      <c r="Q145" s="474">
        <v>430.86</v>
      </c>
      <c r="R145" s="475">
        <v>0.09</v>
      </c>
      <c r="S145" s="533">
        <f t="shared" si="20"/>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21"/>
        <v>139</v>
      </c>
      <c r="AS145" s="480">
        <v>257.37</v>
      </c>
      <c r="AT145" s="480">
        <v>191.57</v>
      </c>
      <c r="AU145" s="600">
        <v>0.06</v>
      </c>
      <c r="AV145" s="480"/>
      <c r="AW145" s="480"/>
      <c r="AX145" s="480"/>
      <c r="AY145" s="480">
        <v>303.18</v>
      </c>
      <c r="AZ145" s="499" t="s">
        <v>5323</v>
      </c>
      <c r="BA145" s="502">
        <v>23.57</v>
      </c>
      <c r="BB145" s="502">
        <v>31.62</v>
      </c>
      <c r="BC145" s="501"/>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5340</v>
      </c>
      <c r="BQ145" s="252"/>
      <c r="BR145" s="252"/>
      <c r="BS145" s="511">
        <v>0.22</v>
      </c>
      <c r="BT145" s="252"/>
      <c r="BU145" s="252"/>
      <c r="BV145" s="524">
        <f>+C145</f>
        <v>139</v>
      </c>
      <c r="BW145" s="489">
        <v>158.63</v>
      </c>
      <c r="BX145" s="304">
        <v>4.4999999999999998E-2</v>
      </c>
      <c r="BY145" s="254">
        <v>364</v>
      </c>
      <c r="BZ145" s="304">
        <v>3.9399999999999998E-2</v>
      </c>
      <c r="CA145" s="494">
        <v>19.170000000000002</v>
      </c>
      <c r="CB145" s="497">
        <v>0.3</v>
      </c>
      <c r="CC145" s="497"/>
      <c r="CD145" s="494">
        <v>424</v>
      </c>
      <c r="CE145" s="241">
        <f>+C145</f>
        <v>139</v>
      </c>
      <c r="CF145" s="2"/>
      <c r="CG145" s="2">
        <v>490.8</v>
      </c>
      <c r="CH145" s="2"/>
      <c r="CI145" s="2"/>
      <c r="CJ145" s="2"/>
      <c r="CK145" s="252"/>
      <c r="CL145" s="252"/>
      <c r="CM145" s="252">
        <v>546.33000000000004</v>
      </c>
      <c r="CN145" s="253"/>
      <c r="CP145" s="5">
        <v>0.08</v>
      </c>
      <c r="CV145" s="266">
        <f t="shared" si="16"/>
        <v>181</v>
      </c>
      <c r="CW145" s="267">
        <f t="shared" si="17"/>
        <v>362</v>
      </c>
      <c r="CX145" s="268">
        <f t="shared" si="18"/>
        <v>904.99</v>
      </c>
      <c r="CY145" s="418">
        <v>184</v>
      </c>
      <c r="CZ145" s="252"/>
      <c r="DA145" s="252"/>
      <c r="DB145" s="252"/>
      <c r="DC145" s="252"/>
      <c r="DD145" s="252"/>
      <c r="DE145" s="252"/>
      <c r="DF145" s="252"/>
      <c r="DG145" s="252">
        <f t="shared" si="22"/>
        <v>0</v>
      </c>
      <c r="DH145" s="252"/>
      <c r="DI145" s="252">
        <v>489.06</v>
      </c>
      <c r="DJ145" s="252"/>
      <c r="DL145" s="252"/>
      <c r="DM145" s="252"/>
      <c r="DQ145" s="6">
        <v>7.2499999999999995E-2</v>
      </c>
      <c r="DR145" s="252">
        <v>39.42</v>
      </c>
      <c r="DS145" s="3">
        <v>546.33000000000004</v>
      </c>
      <c r="DU145" s="241">
        <f>+C145</f>
        <v>139</v>
      </c>
      <c r="DV145" s="2"/>
      <c r="DW145" s="252">
        <v>720</v>
      </c>
      <c r="DZ145" s="252">
        <v>405.18</v>
      </c>
      <c r="EA145" s="264">
        <v>3.9399999999999998E-2</v>
      </c>
      <c r="EB145" s="252">
        <v>0</v>
      </c>
      <c r="EC145" s="253">
        <v>0</v>
      </c>
    </row>
    <row r="146" spans="1:133">
      <c r="A146">
        <v>140</v>
      </c>
      <c r="B146" s="259">
        <v>8.2019000000000002</v>
      </c>
      <c r="C146">
        <v>140</v>
      </c>
      <c r="D146" s="168">
        <f t="shared" si="15"/>
        <v>1.9841177592441195E-3</v>
      </c>
      <c r="E146" s="246">
        <v>43678</v>
      </c>
      <c r="F146" s="186">
        <v>0.19</v>
      </c>
      <c r="G146" s="247">
        <v>217666.11</v>
      </c>
      <c r="H146" s="247">
        <v>545.01689999999996</v>
      </c>
      <c r="I146" s="248">
        <v>120.7</v>
      </c>
      <c r="J146" s="258">
        <f t="shared" si="19"/>
        <v>1.6597510373443924E-3</v>
      </c>
      <c r="K146" s="298"/>
      <c r="L146" s="252">
        <v>300</v>
      </c>
      <c r="M146" s="263"/>
      <c r="N146" s="263"/>
      <c r="O146" s="473">
        <v>328.76</v>
      </c>
      <c r="P146" s="474">
        <v>328.76</v>
      </c>
      <c r="Q146" s="474">
        <v>430.86</v>
      </c>
      <c r="R146" s="475">
        <v>0.09</v>
      </c>
      <c r="S146" s="533">
        <f t="shared" si="20"/>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21"/>
        <v>140</v>
      </c>
      <c r="AS146" s="480">
        <v>257.37</v>
      </c>
      <c r="AT146" s="480">
        <v>191.57</v>
      </c>
      <c r="AU146" s="600">
        <v>0.06</v>
      </c>
      <c r="AV146" s="480"/>
      <c r="AW146" s="480"/>
      <c r="AX146" s="480"/>
      <c r="AY146" s="480">
        <v>303.18</v>
      </c>
      <c r="AZ146" s="499" t="s">
        <v>5323</v>
      </c>
      <c r="BA146" s="502">
        <v>23.57</v>
      </c>
      <c r="BB146" s="502">
        <v>31.62</v>
      </c>
      <c r="BC146" s="502"/>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5340</v>
      </c>
      <c r="BQ146" s="252"/>
      <c r="BR146" s="252"/>
      <c r="BS146" s="511">
        <v>0.22</v>
      </c>
      <c r="BT146" s="252"/>
      <c r="BU146" s="252"/>
      <c r="BV146" s="524">
        <f>+C146</f>
        <v>140</v>
      </c>
      <c r="BW146" s="489">
        <v>158.63</v>
      </c>
      <c r="BX146" s="304">
        <v>4.4999999999999998E-2</v>
      </c>
      <c r="BY146" s="254">
        <v>364</v>
      </c>
      <c r="BZ146" s="304">
        <v>3.9399999999999998E-2</v>
      </c>
      <c r="CA146" s="494">
        <v>19.170000000000002</v>
      </c>
      <c r="CB146" s="497">
        <v>0.3</v>
      </c>
      <c r="CC146" s="497"/>
      <c r="CD146" s="494">
        <v>424</v>
      </c>
      <c r="CE146" s="241">
        <f>+C146</f>
        <v>140</v>
      </c>
      <c r="CF146" s="2"/>
      <c r="CG146" s="2">
        <v>490.8</v>
      </c>
      <c r="CH146" s="2"/>
      <c r="CI146" s="2"/>
      <c r="CJ146" s="2"/>
      <c r="CK146" s="252"/>
      <c r="CL146" s="252"/>
      <c r="CM146" s="252">
        <v>546.33000000000004</v>
      </c>
      <c r="CN146" s="253"/>
      <c r="CP146" s="253">
        <v>0.08</v>
      </c>
      <c r="CV146" s="266">
        <f t="shared" si="16"/>
        <v>181</v>
      </c>
      <c r="CW146" s="267">
        <f t="shared" si="17"/>
        <v>362</v>
      </c>
      <c r="CX146" s="268">
        <f t="shared" si="18"/>
        <v>904.99</v>
      </c>
      <c r="CY146" s="418">
        <v>184</v>
      </c>
      <c r="CZ146" s="252"/>
      <c r="DA146" s="252"/>
      <c r="DB146" s="252"/>
      <c r="DC146" s="252"/>
      <c r="DD146" s="252"/>
      <c r="DE146" s="252"/>
      <c r="DF146" s="252"/>
      <c r="DG146" s="252">
        <f t="shared" si="22"/>
        <v>0</v>
      </c>
      <c r="DH146" s="252"/>
      <c r="DI146" s="252">
        <v>489.06</v>
      </c>
      <c r="DJ146" s="252"/>
      <c r="DL146" s="252"/>
      <c r="DM146" s="252"/>
      <c r="DQ146" s="6">
        <v>7.2499999999999995E-2</v>
      </c>
      <c r="DR146" s="252">
        <v>39.42</v>
      </c>
      <c r="DS146" s="3">
        <v>546.33000000000004</v>
      </c>
      <c r="DU146" s="241">
        <f>+C146</f>
        <v>140</v>
      </c>
      <c r="DV146" s="2"/>
      <c r="DW146" s="252">
        <v>720</v>
      </c>
      <c r="DZ146" s="252">
        <v>405.18</v>
      </c>
      <c r="EA146" s="264">
        <v>3.9399999999999998E-2</v>
      </c>
      <c r="EB146" s="252">
        <v>0</v>
      </c>
      <c r="EC146" s="253">
        <v>0</v>
      </c>
    </row>
    <row r="147" spans="1:133">
      <c r="A147">
        <v>141</v>
      </c>
      <c r="B147" s="259">
        <v>9.2019000000000002</v>
      </c>
      <c r="C147">
        <v>141</v>
      </c>
      <c r="D147" s="168">
        <f t="shared" si="15"/>
        <v>-1.9801888314170402E-3</v>
      </c>
      <c r="E147" s="246">
        <v>43709</v>
      </c>
      <c r="F147" s="186">
        <v>-0.2</v>
      </c>
      <c r="G147" s="247">
        <v>217235.09</v>
      </c>
      <c r="H147" s="247">
        <v>543.93759999999997</v>
      </c>
      <c r="I147" s="248">
        <v>120.5</v>
      </c>
      <c r="J147" s="258">
        <f t="shared" si="19"/>
        <v>-1.657000828500399E-3</v>
      </c>
      <c r="K147" s="298"/>
      <c r="L147" s="252">
        <v>300</v>
      </c>
      <c r="M147" s="263"/>
      <c r="N147" s="263"/>
      <c r="O147" s="473">
        <v>328.76</v>
      </c>
      <c r="P147" s="474">
        <v>328.76</v>
      </c>
      <c r="Q147" s="474">
        <v>430.86</v>
      </c>
      <c r="R147" s="475">
        <v>0.09</v>
      </c>
      <c r="S147" s="533">
        <f t="shared" si="20"/>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21"/>
        <v>141</v>
      </c>
      <c r="AS147" s="480">
        <v>257.37</v>
      </c>
      <c r="AT147" s="480">
        <v>191.57</v>
      </c>
      <c r="AU147" s="600">
        <v>0.06</v>
      </c>
      <c r="AV147" s="480"/>
      <c r="AW147" s="480"/>
      <c r="AX147" s="480"/>
      <c r="AY147" s="480">
        <v>303.18</v>
      </c>
      <c r="AZ147" s="499" t="s">
        <v>5323</v>
      </c>
      <c r="BA147" s="502">
        <v>23.57</v>
      </c>
      <c r="BB147" s="502">
        <v>31.62</v>
      </c>
      <c r="BC147" s="501"/>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5340</v>
      </c>
      <c r="BQ147" s="252"/>
      <c r="BR147" s="252"/>
      <c r="BS147" s="511">
        <v>0.22</v>
      </c>
      <c r="BT147" s="252"/>
      <c r="BU147" s="252"/>
      <c r="BV147" s="524">
        <f>+C147</f>
        <v>141</v>
      </c>
      <c r="BW147" s="489">
        <v>158.63</v>
      </c>
      <c r="BX147" s="304">
        <v>4.4999999999999998E-2</v>
      </c>
      <c r="BY147" s="254">
        <v>364</v>
      </c>
      <c r="BZ147" s="304">
        <v>3.9399999999999998E-2</v>
      </c>
      <c r="CA147" s="494">
        <v>19.170000000000002</v>
      </c>
      <c r="CB147" s="497">
        <v>0.3</v>
      </c>
      <c r="CC147" s="497"/>
      <c r="CD147" s="494">
        <v>424</v>
      </c>
      <c r="CE147" s="241">
        <f>+C147</f>
        <v>141</v>
      </c>
      <c r="CF147" s="2"/>
      <c r="CG147" s="2">
        <v>490.8</v>
      </c>
      <c r="CH147" s="2"/>
      <c r="CI147" s="2"/>
      <c r="CJ147" s="2"/>
      <c r="CK147" s="252"/>
      <c r="CL147" s="252"/>
      <c r="CM147" s="252">
        <v>546.33000000000004</v>
      </c>
      <c r="CN147" s="253"/>
      <c r="CP147" s="5">
        <v>0.08</v>
      </c>
      <c r="CV147" s="266">
        <f t="shared" si="16"/>
        <v>181</v>
      </c>
      <c r="CW147" s="267">
        <f t="shared" si="17"/>
        <v>362</v>
      </c>
      <c r="CX147" s="268">
        <f t="shared" si="18"/>
        <v>904.99</v>
      </c>
      <c r="CY147" s="418">
        <v>184</v>
      </c>
      <c r="CZ147" s="252"/>
      <c r="DA147" s="252"/>
      <c r="DB147" s="252"/>
      <c r="DC147" s="252"/>
      <c r="DD147" s="252"/>
      <c r="DE147" s="252"/>
      <c r="DF147" s="252"/>
      <c r="DG147" s="252">
        <f t="shared" si="22"/>
        <v>0</v>
      </c>
      <c r="DH147" s="252"/>
      <c r="DI147" s="252">
        <v>489.06</v>
      </c>
      <c r="DJ147" s="252"/>
      <c r="DL147" s="252"/>
      <c r="DM147" s="252"/>
      <c r="DQ147" s="6">
        <v>7.2499999999999995E-2</v>
      </c>
      <c r="DR147" s="252">
        <v>39.42</v>
      </c>
      <c r="DS147" s="3">
        <v>546.33000000000004</v>
      </c>
      <c r="DU147" s="241">
        <f>+C147</f>
        <v>141</v>
      </c>
      <c r="DV147" s="2"/>
      <c r="DW147" s="252">
        <v>720</v>
      </c>
      <c r="DZ147" s="252">
        <v>405.18</v>
      </c>
      <c r="EA147" s="264">
        <v>3.9399999999999998E-2</v>
      </c>
      <c r="EB147" s="252">
        <v>0</v>
      </c>
      <c r="EC147" s="253">
        <v>0</v>
      </c>
    </row>
    <row r="148" spans="1:133">
      <c r="A148">
        <v>142</v>
      </c>
      <c r="B148" s="259">
        <v>10.2019</v>
      </c>
      <c r="C148">
        <v>142</v>
      </c>
      <c r="D148" s="168">
        <f t="shared" si="15"/>
        <v>3.968235518488239E-3</v>
      </c>
      <c r="E148" s="246">
        <v>43739</v>
      </c>
      <c r="F148" s="186">
        <v>0.39</v>
      </c>
      <c r="G148" s="247">
        <v>218097.13</v>
      </c>
      <c r="H148" s="247">
        <v>546.09609999999998</v>
      </c>
      <c r="I148" s="248">
        <v>121</v>
      </c>
      <c r="J148" s="258">
        <f t="shared" si="19"/>
        <v>4.1493775933609811E-3</v>
      </c>
      <c r="K148" s="298"/>
      <c r="L148" s="252">
        <v>300</v>
      </c>
      <c r="M148" s="263"/>
      <c r="N148" s="263"/>
      <c r="O148" s="473">
        <v>328.76</v>
      </c>
      <c r="P148" s="474">
        <v>328.76</v>
      </c>
      <c r="Q148" s="474">
        <v>430.86</v>
      </c>
      <c r="R148" s="475">
        <v>0.09</v>
      </c>
      <c r="S148" s="533">
        <f t="shared" si="20"/>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21"/>
        <v>142</v>
      </c>
      <c r="AS148" s="480">
        <v>257.37</v>
      </c>
      <c r="AT148" s="480">
        <v>191.57</v>
      </c>
      <c r="AU148" s="600">
        <v>0.06</v>
      </c>
      <c r="AV148" s="480"/>
      <c r="AW148" s="480"/>
      <c r="AX148" s="480"/>
      <c r="AY148" s="480">
        <v>303.18</v>
      </c>
      <c r="AZ148" s="499" t="s">
        <v>5323</v>
      </c>
      <c r="BA148" s="502">
        <v>23.57</v>
      </c>
      <c r="BB148" s="502">
        <v>31.62</v>
      </c>
      <c r="BC148" s="502"/>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5340</v>
      </c>
      <c r="BQ148" s="252"/>
      <c r="BR148" s="252"/>
      <c r="BS148" s="511">
        <v>0.22</v>
      </c>
      <c r="BT148" s="252"/>
      <c r="BU148" s="252"/>
      <c r="BV148" s="524">
        <f>+C148</f>
        <v>142</v>
      </c>
      <c r="BW148" s="489">
        <v>158.63</v>
      </c>
      <c r="BX148" s="304">
        <v>4.4999999999999998E-2</v>
      </c>
      <c r="BY148" s="254">
        <v>364</v>
      </c>
      <c r="BZ148" s="304">
        <v>3.9399999999999998E-2</v>
      </c>
      <c r="CA148" s="494">
        <v>19.170000000000002</v>
      </c>
      <c r="CB148" s="497">
        <v>0.3</v>
      </c>
      <c r="CC148" s="497"/>
      <c r="CD148" s="494">
        <v>424</v>
      </c>
      <c r="CE148" s="241">
        <f>+C148</f>
        <v>142</v>
      </c>
      <c r="CF148" s="2"/>
      <c r="CG148" s="2">
        <v>490.8</v>
      </c>
      <c r="CH148" s="2"/>
      <c r="CI148" s="2"/>
      <c r="CJ148" s="2"/>
      <c r="CK148" s="252"/>
      <c r="CL148" s="252"/>
      <c r="CM148" s="252">
        <v>546.33000000000004</v>
      </c>
      <c r="CN148" s="253"/>
      <c r="CP148" s="253">
        <v>0.08</v>
      </c>
      <c r="CV148" s="266">
        <f t="shared" si="16"/>
        <v>181</v>
      </c>
      <c r="CW148" s="267">
        <f t="shared" si="17"/>
        <v>362</v>
      </c>
      <c r="CX148" s="268">
        <f t="shared" si="18"/>
        <v>904.99</v>
      </c>
      <c r="CY148" s="418">
        <v>184</v>
      </c>
      <c r="CZ148" s="252"/>
      <c r="DA148" s="252"/>
      <c r="DB148" s="252"/>
      <c r="DC148" s="252"/>
      <c r="DD148" s="252"/>
      <c r="DE148" s="252"/>
      <c r="DF148" s="252"/>
      <c r="DG148" s="252">
        <f t="shared" si="22"/>
        <v>0</v>
      </c>
      <c r="DH148" s="252"/>
      <c r="DI148" s="252">
        <v>489.06</v>
      </c>
      <c r="DJ148" s="252"/>
      <c r="DL148" s="252"/>
      <c r="DM148" s="252"/>
      <c r="DQ148" s="6">
        <v>7.2499999999999995E-2</v>
      </c>
      <c r="DR148" s="252">
        <v>39.42</v>
      </c>
      <c r="DS148" s="3">
        <v>546.33000000000004</v>
      </c>
      <c r="DU148" s="241">
        <f>+C148</f>
        <v>142</v>
      </c>
      <c r="DV148" s="2"/>
      <c r="DW148" s="252">
        <v>720</v>
      </c>
      <c r="DZ148" s="252">
        <v>405.18</v>
      </c>
      <c r="EA148" s="264">
        <v>3.9399999999999998E-2</v>
      </c>
      <c r="EB148" s="252">
        <v>0</v>
      </c>
      <c r="EC148" s="253">
        <v>0</v>
      </c>
    </row>
    <row r="149" spans="1:133">
      <c r="A149">
        <v>143</v>
      </c>
      <c r="B149" s="259">
        <v>11.2019</v>
      </c>
      <c r="C149">
        <v>143</v>
      </c>
      <c r="D149" s="168">
        <f t="shared" si="15"/>
        <v>-3.9525508657541897E-3</v>
      </c>
      <c r="E149" s="246">
        <v>43770</v>
      </c>
      <c r="F149" s="186">
        <v>-0.4</v>
      </c>
      <c r="G149" s="247">
        <v>217235.09</v>
      </c>
      <c r="H149" s="247">
        <v>543.93759999999997</v>
      </c>
      <c r="I149" s="248">
        <v>120.5</v>
      </c>
      <c r="J149" s="258">
        <f t="shared" si="19"/>
        <v>-4.1322314049586639E-3</v>
      </c>
      <c r="K149" s="298"/>
      <c r="L149" s="252">
        <v>300</v>
      </c>
      <c r="M149" s="263"/>
      <c r="N149" s="263"/>
      <c r="O149" s="473">
        <v>328.76</v>
      </c>
      <c r="P149" s="474">
        <v>328.76</v>
      </c>
      <c r="Q149" s="474">
        <v>430.86</v>
      </c>
      <c r="R149" s="475">
        <v>0.09</v>
      </c>
      <c r="S149" s="533">
        <f t="shared" si="20"/>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21"/>
        <v>143</v>
      </c>
      <c r="AS149" s="480">
        <v>257.37</v>
      </c>
      <c r="AT149" s="480">
        <v>191.57</v>
      </c>
      <c r="AU149" s="600">
        <v>0.06</v>
      </c>
      <c r="AV149" s="480"/>
      <c r="AW149" s="480"/>
      <c r="AX149" s="480"/>
      <c r="AY149" s="480">
        <v>303.18</v>
      </c>
      <c r="AZ149" s="499" t="s">
        <v>5323</v>
      </c>
      <c r="BA149" s="502">
        <v>23.57</v>
      </c>
      <c r="BB149" s="502">
        <v>31.62</v>
      </c>
      <c r="BC149" s="501"/>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5340</v>
      </c>
      <c r="BQ149" s="252"/>
      <c r="BR149" s="252"/>
      <c r="BS149" s="511">
        <v>0.22</v>
      </c>
      <c r="BT149" s="252"/>
      <c r="BU149" s="252"/>
      <c r="BV149" s="524">
        <f>+C149</f>
        <v>143</v>
      </c>
      <c r="BW149" s="489">
        <v>158.63</v>
      </c>
      <c r="BX149" s="304">
        <v>4.4999999999999998E-2</v>
      </c>
      <c r="BY149" s="254">
        <v>364</v>
      </c>
      <c r="BZ149" s="304">
        <v>3.9399999999999998E-2</v>
      </c>
      <c r="CA149" s="494">
        <v>19.170000000000002</v>
      </c>
      <c r="CB149" s="497">
        <v>0.3</v>
      </c>
      <c r="CC149" s="497"/>
      <c r="CD149" s="494">
        <v>424</v>
      </c>
      <c r="CE149" s="241">
        <f>+C149</f>
        <v>143</v>
      </c>
      <c r="CF149" s="2"/>
      <c r="CG149" s="2">
        <v>490.8</v>
      </c>
      <c r="CH149" s="2"/>
      <c r="CI149" s="2"/>
      <c r="CJ149" s="2"/>
      <c r="CK149" s="252"/>
      <c r="CL149" s="252"/>
      <c r="CM149" s="252">
        <v>546.33000000000004</v>
      </c>
      <c r="CN149" s="253"/>
      <c r="CP149" s="5">
        <v>0.08</v>
      </c>
      <c r="CV149" s="266">
        <f t="shared" si="16"/>
        <v>181</v>
      </c>
      <c r="CW149" s="267">
        <f t="shared" si="17"/>
        <v>362</v>
      </c>
      <c r="CX149" s="268">
        <f t="shared" si="18"/>
        <v>904.99</v>
      </c>
      <c r="CY149" s="418">
        <v>184</v>
      </c>
      <c r="CZ149" s="252"/>
      <c r="DA149" s="252"/>
      <c r="DB149" s="252"/>
      <c r="DC149" s="252"/>
      <c r="DD149" s="252"/>
      <c r="DE149" s="252"/>
      <c r="DF149" s="252"/>
      <c r="DG149" s="252">
        <f t="shared" si="22"/>
        <v>0</v>
      </c>
      <c r="DH149" s="252"/>
      <c r="DI149" s="252">
        <v>489.06</v>
      </c>
      <c r="DJ149" s="252"/>
      <c r="DL149" s="252"/>
      <c r="DM149" s="252"/>
      <c r="DQ149" s="6">
        <v>7.2499999999999995E-2</v>
      </c>
      <c r="DR149" s="252">
        <v>39.42</v>
      </c>
      <c r="DS149" s="3">
        <v>546.33000000000004</v>
      </c>
      <c r="DU149" s="241">
        <f>+C149</f>
        <v>143</v>
      </c>
      <c r="DV149" s="2"/>
      <c r="DW149" s="252">
        <v>720</v>
      </c>
      <c r="DZ149" s="252">
        <v>405.18</v>
      </c>
      <c r="EA149" s="264">
        <v>3.9399999999999998E-2</v>
      </c>
      <c r="EB149" s="252">
        <v>0</v>
      </c>
      <c r="EC149" s="253">
        <v>0</v>
      </c>
    </row>
    <row r="150" spans="1:133">
      <c r="A150">
        <v>144</v>
      </c>
      <c r="B150" s="259">
        <v>12.2019</v>
      </c>
      <c r="C150">
        <v>144</v>
      </c>
      <c r="D150" s="168">
        <f t="shared" si="15"/>
        <v>0</v>
      </c>
      <c r="E150" s="246">
        <v>43800</v>
      </c>
      <c r="F150" s="186">
        <v>0</v>
      </c>
      <c r="G150" s="247">
        <v>217235.09</v>
      </c>
      <c r="H150" s="247">
        <v>543.93759999999997</v>
      </c>
      <c r="I150" s="248">
        <v>120.5</v>
      </c>
      <c r="J150" s="258">
        <f t="shared" si="19"/>
        <v>0</v>
      </c>
      <c r="K150" s="298"/>
      <c r="L150" s="252">
        <v>300</v>
      </c>
      <c r="M150" s="263"/>
      <c r="N150" s="263"/>
      <c r="O150" s="473">
        <v>328.76</v>
      </c>
      <c r="P150" s="474">
        <v>328.76</v>
      </c>
      <c r="Q150" s="474">
        <v>430.86</v>
      </c>
      <c r="R150" s="475">
        <v>0.09</v>
      </c>
      <c r="S150" s="533">
        <f t="shared" si="20"/>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21"/>
        <v>144</v>
      </c>
      <c r="AS150" s="480">
        <v>257.37</v>
      </c>
      <c r="AT150" s="480">
        <v>191.57</v>
      </c>
      <c r="AU150" s="600">
        <v>0.06</v>
      </c>
      <c r="AV150" s="480"/>
      <c r="AW150" s="480"/>
      <c r="AX150" s="480"/>
      <c r="AY150" s="480">
        <v>303.18</v>
      </c>
      <c r="AZ150" s="499" t="s">
        <v>5323</v>
      </c>
      <c r="BA150" s="502">
        <v>23.57</v>
      </c>
      <c r="BB150" s="502">
        <v>31.62</v>
      </c>
      <c r="BC150" s="502"/>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5340</v>
      </c>
      <c r="BQ150" s="252"/>
      <c r="BR150" s="252"/>
      <c r="BS150" s="511">
        <v>0.22</v>
      </c>
      <c r="BT150" s="252"/>
      <c r="BU150" s="252"/>
      <c r="BV150" s="524">
        <f>+C150</f>
        <v>144</v>
      </c>
      <c r="BW150" s="489">
        <v>158.63</v>
      </c>
      <c r="BX150" s="304">
        <v>4.4999999999999998E-2</v>
      </c>
      <c r="BY150" s="254">
        <v>364</v>
      </c>
      <c r="BZ150" s="304">
        <v>3.9399999999999998E-2</v>
      </c>
      <c r="CA150" s="494">
        <v>19.170000000000002</v>
      </c>
      <c r="CB150" s="497">
        <v>0.3</v>
      </c>
      <c r="CC150" s="497"/>
      <c r="CD150" s="494">
        <v>424</v>
      </c>
      <c r="CE150" s="241">
        <f>+C150</f>
        <v>144</v>
      </c>
      <c r="CF150" s="2"/>
      <c r="CG150" s="2">
        <v>490.8</v>
      </c>
      <c r="CH150" s="2"/>
      <c r="CI150" s="2"/>
      <c r="CJ150" s="2"/>
      <c r="CK150" s="252"/>
      <c r="CL150" s="252"/>
      <c r="CM150" s="252">
        <v>546.33000000000004</v>
      </c>
      <c r="CN150" s="253"/>
      <c r="CP150" s="253">
        <v>0.08</v>
      </c>
      <c r="CV150" s="266">
        <f t="shared" si="16"/>
        <v>181</v>
      </c>
      <c r="CW150" s="267">
        <f t="shared" si="17"/>
        <v>362</v>
      </c>
      <c r="CX150" s="268">
        <f t="shared" si="18"/>
        <v>904.99</v>
      </c>
      <c r="CY150" s="418">
        <v>184</v>
      </c>
      <c r="CZ150" s="252"/>
      <c r="DA150" s="252"/>
      <c r="DB150" s="252"/>
      <c r="DC150" s="252"/>
      <c r="DD150" s="252"/>
      <c r="DE150" s="252"/>
      <c r="DF150" s="252"/>
      <c r="DG150" s="252">
        <f t="shared" si="22"/>
        <v>0</v>
      </c>
      <c r="DH150" s="252"/>
      <c r="DI150" s="252">
        <v>489.06</v>
      </c>
      <c r="DJ150" s="252"/>
      <c r="DL150" s="252"/>
      <c r="DM150" s="252"/>
      <c r="DQ150" s="6">
        <v>7.2499999999999995E-2</v>
      </c>
      <c r="DR150" s="252">
        <v>39.42</v>
      </c>
      <c r="DS150" s="3">
        <v>546.33000000000004</v>
      </c>
      <c r="DU150" s="241">
        <f>+C150</f>
        <v>144</v>
      </c>
      <c r="DV150" s="2"/>
      <c r="DW150" s="252">
        <v>720</v>
      </c>
      <c r="DZ150" s="252">
        <v>405.18</v>
      </c>
      <c r="EA150" s="264">
        <v>3.9399999999999998E-2</v>
      </c>
      <c r="EB150" s="252">
        <v>0</v>
      </c>
      <c r="EC150" s="253">
        <v>0</v>
      </c>
    </row>
    <row r="151" spans="1:133">
      <c r="A151">
        <v>145</v>
      </c>
      <c r="B151" s="259">
        <v>1.202</v>
      </c>
      <c r="C151">
        <v>145</v>
      </c>
      <c r="D151" s="168">
        <f t="shared" si="15"/>
        <v>-3.9682543920505076E-3</v>
      </c>
      <c r="E151" s="246">
        <v>43831</v>
      </c>
      <c r="F151" s="186">
        <v>-0.4</v>
      </c>
      <c r="G151" s="247">
        <v>216373.0459</v>
      </c>
      <c r="H151" s="247">
        <v>541.77909999999997</v>
      </c>
      <c r="I151" s="248">
        <v>120</v>
      </c>
      <c r="J151" s="258">
        <f t="shared" si="19"/>
        <v>-4.1493775933609811E-3</v>
      </c>
      <c r="K151" s="298">
        <v>3.8999999999999998E-3</v>
      </c>
      <c r="L151" s="252">
        <v>300</v>
      </c>
      <c r="M151" s="263"/>
      <c r="N151" s="263"/>
      <c r="O151" s="473">
        <v>328.76</v>
      </c>
      <c r="P151" s="474">
        <v>328.76</v>
      </c>
      <c r="Q151" s="474">
        <v>430.86</v>
      </c>
      <c r="R151" s="475">
        <v>0.09</v>
      </c>
      <c r="S151" s="533">
        <f t="shared" si="20"/>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21"/>
        <v>145</v>
      </c>
      <c r="AS151" s="480">
        <v>257.37</v>
      </c>
      <c r="AT151" s="480">
        <v>191.57</v>
      </c>
      <c r="AU151" s="600">
        <v>0.06</v>
      </c>
      <c r="AV151" s="480"/>
      <c r="AW151" s="480"/>
      <c r="AX151" s="480"/>
      <c r="AY151" s="480">
        <v>303.18</v>
      </c>
      <c r="AZ151" s="499" t="s">
        <v>5323</v>
      </c>
      <c r="BA151" s="502">
        <v>23.57</v>
      </c>
      <c r="BB151" s="502">
        <v>31.62</v>
      </c>
      <c r="BC151" s="501"/>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5340</v>
      </c>
      <c r="BQ151" s="252"/>
      <c r="BR151" s="252"/>
      <c r="BS151" s="511">
        <v>0.22</v>
      </c>
      <c r="BT151" s="252"/>
      <c r="BU151" s="252"/>
      <c r="BV151" s="524">
        <f>+C151</f>
        <v>145</v>
      </c>
      <c r="BW151" s="489">
        <v>158.63</v>
      </c>
      <c r="BX151" s="304">
        <v>4.4999999999999998E-2</v>
      </c>
      <c r="BY151" s="254">
        <v>366.18</v>
      </c>
      <c r="BZ151" s="304">
        <v>3.9399999999999998E-2</v>
      </c>
      <c r="CA151" s="494">
        <v>19.170000000000002</v>
      </c>
      <c r="CB151" s="497">
        <v>0.3</v>
      </c>
      <c r="CC151" s="497"/>
      <c r="CD151" s="494">
        <v>424</v>
      </c>
      <c r="CE151" s="241">
        <f>+C151</f>
        <v>145</v>
      </c>
      <c r="CF151" s="2"/>
      <c r="CG151" s="2">
        <v>490.8</v>
      </c>
      <c r="CH151" s="2"/>
      <c r="CI151" s="2"/>
      <c r="CJ151" s="2"/>
      <c r="CK151" s="252"/>
      <c r="CL151" s="252"/>
      <c r="CM151" s="252">
        <v>546.33000000000004</v>
      </c>
      <c r="CN151" s="253"/>
      <c r="CP151" s="5">
        <v>0.08</v>
      </c>
      <c r="CV151" s="266">
        <f t="shared" si="16"/>
        <v>181</v>
      </c>
      <c r="CW151" s="267">
        <f t="shared" si="17"/>
        <v>362</v>
      </c>
      <c r="CX151" s="268">
        <f t="shared" si="18"/>
        <v>904.99</v>
      </c>
      <c r="CY151" s="418">
        <v>184</v>
      </c>
      <c r="CZ151" s="252"/>
      <c r="DA151" s="252"/>
      <c r="DB151" s="252"/>
      <c r="DC151" s="252"/>
      <c r="DD151" s="252"/>
      <c r="DE151" s="252"/>
      <c r="DF151" s="252"/>
      <c r="DG151" s="252">
        <f t="shared" si="22"/>
        <v>0</v>
      </c>
      <c r="DH151" s="252"/>
      <c r="DI151" s="252">
        <v>489.06</v>
      </c>
      <c r="DJ151" s="252"/>
      <c r="DL151" s="252"/>
      <c r="DM151" s="252"/>
      <c r="DQ151" s="6">
        <v>7.2499999999999995E-2</v>
      </c>
      <c r="DR151" s="252">
        <v>39.42</v>
      </c>
      <c r="DS151" s="3">
        <v>546.33000000000004</v>
      </c>
      <c r="DU151" s="241">
        <f>+C151</f>
        <v>145</v>
      </c>
      <c r="DV151" s="2"/>
      <c r="DW151" s="252">
        <v>720</v>
      </c>
      <c r="DZ151" s="252">
        <v>405.18</v>
      </c>
      <c r="EA151" s="264">
        <v>3.9399999999999998E-2</v>
      </c>
      <c r="EB151" s="252">
        <v>0</v>
      </c>
      <c r="EC151" s="253">
        <v>0</v>
      </c>
    </row>
    <row r="152" spans="1:133">
      <c r="A152">
        <v>146</v>
      </c>
      <c r="B152" s="259">
        <v>2.202</v>
      </c>
      <c r="C152">
        <v>146</v>
      </c>
      <c r="D152" s="168">
        <f t="shared" si="15"/>
        <v>-9.9601592750886425E-4</v>
      </c>
      <c r="E152" s="246">
        <v>43862</v>
      </c>
      <c r="F152" s="186">
        <v>-0.1</v>
      </c>
      <c r="G152" s="247">
        <v>216157.5349</v>
      </c>
      <c r="H152" s="247">
        <v>541.23950000000002</v>
      </c>
      <c r="I152" s="248">
        <v>119.9</v>
      </c>
      <c r="J152" s="258">
        <f t="shared" si="19"/>
        <v>-8.3333333333324155E-4</v>
      </c>
      <c r="K152" s="298"/>
      <c r="L152" s="252">
        <v>300</v>
      </c>
      <c r="M152" s="263"/>
      <c r="N152" s="263"/>
      <c r="O152" s="473">
        <v>328.76</v>
      </c>
      <c r="P152" s="474">
        <v>328.76</v>
      </c>
      <c r="Q152" s="474">
        <v>430.86</v>
      </c>
      <c r="R152" s="475">
        <v>0.09</v>
      </c>
      <c r="S152" s="533">
        <f t="shared" si="20"/>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21"/>
        <v>146</v>
      </c>
      <c r="AS152" s="480">
        <v>257.37</v>
      </c>
      <c r="AT152" s="480">
        <v>191.57</v>
      </c>
      <c r="AU152" s="600">
        <v>0.06</v>
      </c>
      <c r="AV152" s="480"/>
      <c r="AW152" s="480"/>
      <c r="AX152" s="480"/>
      <c r="AY152" s="480">
        <v>303.18</v>
      </c>
      <c r="AZ152" s="499" t="s">
        <v>5323</v>
      </c>
      <c r="BA152" s="502">
        <v>23.57</v>
      </c>
      <c r="BB152" s="502">
        <v>31.62</v>
      </c>
      <c r="BC152" s="502"/>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5340</v>
      </c>
      <c r="BQ152" s="252"/>
      <c r="BR152" s="252"/>
      <c r="BS152" s="511">
        <v>0.22</v>
      </c>
      <c r="BT152" s="252"/>
      <c r="BU152" s="252"/>
      <c r="BV152" s="524">
        <f>+C152</f>
        <v>146</v>
      </c>
      <c r="BW152" s="489">
        <v>158.63</v>
      </c>
      <c r="BX152" s="304">
        <v>4.4999999999999998E-2</v>
      </c>
      <c r="BY152" s="254">
        <v>366.18</v>
      </c>
      <c r="BZ152" s="304">
        <v>3.9399999999999998E-2</v>
      </c>
      <c r="CA152" s="494">
        <v>19.170000000000002</v>
      </c>
      <c r="CB152" s="497">
        <v>0.3</v>
      </c>
      <c r="CC152" s="497"/>
      <c r="CD152" s="494">
        <v>424</v>
      </c>
      <c r="CE152" s="241">
        <f>+C152</f>
        <v>146</v>
      </c>
      <c r="CF152" s="2"/>
      <c r="CG152" s="2">
        <v>490.8</v>
      </c>
      <c r="CH152" s="2"/>
      <c r="CI152" s="2"/>
      <c r="CJ152" s="2"/>
      <c r="CK152" s="252"/>
      <c r="CL152" s="252"/>
      <c r="CM152" s="252">
        <v>546.33000000000004</v>
      </c>
      <c r="CN152" s="253"/>
      <c r="CP152" s="253">
        <v>0.08</v>
      </c>
      <c r="CV152" s="266">
        <f t="shared" si="16"/>
        <v>181</v>
      </c>
      <c r="CW152" s="267">
        <f t="shared" si="17"/>
        <v>362</v>
      </c>
      <c r="CX152" s="268">
        <f t="shared" si="18"/>
        <v>904.99</v>
      </c>
      <c r="CY152" s="418">
        <v>184</v>
      </c>
      <c r="CZ152" s="252"/>
      <c r="DA152" s="252"/>
      <c r="DB152" s="252"/>
      <c r="DC152" s="252"/>
      <c r="DD152" s="252"/>
      <c r="DE152" s="252"/>
      <c r="DF152" s="252"/>
      <c r="DG152" s="252">
        <f t="shared" si="22"/>
        <v>0</v>
      </c>
      <c r="DH152" s="252"/>
      <c r="DI152" s="252">
        <v>489.06</v>
      </c>
      <c r="DJ152" s="252"/>
      <c r="DL152" s="252"/>
      <c r="DM152" s="252"/>
      <c r="DQ152" s="6">
        <v>7.2499999999999995E-2</v>
      </c>
      <c r="DR152" s="252">
        <v>39.42</v>
      </c>
      <c r="DS152" s="3">
        <v>546.33000000000004</v>
      </c>
      <c r="DU152" s="241">
        <f>+C152</f>
        <v>146</v>
      </c>
      <c r="DV152" s="2"/>
      <c r="DW152" s="252">
        <v>720</v>
      </c>
      <c r="DZ152" s="252">
        <v>405.18</v>
      </c>
      <c r="EA152" s="264">
        <v>3.9399999999999998E-2</v>
      </c>
      <c r="EB152" s="252">
        <v>0</v>
      </c>
      <c r="EC152" s="253">
        <v>0</v>
      </c>
    </row>
    <row r="153" spans="1:133">
      <c r="A153">
        <v>147</v>
      </c>
      <c r="B153" s="259">
        <v>3.202</v>
      </c>
      <c r="C153">
        <v>147</v>
      </c>
      <c r="D153" s="168">
        <f t="shared" si="15"/>
        <v>3.9880358572685903E-3</v>
      </c>
      <c r="E153" s="246">
        <v>43891</v>
      </c>
      <c r="F153" s="186">
        <v>0.39</v>
      </c>
      <c r="G153" s="247">
        <v>217019.57889999999</v>
      </c>
      <c r="H153" s="247">
        <v>543.39800000000002</v>
      </c>
      <c r="I153" s="248">
        <v>120.4</v>
      </c>
      <c r="J153" s="258">
        <f t="shared" si="19"/>
        <v>4.17014178482078E-3</v>
      </c>
      <c r="K153" s="298"/>
      <c r="L153" s="252">
        <v>300</v>
      </c>
      <c r="M153" s="263"/>
      <c r="N153" s="263"/>
      <c r="O153" s="473">
        <v>328.76</v>
      </c>
      <c r="P153" s="474">
        <v>328.76</v>
      </c>
      <c r="Q153" s="474">
        <v>430.86</v>
      </c>
      <c r="R153" s="475">
        <v>0.09</v>
      </c>
      <c r="S153" s="533">
        <f t="shared" si="20"/>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21"/>
        <v>147</v>
      </c>
      <c r="AS153" s="480">
        <v>257.37</v>
      </c>
      <c r="AT153" s="480">
        <v>191.57</v>
      </c>
      <c r="AU153" s="600">
        <v>0.06</v>
      </c>
      <c r="AV153" s="480"/>
      <c r="AW153" s="480"/>
      <c r="AX153" s="480"/>
      <c r="AY153" s="480">
        <v>303.18</v>
      </c>
      <c r="AZ153" s="499" t="s">
        <v>5323</v>
      </c>
      <c r="BA153" s="502">
        <v>23.57</v>
      </c>
      <c r="BB153" s="502">
        <v>31.62</v>
      </c>
      <c r="BC153" s="501"/>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5340</v>
      </c>
      <c r="BQ153" s="252"/>
      <c r="BR153" s="252"/>
      <c r="BS153" s="511">
        <v>0.22</v>
      </c>
      <c r="BT153" s="252"/>
      <c r="BU153" s="252"/>
      <c r="BV153" s="524">
        <f>+C153</f>
        <v>147</v>
      </c>
      <c r="BW153" s="489">
        <v>158.63</v>
      </c>
      <c r="BX153" s="304">
        <v>4.4999999999999998E-2</v>
      </c>
      <c r="BY153" s="254">
        <v>366.18</v>
      </c>
      <c r="BZ153" s="304">
        <v>3.9399999999999998E-2</v>
      </c>
      <c r="CA153" s="494">
        <v>19.170000000000002</v>
      </c>
      <c r="CB153" s="497">
        <v>0.3</v>
      </c>
      <c r="CC153" s="497"/>
      <c r="CD153" s="494">
        <v>424</v>
      </c>
      <c r="CE153" s="241">
        <f>+C153</f>
        <v>147</v>
      </c>
      <c r="CF153" s="2"/>
      <c r="CG153" s="2">
        <v>490.8</v>
      </c>
      <c r="CH153" s="2"/>
      <c r="CI153" s="2"/>
      <c r="CJ153" s="2"/>
      <c r="CK153" s="252"/>
      <c r="CL153" s="252"/>
      <c r="CM153" s="252">
        <v>546.33000000000004</v>
      </c>
      <c r="CN153" s="253"/>
      <c r="CP153" s="5">
        <v>0.08</v>
      </c>
      <c r="CV153" s="266">
        <f t="shared" si="16"/>
        <v>181</v>
      </c>
      <c r="CW153" s="267">
        <f t="shared" si="17"/>
        <v>362</v>
      </c>
      <c r="CX153" s="268">
        <f t="shared" si="18"/>
        <v>904.99</v>
      </c>
      <c r="CY153" s="418">
        <v>184</v>
      </c>
      <c r="CZ153" s="252"/>
      <c r="DA153" s="252"/>
      <c r="DB153" s="252"/>
      <c r="DC153" s="252"/>
      <c r="DD153" s="252"/>
      <c r="DE153" s="252"/>
      <c r="DF153" s="252"/>
      <c r="DG153" s="252">
        <f t="shared" si="22"/>
        <v>0</v>
      </c>
      <c r="DH153" s="252"/>
      <c r="DI153" s="252">
        <v>489.06</v>
      </c>
      <c r="DJ153" s="252"/>
      <c r="DL153" s="252"/>
      <c r="DM153" s="252"/>
      <c r="DQ153" s="6">
        <v>7.2499999999999995E-2</v>
      </c>
      <c r="DR153" s="252">
        <v>39.42</v>
      </c>
      <c r="DS153" s="3">
        <v>546.33000000000004</v>
      </c>
      <c r="DU153" s="241">
        <f>+C153</f>
        <v>147</v>
      </c>
      <c r="DV153" s="2"/>
      <c r="DW153" s="252">
        <v>720</v>
      </c>
      <c r="DZ153" s="252">
        <v>405.18</v>
      </c>
      <c r="EA153" s="264">
        <v>3.9399999999999998E-2</v>
      </c>
      <c r="EB153" s="252">
        <v>0</v>
      </c>
      <c r="EC153" s="253">
        <v>0</v>
      </c>
    </row>
    <row r="154" spans="1:133">
      <c r="A154">
        <v>148</v>
      </c>
      <c r="B154" s="259">
        <v>4.202</v>
      </c>
      <c r="C154">
        <v>148</v>
      </c>
      <c r="D154" s="168">
        <f t="shared" si="15"/>
        <v>-2.9791459520706054E-3</v>
      </c>
      <c r="E154" s="246">
        <v>43922</v>
      </c>
      <c r="F154" s="186">
        <v>-0.3</v>
      </c>
      <c r="G154" s="247">
        <v>216373.0459</v>
      </c>
      <c r="H154" s="247">
        <v>541.77909999999997</v>
      </c>
      <c r="I154" s="248">
        <v>120</v>
      </c>
      <c r="J154" s="258">
        <f t="shared" si="19"/>
        <v>-3.3222591362126463E-3</v>
      </c>
      <c r="K154" s="298"/>
      <c r="L154" s="252">
        <v>300</v>
      </c>
      <c r="M154" s="263"/>
      <c r="N154" s="263"/>
      <c r="O154" s="473">
        <v>328.76</v>
      </c>
      <c r="P154" s="474">
        <v>328.76</v>
      </c>
      <c r="Q154" s="474">
        <v>430.86</v>
      </c>
      <c r="R154" s="475">
        <v>0.09</v>
      </c>
      <c r="S154" s="533">
        <f t="shared" si="20"/>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21"/>
        <v>148</v>
      </c>
      <c r="AS154" s="480">
        <v>257.37</v>
      </c>
      <c r="AT154" s="480">
        <v>191.57</v>
      </c>
      <c r="AU154" s="600">
        <v>0.06</v>
      </c>
      <c r="AV154" s="480"/>
      <c r="AW154" s="480"/>
      <c r="AX154" s="480"/>
      <c r="AY154" s="480">
        <v>303.18</v>
      </c>
      <c r="AZ154" s="499" t="s">
        <v>5323</v>
      </c>
      <c r="BA154" s="502">
        <v>23.57</v>
      </c>
      <c r="BB154" s="502">
        <v>31.62</v>
      </c>
      <c r="BC154" s="502"/>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5340</v>
      </c>
      <c r="BQ154" s="252"/>
      <c r="BR154" s="252"/>
      <c r="BS154" s="511">
        <v>0.22</v>
      </c>
      <c r="BT154" s="252"/>
      <c r="BU154" s="252"/>
      <c r="BV154" s="524">
        <f>+C154</f>
        <v>148</v>
      </c>
      <c r="BW154" s="489">
        <v>158.63</v>
      </c>
      <c r="BX154" s="304">
        <v>4.4999999999999998E-2</v>
      </c>
      <c r="BY154" s="254">
        <v>366.18</v>
      </c>
      <c r="BZ154" s="304">
        <v>3.9399999999999998E-2</v>
      </c>
      <c r="CA154" s="494">
        <v>19.170000000000002</v>
      </c>
      <c r="CB154" s="497">
        <v>0.3</v>
      </c>
      <c r="CC154" s="497"/>
      <c r="CD154" s="494">
        <v>424</v>
      </c>
      <c r="CE154" s="241">
        <f>+C154</f>
        <v>148</v>
      </c>
      <c r="CF154" s="2"/>
      <c r="CG154" s="2">
        <v>490.8</v>
      </c>
      <c r="CH154" s="2"/>
      <c r="CI154" s="2"/>
      <c r="CJ154" s="2"/>
      <c r="CK154" s="252"/>
      <c r="CL154" s="252"/>
      <c r="CM154" s="252">
        <v>546.33000000000004</v>
      </c>
      <c r="CN154" s="253"/>
      <c r="CP154" s="253">
        <v>0.08</v>
      </c>
      <c r="CV154" s="266">
        <f t="shared" si="16"/>
        <v>181</v>
      </c>
      <c r="CW154" s="267">
        <f t="shared" si="17"/>
        <v>362</v>
      </c>
      <c r="CX154" s="268">
        <f t="shared" si="18"/>
        <v>904.99</v>
      </c>
      <c r="CY154" s="418">
        <v>184</v>
      </c>
      <c r="CZ154" s="252"/>
      <c r="DA154" s="252"/>
      <c r="DB154" s="252"/>
      <c r="DC154" s="252"/>
      <c r="DD154" s="252"/>
      <c r="DE154" s="252"/>
      <c r="DF154" s="252"/>
      <c r="DG154" s="252">
        <f t="shared" si="22"/>
        <v>0</v>
      </c>
      <c r="DH154" s="252"/>
      <c r="DI154" s="252">
        <v>489.06</v>
      </c>
      <c r="DJ154" s="252"/>
      <c r="DL154" s="252"/>
      <c r="DM154" s="252"/>
      <c r="DQ154" s="6">
        <v>7.2499999999999995E-2</v>
      </c>
      <c r="DR154" s="252">
        <v>39.42</v>
      </c>
      <c r="DS154" s="3">
        <v>546.33000000000004</v>
      </c>
      <c r="DU154" s="241">
        <f>+C154</f>
        <v>148</v>
      </c>
      <c r="DV154" s="2"/>
      <c r="DW154" s="252">
        <v>720</v>
      </c>
      <c r="DZ154" s="252">
        <v>405.18</v>
      </c>
      <c r="EA154" s="264">
        <v>3.9399999999999998E-2</v>
      </c>
      <c r="EB154" s="252">
        <v>0</v>
      </c>
      <c r="EC154" s="253">
        <v>0</v>
      </c>
    </row>
    <row r="155" spans="1:133">
      <c r="A155">
        <v>149</v>
      </c>
      <c r="B155" s="259">
        <v>5.202</v>
      </c>
      <c r="C155">
        <v>149</v>
      </c>
      <c r="D155" s="168">
        <f t="shared" si="15"/>
        <v>-2.9880477825264817E-3</v>
      </c>
      <c r="E155" s="246">
        <v>43952</v>
      </c>
      <c r="F155" s="186">
        <v>-0.3</v>
      </c>
      <c r="G155" s="247">
        <v>215726.5129</v>
      </c>
      <c r="H155" s="247">
        <v>540.16030000000001</v>
      </c>
      <c r="I155" s="248">
        <v>119.6</v>
      </c>
      <c r="J155" s="258">
        <f t="shared" si="19"/>
        <v>-3.3333333333334103E-3</v>
      </c>
      <c r="K155" s="298"/>
      <c r="L155" s="252">
        <v>300</v>
      </c>
      <c r="M155" s="263"/>
      <c r="N155" s="263"/>
      <c r="O155" s="473">
        <v>328.76</v>
      </c>
      <c r="P155" s="474">
        <v>328.76</v>
      </c>
      <c r="Q155" s="474">
        <v>430.86</v>
      </c>
      <c r="R155" s="475">
        <v>0.09</v>
      </c>
      <c r="S155" s="533">
        <f t="shared" si="20"/>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21"/>
        <v>149</v>
      </c>
      <c r="AS155" s="480">
        <v>257.37</v>
      </c>
      <c r="AT155" s="480">
        <v>191.57</v>
      </c>
      <c r="AU155" s="600">
        <v>0.06</v>
      </c>
      <c r="AV155" s="480"/>
      <c r="AW155" s="480"/>
      <c r="AX155" s="480"/>
      <c r="AY155" s="480">
        <v>303.18</v>
      </c>
      <c r="AZ155" s="499" t="s">
        <v>5323</v>
      </c>
      <c r="BA155" s="502">
        <v>23.57</v>
      </c>
      <c r="BB155" s="502">
        <v>31.62</v>
      </c>
      <c r="BC155" s="501"/>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5340</v>
      </c>
      <c r="BQ155" s="252"/>
      <c r="BR155" s="252"/>
      <c r="BS155" s="511">
        <v>0.22</v>
      </c>
      <c r="BT155" s="252"/>
      <c r="BU155" s="252"/>
      <c r="BV155" s="524">
        <f>+C155</f>
        <v>149</v>
      </c>
      <c r="BW155" s="489">
        <v>158.63</v>
      </c>
      <c r="BX155" s="304">
        <v>4.4999999999999998E-2</v>
      </c>
      <c r="BY155" s="254">
        <v>366.18</v>
      </c>
      <c r="BZ155" s="304">
        <v>3.9399999999999998E-2</v>
      </c>
      <c r="CA155" s="494">
        <v>19.170000000000002</v>
      </c>
      <c r="CB155" s="497">
        <v>0.3</v>
      </c>
      <c r="CC155" s="497"/>
      <c r="CD155" s="494">
        <v>424</v>
      </c>
      <c r="CE155" s="241">
        <f>+C155</f>
        <v>149</v>
      </c>
      <c r="CF155" s="2"/>
      <c r="CG155" s="2">
        <v>490.8</v>
      </c>
      <c r="CH155" s="2"/>
      <c r="CI155" s="2"/>
      <c r="CJ155" s="2"/>
      <c r="CK155" s="252"/>
      <c r="CL155" s="252"/>
      <c r="CM155" s="252">
        <v>546.33000000000004</v>
      </c>
      <c r="CN155" s="253"/>
      <c r="CP155" s="5">
        <v>0.08</v>
      </c>
      <c r="CV155" s="266">
        <f t="shared" si="16"/>
        <v>181</v>
      </c>
      <c r="CW155" s="267">
        <f t="shared" si="17"/>
        <v>362</v>
      </c>
      <c r="CX155" s="268">
        <f t="shared" si="18"/>
        <v>904.99</v>
      </c>
      <c r="CY155" s="418">
        <v>184</v>
      </c>
      <c r="CZ155" s="252"/>
      <c r="DA155" s="252"/>
      <c r="DB155" s="252"/>
      <c r="DC155" s="252"/>
      <c r="DD155" s="252"/>
      <c r="DE155" s="252"/>
      <c r="DF155" s="252"/>
      <c r="DG155" s="252">
        <f t="shared" si="22"/>
        <v>0</v>
      </c>
      <c r="DH155" s="252"/>
      <c r="DI155" s="252">
        <v>489.06</v>
      </c>
      <c r="DJ155" s="252"/>
      <c r="DL155" s="252"/>
      <c r="DM155" s="252"/>
      <c r="DQ155" s="6">
        <v>7.2499999999999995E-2</v>
      </c>
      <c r="DR155" s="252">
        <v>39.42</v>
      </c>
      <c r="DS155" s="3">
        <v>546.33000000000004</v>
      </c>
      <c r="DU155" s="241">
        <f>+C155</f>
        <v>149</v>
      </c>
      <c r="DV155" s="2"/>
      <c r="DW155" s="252">
        <v>720</v>
      </c>
      <c r="DZ155" s="252">
        <v>405.18</v>
      </c>
      <c r="EA155" s="264">
        <v>3.9399999999999998E-2</v>
      </c>
      <c r="EB155" s="252">
        <v>0</v>
      </c>
      <c r="EC155" s="253">
        <v>0</v>
      </c>
    </row>
    <row r="156" spans="1:133">
      <c r="A156">
        <v>150</v>
      </c>
      <c r="B156" s="259">
        <v>6.202</v>
      </c>
      <c r="C156">
        <v>150</v>
      </c>
      <c r="D156" s="168">
        <f t="shared" si="15"/>
        <v>-9.9900099020233668E-4</v>
      </c>
      <c r="E156" s="246">
        <v>43983</v>
      </c>
      <c r="F156" s="186">
        <v>-0.1</v>
      </c>
      <c r="G156" s="247">
        <v>215511.0019</v>
      </c>
      <c r="H156" s="247">
        <v>539.62070000000006</v>
      </c>
      <c r="I156" s="248">
        <v>119.5</v>
      </c>
      <c r="J156" s="258">
        <f t="shared" si="19"/>
        <v>-8.3612040133773657E-4</v>
      </c>
      <c r="K156" s="298"/>
      <c r="L156" s="252">
        <v>300</v>
      </c>
      <c r="M156" s="263"/>
      <c r="N156" s="263"/>
      <c r="O156" s="473">
        <v>328.76</v>
      </c>
      <c r="P156" s="474">
        <v>328.76</v>
      </c>
      <c r="Q156" s="474">
        <v>430.86</v>
      </c>
      <c r="R156" s="475">
        <v>0.09</v>
      </c>
      <c r="S156" s="533">
        <f t="shared" si="20"/>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21"/>
        <v>150</v>
      </c>
      <c r="AS156" s="480">
        <v>257.37</v>
      </c>
      <c r="AT156" s="480">
        <v>191.57</v>
      </c>
      <c r="AU156" s="600">
        <v>0.06</v>
      </c>
      <c r="AV156" s="480"/>
      <c r="AW156" s="480"/>
      <c r="AX156" s="480"/>
      <c r="AY156" s="480">
        <v>303.18</v>
      </c>
      <c r="AZ156" s="499" t="s">
        <v>5323</v>
      </c>
      <c r="BA156" s="502">
        <v>23.57</v>
      </c>
      <c r="BB156" s="502">
        <v>31.62</v>
      </c>
      <c r="BC156" s="502"/>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5340</v>
      </c>
      <c r="BQ156" s="252"/>
      <c r="BR156" s="252"/>
      <c r="BS156" s="511">
        <v>0.22</v>
      </c>
      <c r="BT156" s="252"/>
      <c r="BU156" s="252"/>
      <c r="BV156" s="524">
        <f>+C156</f>
        <v>150</v>
      </c>
      <c r="BW156" s="489">
        <v>158.63</v>
      </c>
      <c r="BX156" s="304">
        <v>4.4999999999999998E-2</v>
      </c>
      <c r="BY156" s="254">
        <v>366.18</v>
      </c>
      <c r="BZ156" s="304">
        <v>3.9399999999999998E-2</v>
      </c>
      <c r="CA156" s="494">
        <v>19.170000000000002</v>
      </c>
      <c r="CB156" s="497">
        <v>0.3</v>
      </c>
      <c r="CC156" s="497"/>
      <c r="CD156" s="494">
        <v>424</v>
      </c>
      <c r="CE156" s="241">
        <f>+C156</f>
        <v>150</v>
      </c>
      <c r="CF156" s="2"/>
      <c r="CG156" s="2">
        <v>490.8</v>
      </c>
      <c r="CH156" s="2"/>
      <c r="CI156" s="2"/>
      <c r="CJ156" s="2"/>
      <c r="CK156" s="252"/>
      <c r="CL156" s="252"/>
      <c r="CM156" s="252">
        <v>546.33000000000004</v>
      </c>
      <c r="CN156" s="253"/>
      <c r="CP156" s="253">
        <v>0.08</v>
      </c>
      <c r="CV156" s="266">
        <f t="shared" si="16"/>
        <v>181</v>
      </c>
      <c r="CW156" s="267">
        <f t="shared" si="17"/>
        <v>362</v>
      </c>
      <c r="CX156" s="268">
        <f t="shared" si="18"/>
        <v>904.99</v>
      </c>
      <c r="CY156" s="418">
        <v>184</v>
      </c>
      <c r="CZ156" s="252"/>
      <c r="DA156" s="252"/>
      <c r="DB156" s="252"/>
      <c r="DC156" s="252"/>
      <c r="DD156" s="252"/>
      <c r="DE156" s="252"/>
      <c r="DF156" s="252"/>
      <c r="DG156" s="252">
        <f t="shared" si="22"/>
        <v>0</v>
      </c>
      <c r="DH156" s="252"/>
      <c r="DI156" s="252">
        <v>489.06</v>
      </c>
      <c r="DJ156" s="252"/>
      <c r="DL156" s="252"/>
      <c r="DM156" s="252"/>
      <c r="DQ156" s="6">
        <v>7.2499999999999995E-2</v>
      </c>
      <c r="DR156" s="252">
        <v>39.42</v>
      </c>
      <c r="DS156" s="3">
        <v>546.33000000000004</v>
      </c>
      <c r="DU156" s="241">
        <f>+C156</f>
        <v>150</v>
      </c>
      <c r="DV156" s="2"/>
      <c r="DW156" s="252">
        <v>720</v>
      </c>
      <c r="DZ156" s="252">
        <v>405.18</v>
      </c>
      <c r="EA156" s="264">
        <v>3.9399999999999998E-2</v>
      </c>
      <c r="EB156" s="252">
        <v>0</v>
      </c>
      <c r="EC156" s="253">
        <v>0</v>
      </c>
    </row>
    <row r="157" spans="1:133">
      <c r="A157">
        <v>151</v>
      </c>
      <c r="B157" s="259">
        <v>7.202</v>
      </c>
      <c r="C157">
        <v>151</v>
      </c>
      <c r="D157" s="168">
        <f t="shared" si="15"/>
        <v>1.9999999823674397E-3</v>
      </c>
      <c r="E157" s="246">
        <v>44013</v>
      </c>
      <c r="F157" s="186">
        <v>0.19</v>
      </c>
      <c r="G157" s="247">
        <v>215942.0239</v>
      </c>
      <c r="H157" s="247">
        <v>540.69989999999996</v>
      </c>
      <c r="I157" s="248">
        <v>119.8</v>
      </c>
      <c r="J157" s="258">
        <f t="shared" si="19"/>
        <v>2.5104602510459539E-3</v>
      </c>
      <c r="K157" s="298"/>
      <c r="L157" s="252">
        <v>300</v>
      </c>
      <c r="M157" s="263"/>
      <c r="N157" s="263"/>
      <c r="O157" s="473">
        <v>328.76</v>
      </c>
      <c r="P157" s="474">
        <v>328.76</v>
      </c>
      <c r="Q157" s="474">
        <v>430.86</v>
      </c>
      <c r="R157" s="475">
        <v>0.09</v>
      </c>
      <c r="S157" s="533">
        <f t="shared" si="20"/>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21"/>
        <v>151</v>
      </c>
      <c r="AS157" s="480">
        <v>257.37</v>
      </c>
      <c r="AT157" s="480">
        <v>191.57</v>
      </c>
      <c r="AU157" s="600">
        <v>0.06</v>
      </c>
      <c r="AV157" s="480"/>
      <c r="AW157" s="480"/>
      <c r="AX157" s="480"/>
      <c r="AY157" s="480">
        <v>303.18</v>
      </c>
      <c r="AZ157" s="499" t="s">
        <v>5323</v>
      </c>
      <c r="BA157" s="502">
        <v>23.57</v>
      </c>
      <c r="BB157" s="502">
        <v>31.62</v>
      </c>
      <c r="BC157" s="501"/>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5340</v>
      </c>
      <c r="BQ157" s="252"/>
      <c r="BR157" s="252"/>
      <c r="BS157" s="511">
        <v>0.22</v>
      </c>
      <c r="BT157" s="252"/>
      <c r="BU157" s="252"/>
      <c r="BV157" s="524">
        <f>+C157</f>
        <v>151</v>
      </c>
      <c r="BW157" s="489">
        <v>158.63</v>
      </c>
      <c r="BX157" s="304">
        <v>4.4999999999999998E-2</v>
      </c>
      <c r="BY157" s="254">
        <v>366.18</v>
      </c>
      <c r="BZ157" s="304">
        <v>3.9399999999999998E-2</v>
      </c>
      <c r="CA157" s="494">
        <v>19.170000000000002</v>
      </c>
      <c r="CB157" s="497">
        <v>0.3</v>
      </c>
      <c r="CC157" s="497"/>
      <c r="CD157" s="494">
        <v>424</v>
      </c>
      <c r="CE157" s="241">
        <f>+C157</f>
        <v>151</v>
      </c>
      <c r="CF157" s="2"/>
      <c r="CG157" s="2">
        <v>490.8</v>
      </c>
      <c r="CH157" s="2"/>
      <c r="CI157" s="2"/>
      <c r="CJ157" s="2"/>
      <c r="CK157" s="252"/>
      <c r="CL157" s="252"/>
      <c r="CM157" s="252">
        <v>546.33000000000004</v>
      </c>
      <c r="CN157" s="253"/>
      <c r="CP157" s="5">
        <v>0.08</v>
      </c>
      <c r="CV157" s="266">
        <f t="shared" si="16"/>
        <v>181</v>
      </c>
      <c r="CW157" s="267">
        <f t="shared" si="17"/>
        <v>362</v>
      </c>
      <c r="CX157" s="268">
        <f t="shared" si="18"/>
        <v>904.99</v>
      </c>
      <c r="CY157" s="418">
        <v>184</v>
      </c>
      <c r="CZ157" s="252"/>
      <c r="DA157" s="252"/>
      <c r="DB157" s="252"/>
      <c r="DC157" s="252"/>
      <c r="DD157" s="252"/>
      <c r="DE157" s="252"/>
      <c r="DF157" s="252"/>
      <c r="DG157" s="252">
        <f t="shared" si="22"/>
        <v>0</v>
      </c>
      <c r="DH157" s="252"/>
      <c r="DI157" s="252">
        <v>489.06</v>
      </c>
      <c r="DJ157" s="252"/>
      <c r="DL157" s="252"/>
      <c r="DM157" s="252"/>
      <c r="DQ157" s="6">
        <v>7.2499999999999995E-2</v>
      </c>
      <c r="DR157" s="252">
        <v>39.42</v>
      </c>
      <c r="DS157" s="3">
        <v>546.33000000000004</v>
      </c>
      <c r="DU157" s="241">
        <f>+C157</f>
        <v>151</v>
      </c>
      <c r="DV157" s="2"/>
      <c r="DW157" s="252">
        <v>720</v>
      </c>
      <c r="DZ157" s="252">
        <v>405.18</v>
      </c>
      <c r="EA157" s="264">
        <v>3.9399999999999998E-2</v>
      </c>
      <c r="EB157" s="252">
        <v>0</v>
      </c>
      <c r="EC157" s="253">
        <v>0</v>
      </c>
    </row>
    <row r="158" spans="1:133">
      <c r="A158">
        <v>152</v>
      </c>
      <c r="B158" s="259">
        <v>8.202</v>
      </c>
      <c r="C158">
        <v>152</v>
      </c>
      <c r="D158" s="168">
        <f t="shared" si="15"/>
        <v>0</v>
      </c>
      <c r="E158" s="246">
        <v>44044</v>
      </c>
      <c r="F158" s="186">
        <v>0</v>
      </c>
      <c r="G158" s="247">
        <v>215942.0239</v>
      </c>
      <c r="H158" s="247">
        <v>540.69989999999996</v>
      </c>
      <c r="I158" s="248">
        <v>119.8</v>
      </c>
      <c r="J158" s="258">
        <f t="shared" si="19"/>
        <v>0</v>
      </c>
      <c r="K158" s="298"/>
      <c r="L158" s="252">
        <v>300</v>
      </c>
      <c r="M158" s="263"/>
      <c r="N158" s="263"/>
      <c r="O158" s="473">
        <v>328.76</v>
      </c>
      <c r="P158" s="474">
        <v>328.76</v>
      </c>
      <c r="Q158" s="474">
        <v>430.86</v>
      </c>
      <c r="R158" s="475">
        <v>0.09</v>
      </c>
      <c r="S158" s="533">
        <f t="shared" si="20"/>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21"/>
        <v>152</v>
      </c>
      <c r="AS158" s="480">
        <v>257.37</v>
      </c>
      <c r="AT158" s="480">
        <v>191.57</v>
      </c>
      <c r="AU158" s="600">
        <v>0.06</v>
      </c>
      <c r="AV158" s="480"/>
      <c r="AW158" s="480"/>
      <c r="AX158" s="480"/>
      <c r="AY158" s="480">
        <v>303.18</v>
      </c>
      <c r="AZ158" s="499" t="s">
        <v>5323</v>
      </c>
      <c r="BA158" s="502">
        <v>23.57</v>
      </c>
      <c r="BB158" s="502">
        <v>31.62</v>
      </c>
      <c r="BC158" s="502"/>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5340</v>
      </c>
      <c r="BQ158" s="252"/>
      <c r="BR158" s="252"/>
      <c r="BS158" s="511">
        <v>0.22</v>
      </c>
      <c r="BT158" s="252"/>
      <c r="BU158" s="252"/>
      <c r="BV158" s="524">
        <f>+C158</f>
        <v>152</v>
      </c>
      <c r="BW158" s="489">
        <v>158.63</v>
      </c>
      <c r="BX158" s="304">
        <v>4.4999999999999998E-2</v>
      </c>
      <c r="BY158" s="254">
        <v>366.18</v>
      </c>
      <c r="BZ158" s="304">
        <v>3.9399999999999998E-2</v>
      </c>
      <c r="CA158" s="494">
        <v>19.170000000000002</v>
      </c>
      <c r="CB158" s="497">
        <v>0.3</v>
      </c>
      <c r="CC158" s="497"/>
      <c r="CD158" s="494">
        <v>424</v>
      </c>
      <c r="CE158" s="241">
        <f>+C158</f>
        <v>152</v>
      </c>
      <c r="CF158" s="2"/>
      <c r="CG158" s="2">
        <v>490.8</v>
      </c>
      <c r="CH158" s="2"/>
      <c r="CI158" s="2"/>
      <c r="CJ158" s="2"/>
      <c r="CK158" s="252"/>
      <c r="CL158" s="252"/>
      <c r="CM158" s="252">
        <v>546.33000000000004</v>
      </c>
      <c r="CN158" s="253"/>
      <c r="CP158" s="253">
        <v>0.08</v>
      </c>
      <c r="CV158" s="266">
        <f t="shared" si="16"/>
        <v>181</v>
      </c>
      <c r="CW158" s="267">
        <f t="shared" si="17"/>
        <v>362</v>
      </c>
      <c r="CX158" s="268">
        <f t="shared" si="18"/>
        <v>904.99</v>
      </c>
      <c r="CY158" s="418">
        <v>184</v>
      </c>
      <c r="CZ158" s="252"/>
      <c r="DA158" s="252"/>
      <c r="DB158" s="252"/>
      <c r="DC158" s="252"/>
      <c r="DD158" s="252"/>
      <c r="DE158" s="252"/>
      <c r="DF158" s="252"/>
      <c r="DG158" s="252">
        <f t="shared" si="22"/>
        <v>0</v>
      </c>
      <c r="DH158" s="252"/>
      <c r="DI158" s="252">
        <v>489.06</v>
      </c>
      <c r="DJ158" s="252"/>
      <c r="DL158" s="252"/>
      <c r="DM158" s="252"/>
      <c r="DQ158" s="6">
        <v>7.2499999999999995E-2</v>
      </c>
      <c r="DR158" s="252">
        <v>39.42</v>
      </c>
      <c r="DS158" s="3">
        <v>546.33000000000004</v>
      </c>
      <c r="DU158" s="241">
        <f>+C158</f>
        <v>152</v>
      </c>
      <c r="DV158" s="2"/>
      <c r="DW158" s="252">
        <v>720</v>
      </c>
      <c r="DZ158" s="252">
        <v>405.18</v>
      </c>
      <c r="EA158" s="264">
        <v>3.9399999999999998E-2</v>
      </c>
      <c r="EB158" s="252">
        <v>0</v>
      </c>
      <c r="EC158" s="253">
        <v>0</v>
      </c>
    </row>
    <row r="159" spans="1:133">
      <c r="A159">
        <v>153</v>
      </c>
      <c r="B159" s="259">
        <v>9.202</v>
      </c>
      <c r="C159">
        <v>153</v>
      </c>
      <c r="D159" s="168">
        <f t="shared" si="15"/>
        <v>-9.9800398323490747E-4</v>
      </c>
      <c r="E159" s="246">
        <v>44075</v>
      </c>
      <c r="F159" s="186">
        <v>-0.1</v>
      </c>
      <c r="G159" s="247">
        <v>215726.5129</v>
      </c>
      <c r="H159" s="247">
        <v>540.16030000000001</v>
      </c>
      <c r="I159" s="248">
        <v>119.6</v>
      </c>
      <c r="J159" s="258">
        <f t="shared" si="19"/>
        <v>-1.6694490818029983E-3</v>
      </c>
      <c r="K159" s="298"/>
      <c r="L159" s="252">
        <v>300</v>
      </c>
      <c r="M159" s="263"/>
      <c r="N159" s="263"/>
      <c r="O159" s="473">
        <v>328.76</v>
      </c>
      <c r="P159" s="474">
        <v>328.76</v>
      </c>
      <c r="Q159" s="474">
        <v>430.86</v>
      </c>
      <c r="R159" s="475">
        <v>0.09</v>
      </c>
      <c r="S159" s="533">
        <f t="shared" si="20"/>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21"/>
        <v>153</v>
      </c>
      <c r="AS159" s="480">
        <v>257.37</v>
      </c>
      <c r="AT159" s="480">
        <v>191.57</v>
      </c>
      <c r="AU159" s="600">
        <v>0.06</v>
      </c>
      <c r="AV159" s="480"/>
      <c r="AW159" s="480"/>
      <c r="AX159" s="480"/>
      <c r="AY159" s="480">
        <v>303.18</v>
      </c>
      <c r="AZ159" s="499" t="s">
        <v>5323</v>
      </c>
      <c r="BA159" s="502">
        <v>23.57</v>
      </c>
      <c r="BB159" s="502">
        <v>31.62</v>
      </c>
      <c r="BC159" s="501"/>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5340</v>
      </c>
      <c r="BQ159" s="252"/>
      <c r="BR159" s="252"/>
      <c r="BS159" s="511">
        <v>0.22</v>
      </c>
      <c r="BT159" s="252"/>
      <c r="BU159" s="252"/>
      <c r="BV159" s="524">
        <f>+C159</f>
        <v>153</v>
      </c>
      <c r="BW159" s="489">
        <v>158.63</v>
      </c>
      <c r="BX159" s="304">
        <v>4.4999999999999998E-2</v>
      </c>
      <c r="BY159" s="254">
        <v>366.18</v>
      </c>
      <c r="BZ159" s="304">
        <v>3.9399999999999998E-2</v>
      </c>
      <c r="CA159" s="494">
        <v>19.170000000000002</v>
      </c>
      <c r="CB159" s="497">
        <v>0.3</v>
      </c>
      <c r="CC159" s="497"/>
      <c r="CD159" s="494">
        <v>424</v>
      </c>
      <c r="CE159" s="241">
        <f>+C159</f>
        <v>153</v>
      </c>
      <c r="CF159" s="2"/>
      <c r="CG159" s="2">
        <v>490.8</v>
      </c>
      <c r="CH159" s="2"/>
      <c r="CI159" s="2"/>
      <c r="CJ159" s="2"/>
      <c r="CK159" s="252"/>
      <c r="CL159" s="252"/>
      <c r="CM159" s="252">
        <v>546.33000000000004</v>
      </c>
      <c r="CN159" s="253"/>
      <c r="CP159" s="5">
        <v>0.08</v>
      </c>
      <c r="CV159" s="266">
        <f t="shared" si="16"/>
        <v>181</v>
      </c>
      <c r="CW159" s="267">
        <f t="shared" si="17"/>
        <v>362</v>
      </c>
      <c r="CX159" s="268">
        <f t="shared" si="18"/>
        <v>904.99</v>
      </c>
      <c r="CY159" s="418">
        <v>184</v>
      </c>
      <c r="CZ159" s="252"/>
      <c r="DA159" s="252"/>
      <c r="DB159" s="252"/>
      <c r="DC159" s="252"/>
      <c r="DD159" s="252"/>
      <c r="DE159" s="252"/>
      <c r="DF159" s="252"/>
      <c r="DG159" s="252">
        <f t="shared" si="22"/>
        <v>0</v>
      </c>
      <c r="DH159" s="252"/>
      <c r="DI159" s="252">
        <v>489.06</v>
      </c>
      <c r="DJ159" s="252"/>
      <c r="DL159" s="252"/>
      <c r="DM159" s="252"/>
      <c r="DQ159" s="6">
        <v>7.2499999999999995E-2</v>
      </c>
      <c r="DR159" s="252">
        <v>39.42</v>
      </c>
      <c r="DS159" s="3">
        <v>546.33000000000004</v>
      </c>
      <c r="DU159" s="241">
        <f>+C159</f>
        <v>153</v>
      </c>
      <c r="DV159" s="2"/>
      <c r="DW159" s="252">
        <v>720</v>
      </c>
      <c r="DZ159" s="252">
        <v>405.18</v>
      </c>
      <c r="EA159" s="264">
        <v>3.9399999999999998E-2</v>
      </c>
      <c r="EB159" s="252">
        <v>0</v>
      </c>
      <c r="EC159" s="253">
        <v>0</v>
      </c>
    </row>
    <row r="160" spans="1:133">
      <c r="A160">
        <v>154</v>
      </c>
      <c r="B160" s="259">
        <v>10.202</v>
      </c>
      <c r="C160">
        <v>154</v>
      </c>
      <c r="D160" s="168">
        <f t="shared" si="15"/>
        <v>2.99700297060701E-3</v>
      </c>
      <c r="E160" s="246">
        <v>44105</v>
      </c>
      <c r="F160" s="186">
        <v>0.28999999999999998</v>
      </c>
      <c r="G160" s="247">
        <v>216373.0459</v>
      </c>
      <c r="H160" s="247">
        <v>541.77909999999997</v>
      </c>
      <c r="I160" s="248">
        <v>120</v>
      </c>
      <c r="J160" s="258">
        <f t="shared" si="19"/>
        <v>3.3444816053511683E-3</v>
      </c>
      <c r="K160" s="298"/>
      <c r="L160" s="252">
        <v>300</v>
      </c>
      <c r="M160" s="263"/>
      <c r="N160" s="263"/>
      <c r="O160" s="473">
        <v>328.76</v>
      </c>
      <c r="P160" s="474">
        <v>328.76</v>
      </c>
      <c r="Q160" s="474">
        <v>430.86</v>
      </c>
      <c r="R160" s="475">
        <v>0.09</v>
      </c>
      <c r="S160" s="533">
        <f t="shared" si="20"/>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21"/>
        <v>154</v>
      </c>
      <c r="AS160" s="480">
        <v>257.37</v>
      </c>
      <c r="AT160" s="480">
        <v>191.57</v>
      </c>
      <c r="AU160" s="600">
        <v>0.06</v>
      </c>
      <c r="AV160" s="480"/>
      <c r="AW160" s="480"/>
      <c r="AX160" s="480"/>
      <c r="AY160" s="480">
        <v>303.18</v>
      </c>
      <c r="AZ160" s="499" t="s">
        <v>5323</v>
      </c>
      <c r="BA160" s="502">
        <v>23.57</v>
      </c>
      <c r="BB160" s="502">
        <v>31.62</v>
      </c>
      <c r="BC160" s="502"/>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5340</v>
      </c>
      <c r="BQ160" s="252"/>
      <c r="BR160" s="252"/>
      <c r="BS160" s="511">
        <v>0.22</v>
      </c>
      <c r="BT160" s="252"/>
      <c r="BU160" s="252"/>
      <c r="BV160" s="524">
        <f>+C160</f>
        <v>154</v>
      </c>
      <c r="BW160" s="489">
        <v>158.63</v>
      </c>
      <c r="BX160" s="304">
        <v>4.4999999999999998E-2</v>
      </c>
      <c r="BY160" s="254">
        <v>366.18</v>
      </c>
      <c r="BZ160" s="304">
        <v>3.9399999999999998E-2</v>
      </c>
      <c r="CA160" s="494">
        <v>19.170000000000002</v>
      </c>
      <c r="CB160" s="497">
        <v>0.3</v>
      </c>
      <c r="CC160" s="497"/>
      <c r="CD160" s="494">
        <v>424</v>
      </c>
      <c r="CE160" s="241">
        <f>+C160</f>
        <v>154</v>
      </c>
      <c r="CF160" s="2"/>
      <c r="CG160" s="2">
        <v>490.8</v>
      </c>
      <c r="CH160" s="2"/>
      <c r="CI160" s="2"/>
      <c r="CJ160" s="2"/>
      <c r="CK160" s="252"/>
      <c r="CL160" s="252"/>
      <c r="CM160" s="252">
        <v>546.33000000000004</v>
      </c>
      <c r="CN160" s="253"/>
      <c r="CP160" s="253">
        <v>0.08</v>
      </c>
      <c r="CV160" s="266">
        <f t="shared" si="16"/>
        <v>181</v>
      </c>
      <c r="CW160" s="267">
        <f t="shared" si="17"/>
        <v>362</v>
      </c>
      <c r="CX160" s="268">
        <f t="shared" si="18"/>
        <v>904.99</v>
      </c>
      <c r="CY160" s="418">
        <v>184</v>
      </c>
      <c r="CZ160" s="252"/>
      <c r="DA160" s="252"/>
      <c r="DB160" s="252"/>
      <c r="DC160" s="252"/>
      <c r="DD160" s="252"/>
      <c r="DE160" s="252"/>
      <c r="DF160" s="252"/>
      <c r="DG160" s="252">
        <f t="shared" si="22"/>
        <v>0</v>
      </c>
      <c r="DH160" s="252"/>
      <c r="DI160" s="252">
        <v>489.06</v>
      </c>
      <c r="DJ160" s="252"/>
      <c r="DL160" s="252"/>
      <c r="DM160" s="252"/>
      <c r="DQ160" s="6">
        <v>7.2499999999999995E-2</v>
      </c>
      <c r="DR160" s="252">
        <v>39.42</v>
      </c>
      <c r="DS160" s="3">
        <v>546.33000000000004</v>
      </c>
      <c r="DU160" s="241">
        <f>+C160</f>
        <v>154</v>
      </c>
      <c r="DV160" s="2"/>
      <c r="DW160" s="252">
        <v>720</v>
      </c>
      <c r="DZ160" s="252">
        <v>405.18</v>
      </c>
      <c r="EA160" s="264">
        <v>3.9399999999999998E-2</v>
      </c>
      <c r="EB160" s="252">
        <v>0</v>
      </c>
      <c r="EC160" s="253">
        <v>0</v>
      </c>
    </row>
    <row r="161" spans="1:133">
      <c r="A161">
        <v>155</v>
      </c>
      <c r="B161" s="259">
        <v>11.202</v>
      </c>
      <c r="C161">
        <v>155</v>
      </c>
      <c r="D161" s="168">
        <f t="shared" si="15"/>
        <v>-1.9920318550176175E-3</v>
      </c>
      <c r="E161" s="246">
        <v>44136</v>
      </c>
      <c r="F161" s="186">
        <v>-0.2</v>
      </c>
      <c r="G161" s="247">
        <v>215942.0239</v>
      </c>
      <c r="H161" s="247">
        <v>540.69989999999996</v>
      </c>
      <c r="I161" s="248">
        <v>119.8</v>
      </c>
      <c r="J161" s="258">
        <f t="shared" si="19"/>
        <v>-1.6666666666667052E-3</v>
      </c>
      <c r="K161" s="298"/>
      <c r="L161" s="252">
        <v>300</v>
      </c>
      <c r="M161" s="263"/>
      <c r="N161" s="263"/>
      <c r="O161" s="473">
        <v>328.76</v>
      </c>
      <c r="P161" s="474">
        <v>328.76</v>
      </c>
      <c r="Q161" s="474">
        <v>430.86</v>
      </c>
      <c r="R161" s="475">
        <v>0.09</v>
      </c>
      <c r="S161" s="533">
        <f t="shared" si="20"/>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21"/>
        <v>155</v>
      </c>
      <c r="AS161" s="480">
        <v>257.37</v>
      </c>
      <c r="AT161" s="480">
        <v>191.57</v>
      </c>
      <c r="AU161" s="600">
        <v>0.06</v>
      </c>
      <c r="AV161" s="480"/>
      <c r="AW161" s="480"/>
      <c r="AX161" s="480"/>
      <c r="AY161" s="480">
        <v>303.18</v>
      </c>
      <c r="AZ161" s="499" t="s">
        <v>5323</v>
      </c>
      <c r="BA161" s="502">
        <v>23.57</v>
      </c>
      <c r="BB161" s="502">
        <v>31.62</v>
      </c>
      <c r="BC161" s="501"/>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5340</v>
      </c>
      <c r="BQ161" s="252"/>
      <c r="BR161" s="252"/>
      <c r="BS161" s="511">
        <v>0.22</v>
      </c>
      <c r="BT161" s="252"/>
      <c r="BU161" s="252"/>
      <c r="BV161" s="524">
        <f>+C161</f>
        <v>155</v>
      </c>
      <c r="BW161" s="489">
        <v>158.63</v>
      </c>
      <c r="BX161" s="304">
        <v>4.4999999999999998E-2</v>
      </c>
      <c r="BY161" s="254">
        <v>366.18</v>
      </c>
      <c r="BZ161" s="304">
        <v>3.9399999999999998E-2</v>
      </c>
      <c r="CA161" s="494">
        <v>19.170000000000002</v>
      </c>
      <c r="CB161" s="497">
        <v>0.3</v>
      </c>
      <c r="CC161" s="497"/>
      <c r="CD161" s="494">
        <v>424</v>
      </c>
      <c r="CE161" s="241">
        <f>+C161</f>
        <v>155</v>
      </c>
      <c r="CF161" s="2"/>
      <c r="CG161" s="2">
        <v>490.8</v>
      </c>
      <c r="CH161" s="2"/>
      <c r="CI161" s="2"/>
      <c r="CJ161" s="2"/>
      <c r="CK161" s="252"/>
      <c r="CL161" s="252"/>
      <c r="CM161" s="252">
        <v>546.33000000000004</v>
      </c>
      <c r="CN161" s="253"/>
      <c r="CP161" s="5">
        <v>0.08</v>
      </c>
      <c r="CV161" s="266">
        <f t="shared" si="16"/>
        <v>181</v>
      </c>
      <c r="CW161" s="267">
        <f t="shared" si="17"/>
        <v>362</v>
      </c>
      <c r="CX161" s="268">
        <f t="shared" si="18"/>
        <v>904.99</v>
      </c>
      <c r="CY161" s="418">
        <v>184</v>
      </c>
      <c r="CZ161" s="252"/>
      <c r="DA161" s="252"/>
      <c r="DB161" s="252"/>
      <c r="DC161" s="252"/>
      <c r="DD161" s="252"/>
      <c r="DE161" s="252"/>
      <c r="DF161" s="252"/>
      <c r="DG161" s="252">
        <f t="shared" si="22"/>
        <v>0</v>
      </c>
      <c r="DH161" s="252"/>
      <c r="DI161" s="252">
        <v>489.06</v>
      </c>
      <c r="DJ161" s="252"/>
      <c r="DL161" s="252"/>
      <c r="DM161" s="252"/>
      <c r="DQ161" s="6">
        <v>7.2499999999999995E-2</v>
      </c>
      <c r="DR161" s="252">
        <v>39.42</v>
      </c>
      <c r="DS161" s="3">
        <v>546.33000000000004</v>
      </c>
      <c r="DU161" s="241">
        <f>+C161</f>
        <v>155</v>
      </c>
      <c r="DV161" s="2"/>
      <c r="DW161" s="252">
        <v>720</v>
      </c>
      <c r="DZ161" s="252">
        <v>405.18</v>
      </c>
      <c r="EA161" s="264">
        <v>3.9399999999999998E-2</v>
      </c>
      <c r="EB161" s="252">
        <v>0</v>
      </c>
      <c r="EC161" s="253">
        <v>0</v>
      </c>
    </row>
    <row r="162" spans="1:133">
      <c r="A162">
        <v>156</v>
      </c>
      <c r="B162" s="259">
        <v>12.202</v>
      </c>
      <c r="C162">
        <v>156</v>
      </c>
      <c r="D162" s="168">
        <f t="shared" si="15"/>
        <v>-9.9800398323490747E-4</v>
      </c>
      <c r="E162" s="246">
        <v>44166</v>
      </c>
      <c r="F162" s="186">
        <v>-0.1</v>
      </c>
      <c r="G162" s="247">
        <v>215726.5129</v>
      </c>
      <c r="H162" s="247">
        <v>540.16030000000001</v>
      </c>
      <c r="I162" s="248">
        <v>119.6</v>
      </c>
      <c r="J162" s="258">
        <f t="shared" si="19"/>
        <v>-1.6694490818029983E-3</v>
      </c>
      <c r="K162" s="298"/>
      <c r="L162" s="252">
        <v>300</v>
      </c>
      <c r="M162" s="263"/>
      <c r="N162" s="263"/>
      <c r="O162" s="473">
        <v>328.76</v>
      </c>
      <c r="P162" s="474">
        <v>328.76</v>
      </c>
      <c r="Q162" s="474">
        <v>430.86</v>
      </c>
      <c r="R162" s="475">
        <v>0.09</v>
      </c>
      <c r="S162" s="533">
        <f t="shared" si="20"/>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21"/>
        <v>156</v>
      </c>
      <c r="AS162" s="480">
        <v>257.37</v>
      </c>
      <c r="AT162" s="480">
        <v>191.57</v>
      </c>
      <c r="AU162" s="600">
        <v>0.06</v>
      </c>
      <c r="AV162" s="480"/>
      <c r="AW162" s="480"/>
      <c r="AX162" s="480"/>
      <c r="AY162" s="480">
        <v>303.18</v>
      </c>
      <c r="AZ162" s="499" t="s">
        <v>5323</v>
      </c>
      <c r="BA162" s="502">
        <v>23.57</v>
      </c>
      <c r="BB162" s="502">
        <v>31.62</v>
      </c>
      <c r="BC162" s="502"/>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5340</v>
      </c>
      <c r="BQ162" s="252"/>
      <c r="BR162" s="252"/>
      <c r="BS162" s="511">
        <v>0.22</v>
      </c>
      <c r="BT162" s="252"/>
      <c r="BU162" s="252"/>
      <c r="BV162" s="524">
        <f>+C162</f>
        <v>156</v>
      </c>
      <c r="BW162" s="489">
        <v>158.63</v>
      </c>
      <c r="BX162" s="304">
        <v>4.4999999999999998E-2</v>
      </c>
      <c r="BY162" s="254">
        <v>366.18</v>
      </c>
      <c r="BZ162" s="304">
        <v>3.9399999999999998E-2</v>
      </c>
      <c r="CA162" s="494">
        <v>19.170000000000002</v>
      </c>
      <c r="CB162" s="497">
        <v>0.3</v>
      </c>
      <c r="CC162" s="497"/>
      <c r="CD162" s="494">
        <v>424</v>
      </c>
      <c r="CE162" s="241">
        <f>+C162</f>
        <v>156</v>
      </c>
      <c r="CF162" s="2"/>
      <c r="CG162" s="2">
        <v>490.8</v>
      </c>
      <c r="CH162" s="2"/>
      <c r="CI162" s="2"/>
      <c r="CJ162" s="2"/>
      <c r="CK162" s="252"/>
      <c r="CL162" s="252"/>
      <c r="CM162" s="252">
        <v>546.33000000000004</v>
      </c>
      <c r="CN162" s="253"/>
      <c r="CP162" s="253">
        <v>0.08</v>
      </c>
      <c r="CV162" s="266">
        <f t="shared" si="16"/>
        <v>181</v>
      </c>
      <c r="CW162" s="267">
        <f t="shared" si="17"/>
        <v>362</v>
      </c>
      <c r="CX162" s="268">
        <f t="shared" si="18"/>
        <v>904.99</v>
      </c>
      <c r="CY162" s="418">
        <v>184</v>
      </c>
      <c r="CZ162" s="252"/>
      <c r="DA162" s="252"/>
      <c r="DB162" s="252"/>
      <c r="DC162" s="252"/>
      <c r="DD162" s="252"/>
      <c r="DE162" s="252"/>
      <c r="DF162" s="252"/>
      <c r="DG162" s="252">
        <f t="shared" si="22"/>
        <v>0</v>
      </c>
      <c r="DH162" s="252"/>
      <c r="DI162" s="252">
        <v>489.06</v>
      </c>
      <c r="DJ162" s="252"/>
      <c r="DL162" s="252"/>
      <c r="DM162" s="252"/>
      <c r="DQ162" s="6">
        <v>7.2499999999999995E-2</v>
      </c>
      <c r="DR162" s="252">
        <v>39.42</v>
      </c>
      <c r="DS162" s="3">
        <v>546.33000000000004</v>
      </c>
      <c r="DU162" s="241">
        <f>+C162</f>
        <v>156</v>
      </c>
      <c r="DV162" s="2"/>
      <c r="DW162" s="252">
        <v>720</v>
      </c>
      <c r="DZ162" s="252">
        <v>405.18</v>
      </c>
      <c r="EA162" s="264">
        <v>3.9399999999999998E-2</v>
      </c>
      <c r="EB162" s="252">
        <v>0</v>
      </c>
      <c r="EC162" s="253">
        <v>0</v>
      </c>
    </row>
    <row r="163" spans="1:133">
      <c r="A163">
        <v>157</v>
      </c>
      <c r="B163" s="259">
        <v>1.2020999999999999</v>
      </c>
      <c r="C163">
        <v>157</v>
      </c>
      <c r="D163" s="168">
        <f t="shared" si="15"/>
        <v>-1.0079920037496803E-3</v>
      </c>
      <c r="E163" s="246">
        <v>44197</v>
      </c>
      <c r="F163" s="186">
        <v>-0.11</v>
      </c>
      <c r="G163" s="247">
        <v>215509.06229999999</v>
      </c>
      <c r="H163" s="247">
        <v>539.61580000000004</v>
      </c>
      <c r="I163" s="248">
        <v>119.5</v>
      </c>
      <c r="J163" s="258">
        <f t="shared" si="19"/>
        <v>-8.3612040133773657E-4</v>
      </c>
      <c r="K163" s="298">
        <v>0</v>
      </c>
      <c r="L163" s="252">
        <v>300</v>
      </c>
      <c r="M163" s="263"/>
      <c r="N163" s="263"/>
      <c r="O163" s="473">
        <v>328.76</v>
      </c>
      <c r="P163" s="474">
        <v>328.76</v>
      </c>
      <c r="Q163" s="474">
        <v>430.86</v>
      </c>
      <c r="R163" s="475">
        <v>0.09</v>
      </c>
      <c r="S163" s="533">
        <f t="shared" si="20"/>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21"/>
        <v>157</v>
      </c>
      <c r="AS163" s="480">
        <v>257.37</v>
      </c>
      <c r="AT163" s="480">
        <v>191.57</v>
      </c>
      <c r="AU163" s="600">
        <v>0.06</v>
      </c>
      <c r="AV163" s="480"/>
      <c r="AW163" s="480"/>
      <c r="AX163" s="480"/>
      <c r="AY163" s="480">
        <v>303.18</v>
      </c>
      <c r="AZ163" s="499" t="s">
        <v>5323</v>
      </c>
      <c r="BA163" s="502">
        <v>23.57</v>
      </c>
      <c r="BB163" s="502">
        <v>31.62</v>
      </c>
      <c r="BC163" s="501"/>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5340</v>
      </c>
      <c r="BQ163" s="252"/>
      <c r="BR163" s="252"/>
      <c r="BS163" s="511">
        <v>0.22</v>
      </c>
      <c r="BT163" s="252"/>
      <c r="BU163" s="252"/>
      <c r="BV163" s="524">
        <f>+C163</f>
        <v>157</v>
      </c>
      <c r="BW163" s="489">
        <v>158.63</v>
      </c>
      <c r="BX163" s="304">
        <v>4.4999999999999998E-2</v>
      </c>
      <c r="BY163" s="254">
        <v>366.18</v>
      </c>
      <c r="BZ163" s="304">
        <v>3.9399999999999998E-2</v>
      </c>
      <c r="CA163" s="494">
        <v>19.170000000000002</v>
      </c>
      <c r="CB163" s="497">
        <v>0.3</v>
      </c>
      <c r="CC163" s="497"/>
      <c r="CD163" s="494">
        <v>424</v>
      </c>
      <c r="CE163" s="241">
        <f>+C163</f>
        <v>157</v>
      </c>
      <c r="CF163" s="2"/>
      <c r="CG163" s="2">
        <v>490.8</v>
      </c>
      <c r="CH163" s="2"/>
      <c r="CI163" s="2"/>
      <c r="CJ163" s="2"/>
      <c r="CK163" s="252"/>
      <c r="CL163" s="252"/>
      <c r="CM163" s="252">
        <v>546.33000000000004</v>
      </c>
      <c r="CN163" s="253"/>
      <c r="CP163" s="5">
        <v>0.08</v>
      </c>
      <c r="CV163" s="266">
        <f t="shared" si="16"/>
        <v>181</v>
      </c>
      <c r="CW163" s="267">
        <f t="shared" si="17"/>
        <v>362</v>
      </c>
      <c r="CX163" s="268">
        <f t="shared" si="18"/>
        <v>904.99</v>
      </c>
      <c r="CY163" s="418">
        <v>184</v>
      </c>
      <c r="CZ163" s="252"/>
      <c r="DA163" s="252"/>
      <c r="DB163" s="252"/>
      <c r="DC163" s="252"/>
      <c r="DD163" s="252"/>
      <c r="DE163" s="252"/>
      <c r="DF163" s="252"/>
      <c r="DG163" s="252">
        <f t="shared" si="22"/>
        <v>0</v>
      </c>
      <c r="DH163" s="252"/>
      <c r="DI163" s="252">
        <v>489.06</v>
      </c>
      <c r="DJ163" s="252"/>
      <c r="DL163" s="252"/>
      <c r="DM163" s="252"/>
      <c r="DQ163" s="6">
        <v>7.2499999999999995E-2</v>
      </c>
      <c r="DR163" s="252">
        <v>39.42</v>
      </c>
      <c r="DS163" s="3">
        <v>546.33000000000004</v>
      </c>
      <c r="DU163" s="241">
        <f>+C163</f>
        <v>157</v>
      </c>
      <c r="DV163" s="2"/>
      <c r="DW163" s="252">
        <v>720</v>
      </c>
      <c r="DZ163" s="252">
        <v>405.18</v>
      </c>
      <c r="EA163" s="264">
        <v>3.9399999999999998E-2</v>
      </c>
      <c r="EB163" s="252">
        <v>0</v>
      </c>
      <c r="EC163" s="253">
        <v>0</v>
      </c>
    </row>
    <row r="164" spans="1:133">
      <c r="A164">
        <v>158</v>
      </c>
      <c r="B164" s="259">
        <v>2.2021000000000002</v>
      </c>
      <c r="C164">
        <v>158</v>
      </c>
      <c r="D164" s="168">
        <f t="shared" si="15"/>
        <v>3.0090270593692292E-3</v>
      </c>
      <c r="E164" s="246">
        <v>44228</v>
      </c>
      <c r="F164" s="186">
        <v>0.3</v>
      </c>
      <c r="G164" s="247">
        <v>216157.5349</v>
      </c>
      <c r="H164" s="247">
        <v>541.23950000000002</v>
      </c>
      <c r="I164" s="248">
        <v>119.9</v>
      </c>
      <c r="J164" s="258">
        <f t="shared" si="19"/>
        <v>3.3472803347280866E-3</v>
      </c>
      <c r="K164" s="298"/>
      <c r="L164" s="252">
        <v>300</v>
      </c>
      <c r="M164" s="263"/>
      <c r="N164" s="263"/>
      <c r="O164" s="473">
        <v>328.76</v>
      </c>
      <c r="P164" s="474">
        <v>328.76</v>
      </c>
      <c r="Q164" s="474">
        <v>430.86</v>
      </c>
      <c r="R164" s="475">
        <v>0.09</v>
      </c>
      <c r="S164" s="533">
        <f t="shared" si="20"/>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21"/>
        <v>158</v>
      </c>
      <c r="AS164" s="480">
        <v>257.37</v>
      </c>
      <c r="AT164" s="480">
        <v>191.57</v>
      </c>
      <c r="AU164" s="600">
        <v>0.06</v>
      </c>
      <c r="AV164" s="480"/>
      <c r="AW164" s="480"/>
      <c r="AX164" s="480"/>
      <c r="AY164" s="480">
        <v>303.18</v>
      </c>
      <c r="AZ164" s="499" t="s">
        <v>5323</v>
      </c>
      <c r="BA164" s="502">
        <v>23.57</v>
      </c>
      <c r="BB164" s="502">
        <v>31.62</v>
      </c>
      <c r="BC164" s="502"/>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5340</v>
      </c>
      <c r="BQ164" s="252"/>
      <c r="BR164" s="252"/>
      <c r="BS164" s="511">
        <v>0.22</v>
      </c>
      <c r="BT164" s="252"/>
      <c r="BU164" s="252"/>
      <c r="BV164" s="524">
        <f>+C164</f>
        <v>158</v>
      </c>
      <c r="BW164" s="489">
        <v>158.63</v>
      </c>
      <c r="BX164" s="304">
        <v>4.4999999999999998E-2</v>
      </c>
      <c r="BY164" s="254">
        <v>366.18</v>
      </c>
      <c r="BZ164" s="304">
        <v>3.9399999999999998E-2</v>
      </c>
      <c r="CA164" s="494">
        <v>19.170000000000002</v>
      </c>
      <c r="CB164" s="497">
        <v>0.3</v>
      </c>
      <c r="CC164" s="497"/>
      <c r="CD164" s="494">
        <v>424</v>
      </c>
      <c r="CE164" s="241">
        <f>+C164</f>
        <v>158</v>
      </c>
      <c r="CF164" s="2"/>
      <c r="CG164" s="2">
        <v>490.8</v>
      </c>
      <c r="CH164" s="2"/>
      <c r="CI164" s="2"/>
      <c r="CJ164" s="2"/>
      <c r="CK164" s="252"/>
      <c r="CL164" s="252"/>
      <c r="CM164" s="252">
        <v>546.33000000000004</v>
      </c>
      <c r="CN164" s="253"/>
      <c r="CP164" s="253">
        <v>0.08</v>
      </c>
      <c r="CV164" s="266">
        <f t="shared" si="16"/>
        <v>181</v>
      </c>
      <c r="CW164" s="267">
        <f t="shared" si="17"/>
        <v>362</v>
      </c>
      <c r="CX164" s="268">
        <f t="shared" si="18"/>
        <v>904.99</v>
      </c>
      <c r="CY164" s="418">
        <v>184</v>
      </c>
      <c r="CZ164" s="252"/>
      <c r="DA164" s="252"/>
      <c r="DB164" s="252"/>
      <c r="DC164" s="252"/>
      <c r="DD164" s="252"/>
      <c r="DE164" s="252"/>
      <c r="DF164" s="252"/>
      <c r="DG164" s="252">
        <f t="shared" si="22"/>
        <v>0</v>
      </c>
      <c r="DH164" s="252"/>
      <c r="DI164" s="252">
        <v>489.06</v>
      </c>
      <c r="DJ164" s="252"/>
      <c r="DL164" s="252"/>
      <c r="DM164" s="252"/>
      <c r="DQ164" s="6">
        <v>7.2499999999999995E-2</v>
      </c>
      <c r="DR164" s="252">
        <v>39.42</v>
      </c>
      <c r="DS164" s="3">
        <v>546.33000000000004</v>
      </c>
      <c r="DU164" s="241">
        <f>+C164</f>
        <v>158</v>
      </c>
      <c r="DV164" s="2"/>
      <c r="DW164" s="252">
        <v>720</v>
      </c>
      <c r="DZ164" s="252">
        <v>405.18</v>
      </c>
      <c r="EA164" s="264">
        <v>3.9399999999999998E-2</v>
      </c>
      <c r="EB164" s="252">
        <v>0</v>
      </c>
      <c r="EC164" s="253">
        <v>0</v>
      </c>
    </row>
    <row r="165" spans="1:133">
      <c r="A165">
        <v>159</v>
      </c>
      <c r="B165" s="259">
        <v>3.2021000000000002</v>
      </c>
      <c r="C165">
        <v>159</v>
      </c>
      <c r="D165" s="168">
        <f t="shared" si="15"/>
        <v>5.9999999565132356E-3</v>
      </c>
      <c r="E165" s="246">
        <v>44256</v>
      </c>
      <c r="F165" s="186">
        <v>0.59</v>
      </c>
      <c r="G165" s="247">
        <v>217454.48009999999</v>
      </c>
      <c r="H165" s="247">
        <v>544.48699999999997</v>
      </c>
      <c r="I165" s="248">
        <v>120.6</v>
      </c>
      <c r="J165" s="258">
        <f t="shared" si="19"/>
        <v>5.8381984987487812E-3</v>
      </c>
      <c r="K165" s="298"/>
      <c r="L165" s="252">
        <v>300</v>
      </c>
      <c r="M165" s="263"/>
      <c r="N165" s="263"/>
      <c r="O165" s="473">
        <v>328.76</v>
      </c>
      <c r="P165" s="474">
        <v>328.76</v>
      </c>
      <c r="Q165" s="474">
        <v>430.86</v>
      </c>
      <c r="R165" s="475">
        <v>0.09</v>
      </c>
      <c r="S165" s="533">
        <f t="shared" si="20"/>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21"/>
        <v>159</v>
      </c>
      <c r="AS165" s="480">
        <v>257.37</v>
      </c>
      <c r="AT165" s="480">
        <v>191.57</v>
      </c>
      <c r="AU165" s="600">
        <v>0.06</v>
      </c>
      <c r="AV165" s="480"/>
      <c r="AW165" s="480"/>
      <c r="AX165" s="480"/>
      <c r="AY165" s="480">
        <v>303.18</v>
      </c>
      <c r="AZ165" s="499" t="s">
        <v>5323</v>
      </c>
      <c r="BA165" s="502">
        <v>23.57</v>
      </c>
      <c r="BB165" s="502">
        <v>31.62</v>
      </c>
      <c r="BC165" s="501"/>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5340</v>
      </c>
      <c r="BQ165" s="252"/>
      <c r="BR165" s="252"/>
      <c r="BS165" s="511">
        <v>0.22</v>
      </c>
      <c r="BT165" s="252"/>
      <c r="BU165" s="252"/>
      <c r="BV165" s="524">
        <f>+C165</f>
        <v>159</v>
      </c>
      <c r="BW165" s="489">
        <v>158.63</v>
      </c>
      <c r="BX165" s="304">
        <v>4.4999999999999998E-2</v>
      </c>
      <c r="BY165" s="254">
        <v>366.18</v>
      </c>
      <c r="BZ165" s="304">
        <v>3.9399999999999998E-2</v>
      </c>
      <c r="CA165" s="494">
        <v>19.170000000000002</v>
      </c>
      <c r="CB165" s="497">
        <v>0.3</v>
      </c>
      <c r="CC165" s="497"/>
      <c r="CD165" s="494">
        <v>424</v>
      </c>
      <c r="CE165" s="241">
        <f>+C165</f>
        <v>159</v>
      </c>
      <c r="CF165" s="2"/>
      <c r="CG165" s="2">
        <v>490.8</v>
      </c>
      <c r="CH165" s="2"/>
      <c r="CI165" s="2"/>
      <c r="CJ165" s="2"/>
      <c r="CK165" s="252"/>
      <c r="CL165" s="252"/>
      <c r="CM165" s="252">
        <v>546.33000000000004</v>
      </c>
      <c r="CN165" s="253"/>
      <c r="CP165" s="5">
        <v>0.08</v>
      </c>
      <c r="CV165" s="266">
        <f t="shared" si="16"/>
        <v>181</v>
      </c>
      <c r="CW165" s="267">
        <f t="shared" si="17"/>
        <v>362</v>
      </c>
      <c r="CX165" s="268">
        <f t="shared" si="18"/>
        <v>904.99</v>
      </c>
      <c r="CY165" s="418">
        <v>184</v>
      </c>
      <c r="CZ165" s="252"/>
      <c r="DA165" s="252"/>
      <c r="DB165" s="252"/>
      <c r="DC165" s="252"/>
      <c r="DD165" s="252"/>
      <c r="DE165" s="252"/>
      <c r="DF165" s="252"/>
      <c r="DG165" s="252">
        <f t="shared" si="22"/>
        <v>0</v>
      </c>
      <c r="DH165" s="252"/>
      <c r="DI165" s="252">
        <v>489.06</v>
      </c>
      <c r="DJ165" s="252"/>
      <c r="DL165" s="252"/>
      <c r="DM165" s="252"/>
      <c r="DQ165" s="6">
        <v>7.2499999999999995E-2</v>
      </c>
      <c r="DR165" s="252">
        <v>39.42</v>
      </c>
      <c r="DS165" s="3">
        <v>546.33000000000004</v>
      </c>
      <c r="DU165" s="241">
        <f>+C165</f>
        <v>159</v>
      </c>
      <c r="DV165" s="2"/>
      <c r="DW165" s="252">
        <v>720</v>
      </c>
      <c r="DZ165" s="252">
        <v>405.18</v>
      </c>
      <c r="EA165" s="264">
        <v>3.9399999999999998E-2</v>
      </c>
      <c r="EB165" s="252">
        <v>0</v>
      </c>
      <c r="EC165" s="253">
        <v>0</v>
      </c>
    </row>
    <row r="166" spans="1:133">
      <c r="A166">
        <v>160</v>
      </c>
      <c r="B166" s="259">
        <v>4.2020999999999997</v>
      </c>
      <c r="C166">
        <v>160</v>
      </c>
      <c r="D166" s="168">
        <f t="shared" si="15"/>
        <v>2.9821073343800908E-3</v>
      </c>
      <c r="E166" s="246">
        <v>44287</v>
      </c>
      <c r="F166" s="186">
        <v>0.28999999999999998</v>
      </c>
      <c r="G166" s="247">
        <v>218102.95269999999</v>
      </c>
      <c r="H166" s="247">
        <v>546.11069999999995</v>
      </c>
      <c r="I166" s="248">
        <v>121</v>
      </c>
      <c r="J166" s="258">
        <f t="shared" si="19"/>
        <v>3.3167495854062867E-3</v>
      </c>
      <c r="K166" s="298"/>
      <c r="L166" s="252">
        <v>300</v>
      </c>
      <c r="M166" s="263"/>
      <c r="N166" s="263"/>
      <c r="O166" s="473">
        <v>328.76</v>
      </c>
      <c r="P166" s="474">
        <v>328.76</v>
      </c>
      <c r="Q166" s="474">
        <v>430.86</v>
      </c>
      <c r="R166" s="475">
        <v>0.09</v>
      </c>
      <c r="S166" s="533">
        <f t="shared" si="20"/>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21"/>
        <v>160</v>
      </c>
      <c r="AS166" s="480">
        <v>257.37</v>
      </c>
      <c r="AT166" s="480">
        <v>191.57</v>
      </c>
      <c r="AU166" s="600">
        <v>0.06</v>
      </c>
      <c r="AV166" s="480"/>
      <c r="AW166" s="480"/>
      <c r="AX166" s="480"/>
      <c r="AY166" s="480">
        <v>303.18</v>
      </c>
      <c r="AZ166" s="499" t="s">
        <v>5323</v>
      </c>
      <c r="BA166" s="502">
        <v>23.57</v>
      </c>
      <c r="BB166" s="502">
        <v>31.62</v>
      </c>
      <c r="BC166" s="502"/>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5340</v>
      </c>
      <c r="BQ166" s="252"/>
      <c r="BR166" s="252"/>
      <c r="BS166" s="511">
        <v>0.22</v>
      </c>
      <c r="BT166" s="252"/>
      <c r="BU166" s="252"/>
      <c r="BV166" s="524">
        <f>+C166</f>
        <v>160</v>
      </c>
      <c r="BW166" s="489">
        <v>158.63</v>
      </c>
      <c r="BX166" s="304">
        <v>4.4999999999999998E-2</v>
      </c>
      <c r="BY166" s="254">
        <v>366.18</v>
      </c>
      <c r="BZ166" s="304">
        <v>3.9399999999999998E-2</v>
      </c>
      <c r="CA166" s="494">
        <v>19.170000000000002</v>
      </c>
      <c r="CB166" s="497">
        <v>0.3</v>
      </c>
      <c r="CC166" s="497"/>
      <c r="CD166" s="494">
        <v>424</v>
      </c>
      <c r="CE166" s="241">
        <f>+C166</f>
        <v>160</v>
      </c>
      <c r="CF166" s="2"/>
      <c r="CG166" s="2">
        <v>490.8</v>
      </c>
      <c r="CH166" s="2"/>
      <c r="CI166" s="2"/>
      <c r="CJ166" s="2"/>
      <c r="CK166" s="252"/>
      <c r="CL166" s="252"/>
      <c r="CM166" s="252">
        <v>546.33000000000004</v>
      </c>
      <c r="CN166" s="253"/>
      <c r="CP166" s="253">
        <v>0.08</v>
      </c>
      <c r="CV166" s="266">
        <f t="shared" si="16"/>
        <v>181</v>
      </c>
      <c r="CW166" s="267">
        <f t="shared" si="17"/>
        <v>362</v>
      </c>
      <c r="CX166" s="268">
        <f t="shared" si="18"/>
        <v>904.99</v>
      </c>
      <c r="CY166" s="418">
        <v>184</v>
      </c>
      <c r="CZ166" s="252"/>
      <c r="DA166" s="252"/>
      <c r="DB166" s="252"/>
      <c r="DC166" s="252"/>
      <c r="DD166" s="252"/>
      <c r="DE166" s="252"/>
      <c r="DF166" s="252"/>
      <c r="DG166" s="252">
        <f t="shared" si="22"/>
        <v>0</v>
      </c>
      <c r="DH166" s="252"/>
      <c r="DI166" s="252">
        <v>489.06</v>
      </c>
      <c r="DJ166" s="252"/>
      <c r="DL166" s="252"/>
      <c r="DM166" s="252"/>
      <c r="DQ166" s="6">
        <v>7.2499999999999995E-2</v>
      </c>
      <c r="DR166" s="252">
        <v>39.42</v>
      </c>
      <c r="DS166" s="3">
        <v>546.33000000000004</v>
      </c>
      <c r="DU166" s="241">
        <f>+C166</f>
        <v>160</v>
      </c>
      <c r="DV166" s="2"/>
      <c r="DW166" s="252">
        <v>720</v>
      </c>
      <c r="DZ166" s="252">
        <v>405.18</v>
      </c>
      <c r="EA166" s="264">
        <v>3.9399999999999998E-2</v>
      </c>
      <c r="EB166" s="252">
        <v>0</v>
      </c>
      <c r="EC166" s="253">
        <v>0</v>
      </c>
    </row>
    <row r="167" spans="1:133">
      <c r="A167">
        <v>161</v>
      </c>
      <c r="B167" s="259">
        <v>5.2020999999999997</v>
      </c>
      <c r="C167">
        <v>161</v>
      </c>
      <c r="D167" s="168">
        <f t="shared" ref="D167:D230" si="23">+G167/G166-1</f>
        <v>3.9643213871995986E-3</v>
      </c>
      <c r="E167" s="246">
        <v>44317</v>
      </c>
      <c r="F167" s="186">
        <v>0.39</v>
      </c>
      <c r="G167" s="247">
        <v>218967.58290000001</v>
      </c>
      <c r="H167" s="247">
        <v>548.27560000000005</v>
      </c>
      <c r="I167" s="248">
        <v>121.4</v>
      </c>
      <c r="J167" s="258">
        <f t="shared" si="19"/>
        <v>3.3057851239670644E-3</v>
      </c>
      <c r="K167" s="298"/>
      <c r="L167" s="252">
        <v>300</v>
      </c>
      <c r="M167" s="263"/>
      <c r="N167" s="263"/>
      <c r="O167" s="473">
        <v>328.76</v>
      </c>
      <c r="P167" s="474">
        <v>328.76</v>
      </c>
      <c r="Q167" s="474">
        <v>430.86</v>
      </c>
      <c r="R167" s="475">
        <v>0.09</v>
      </c>
      <c r="S167" s="533">
        <f t="shared" si="20"/>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21"/>
        <v>161</v>
      </c>
      <c r="AS167" s="480">
        <v>257.37</v>
      </c>
      <c r="AT167" s="480">
        <v>191.57</v>
      </c>
      <c r="AU167" s="600">
        <v>0.06</v>
      </c>
      <c r="AV167" s="480"/>
      <c r="AW167" s="480"/>
      <c r="AX167" s="480"/>
      <c r="AY167" s="480">
        <v>303.18</v>
      </c>
      <c r="AZ167" s="499" t="s">
        <v>5323</v>
      </c>
      <c r="BA167" s="502">
        <v>23.57</v>
      </c>
      <c r="BB167" s="502">
        <v>31.62</v>
      </c>
      <c r="BC167" s="501"/>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5340</v>
      </c>
      <c r="BQ167" s="252"/>
      <c r="BR167" s="252"/>
      <c r="BS167" s="511">
        <v>0.22</v>
      </c>
      <c r="BT167" s="252"/>
      <c r="BU167" s="252"/>
      <c r="BV167" s="524">
        <f>+C167</f>
        <v>161</v>
      </c>
      <c r="BW167" s="489">
        <v>158.63</v>
      </c>
      <c r="BX167" s="304">
        <v>4.4999999999999998E-2</v>
      </c>
      <c r="BY167" s="254">
        <v>366.18</v>
      </c>
      <c r="BZ167" s="304">
        <v>3.9399999999999998E-2</v>
      </c>
      <c r="CA167" s="494">
        <v>19.170000000000002</v>
      </c>
      <c r="CB167" s="497">
        <v>0.3</v>
      </c>
      <c r="CC167" s="497"/>
      <c r="CD167" s="494">
        <v>424</v>
      </c>
      <c r="CE167" s="241">
        <f>+C167</f>
        <v>161</v>
      </c>
      <c r="CF167" s="2"/>
      <c r="CG167" s="2">
        <v>490.8</v>
      </c>
      <c r="CH167" s="2"/>
      <c r="CI167" s="2"/>
      <c r="CJ167" s="2"/>
      <c r="CK167" s="252"/>
      <c r="CL167" s="252"/>
      <c r="CM167" s="252">
        <v>546.33000000000004</v>
      </c>
      <c r="CN167" s="253"/>
      <c r="CP167" s="5">
        <v>0.08</v>
      </c>
      <c r="CV167" s="266">
        <f t="shared" si="16"/>
        <v>181</v>
      </c>
      <c r="CW167" s="267">
        <f t="shared" si="17"/>
        <v>362</v>
      </c>
      <c r="CX167" s="268">
        <f t="shared" si="18"/>
        <v>904.99</v>
      </c>
      <c r="CY167" s="418">
        <v>184</v>
      </c>
      <c r="CZ167" s="252"/>
      <c r="DA167" s="252"/>
      <c r="DB167" s="252"/>
      <c r="DC167" s="252"/>
      <c r="DD167" s="252"/>
      <c r="DE167" s="252"/>
      <c r="DF167" s="252"/>
      <c r="DG167" s="252">
        <f t="shared" si="22"/>
        <v>0</v>
      </c>
      <c r="DH167" s="252"/>
      <c r="DI167" s="252">
        <v>489.06</v>
      </c>
      <c r="DJ167" s="252"/>
      <c r="DL167" s="252"/>
      <c r="DM167" s="252"/>
      <c r="DQ167" s="6">
        <v>7.2499999999999995E-2</v>
      </c>
      <c r="DR167" s="252">
        <v>39.42</v>
      </c>
      <c r="DS167" s="3">
        <v>546.33000000000004</v>
      </c>
      <c r="DU167" s="241">
        <f>+C167</f>
        <v>161</v>
      </c>
      <c r="DV167" s="2"/>
      <c r="DW167" s="252">
        <v>720</v>
      </c>
      <c r="DZ167" s="252">
        <v>405.18</v>
      </c>
      <c r="EA167" s="264">
        <v>3.9399999999999998E-2</v>
      </c>
      <c r="EB167" s="252">
        <v>0</v>
      </c>
      <c r="EC167" s="253">
        <v>0</v>
      </c>
    </row>
    <row r="168" spans="1:133">
      <c r="A168">
        <v>162</v>
      </c>
      <c r="B168" s="259">
        <v>6.2020999999999997</v>
      </c>
      <c r="C168">
        <v>162</v>
      </c>
      <c r="D168" s="168">
        <f t="shared" si="23"/>
        <v>9.8716667160148042E-4</v>
      </c>
      <c r="E168" s="246">
        <v>44348</v>
      </c>
      <c r="F168" s="186">
        <v>0.09</v>
      </c>
      <c r="G168" s="247">
        <v>219183.74040000001</v>
      </c>
      <c r="H168" s="247">
        <v>548.81690000000003</v>
      </c>
      <c r="I168" s="248">
        <v>121.6</v>
      </c>
      <c r="J168" s="258">
        <f t="shared" si="19"/>
        <v>1.6474464579900872E-3</v>
      </c>
      <c r="K168" s="298"/>
      <c r="L168" s="252">
        <v>300</v>
      </c>
      <c r="M168" s="263"/>
      <c r="N168" s="263"/>
      <c r="O168" s="473">
        <v>328.76</v>
      </c>
      <c r="P168" s="474">
        <v>328.76</v>
      </c>
      <c r="Q168" s="474">
        <v>430.86</v>
      </c>
      <c r="R168" s="475">
        <v>0.09</v>
      </c>
      <c r="S168" s="533">
        <f t="shared" si="20"/>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21"/>
        <v>162</v>
      </c>
      <c r="AS168" s="480">
        <v>257.37</v>
      </c>
      <c r="AT168" s="480">
        <v>191.57</v>
      </c>
      <c r="AU168" s="600">
        <v>0.06</v>
      </c>
      <c r="AV168" s="480"/>
      <c r="AW168" s="480"/>
      <c r="AX168" s="480"/>
      <c r="AY168" s="480">
        <v>303.18</v>
      </c>
      <c r="AZ168" s="499" t="s">
        <v>5323</v>
      </c>
      <c r="BA168" s="502">
        <v>23.57</v>
      </c>
      <c r="BB168" s="502">
        <v>31.62</v>
      </c>
      <c r="BC168" s="502"/>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5340</v>
      </c>
      <c r="BQ168" s="252"/>
      <c r="BR168" s="252"/>
      <c r="BS168" s="511">
        <v>0.22</v>
      </c>
      <c r="BT168" s="252"/>
      <c r="BU168" s="252"/>
      <c r="BV168" s="524">
        <f>+C168</f>
        <v>162</v>
      </c>
      <c r="BW168" s="489">
        <v>158.63</v>
      </c>
      <c r="BX168" s="304">
        <v>4.4999999999999998E-2</v>
      </c>
      <c r="BY168" s="254">
        <v>366.18</v>
      </c>
      <c r="BZ168" s="304">
        <v>3.9399999999999998E-2</v>
      </c>
      <c r="CA168" s="494">
        <v>19.170000000000002</v>
      </c>
      <c r="CB168" s="497">
        <v>0.3</v>
      </c>
      <c r="CC168" s="497"/>
      <c r="CD168" s="494">
        <v>424</v>
      </c>
      <c r="CE168" s="241">
        <f>+C168</f>
        <v>162</v>
      </c>
      <c r="CF168" s="2"/>
      <c r="CG168" s="2">
        <v>490.8</v>
      </c>
      <c r="CH168" s="2"/>
      <c r="CI168" s="2"/>
      <c r="CJ168" s="2"/>
      <c r="CK168" s="252"/>
      <c r="CL168" s="252"/>
      <c r="CM168" s="252">
        <v>546.33000000000004</v>
      </c>
      <c r="CN168" s="253"/>
      <c r="CP168" s="253">
        <v>0.08</v>
      </c>
      <c r="CV168" s="266">
        <f t="shared" si="16"/>
        <v>181</v>
      </c>
      <c r="CW168" s="267">
        <f t="shared" si="17"/>
        <v>362</v>
      </c>
      <c r="CX168" s="268">
        <f t="shared" si="18"/>
        <v>904.99</v>
      </c>
      <c r="CY168" s="418">
        <v>184</v>
      </c>
      <c r="CZ168" s="252"/>
      <c r="DA168" s="252"/>
      <c r="DB168" s="252"/>
      <c r="DC168" s="252"/>
      <c r="DD168" s="252"/>
      <c r="DE168" s="252"/>
      <c r="DF168" s="252"/>
      <c r="DG168" s="252">
        <f t="shared" si="22"/>
        <v>0</v>
      </c>
      <c r="DH168" s="252"/>
      <c r="DI168" s="252">
        <v>489.06</v>
      </c>
      <c r="DJ168" s="252"/>
      <c r="DL168" s="252"/>
      <c r="DM168" s="252"/>
      <c r="DQ168" s="6">
        <v>7.2499999999999995E-2</v>
      </c>
      <c r="DR168" s="252">
        <v>39.42</v>
      </c>
      <c r="DS168" s="3">
        <v>546.33000000000004</v>
      </c>
      <c r="DU168" s="241">
        <f>+C168</f>
        <v>162</v>
      </c>
      <c r="DV168" s="2"/>
      <c r="DW168" s="252">
        <v>720</v>
      </c>
      <c r="DZ168" s="252">
        <v>405.18</v>
      </c>
      <c r="EA168" s="264">
        <v>3.9399999999999998E-2</v>
      </c>
      <c r="EB168" s="252">
        <v>0</v>
      </c>
      <c r="EC168" s="253">
        <v>0</v>
      </c>
    </row>
    <row r="169" spans="1:133">
      <c r="A169">
        <v>163</v>
      </c>
      <c r="B169" s="259">
        <v>7.2020999999999997</v>
      </c>
      <c r="C169">
        <v>163</v>
      </c>
      <c r="D169" s="168">
        <f t="shared" si="23"/>
        <v>3.9447729946668897E-3</v>
      </c>
      <c r="E169" s="246">
        <v>44378</v>
      </c>
      <c r="F169" s="186">
        <v>0.39</v>
      </c>
      <c r="G169" s="247">
        <v>220048.37049999999</v>
      </c>
      <c r="H169" s="247">
        <v>550.98180000000002</v>
      </c>
      <c r="I169" s="248">
        <v>122</v>
      </c>
      <c r="J169" s="258">
        <f t="shared" si="19"/>
        <v>3.2894736842106198E-3</v>
      </c>
      <c r="K169" s="298"/>
      <c r="L169" s="252">
        <v>300</v>
      </c>
      <c r="M169" s="263"/>
      <c r="N169" s="263"/>
      <c r="O169" s="473">
        <v>328.76</v>
      </c>
      <c r="P169" s="474">
        <v>328.76</v>
      </c>
      <c r="Q169" s="474">
        <v>430.86</v>
      </c>
      <c r="R169" s="475">
        <v>0.09</v>
      </c>
      <c r="S169" s="533">
        <f t="shared" si="20"/>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21"/>
        <v>163</v>
      </c>
      <c r="AS169" s="480">
        <v>257.37</v>
      </c>
      <c r="AT169" s="480">
        <v>191.57</v>
      </c>
      <c r="AU169" s="600">
        <v>0.06</v>
      </c>
      <c r="AV169" s="480"/>
      <c r="AW169" s="480"/>
      <c r="AX169" s="480"/>
      <c r="AY169" s="480">
        <v>303.18</v>
      </c>
      <c r="AZ169" s="499" t="s">
        <v>5323</v>
      </c>
      <c r="BA169" s="502">
        <v>23.57</v>
      </c>
      <c r="BB169" s="502">
        <v>31.62</v>
      </c>
      <c r="BC169" s="501"/>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5340</v>
      </c>
      <c r="BQ169" s="252"/>
      <c r="BR169" s="252"/>
      <c r="BS169" s="511">
        <v>0.22</v>
      </c>
      <c r="BT169" s="252"/>
      <c r="BU169" s="252"/>
      <c r="BV169" s="524">
        <f>+C169</f>
        <v>163</v>
      </c>
      <c r="BW169" s="489">
        <v>158.63</v>
      </c>
      <c r="BX169" s="304">
        <v>4.4999999999999998E-2</v>
      </c>
      <c r="BY169" s="254">
        <v>366.18</v>
      </c>
      <c r="BZ169" s="304">
        <v>3.9399999999999998E-2</v>
      </c>
      <c r="CA169" s="494">
        <v>19.170000000000002</v>
      </c>
      <c r="CB169" s="497">
        <v>0.3</v>
      </c>
      <c r="CC169" s="497"/>
      <c r="CD169" s="494">
        <v>424</v>
      </c>
      <c r="CE169" s="241">
        <f>+C169</f>
        <v>163</v>
      </c>
      <c r="CF169" s="2"/>
      <c r="CG169" s="2">
        <v>490.8</v>
      </c>
      <c r="CH169" s="2"/>
      <c r="CI169" s="2"/>
      <c r="CJ169" s="2"/>
      <c r="CK169" s="252"/>
      <c r="CL169" s="252"/>
      <c r="CM169" s="252">
        <v>546.33000000000004</v>
      </c>
      <c r="CN169" s="253"/>
      <c r="CP169" s="5">
        <v>0.08</v>
      </c>
      <c r="CV169" s="266">
        <f t="shared" si="16"/>
        <v>181</v>
      </c>
      <c r="CW169" s="267">
        <f t="shared" si="17"/>
        <v>362</v>
      </c>
      <c r="CX169" s="268">
        <f t="shared" si="18"/>
        <v>904.99</v>
      </c>
      <c r="CY169" s="418">
        <v>184</v>
      </c>
      <c r="CZ169" s="252"/>
      <c r="DA169" s="252"/>
      <c r="DB169" s="252"/>
      <c r="DC169" s="252"/>
      <c r="DD169" s="252"/>
      <c r="DE169" s="252"/>
      <c r="DF169" s="252"/>
      <c r="DG169" s="252">
        <f t="shared" si="22"/>
        <v>0</v>
      </c>
      <c r="DH169" s="252"/>
      <c r="DI169" s="252">
        <v>489.06</v>
      </c>
      <c r="DJ169" s="252"/>
      <c r="DL169" s="252"/>
      <c r="DM169" s="252"/>
      <c r="DQ169" s="6">
        <v>7.2499999999999995E-2</v>
      </c>
      <c r="DR169" s="252">
        <v>39.42</v>
      </c>
      <c r="DS169" s="3">
        <v>546.33000000000004</v>
      </c>
      <c r="DU169" s="241">
        <f>+C169</f>
        <v>163</v>
      </c>
      <c r="DV169" s="2"/>
      <c r="DW169" s="252">
        <v>720</v>
      </c>
      <c r="DZ169" s="252">
        <v>405.18</v>
      </c>
      <c r="EA169" s="264">
        <v>3.9399999999999998E-2</v>
      </c>
      <c r="EB169" s="252">
        <v>0</v>
      </c>
      <c r="EC169" s="253">
        <v>0</v>
      </c>
    </row>
    <row r="170" spans="1:133">
      <c r="A170">
        <v>164</v>
      </c>
      <c r="B170" s="259">
        <v>8.2020999999999997</v>
      </c>
      <c r="C170">
        <v>164</v>
      </c>
      <c r="D170" s="168">
        <f t="shared" si="23"/>
        <v>2.9469547923783868E-3</v>
      </c>
      <c r="E170" s="246">
        <v>44409</v>
      </c>
      <c r="F170" s="186">
        <v>0.28999999999999998</v>
      </c>
      <c r="G170" s="247">
        <v>220696.8431</v>
      </c>
      <c r="H170" s="247">
        <v>552.60559999999998</v>
      </c>
      <c r="I170" s="248">
        <v>122.4</v>
      </c>
      <c r="J170" s="258">
        <f t="shared" si="19"/>
        <v>3.2786885245901232E-3</v>
      </c>
      <c r="K170" s="298"/>
      <c r="L170" s="252">
        <v>300</v>
      </c>
      <c r="M170" s="263"/>
      <c r="N170" s="263"/>
      <c r="O170" s="473">
        <v>328.76</v>
      </c>
      <c r="P170" s="474">
        <v>328.76</v>
      </c>
      <c r="Q170" s="474">
        <v>430.86</v>
      </c>
      <c r="R170" s="475">
        <v>0.09</v>
      </c>
      <c r="S170" s="533">
        <f t="shared" si="20"/>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21"/>
        <v>164</v>
      </c>
      <c r="AS170" s="480">
        <v>257.37</v>
      </c>
      <c r="AT170" s="480">
        <v>191.57</v>
      </c>
      <c r="AU170" s="600">
        <v>0.06</v>
      </c>
      <c r="AV170" s="480"/>
      <c r="AW170" s="480"/>
      <c r="AX170" s="480"/>
      <c r="AY170" s="480">
        <v>303.18</v>
      </c>
      <c r="AZ170" s="499" t="s">
        <v>5323</v>
      </c>
      <c r="BA170" s="502">
        <v>23.57</v>
      </c>
      <c r="BB170" s="502">
        <v>31.62</v>
      </c>
      <c r="BC170" s="502"/>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5340</v>
      </c>
      <c r="BQ170" s="252"/>
      <c r="BR170" s="252"/>
      <c r="BS170" s="511">
        <v>0.22</v>
      </c>
      <c r="BT170" s="252"/>
      <c r="BU170" s="252"/>
      <c r="BV170" s="524">
        <f>+C170</f>
        <v>164</v>
      </c>
      <c r="BW170" s="489">
        <v>158.63</v>
      </c>
      <c r="BX170" s="304">
        <v>4.4999999999999998E-2</v>
      </c>
      <c r="BY170" s="254">
        <v>366.18</v>
      </c>
      <c r="BZ170" s="304">
        <v>3.9399999999999998E-2</v>
      </c>
      <c r="CA170" s="494">
        <v>19.170000000000002</v>
      </c>
      <c r="CB170" s="497">
        <v>0.3</v>
      </c>
      <c r="CC170" s="497"/>
      <c r="CD170" s="494">
        <v>424</v>
      </c>
      <c r="CE170" s="241">
        <f>+C170</f>
        <v>164</v>
      </c>
      <c r="CF170" s="2"/>
      <c r="CG170" s="2">
        <v>490.8</v>
      </c>
      <c r="CH170" s="2"/>
      <c r="CI170" s="2"/>
      <c r="CJ170" s="2"/>
      <c r="CK170" s="252"/>
      <c r="CL170" s="252"/>
      <c r="CM170" s="252">
        <v>546.33000000000004</v>
      </c>
      <c r="CN170" s="253"/>
      <c r="CP170" s="253">
        <v>0.08</v>
      </c>
      <c r="CV170" s="266">
        <f t="shared" si="16"/>
        <v>181</v>
      </c>
      <c r="CW170" s="267">
        <f t="shared" si="17"/>
        <v>362</v>
      </c>
      <c r="CX170" s="268">
        <f t="shared" si="18"/>
        <v>904.99</v>
      </c>
      <c r="CY170" s="418">
        <v>184</v>
      </c>
      <c r="CZ170" s="252"/>
      <c r="DA170" s="252"/>
      <c r="DB170" s="252"/>
      <c r="DC170" s="252"/>
      <c r="DD170" s="252"/>
      <c r="DE170" s="252"/>
      <c r="DF170" s="252"/>
      <c r="DG170" s="252">
        <f t="shared" si="22"/>
        <v>0</v>
      </c>
      <c r="DH170" s="252"/>
      <c r="DI170" s="252">
        <v>489.06</v>
      </c>
      <c r="DJ170" s="252"/>
      <c r="DL170" s="252"/>
      <c r="DM170" s="252"/>
      <c r="DQ170" s="6">
        <v>7.2499999999999995E-2</v>
      </c>
      <c r="DR170" s="252">
        <v>39.42</v>
      </c>
      <c r="DS170" s="3">
        <v>546.33000000000004</v>
      </c>
      <c r="DU170" s="241">
        <f>+C170</f>
        <v>164</v>
      </c>
      <c r="DV170" s="2"/>
      <c r="DW170" s="252">
        <v>720</v>
      </c>
      <c r="DZ170" s="252">
        <v>405.18</v>
      </c>
      <c r="EA170" s="264">
        <v>3.9399999999999998E-2</v>
      </c>
      <c r="EB170" s="252">
        <v>0</v>
      </c>
      <c r="EC170" s="253">
        <v>0</v>
      </c>
    </row>
    <row r="171" spans="1:133">
      <c r="A171">
        <v>165</v>
      </c>
      <c r="B171" s="259">
        <v>9.2020999999999997</v>
      </c>
      <c r="C171">
        <v>165</v>
      </c>
      <c r="D171" s="168">
        <f t="shared" si="23"/>
        <v>1.9588639960932408E-3</v>
      </c>
      <c r="E171" s="246">
        <v>44440</v>
      </c>
      <c r="F171" s="186">
        <v>0.19</v>
      </c>
      <c r="G171" s="247">
        <v>221129.15820000001</v>
      </c>
      <c r="H171" s="247">
        <v>553.68799999999999</v>
      </c>
      <c r="I171" s="248">
        <v>122.6</v>
      </c>
      <c r="J171" s="258">
        <f t="shared" si="19"/>
        <v>1.6339869281045694E-3</v>
      </c>
      <c r="K171" s="298"/>
      <c r="L171" s="252">
        <v>300</v>
      </c>
      <c r="M171" s="263"/>
      <c r="N171" s="263"/>
      <c r="O171" s="473">
        <v>328.76</v>
      </c>
      <c r="P171" s="474">
        <v>328.76</v>
      </c>
      <c r="Q171" s="474">
        <v>430.86</v>
      </c>
      <c r="R171" s="475">
        <v>0.09</v>
      </c>
      <c r="S171" s="533">
        <f t="shared" si="20"/>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21"/>
        <v>165</v>
      </c>
      <c r="AS171" s="480">
        <v>257.37</v>
      </c>
      <c r="AT171" s="480">
        <v>191.57</v>
      </c>
      <c r="AU171" s="600">
        <v>0.06</v>
      </c>
      <c r="AV171" s="480"/>
      <c r="AW171" s="480"/>
      <c r="AX171" s="480"/>
      <c r="AY171" s="480">
        <v>303.18</v>
      </c>
      <c r="AZ171" s="499" t="s">
        <v>5323</v>
      </c>
      <c r="BA171" s="502">
        <v>23.57</v>
      </c>
      <c r="BB171" s="502">
        <v>31.62</v>
      </c>
      <c r="BC171" s="501"/>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5340</v>
      </c>
      <c r="BQ171" s="252"/>
      <c r="BR171" s="252"/>
      <c r="BS171" s="511">
        <v>0.22</v>
      </c>
      <c r="BT171" s="252"/>
      <c r="BU171" s="252"/>
      <c r="BV171" s="524">
        <f>+C171</f>
        <v>165</v>
      </c>
      <c r="BW171" s="489">
        <v>158.63</v>
      </c>
      <c r="BX171" s="304">
        <v>4.4999999999999998E-2</v>
      </c>
      <c r="BY171" s="254">
        <v>366.18</v>
      </c>
      <c r="BZ171" s="304">
        <v>3.9399999999999998E-2</v>
      </c>
      <c r="CA171" s="494">
        <v>19.170000000000002</v>
      </c>
      <c r="CB171" s="497">
        <v>0.3</v>
      </c>
      <c r="CC171" s="497"/>
      <c r="CD171" s="494">
        <v>424</v>
      </c>
      <c r="CE171" s="241">
        <f>+C171</f>
        <v>165</v>
      </c>
      <c r="CF171" s="2"/>
      <c r="CG171" s="2">
        <v>490.8</v>
      </c>
      <c r="CH171" s="2"/>
      <c r="CI171" s="2"/>
      <c r="CJ171" s="2"/>
      <c r="CK171" s="252"/>
      <c r="CL171" s="252"/>
      <c r="CM171" s="252">
        <v>546.33000000000004</v>
      </c>
      <c r="CN171" s="253"/>
      <c r="CP171" s="5">
        <v>0.08</v>
      </c>
      <c r="CV171" s="266">
        <f t="shared" si="16"/>
        <v>181</v>
      </c>
      <c r="CW171" s="267">
        <f t="shared" si="17"/>
        <v>362</v>
      </c>
      <c r="CX171" s="268">
        <f t="shared" si="18"/>
        <v>904.99</v>
      </c>
      <c r="CY171" s="418">
        <v>184</v>
      </c>
      <c r="CZ171" s="252"/>
      <c r="DA171" s="252"/>
      <c r="DB171" s="252"/>
      <c r="DC171" s="252"/>
      <c r="DD171" s="252"/>
      <c r="DE171" s="252"/>
      <c r="DF171" s="252"/>
      <c r="DG171" s="252">
        <f t="shared" si="22"/>
        <v>0</v>
      </c>
      <c r="DH171" s="252"/>
      <c r="DI171" s="252">
        <v>489.06</v>
      </c>
      <c r="DJ171" s="252"/>
      <c r="DL171" s="252"/>
      <c r="DM171" s="252"/>
      <c r="DQ171" s="6">
        <v>7.2499999999999995E-2</v>
      </c>
      <c r="DR171" s="252">
        <v>39.42</v>
      </c>
      <c r="DS171" s="3">
        <v>546.33000000000004</v>
      </c>
      <c r="DU171" s="241">
        <f>+C171</f>
        <v>165</v>
      </c>
      <c r="DV171" s="2"/>
      <c r="DW171" s="252">
        <v>720</v>
      </c>
      <c r="DZ171" s="252">
        <v>405.18</v>
      </c>
      <c r="EA171" s="264">
        <v>3.9399999999999998E-2</v>
      </c>
      <c r="EB171" s="252">
        <v>0</v>
      </c>
      <c r="EC171" s="253">
        <v>0</v>
      </c>
    </row>
    <row r="172" spans="1:133">
      <c r="A172">
        <v>166</v>
      </c>
      <c r="B172" s="259">
        <v>10.2021</v>
      </c>
      <c r="C172">
        <v>166</v>
      </c>
      <c r="D172" s="168">
        <f t="shared" si="23"/>
        <v>9.7751694873493555E-4</v>
      </c>
      <c r="E172" s="246">
        <v>44470</v>
      </c>
      <c r="F172" s="186">
        <v>0.09</v>
      </c>
      <c r="G172" s="247">
        <v>221345.31570000001</v>
      </c>
      <c r="H172" s="247">
        <v>554.22929999999997</v>
      </c>
      <c r="I172" s="248">
        <v>122.8</v>
      </c>
      <c r="J172" s="258">
        <f t="shared" si="19"/>
        <v>1.6313213703100793E-3</v>
      </c>
      <c r="K172" s="298"/>
      <c r="L172" s="252">
        <v>300</v>
      </c>
      <c r="M172" s="263"/>
      <c r="N172" s="263"/>
      <c r="O172" s="473">
        <v>328.76</v>
      </c>
      <c r="P172" s="474">
        <v>328.76</v>
      </c>
      <c r="Q172" s="474">
        <v>430.86</v>
      </c>
      <c r="R172" s="475">
        <v>0.09</v>
      </c>
      <c r="S172" s="533">
        <f t="shared" si="20"/>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21"/>
        <v>166</v>
      </c>
      <c r="AS172" s="480">
        <v>257.37</v>
      </c>
      <c r="AT172" s="480">
        <v>191.57</v>
      </c>
      <c r="AU172" s="600">
        <v>0.06</v>
      </c>
      <c r="AV172" s="480"/>
      <c r="AW172" s="480"/>
      <c r="AX172" s="480"/>
      <c r="AY172" s="480">
        <v>303.18</v>
      </c>
      <c r="AZ172" s="499" t="s">
        <v>5323</v>
      </c>
      <c r="BA172" s="502">
        <v>23.57</v>
      </c>
      <c r="BB172" s="502">
        <v>31.62</v>
      </c>
      <c r="BC172" s="502"/>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5340</v>
      </c>
      <c r="BQ172" s="252"/>
      <c r="BR172" s="252"/>
      <c r="BS172" s="511">
        <v>0.22</v>
      </c>
      <c r="BT172" s="252"/>
      <c r="BU172" s="252"/>
      <c r="BV172" s="524">
        <f>+C172</f>
        <v>166</v>
      </c>
      <c r="BW172" s="489">
        <v>158.63</v>
      </c>
      <c r="BX172" s="304">
        <v>4.4999999999999998E-2</v>
      </c>
      <c r="BY172" s="254">
        <v>366.18</v>
      </c>
      <c r="BZ172" s="304">
        <v>3.9399999999999998E-2</v>
      </c>
      <c r="CA172" s="494">
        <v>19.170000000000002</v>
      </c>
      <c r="CB172" s="497">
        <v>0.3</v>
      </c>
      <c r="CC172" s="497"/>
      <c r="CD172" s="494">
        <v>424</v>
      </c>
      <c r="CE172" s="241">
        <f>+C172</f>
        <v>166</v>
      </c>
      <c r="CF172" s="2"/>
      <c r="CG172" s="2">
        <v>490.8</v>
      </c>
      <c r="CH172" s="2"/>
      <c r="CI172" s="2"/>
      <c r="CJ172" s="2"/>
      <c r="CK172" s="252"/>
      <c r="CL172" s="252"/>
      <c r="CM172" s="252">
        <v>546.33000000000004</v>
      </c>
      <c r="CN172" s="253"/>
      <c r="CP172" s="253">
        <v>0.08</v>
      </c>
      <c r="CV172" s="266">
        <f t="shared" si="16"/>
        <v>181</v>
      </c>
      <c r="CW172" s="267">
        <f t="shared" si="17"/>
        <v>362</v>
      </c>
      <c r="CX172" s="268">
        <f t="shared" si="18"/>
        <v>904.99</v>
      </c>
      <c r="CY172" s="418">
        <v>184</v>
      </c>
      <c r="CZ172" s="252"/>
      <c r="DA172" s="252"/>
      <c r="DB172" s="252"/>
      <c r="DC172" s="252"/>
      <c r="DD172" s="252"/>
      <c r="DE172" s="252"/>
      <c r="DF172" s="252"/>
      <c r="DG172" s="252">
        <f t="shared" si="22"/>
        <v>0</v>
      </c>
      <c r="DH172" s="252"/>
      <c r="DI172" s="252">
        <v>489.06</v>
      </c>
      <c r="DJ172" s="252"/>
      <c r="DL172" s="252"/>
      <c r="DM172" s="252"/>
      <c r="DQ172" s="6">
        <v>7.2499999999999995E-2</v>
      </c>
      <c r="DR172" s="252">
        <v>39.42</v>
      </c>
      <c r="DS172" s="3">
        <v>546.33000000000004</v>
      </c>
      <c r="DU172" s="241">
        <f>+C172</f>
        <v>166</v>
      </c>
      <c r="DV172" s="2"/>
      <c r="DW172" s="252">
        <v>720</v>
      </c>
      <c r="DZ172" s="252">
        <v>405.18</v>
      </c>
      <c r="EA172" s="264">
        <v>3.9399999999999998E-2</v>
      </c>
      <c r="EB172" s="252">
        <v>0</v>
      </c>
      <c r="EC172" s="253">
        <v>0</v>
      </c>
    </row>
    <row r="173" spans="1:133">
      <c r="A173">
        <v>167</v>
      </c>
      <c r="B173" s="259">
        <v>11.2021</v>
      </c>
      <c r="C173">
        <v>167</v>
      </c>
      <c r="D173" s="168">
        <f t="shared" si="23"/>
        <v>-9.765623424936587E-4</v>
      </c>
      <c r="E173" s="246">
        <v>44501</v>
      </c>
      <c r="F173" s="186">
        <v>-0.1</v>
      </c>
      <c r="G173" s="247">
        <v>221129.15820000001</v>
      </c>
      <c r="H173" s="247">
        <v>553.68799999999999</v>
      </c>
      <c r="I173" s="248">
        <v>122.6</v>
      </c>
      <c r="J173" s="258">
        <f t="shared" si="19"/>
        <v>-1.6286644951140072E-3</v>
      </c>
      <c r="K173" s="298"/>
      <c r="L173" s="252">
        <v>300</v>
      </c>
      <c r="M173" s="263"/>
      <c r="N173" s="263"/>
      <c r="O173" s="473">
        <v>328.76</v>
      </c>
      <c r="P173" s="474">
        <v>328.76</v>
      </c>
      <c r="Q173" s="474">
        <v>430.86</v>
      </c>
      <c r="R173" s="475">
        <v>0.09</v>
      </c>
      <c r="S173" s="533">
        <f t="shared" si="20"/>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21"/>
        <v>167</v>
      </c>
      <c r="AS173" s="480">
        <v>257.37</v>
      </c>
      <c r="AT173" s="480">
        <v>191.57</v>
      </c>
      <c r="AU173" s="600">
        <v>0.06</v>
      </c>
      <c r="AV173" s="480"/>
      <c r="AW173" s="480"/>
      <c r="AX173" s="480"/>
      <c r="AY173" s="480">
        <v>303.18</v>
      </c>
      <c r="AZ173" s="499" t="s">
        <v>5323</v>
      </c>
      <c r="BA173" s="502">
        <v>23.57</v>
      </c>
      <c r="BB173" s="502">
        <v>31.62</v>
      </c>
      <c r="BC173" s="501"/>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5340</v>
      </c>
      <c r="BQ173" s="252"/>
      <c r="BR173" s="252"/>
      <c r="BS173" s="511">
        <v>0.22</v>
      </c>
      <c r="BT173" s="252"/>
      <c r="BU173" s="252"/>
      <c r="BV173" s="524">
        <f>+C173</f>
        <v>167</v>
      </c>
      <c r="BW173" s="489">
        <v>158.63</v>
      </c>
      <c r="BX173" s="304">
        <v>4.4999999999999998E-2</v>
      </c>
      <c r="BY173" s="254">
        <v>366.18</v>
      </c>
      <c r="BZ173" s="304">
        <v>3.9399999999999998E-2</v>
      </c>
      <c r="CA173" s="494">
        <v>19.170000000000002</v>
      </c>
      <c r="CB173" s="497">
        <v>0.3</v>
      </c>
      <c r="CC173" s="497"/>
      <c r="CD173" s="494">
        <v>424</v>
      </c>
      <c r="CE173" s="241">
        <f>+C173</f>
        <v>167</v>
      </c>
      <c r="CF173" s="2"/>
      <c r="CG173" s="2">
        <v>490.8</v>
      </c>
      <c r="CH173" s="2"/>
      <c r="CI173" s="2"/>
      <c r="CJ173" s="2"/>
      <c r="CK173" s="252"/>
      <c r="CL173" s="252"/>
      <c r="CM173" s="252">
        <v>546.33000000000004</v>
      </c>
      <c r="CN173" s="253"/>
      <c r="CP173" s="5">
        <v>0.08</v>
      </c>
      <c r="CV173" s="266">
        <f t="shared" si="16"/>
        <v>181</v>
      </c>
      <c r="CW173" s="267">
        <f t="shared" si="17"/>
        <v>362</v>
      </c>
      <c r="CX173" s="268">
        <f t="shared" si="18"/>
        <v>904.99</v>
      </c>
      <c r="CY173" s="418">
        <v>184</v>
      </c>
      <c r="CZ173" s="252"/>
      <c r="DA173" s="252"/>
      <c r="DB173" s="252"/>
      <c r="DC173" s="252"/>
      <c r="DD173" s="252"/>
      <c r="DE173" s="252"/>
      <c r="DF173" s="252"/>
      <c r="DG173" s="252">
        <f t="shared" si="22"/>
        <v>0</v>
      </c>
      <c r="DH173" s="252"/>
      <c r="DI173" s="252">
        <v>489.06</v>
      </c>
      <c r="DJ173" s="252"/>
      <c r="DL173" s="252"/>
      <c r="DM173" s="252"/>
      <c r="DQ173" s="6">
        <v>7.2499999999999995E-2</v>
      </c>
      <c r="DR173" s="252">
        <v>39.42</v>
      </c>
      <c r="DS173" s="3">
        <v>546.33000000000004</v>
      </c>
      <c r="DU173" s="241">
        <f>+C173</f>
        <v>167</v>
      </c>
      <c r="DV173" s="2"/>
      <c r="DW173" s="252">
        <v>720</v>
      </c>
      <c r="DZ173" s="252">
        <v>405.18</v>
      </c>
      <c r="EA173" s="264">
        <v>3.9399999999999998E-2</v>
      </c>
      <c r="EB173" s="252">
        <v>0</v>
      </c>
      <c r="EC173" s="253">
        <v>0</v>
      </c>
    </row>
    <row r="174" spans="1:133">
      <c r="A174">
        <v>168</v>
      </c>
      <c r="B174" s="259">
        <v>12.2021</v>
      </c>
      <c r="C174">
        <v>168</v>
      </c>
      <c r="D174" s="168">
        <f t="shared" si="23"/>
        <v>2.9325512984292867E-3</v>
      </c>
      <c r="E174" s="246">
        <v>44531</v>
      </c>
      <c r="F174" s="186">
        <v>0.28999999999999998</v>
      </c>
      <c r="G174" s="247">
        <v>221777.63080000001</v>
      </c>
      <c r="H174" s="247">
        <v>555.31179999999995</v>
      </c>
      <c r="I174" s="248">
        <v>123</v>
      </c>
      <c r="J174" s="258">
        <f t="shared" si="19"/>
        <v>3.2626427406199365E-3</v>
      </c>
      <c r="K174" s="298"/>
      <c r="L174" s="252">
        <v>300</v>
      </c>
      <c r="M174" s="263"/>
      <c r="N174" s="263"/>
      <c r="O174" s="473">
        <v>328.76</v>
      </c>
      <c r="P174" s="474">
        <v>328.76</v>
      </c>
      <c r="Q174" s="474">
        <v>430.86</v>
      </c>
      <c r="R174" s="475">
        <v>0.09</v>
      </c>
      <c r="S174" s="533">
        <f t="shared" si="20"/>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21"/>
        <v>168</v>
      </c>
      <c r="AS174" s="480">
        <v>257.37</v>
      </c>
      <c r="AT174" s="480">
        <v>191.57</v>
      </c>
      <c r="AU174" s="600">
        <v>0.06</v>
      </c>
      <c r="AV174" s="480"/>
      <c r="AW174" s="480"/>
      <c r="AX174" s="480"/>
      <c r="AY174" s="480">
        <v>303.18</v>
      </c>
      <c r="AZ174" s="499" t="s">
        <v>5323</v>
      </c>
      <c r="BA174" s="502">
        <v>23.57</v>
      </c>
      <c r="BB174" s="502">
        <v>31.62</v>
      </c>
      <c r="BC174" s="502"/>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5340</v>
      </c>
      <c r="BQ174" s="252"/>
      <c r="BR174" s="252"/>
      <c r="BS174" s="511">
        <v>0.22</v>
      </c>
      <c r="BT174" s="252"/>
      <c r="BU174" s="252"/>
      <c r="BV174" s="524">
        <f>+C174</f>
        <v>168</v>
      </c>
      <c r="BW174" s="489">
        <v>158.63</v>
      </c>
      <c r="BX174" s="304">
        <v>4.4999999999999998E-2</v>
      </c>
      <c r="BY174" s="254">
        <v>366.18</v>
      </c>
      <c r="BZ174" s="304">
        <v>3.9399999999999998E-2</v>
      </c>
      <c r="CA174" s="494">
        <v>19.170000000000002</v>
      </c>
      <c r="CB174" s="497">
        <v>0.3</v>
      </c>
      <c r="CC174" s="497"/>
      <c r="CD174" s="494">
        <v>424</v>
      </c>
      <c r="CE174" s="241">
        <f>+C174</f>
        <v>168</v>
      </c>
      <c r="CF174" s="2"/>
      <c r="CG174" s="2">
        <v>490.8</v>
      </c>
      <c r="CH174" s="2"/>
      <c r="CI174" s="2"/>
      <c r="CJ174" s="2"/>
      <c r="CK174" s="252"/>
      <c r="CL174" s="252"/>
      <c r="CM174" s="252">
        <v>546.33000000000004</v>
      </c>
      <c r="CN174" s="253"/>
      <c r="CP174" s="253">
        <v>0.08</v>
      </c>
      <c r="CV174" s="266">
        <f t="shared" si="16"/>
        <v>181</v>
      </c>
      <c r="CW174" s="267">
        <f t="shared" si="17"/>
        <v>362</v>
      </c>
      <c r="CX174" s="268">
        <f t="shared" si="18"/>
        <v>904.99</v>
      </c>
      <c r="CY174" s="418">
        <v>184</v>
      </c>
      <c r="CZ174" s="252"/>
      <c r="DA174" s="252"/>
      <c r="DB174" s="252"/>
      <c r="DC174" s="252"/>
      <c r="DD174" s="252"/>
      <c r="DE174" s="252"/>
      <c r="DF174" s="252"/>
      <c r="DG174" s="252">
        <f t="shared" si="22"/>
        <v>0</v>
      </c>
      <c r="DH174" s="252"/>
      <c r="DI174" s="252">
        <v>489.06</v>
      </c>
      <c r="DJ174" s="252"/>
      <c r="DL174" s="252"/>
      <c r="DM174" s="252"/>
      <c r="DQ174" s="6">
        <v>7.2499999999999995E-2</v>
      </c>
      <c r="DR174" s="252">
        <v>39.42</v>
      </c>
      <c r="DS174" s="3">
        <v>546.33000000000004</v>
      </c>
      <c r="DU174" s="241">
        <f>+C174</f>
        <v>168</v>
      </c>
      <c r="DV174" s="2"/>
      <c r="DW174" s="252">
        <v>720</v>
      </c>
      <c r="DZ174" s="252">
        <v>405.18</v>
      </c>
      <c r="EA174" s="264">
        <v>3.9399999999999998E-2</v>
      </c>
      <c r="EB174" s="252">
        <v>0</v>
      </c>
      <c r="EC174" s="253">
        <v>0</v>
      </c>
    </row>
    <row r="175" spans="1:133">
      <c r="A175">
        <v>169</v>
      </c>
      <c r="B175" s="259">
        <v>1.2021999999999999</v>
      </c>
      <c r="C175">
        <v>169</v>
      </c>
      <c r="D175" s="168">
        <f t="shared" si="23"/>
        <v>1.9493178750287221E-3</v>
      </c>
      <c r="E175" s="246">
        <v>44562</v>
      </c>
      <c r="F175" s="186">
        <v>0.19</v>
      </c>
      <c r="G175" s="247">
        <v>222209.94589999999</v>
      </c>
      <c r="H175" s="247">
        <v>556.39419999999996</v>
      </c>
      <c r="I175" s="248">
        <v>123.2</v>
      </c>
      <c r="J175" s="258">
        <f t="shared" si="19"/>
        <v>1.6260162601626771E-3</v>
      </c>
      <c r="K175" s="298">
        <v>2.0899999999999998E-2</v>
      </c>
      <c r="L175" s="252">
        <v>300</v>
      </c>
      <c r="M175" s="263"/>
      <c r="N175" s="263"/>
      <c r="O175" s="473">
        <v>328.76</v>
      </c>
      <c r="P175" s="474">
        <v>328.76</v>
      </c>
      <c r="Q175" s="474">
        <v>430.86</v>
      </c>
      <c r="R175" s="475">
        <v>0.09</v>
      </c>
      <c r="S175" s="533">
        <f t="shared" si="20"/>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21"/>
        <v>169</v>
      </c>
      <c r="AS175" s="480">
        <v>257.37</v>
      </c>
      <c r="AT175" s="480">
        <v>191.57</v>
      </c>
      <c r="AU175" s="600">
        <v>0.06</v>
      </c>
      <c r="AV175" s="480"/>
      <c r="AW175" s="480"/>
      <c r="AX175" s="480"/>
      <c r="AY175" s="480">
        <v>303.18</v>
      </c>
      <c r="AZ175" s="499" t="s">
        <v>5323</v>
      </c>
      <c r="BA175" s="502">
        <v>23.57</v>
      </c>
      <c r="BB175" s="502">
        <v>31.62</v>
      </c>
      <c r="BC175" s="501"/>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5340</v>
      </c>
      <c r="BQ175" s="252"/>
      <c r="BR175" s="252"/>
      <c r="BS175" s="511">
        <v>0.22</v>
      </c>
      <c r="BT175" s="252"/>
      <c r="BU175" s="252"/>
      <c r="BV175" s="524">
        <f>+C175</f>
        <v>169</v>
      </c>
      <c r="BW175" s="489">
        <v>158.63</v>
      </c>
      <c r="BX175" s="304">
        <v>4.4999999999999998E-2</v>
      </c>
      <c r="BY175" s="254">
        <v>373.87</v>
      </c>
      <c r="BZ175" s="304">
        <v>3.9399999999999998E-2</v>
      </c>
      <c r="CA175" s="494">
        <v>19.170000000000002</v>
      </c>
      <c r="CB175" s="497">
        <v>0.3</v>
      </c>
      <c r="CC175" s="497"/>
      <c r="CD175" s="494">
        <v>424</v>
      </c>
      <c r="CE175" s="241">
        <f>+C175</f>
        <v>169</v>
      </c>
      <c r="CF175" s="2"/>
      <c r="CG175" s="2">
        <v>490.8</v>
      </c>
      <c r="CH175" s="2"/>
      <c r="CI175" s="2"/>
      <c r="CJ175" s="2"/>
      <c r="CK175" s="252"/>
      <c r="CL175" s="252"/>
      <c r="CM175" s="252">
        <v>546.33000000000004</v>
      </c>
      <c r="CN175" s="253"/>
      <c r="CP175" s="5">
        <v>0.08</v>
      </c>
      <c r="CV175" s="266">
        <f t="shared" si="16"/>
        <v>181</v>
      </c>
      <c r="CW175" s="267">
        <f t="shared" si="17"/>
        <v>362</v>
      </c>
      <c r="CX175" s="268">
        <f t="shared" si="18"/>
        <v>904.99</v>
      </c>
      <c r="CY175" s="418">
        <v>184</v>
      </c>
      <c r="CZ175" s="252"/>
      <c r="DA175" s="252"/>
      <c r="DB175" s="252"/>
      <c r="DC175" s="252"/>
      <c r="DD175" s="252"/>
      <c r="DE175" s="252"/>
      <c r="DF175" s="252"/>
      <c r="DG175" s="252">
        <f t="shared" si="22"/>
        <v>0</v>
      </c>
      <c r="DH175" s="252"/>
      <c r="DI175" s="252">
        <v>489.06</v>
      </c>
      <c r="DJ175" s="252"/>
      <c r="DL175" s="252"/>
      <c r="DM175" s="252"/>
      <c r="DQ175" s="6">
        <v>7.2499999999999995E-2</v>
      </c>
      <c r="DR175" s="252">
        <v>39.42</v>
      </c>
      <c r="DS175" s="3">
        <v>546.33000000000004</v>
      </c>
      <c r="DU175" s="241">
        <f>+C175</f>
        <v>169</v>
      </c>
      <c r="DV175" s="2"/>
      <c r="DW175" s="252">
        <v>720</v>
      </c>
      <c r="DZ175" s="252">
        <v>405.18</v>
      </c>
      <c r="EA175" s="264">
        <v>3.9399999999999998E-2</v>
      </c>
      <c r="EB175" s="252">
        <v>0</v>
      </c>
      <c r="EC175" s="253">
        <v>0</v>
      </c>
    </row>
    <row r="176" spans="1:133">
      <c r="A176">
        <v>170</v>
      </c>
      <c r="B176" s="259">
        <v>2.2021999999999999</v>
      </c>
      <c r="C176">
        <v>170</v>
      </c>
      <c r="D176" s="168">
        <f t="shared" si="23"/>
        <v>6.8093383213412295E-3</v>
      </c>
      <c r="E176" s="246">
        <v>44593</v>
      </c>
      <c r="F176" s="186">
        <v>0.68</v>
      </c>
      <c r="G176" s="247">
        <v>223723.04860000001</v>
      </c>
      <c r="H176" s="247">
        <v>560.18290000000002</v>
      </c>
      <c r="I176" s="248">
        <v>124.1</v>
      </c>
      <c r="J176" s="258">
        <f t="shared" si="19"/>
        <v>7.3051948051947591E-3</v>
      </c>
      <c r="K176" s="298"/>
      <c r="L176" s="252">
        <v>300</v>
      </c>
      <c r="M176" s="263"/>
      <c r="N176" s="263"/>
      <c r="O176" s="473">
        <v>328.76</v>
      </c>
      <c r="P176" s="474">
        <v>328.76</v>
      </c>
      <c r="Q176" s="474">
        <v>430.86</v>
      </c>
      <c r="R176" s="475">
        <v>0.09</v>
      </c>
      <c r="S176" s="533">
        <f t="shared" si="20"/>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21"/>
        <v>170</v>
      </c>
      <c r="AS176" s="480">
        <v>257.37</v>
      </c>
      <c r="AT176" s="480">
        <v>191.57</v>
      </c>
      <c r="AU176" s="600">
        <v>0.06</v>
      </c>
      <c r="AV176" s="480"/>
      <c r="AW176" s="480"/>
      <c r="AX176" s="480"/>
      <c r="AY176" s="480">
        <v>303.18</v>
      </c>
      <c r="AZ176" s="499" t="s">
        <v>5323</v>
      </c>
      <c r="BA176" s="502">
        <v>23.57</v>
      </c>
      <c r="BB176" s="502">
        <v>31.62</v>
      </c>
      <c r="BC176" s="502"/>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5340</v>
      </c>
      <c r="BQ176" s="252"/>
      <c r="BR176" s="252"/>
      <c r="BS176" s="511">
        <v>0.22</v>
      </c>
      <c r="BT176" s="252"/>
      <c r="BU176" s="252"/>
      <c r="BV176" s="524">
        <f>+C176</f>
        <v>170</v>
      </c>
      <c r="BW176" s="489">
        <v>158.63</v>
      </c>
      <c r="BX176" s="304">
        <v>4.4999999999999998E-2</v>
      </c>
      <c r="BY176" s="254">
        <v>373.87</v>
      </c>
      <c r="BZ176" s="304">
        <v>3.9399999999999998E-2</v>
      </c>
      <c r="CA176" s="494">
        <v>19.170000000000002</v>
      </c>
      <c r="CB176" s="497">
        <v>0.3</v>
      </c>
      <c r="CC176" s="497"/>
      <c r="CD176" s="494">
        <v>424</v>
      </c>
      <c r="CE176" s="241">
        <f>+C176</f>
        <v>170</v>
      </c>
      <c r="CF176" s="2"/>
      <c r="CG176" s="2">
        <v>490.8</v>
      </c>
      <c r="CH176" s="2"/>
      <c r="CI176" s="2"/>
      <c r="CJ176" s="2"/>
      <c r="CK176" s="252"/>
      <c r="CL176" s="252"/>
      <c r="CM176" s="252">
        <v>546.33000000000004</v>
      </c>
      <c r="CN176" s="253"/>
      <c r="CP176" s="253">
        <v>0.08</v>
      </c>
      <c r="CV176" s="266">
        <f t="shared" si="16"/>
        <v>181</v>
      </c>
      <c r="CW176" s="267">
        <f t="shared" si="17"/>
        <v>362</v>
      </c>
      <c r="CX176" s="268">
        <f t="shared" si="18"/>
        <v>904.99</v>
      </c>
      <c r="CY176" s="418">
        <v>184</v>
      </c>
      <c r="CZ176" s="252"/>
      <c r="DA176" s="252"/>
      <c r="DB176" s="252"/>
      <c r="DC176" s="252"/>
      <c r="DD176" s="252"/>
      <c r="DE176" s="252"/>
      <c r="DF176" s="252"/>
      <c r="DG176" s="252">
        <f t="shared" si="22"/>
        <v>0</v>
      </c>
      <c r="DH176" s="252"/>
      <c r="DI176" s="252">
        <v>489.06</v>
      </c>
      <c r="DJ176" s="252"/>
      <c r="DL176" s="252"/>
      <c r="DM176" s="252"/>
      <c r="DQ176" s="6">
        <v>7.2499999999999995E-2</v>
      </c>
      <c r="DR176" s="252">
        <v>39.42</v>
      </c>
      <c r="DS176" s="3">
        <v>546.33000000000004</v>
      </c>
      <c r="DU176" s="241">
        <f>+C176</f>
        <v>170</v>
      </c>
      <c r="DV176" s="2"/>
      <c r="DW176" s="252">
        <v>720</v>
      </c>
      <c r="DZ176" s="252">
        <v>405.18</v>
      </c>
      <c r="EA176" s="264">
        <v>3.9399999999999998E-2</v>
      </c>
      <c r="EB176" s="252">
        <v>0</v>
      </c>
      <c r="EC176" s="253">
        <v>0</v>
      </c>
    </row>
    <row r="177" spans="1:133">
      <c r="A177">
        <v>171</v>
      </c>
      <c r="B177" s="259">
        <v>3.2021999999999999</v>
      </c>
      <c r="C177">
        <v>171</v>
      </c>
      <c r="D177" s="168">
        <f t="shared" si="23"/>
        <v>5.7971014078161964E-3</v>
      </c>
      <c r="E177" s="246">
        <v>44621</v>
      </c>
      <c r="F177" s="186">
        <v>0.56999999999999995</v>
      </c>
      <c r="G177" s="247">
        <v>225019.9938</v>
      </c>
      <c r="H177" s="247">
        <v>563.43029999999999</v>
      </c>
      <c r="I177" s="248">
        <v>124.8</v>
      </c>
      <c r="J177" s="258">
        <f t="shared" si="19"/>
        <v>5.6406124093473231E-3</v>
      </c>
      <c r="K177" s="298"/>
      <c r="L177" s="252">
        <v>300</v>
      </c>
      <c r="M177" s="263"/>
      <c r="N177" s="263"/>
      <c r="O177" s="473">
        <v>328.76</v>
      </c>
      <c r="P177" s="474">
        <v>328.76</v>
      </c>
      <c r="Q177" s="474">
        <v>430.86</v>
      </c>
      <c r="R177" s="475">
        <v>0.09</v>
      </c>
      <c r="S177" s="533">
        <f t="shared" si="20"/>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21"/>
        <v>171</v>
      </c>
      <c r="AS177" s="480">
        <v>257.37</v>
      </c>
      <c r="AT177" s="480">
        <v>191.57</v>
      </c>
      <c r="AU177" s="600">
        <v>0.06</v>
      </c>
      <c r="AV177" s="480"/>
      <c r="AW177" s="480"/>
      <c r="AX177" s="480"/>
      <c r="AY177" s="480">
        <v>303.18</v>
      </c>
      <c r="AZ177" s="499" t="s">
        <v>5323</v>
      </c>
      <c r="BA177" s="502">
        <v>23.57</v>
      </c>
      <c r="BB177" s="502">
        <v>31.62</v>
      </c>
      <c r="BC177" s="501"/>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5340</v>
      </c>
      <c r="BQ177" s="252"/>
      <c r="BR177" s="252"/>
      <c r="BS177" s="511">
        <v>0.22</v>
      </c>
      <c r="BT177" s="252"/>
      <c r="BU177" s="252"/>
      <c r="BV177" s="524">
        <f>+C177</f>
        <v>171</v>
      </c>
      <c r="BW177" s="489">
        <v>158.63</v>
      </c>
      <c r="BX177" s="304">
        <v>4.4999999999999998E-2</v>
      </c>
      <c r="BY177" s="254">
        <v>373.87</v>
      </c>
      <c r="BZ177" s="304">
        <v>3.9399999999999998E-2</v>
      </c>
      <c r="CA177" s="494">
        <v>19.170000000000002</v>
      </c>
      <c r="CB177" s="497">
        <v>0.3</v>
      </c>
      <c r="CC177" s="497"/>
      <c r="CD177" s="494">
        <v>424</v>
      </c>
      <c r="CE177" s="241">
        <f>+C177</f>
        <v>171</v>
      </c>
      <c r="CF177" s="2"/>
      <c r="CG177" s="2">
        <v>490.8</v>
      </c>
      <c r="CH177" s="2"/>
      <c r="CI177" s="2"/>
      <c r="CJ177" s="2"/>
      <c r="CK177" s="252"/>
      <c r="CL177" s="252"/>
      <c r="CM177" s="252">
        <v>546.33000000000004</v>
      </c>
      <c r="CN177" s="253"/>
      <c r="CP177" s="5">
        <v>0.08</v>
      </c>
      <c r="CV177" s="266">
        <f t="shared" si="16"/>
        <v>181</v>
      </c>
      <c r="CW177" s="267">
        <f t="shared" si="17"/>
        <v>362</v>
      </c>
      <c r="CX177" s="268">
        <f t="shared" si="18"/>
        <v>904.99</v>
      </c>
      <c r="CY177" s="418">
        <v>184</v>
      </c>
      <c r="CZ177" s="252"/>
      <c r="DA177" s="252"/>
      <c r="DB177" s="252"/>
      <c r="DC177" s="252"/>
      <c r="DD177" s="252"/>
      <c r="DE177" s="252"/>
      <c r="DF177" s="252"/>
      <c r="DG177" s="252">
        <f t="shared" si="22"/>
        <v>0</v>
      </c>
      <c r="DH177" s="252"/>
      <c r="DI177" s="252">
        <v>489.06</v>
      </c>
      <c r="DJ177" s="252"/>
      <c r="DL177" s="252"/>
      <c r="DM177" s="252"/>
      <c r="DQ177" s="6">
        <v>7.2499999999999995E-2</v>
      </c>
      <c r="DR177" s="252">
        <v>39.42</v>
      </c>
      <c r="DS177" s="3">
        <v>546.33000000000004</v>
      </c>
      <c r="DU177" s="241">
        <f>+C177</f>
        <v>171</v>
      </c>
      <c r="DV177" s="2"/>
      <c r="DW177" s="252">
        <v>720</v>
      </c>
      <c r="DZ177" s="252">
        <v>405.18</v>
      </c>
      <c r="EA177" s="264">
        <v>3.9399999999999998E-2</v>
      </c>
      <c r="EB177" s="252">
        <v>0</v>
      </c>
      <c r="EC177" s="253">
        <v>0</v>
      </c>
    </row>
    <row r="178" spans="1:133">
      <c r="A178">
        <v>172</v>
      </c>
      <c r="B178" s="259">
        <v>4.2022000000000004</v>
      </c>
      <c r="C178">
        <v>172</v>
      </c>
      <c r="D178" s="168">
        <f t="shared" si="23"/>
        <v>7.6849184412339788E-3</v>
      </c>
      <c r="E178" s="246">
        <v>44652</v>
      </c>
      <c r="F178" s="186">
        <v>0.76</v>
      </c>
      <c r="G178" s="247">
        <v>226749.25409999999</v>
      </c>
      <c r="H178" s="247">
        <v>567.76030000000003</v>
      </c>
      <c r="I178" s="248">
        <v>125.8</v>
      </c>
      <c r="J178" s="258">
        <f t="shared" si="19"/>
        <v>8.0128205128204844E-3</v>
      </c>
      <c r="K178" s="298"/>
      <c r="L178" s="252">
        <v>300</v>
      </c>
      <c r="M178" s="263"/>
      <c r="N178" s="263"/>
      <c r="O178" s="473">
        <v>328.76</v>
      </c>
      <c r="P178" s="474">
        <v>328.76</v>
      </c>
      <c r="Q178" s="474">
        <v>430.86</v>
      </c>
      <c r="R178" s="475">
        <v>0.09</v>
      </c>
      <c r="S178" s="533">
        <f t="shared" si="20"/>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21"/>
        <v>172</v>
      </c>
      <c r="AS178" s="480">
        <v>257.37</v>
      </c>
      <c r="AT178" s="480">
        <v>191.57</v>
      </c>
      <c r="AU178" s="600">
        <v>0.06</v>
      </c>
      <c r="AV178" s="480"/>
      <c r="AW178" s="480"/>
      <c r="AX178" s="480"/>
      <c r="AY178" s="480">
        <v>303.18</v>
      </c>
      <c r="AZ178" s="499" t="s">
        <v>5323</v>
      </c>
      <c r="BA178" s="502">
        <v>23.57</v>
      </c>
      <c r="BB178" s="502">
        <v>31.62</v>
      </c>
      <c r="BC178" s="502"/>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5340</v>
      </c>
      <c r="BQ178" s="252"/>
      <c r="BR178" s="252"/>
      <c r="BS178" s="511">
        <v>0.22</v>
      </c>
      <c r="BT178" s="252"/>
      <c r="BU178" s="252"/>
      <c r="BV178" s="524">
        <f>+C178</f>
        <v>172</v>
      </c>
      <c r="BW178" s="489">
        <v>158.63</v>
      </c>
      <c r="BX178" s="304">
        <v>4.4999999999999998E-2</v>
      </c>
      <c r="BY178" s="254">
        <v>373.87</v>
      </c>
      <c r="BZ178" s="304">
        <v>3.9399999999999998E-2</v>
      </c>
      <c r="CA178" s="494">
        <v>19.170000000000002</v>
      </c>
      <c r="CB178" s="497">
        <v>0.3</v>
      </c>
      <c r="CC178" s="497"/>
      <c r="CD178" s="494">
        <v>424</v>
      </c>
      <c r="CE178" s="241">
        <f>+C178</f>
        <v>172</v>
      </c>
      <c r="CF178" s="2"/>
      <c r="CG178" s="2">
        <v>490.8</v>
      </c>
      <c r="CH178" s="2"/>
      <c r="CI178" s="2"/>
      <c r="CJ178" s="2"/>
      <c r="CK178" s="252"/>
      <c r="CL178" s="252"/>
      <c r="CM178" s="252">
        <v>546.33000000000004</v>
      </c>
      <c r="CN178" s="253"/>
      <c r="CP178" s="253">
        <v>0.08</v>
      </c>
      <c r="CV178" s="266">
        <f t="shared" si="16"/>
        <v>181</v>
      </c>
      <c r="CW178" s="267">
        <f t="shared" si="17"/>
        <v>362</v>
      </c>
      <c r="CX178" s="268">
        <f t="shared" si="18"/>
        <v>904.99</v>
      </c>
      <c r="CY178" s="418">
        <v>184</v>
      </c>
      <c r="CZ178" s="252"/>
      <c r="DA178" s="252"/>
      <c r="DB178" s="252"/>
      <c r="DC178" s="252"/>
      <c r="DD178" s="252"/>
      <c r="DE178" s="252"/>
      <c r="DF178" s="252"/>
      <c r="DG178" s="252">
        <f t="shared" si="22"/>
        <v>0</v>
      </c>
      <c r="DH178" s="252"/>
      <c r="DI178" s="252">
        <v>489.06</v>
      </c>
      <c r="DJ178" s="252"/>
      <c r="DL178" s="252"/>
      <c r="DM178" s="252"/>
      <c r="DQ178" s="6">
        <v>7.2499999999999995E-2</v>
      </c>
      <c r="DR178" s="252">
        <v>39.42</v>
      </c>
      <c r="DS178" s="3">
        <v>546.33000000000004</v>
      </c>
      <c r="DU178" s="241">
        <f>+C178</f>
        <v>172</v>
      </c>
      <c r="DV178" s="2"/>
      <c r="DW178" s="252">
        <v>720</v>
      </c>
      <c r="DZ178" s="252">
        <v>405.18</v>
      </c>
      <c r="EA178" s="264">
        <v>3.9399999999999998E-2</v>
      </c>
      <c r="EB178" s="252">
        <v>0</v>
      </c>
      <c r="EC178" s="253">
        <v>0</v>
      </c>
    </row>
    <row r="179" spans="1:133">
      <c r="A179">
        <v>173</v>
      </c>
      <c r="B179" s="259">
        <v>5.2022000000000004</v>
      </c>
      <c r="C179">
        <v>173</v>
      </c>
      <c r="D179" s="168">
        <f t="shared" si="23"/>
        <v>5.7197330379223921E-3</v>
      </c>
      <c r="E179" s="246">
        <v>44682</v>
      </c>
      <c r="F179" s="186">
        <v>0.56999999999999995</v>
      </c>
      <c r="G179" s="247">
        <v>228046.19930000001</v>
      </c>
      <c r="H179" s="247">
        <v>571.0077</v>
      </c>
      <c r="I179" s="248">
        <v>126.5</v>
      </c>
      <c r="J179" s="258">
        <f t="shared" si="19"/>
        <v>5.56438791732905E-3</v>
      </c>
      <c r="K179" s="298"/>
      <c r="L179" s="252">
        <v>300</v>
      </c>
      <c r="M179" s="263"/>
      <c r="N179" s="263"/>
      <c r="O179" s="473">
        <v>328.76</v>
      </c>
      <c r="P179" s="474">
        <v>328.76</v>
      </c>
      <c r="Q179" s="474">
        <v>430.86</v>
      </c>
      <c r="R179" s="475">
        <v>0.09</v>
      </c>
      <c r="S179" s="533">
        <f t="shared" si="20"/>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21"/>
        <v>173</v>
      </c>
      <c r="AS179" s="480">
        <v>257.37</v>
      </c>
      <c r="AT179" s="480">
        <v>191.57</v>
      </c>
      <c r="AU179" s="600">
        <v>0.06</v>
      </c>
      <c r="AV179" s="480"/>
      <c r="AW179" s="480"/>
      <c r="AX179" s="480"/>
      <c r="AY179" s="480">
        <v>303.18</v>
      </c>
      <c r="AZ179" s="499" t="s">
        <v>5323</v>
      </c>
      <c r="BA179" s="502">
        <v>23.57</v>
      </c>
      <c r="BB179" s="502">
        <v>31.62</v>
      </c>
      <c r="BC179" s="501"/>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5340</v>
      </c>
      <c r="BQ179" s="252"/>
      <c r="BR179" s="252"/>
      <c r="BS179" s="511">
        <v>0.22</v>
      </c>
      <c r="BT179" s="252"/>
      <c r="BU179" s="252"/>
      <c r="BV179" s="524">
        <f>+C179</f>
        <v>173</v>
      </c>
      <c r="BW179" s="489">
        <v>158.63</v>
      </c>
      <c r="BX179" s="304">
        <v>4.4999999999999998E-2</v>
      </c>
      <c r="BY179" s="254">
        <v>373.87</v>
      </c>
      <c r="BZ179" s="304">
        <v>3.9399999999999998E-2</v>
      </c>
      <c r="CA179" s="494">
        <v>19.170000000000002</v>
      </c>
      <c r="CB179" s="497">
        <v>0.3</v>
      </c>
      <c r="CC179" s="497"/>
      <c r="CD179" s="494">
        <v>424</v>
      </c>
      <c r="CE179" s="241">
        <f>+C179</f>
        <v>173</v>
      </c>
      <c r="CF179" s="2"/>
      <c r="CG179" s="2">
        <v>490.8</v>
      </c>
      <c r="CH179" s="2"/>
      <c r="CI179" s="2"/>
      <c r="CJ179" s="2"/>
      <c r="CK179" s="252"/>
      <c r="CL179" s="252"/>
      <c r="CM179" s="252">
        <v>546.33000000000004</v>
      </c>
      <c r="CN179" s="253"/>
      <c r="CP179" s="5">
        <v>0.08</v>
      </c>
      <c r="CV179" s="266">
        <f t="shared" si="16"/>
        <v>181</v>
      </c>
      <c r="CW179" s="267">
        <f t="shared" si="17"/>
        <v>362</v>
      </c>
      <c r="CX179" s="268">
        <f t="shared" si="18"/>
        <v>904.99</v>
      </c>
      <c r="CY179" s="418">
        <v>184</v>
      </c>
      <c r="CZ179" s="252"/>
      <c r="DA179" s="252"/>
      <c r="DB179" s="252"/>
      <c r="DC179" s="252"/>
      <c r="DD179" s="252"/>
      <c r="DE179" s="252"/>
      <c r="DF179" s="252"/>
      <c r="DG179" s="252">
        <f t="shared" si="22"/>
        <v>0</v>
      </c>
      <c r="DH179" s="252"/>
      <c r="DI179" s="252">
        <v>489.06</v>
      </c>
      <c r="DJ179" s="252"/>
      <c r="DL179" s="252"/>
      <c r="DM179" s="252"/>
      <c r="DQ179" s="6">
        <v>7.2499999999999995E-2</v>
      </c>
      <c r="DR179" s="252">
        <v>39.42</v>
      </c>
      <c r="DS179" s="3">
        <v>546.33000000000004</v>
      </c>
      <c r="DU179" s="241">
        <f>+C179</f>
        <v>173</v>
      </c>
      <c r="DV179" s="2"/>
      <c r="DW179" s="252">
        <v>720</v>
      </c>
      <c r="DZ179" s="252">
        <v>405.18</v>
      </c>
      <c r="EA179" s="264">
        <v>3.9399999999999998E-2</v>
      </c>
      <c r="EB179" s="252">
        <v>0</v>
      </c>
      <c r="EC179" s="253">
        <v>0</v>
      </c>
    </row>
    <row r="180" spans="1:133">
      <c r="A180">
        <v>174</v>
      </c>
      <c r="B180" s="259">
        <v>6.2022000000000004</v>
      </c>
      <c r="C180">
        <v>174</v>
      </c>
      <c r="D180" s="168">
        <f t="shared" si="23"/>
        <v>3.7914694594956E-3</v>
      </c>
      <c r="E180" s="246">
        <v>44713</v>
      </c>
      <c r="F180" s="186">
        <v>0.37</v>
      </c>
      <c r="G180" s="247">
        <v>228910.82949999999</v>
      </c>
      <c r="H180" s="247">
        <v>573.17269999999996</v>
      </c>
      <c r="I180" s="248">
        <v>127</v>
      </c>
      <c r="J180" s="258">
        <f t="shared" si="19"/>
        <v>3.9525691699604515E-3</v>
      </c>
      <c r="K180" s="298"/>
      <c r="L180" s="252">
        <v>300</v>
      </c>
      <c r="M180" s="263"/>
      <c r="N180" s="263"/>
      <c r="O180" s="473">
        <v>328.76</v>
      </c>
      <c r="P180" s="474">
        <v>328.76</v>
      </c>
      <c r="Q180" s="474">
        <v>430.86</v>
      </c>
      <c r="R180" s="475">
        <v>0.09</v>
      </c>
      <c r="S180" s="533">
        <f t="shared" si="20"/>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21"/>
        <v>174</v>
      </c>
      <c r="AS180" s="480">
        <v>257.37</v>
      </c>
      <c r="AT180" s="480">
        <v>191.57</v>
      </c>
      <c r="AU180" s="600">
        <v>0.06</v>
      </c>
      <c r="AV180" s="480"/>
      <c r="AW180" s="480"/>
      <c r="AX180" s="480"/>
      <c r="AY180" s="480">
        <v>303.18</v>
      </c>
      <c r="AZ180" s="499" t="s">
        <v>5323</v>
      </c>
      <c r="BA180" s="502">
        <v>23.57</v>
      </c>
      <c r="BB180" s="502">
        <v>31.62</v>
      </c>
      <c r="BC180" s="502"/>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5340</v>
      </c>
      <c r="BQ180" s="252"/>
      <c r="BR180" s="252"/>
      <c r="BS180" s="511">
        <v>0.22</v>
      </c>
      <c r="BT180" s="252"/>
      <c r="BU180" s="252"/>
      <c r="BV180" s="524">
        <f>+C180</f>
        <v>174</v>
      </c>
      <c r="BW180" s="489">
        <v>158.63</v>
      </c>
      <c r="BX180" s="304">
        <v>4.4999999999999998E-2</v>
      </c>
      <c r="BY180" s="254">
        <v>373.87</v>
      </c>
      <c r="BZ180" s="304">
        <v>3.9399999999999998E-2</v>
      </c>
      <c r="CA180" s="494">
        <v>19.170000000000002</v>
      </c>
      <c r="CB180" s="497">
        <v>0.3</v>
      </c>
      <c r="CC180" s="497"/>
      <c r="CD180" s="494">
        <v>424</v>
      </c>
      <c r="CE180" s="241">
        <f>+C180</f>
        <v>174</v>
      </c>
      <c r="CF180" s="2"/>
      <c r="CG180" s="2">
        <v>490.8</v>
      </c>
      <c r="CH180" s="2"/>
      <c r="CI180" s="84">
        <v>0.03</v>
      </c>
      <c r="CJ180" s="84">
        <v>0.03</v>
      </c>
      <c r="CK180" s="252"/>
      <c r="CL180" s="252"/>
      <c r="CM180" s="252">
        <v>546.33000000000004</v>
      </c>
      <c r="CN180" s="253"/>
      <c r="CP180" s="253">
        <v>0.08</v>
      </c>
      <c r="CV180" s="266">
        <f t="shared" si="16"/>
        <v>181</v>
      </c>
      <c r="CW180" s="267">
        <f t="shared" si="17"/>
        <v>362</v>
      </c>
      <c r="CX180" s="268">
        <f t="shared" si="18"/>
        <v>904.99</v>
      </c>
      <c r="CY180" s="418">
        <v>184</v>
      </c>
      <c r="CZ180" s="252"/>
      <c r="DA180" s="252"/>
      <c r="DB180" s="252"/>
      <c r="DC180" s="252"/>
      <c r="DD180" s="252"/>
      <c r="DE180" s="252"/>
      <c r="DF180" s="252"/>
      <c r="DG180" s="252">
        <f t="shared" si="22"/>
        <v>0</v>
      </c>
      <c r="DH180" s="252"/>
      <c r="DI180" s="252">
        <v>489.06</v>
      </c>
      <c r="DJ180" s="252"/>
      <c r="DL180" s="252"/>
      <c r="DM180" s="252"/>
      <c r="DQ180" s="6">
        <v>7.2499999999999995E-2</v>
      </c>
      <c r="DR180" s="252">
        <v>39.42</v>
      </c>
      <c r="DS180" s="3">
        <v>546.33000000000004</v>
      </c>
      <c r="DU180" s="241">
        <f>+C180</f>
        <v>174</v>
      </c>
      <c r="DV180" s="84"/>
      <c r="DW180" s="252">
        <v>720</v>
      </c>
      <c r="DZ180" s="252">
        <v>405.18</v>
      </c>
      <c r="EA180" s="264">
        <v>3.9399999999999998E-2</v>
      </c>
      <c r="EB180" s="252">
        <v>0</v>
      </c>
      <c r="EC180" s="253">
        <v>0</v>
      </c>
    </row>
    <row r="181" spans="1:133">
      <c r="A181">
        <v>175</v>
      </c>
      <c r="B181" s="259">
        <v>7.2022000000000004</v>
      </c>
      <c r="C181">
        <v>175</v>
      </c>
      <c r="D181" s="168">
        <f t="shared" si="23"/>
        <v>1.1331444675054092E-2</v>
      </c>
      <c r="E181" s="246">
        <v>44743</v>
      </c>
      <c r="F181" s="186">
        <v>1.1299999999999999</v>
      </c>
      <c r="G181" s="247">
        <v>231504.7199</v>
      </c>
      <c r="H181" s="247">
        <v>579.66750000000002</v>
      </c>
      <c r="I181" s="248">
        <v>128.4</v>
      </c>
      <c r="J181" s="258">
        <f t="shared" si="19"/>
        <v>1.1023622047244164E-2</v>
      </c>
      <c r="K181" s="298"/>
      <c r="L181" s="252">
        <v>300</v>
      </c>
      <c r="M181" s="263"/>
      <c r="N181" s="263"/>
      <c r="O181" s="473">
        <v>328.76</v>
      </c>
      <c r="P181" s="474">
        <v>328.76</v>
      </c>
      <c r="Q181" s="474">
        <v>430.86</v>
      </c>
      <c r="R181" s="475">
        <v>0.09</v>
      </c>
      <c r="S181" s="533">
        <f t="shared" si="20"/>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21"/>
        <v>175</v>
      </c>
      <c r="AS181" s="480">
        <v>257.37</v>
      </c>
      <c r="AT181" s="480">
        <v>191.57</v>
      </c>
      <c r="AU181" s="600">
        <v>0.06</v>
      </c>
      <c r="AV181" s="480"/>
      <c r="AW181" s="480"/>
      <c r="AX181" s="480"/>
      <c r="AY181" s="480">
        <v>303.18</v>
      </c>
      <c r="AZ181" s="499" t="s">
        <v>5323</v>
      </c>
      <c r="BA181" s="502">
        <v>23.57</v>
      </c>
      <c r="BB181" s="502">
        <v>31.62</v>
      </c>
      <c r="BC181" s="501"/>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5340</v>
      </c>
      <c r="BQ181" s="252"/>
      <c r="BR181" s="252"/>
      <c r="BS181" s="511">
        <v>0.22</v>
      </c>
      <c r="BT181" s="252"/>
      <c r="BU181" s="252"/>
      <c r="BV181" s="524">
        <f>+C181</f>
        <v>175</v>
      </c>
      <c r="BW181" s="489">
        <v>158.63</v>
      </c>
      <c r="BX181" s="304">
        <v>4.4999999999999998E-2</v>
      </c>
      <c r="BY181" s="254">
        <v>373.87</v>
      </c>
      <c r="BZ181" s="304">
        <v>3.9399999999999998E-2</v>
      </c>
      <c r="CA181" s="494">
        <v>19.170000000000002</v>
      </c>
      <c r="CB181" s="497">
        <v>0.3</v>
      </c>
      <c r="CC181" s="497"/>
      <c r="CD181" s="494">
        <v>424</v>
      </c>
      <c r="CE181" s="241">
        <f>+C181</f>
        <v>175</v>
      </c>
      <c r="CF181" s="2"/>
      <c r="CG181" s="2">
        <v>490.8</v>
      </c>
      <c r="CH181" s="2"/>
      <c r="CI181" s="84">
        <v>0.03</v>
      </c>
      <c r="CJ181" s="84">
        <v>0.03</v>
      </c>
      <c r="CK181" s="252"/>
      <c r="CL181" s="252"/>
      <c r="CM181" s="252">
        <v>546.33000000000004</v>
      </c>
      <c r="CN181" s="253"/>
      <c r="CP181" s="5">
        <v>0.08</v>
      </c>
      <c r="CV181" s="266">
        <f t="shared" si="16"/>
        <v>181</v>
      </c>
      <c r="CW181" s="267">
        <f t="shared" si="17"/>
        <v>362</v>
      </c>
      <c r="CX181" s="268">
        <f t="shared" si="18"/>
        <v>904.99</v>
      </c>
      <c r="CY181" s="418">
        <v>184</v>
      </c>
      <c r="CZ181" s="252"/>
      <c r="DA181" s="252"/>
      <c r="DB181" s="252"/>
      <c r="DC181" s="252"/>
      <c r="DD181" s="252"/>
      <c r="DE181" s="252"/>
      <c r="DF181" s="252"/>
      <c r="DG181" s="252">
        <f t="shared" si="22"/>
        <v>0</v>
      </c>
      <c r="DH181" s="252"/>
      <c r="DI181" s="252">
        <v>489.06</v>
      </c>
      <c r="DJ181" s="252"/>
      <c r="DL181" s="252"/>
      <c r="DM181" s="252"/>
      <c r="DQ181" s="6">
        <v>7.2499999999999995E-2</v>
      </c>
      <c r="DR181" s="252">
        <v>39.42</v>
      </c>
      <c r="DS181" s="3">
        <v>546.33000000000004</v>
      </c>
      <c r="DU181" s="241">
        <f>+C181</f>
        <v>175</v>
      </c>
      <c r="DV181" s="84"/>
      <c r="DW181" s="252">
        <v>720</v>
      </c>
      <c r="DZ181" s="252">
        <v>405.18</v>
      </c>
      <c r="EA181" s="264">
        <v>3.9399999999999998E-2</v>
      </c>
      <c r="EB181" s="252">
        <v>0</v>
      </c>
      <c r="EC181" s="253">
        <v>0</v>
      </c>
    </row>
    <row r="182" spans="1:133">
      <c r="A182">
        <v>176</v>
      </c>
      <c r="B182" s="259">
        <v>8.2021999999999995</v>
      </c>
      <c r="C182">
        <v>176</v>
      </c>
      <c r="D182" s="168">
        <f t="shared" si="23"/>
        <v>-2.8011204276099377E-3</v>
      </c>
      <c r="E182" s="246">
        <v>44774</v>
      </c>
      <c r="F182" s="186">
        <v>-0.28999999999999998</v>
      </c>
      <c r="G182" s="247">
        <v>230856.24729999999</v>
      </c>
      <c r="H182" s="247">
        <v>578.04380000000003</v>
      </c>
      <c r="I182" s="248">
        <v>128</v>
      </c>
      <c r="J182" s="258">
        <f t="shared" si="19"/>
        <v>-3.1152647975077885E-3</v>
      </c>
      <c r="K182" s="298"/>
      <c r="L182" s="252">
        <v>300</v>
      </c>
      <c r="M182" s="263"/>
      <c r="N182" s="263"/>
      <c r="O182" s="473">
        <v>328.76</v>
      </c>
      <c r="P182" s="474">
        <v>328.76</v>
      </c>
      <c r="Q182" s="474">
        <v>430.86</v>
      </c>
      <c r="R182" s="475">
        <v>0.09</v>
      </c>
      <c r="S182" s="533">
        <f t="shared" si="20"/>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21"/>
        <v>176</v>
      </c>
      <c r="AS182" s="480">
        <v>257.37</v>
      </c>
      <c r="AT182" s="480">
        <v>191.57</v>
      </c>
      <c r="AU182" s="600">
        <v>0.06</v>
      </c>
      <c r="AV182" s="480"/>
      <c r="AW182" s="480"/>
      <c r="AX182" s="480"/>
      <c r="AY182" s="480">
        <v>303.18</v>
      </c>
      <c r="AZ182" s="499" t="s">
        <v>5323</v>
      </c>
      <c r="BA182" s="502">
        <v>23.57</v>
      </c>
      <c r="BB182" s="502">
        <v>31.62</v>
      </c>
      <c r="BC182" s="502"/>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5340</v>
      </c>
      <c r="BQ182" s="252"/>
      <c r="BR182" s="252"/>
      <c r="BS182" s="511">
        <v>0.22</v>
      </c>
      <c r="BT182" s="252"/>
      <c r="BU182" s="252"/>
      <c r="BV182" s="524">
        <f>+C182</f>
        <v>176</v>
      </c>
      <c r="BW182" s="489">
        <v>158.63</v>
      </c>
      <c r="BX182" s="304">
        <v>4.4999999999999998E-2</v>
      </c>
      <c r="BY182" s="254">
        <v>373.87</v>
      </c>
      <c r="BZ182" s="304">
        <v>3.9399999999999998E-2</v>
      </c>
      <c r="CA182" s="494">
        <v>19.170000000000002</v>
      </c>
      <c r="CB182" s="497">
        <v>0.3</v>
      </c>
      <c r="CC182" s="497"/>
      <c r="CD182" s="494">
        <v>424</v>
      </c>
      <c r="CE182" s="241">
        <f>+C182</f>
        <v>176</v>
      </c>
      <c r="CF182" s="2"/>
      <c r="CG182" s="2">
        <v>490.8</v>
      </c>
      <c r="CH182" s="2"/>
      <c r="CI182" s="84">
        <v>0.03</v>
      </c>
      <c r="CJ182" s="84">
        <v>0.03</v>
      </c>
      <c r="CK182" s="252"/>
      <c r="CL182" s="252"/>
      <c r="CM182" s="252">
        <v>546.33000000000004</v>
      </c>
      <c r="CN182" s="253"/>
      <c r="CP182" s="253">
        <v>0.08</v>
      </c>
      <c r="CV182" s="266">
        <f t="shared" si="16"/>
        <v>181</v>
      </c>
      <c r="CW182" s="267">
        <f t="shared" si="17"/>
        <v>362</v>
      </c>
      <c r="CX182" s="268">
        <f t="shared" si="18"/>
        <v>904.99</v>
      </c>
      <c r="CY182" s="418">
        <v>184</v>
      </c>
      <c r="CZ182" s="252"/>
      <c r="DA182" s="252"/>
      <c r="DB182" s="252"/>
      <c r="DC182" s="252"/>
      <c r="DD182" s="252"/>
      <c r="DE182" s="252"/>
      <c r="DF182" s="252"/>
      <c r="DG182" s="252">
        <f t="shared" si="22"/>
        <v>0</v>
      </c>
      <c r="DH182" s="252"/>
      <c r="DI182" s="252">
        <v>489.06</v>
      </c>
      <c r="DJ182" s="252"/>
      <c r="DL182" s="252"/>
      <c r="DM182" s="252"/>
      <c r="DQ182" s="6">
        <v>7.2499999999999995E-2</v>
      </c>
      <c r="DR182" s="252">
        <v>39.42</v>
      </c>
      <c r="DS182" s="3">
        <v>546.33000000000004</v>
      </c>
      <c r="DU182" s="241">
        <f>+C182</f>
        <v>176</v>
      </c>
      <c r="DV182" s="84"/>
      <c r="DW182" s="252">
        <v>720</v>
      </c>
      <c r="DZ182" s="252">
        <v>405.18</v>
      </c>
      <c r="EA182" s="264">
        <v>3.9399999999999998E-2</v>
      </c>
      <c r="EB182" s="252">
        <v>0</v>
      </c>
      <c r="EC182" s="253">
        <v>0</v>
      </c>
    </row>
    <row r="183" spans="1:133">
      <c r="A183">
        <v>177</v>
      </c>
      <c r="B183" s="259">
        <v>9.2021999999999995</v>
      </c>
      <c r="C183">
        <v>177</v>
      </c>
      <c r="D183" s="168">
        <f t="shared" si="23"/>
        <v>1.8726593066298314E-3</v>
      </c>
      <c r="E183" s="246">
        <v>44805</v>
      </c>
      <c r="F183" s="186">
        <v>0.18</v>
      </c>
      <c r="G183" s="247">
        <v>231288.5624</v>
      </c>
      <c r="H183" s="247">
        <v>579.12630000000001</v>
      </c>
      <c r="I183" s="248">
        <v>128.30000000000001</v>
      </c>
      <c r="J183" s="258">
        <f t="shared" si="19"/>
        <v>2.3437500000000888E-3</v>
      </c>
      <c r="K183" s="298"/>
      <c r="L183" s="252">
        <v>300</v>
      </c>
      <c r="M183" s="263"/>
      <c r="N183" s="263"/>
      <c r="O183" s="473">
        <v>328.76</v>
      </c>
      <c r="P183" s="474">
        <v>328.76</v>
      </c>
      <c r="Q183" s="474">
        <v>430.86</v>
      </c>
      <c r="R183" s="475">
        <v>0.09</v>
      </c>
      <c r="S183" s="533">
        <f t="shared" si="20"/>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21"/>
        <v>177</v>
      </c>
      <c r="AS183" s="480">
        <v>257.37</v>
      </c>
      <c r="AT183" s="480">
        <v>191.57</v>
      </c>
      <c r="AU183" s="600">
        <v>0.06</v>
      </c>
      <c r="AV183" s="480"/>
      <c r="AW183" s="480"/>
      <c r="AX183" s="480"/>
      <c r="AY183" s="480">
        <v>303.18</v>
      </c>
      <c r="AZ183" s="499" t="s">
        <v>5323</v>
      </c>
      <c r="BA183" s="502">
        <v>23.57</v>
      </c>
      <c r="BB183" s="502">
        <v>31.62</v>
      </c>
      <c r="BC183" s="501"/>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5340</v>
      </c>
      <c r="BQ183" s="252"/>
      <c r="BR183" s="252"/>
      <c r="BS183" s="511">
        <v>0.22</v>
      </c>
      <c r="BT183" s="252"/>
      <c r="BU183" s="252"/>
      <c r="BV183" s="524">
        <f>+C183</f>
        <v>177</v>
      </c>
      <c r="BW183" s="489">
        <v>158.63</v>
      </c>
      <c r="BX183" s="304">
        <v>4.4999999999999998E-2</v>
      </c>
      <c r="BY183" s="254">
        <v>373.87</v>
      </c>
      <c r="BZ183" s="304">
        <v>3.9399999999999998E-2</v>
      </c>
      <c r="CA183" s="494">
        <v>19.170000000000002</v>
      </c>
      <c r="CB183" s="497">
        <v>0.3</v>
      </c>
      <c r="CC183" s="497"/>
      <c r="CD183" s="494">
        <v>424</v>
      </c>
      <c r="CE183" s="241">
        <f>+C183</f>
        <v>177</v>
      </c>
      <c r="CF183" s="2"/>
      <c r="CG183" s="2">
        <v>490.8</v>
      </c>
      <c r="CH183" s="2"/>
      <c r="CI183" s="84">
        <v>0.03</v>
      </c>
      <c r="CJ183" s="84">
        <v>0.03</v>
      </c>
      <c r="CK183" s="252"/>
      <c r="CL183" s="252"/>
      <c r="CM183" s="252">
        <v>546.33000000000004</v>
      </c>
      <c r="CN183" s="253"/>
      <c r="CP183" s="5">
        <v>0.08</v>
      </c>
      <c r="CV183" s="266">
        <f t="shared" si="16"/>
        <v>181</v>
      </c>
      <c r="CW183" s="267">
        <f t="shared" si="17"/>
        <v>362</v>
      </c>
      <c r="CX183" s="268">
        <f t="shared" si="18"/>
        <v>904.99</v>
      </c>
      <c r="CY183" s="418">
        <v>184</v>
      </c>
      <c r="CZ183" s="252"/>
      <c r="DA183" s="252"/>
      <c r="DB183" s="252"/>
      <c r="DC183" s="252"/>
      <c r="DD183" s="252"/>
      <c r="DE183" s="252"/>
      <c r="DF183" s="252"/>
      <c r="DG183" s="252">
        <f t="shared" si="22"/>
        <v>0</v>
      </c>
      <c r="DH183" s="252"/>
      <c r="DI183" s="252">
        <v>489.06</v>
      </c>
      <c r="DJ183" s="252"/>
      <c r="DL183" s="252"/>
      <c r="DM183" s="252"/>
      <c r="DQ183" s="6">
        <v>7.2499999999999995E-2</v>
      </c>
      <c r="DR183" s="252">
        <v>39.42</v>
      </c>
      <c r="DS183" s="3">
        <v>546.33000000000004</v>
      </c>
      <c r="DU183" s="241">
        <f>+C183</f>
        <v>177</v>
      </c>
      <c r="DV183" s="84"/>
      <c r="DW183" s="252">
        <v>720</v>
      </c>
      <c r="DZ183" s="252">
        <v>405.18</v>
      </c>
      <c r="EA183" s="264">
        <v>3.9399999999999998E-2</v>
      </c>
      <c r="EB183" s="252">
        <v>0</v>
      </c>
      <c r="EC183" s="253">
        <v>0</v>
      </c>
    </row>
    <row r="184" spans="1:133">
      <c r="A184">
        <v>178</v>
      </c>
      <c r="B184" s="259">
        <v>10.202199999999999</v>
      </c>
      <c r="C184">
        <v>178</v>
      </c>
      <c r="D184" s="168">
        <f t="shared" si="23"/>
        <v>5.6074765934903681E-3</v>
      </c>
      <c r="E184" s="246">
        <v>44835</v>
      </c>
      <c r="F184" s="186">
        <v>0.56000000000000005</v>
      </c>
      <c r="G184" s="247">
        <v>232585.50760000001</v>
      </c>
      <c r="H184" s="247">
        <v>582.37369999999999</v>
      </c>
      <c r="I184" s="248">
        <v>129</v>
      </c>
      <c r="J184" s="258">
        <f t="shared" si="19"/>
        <v>5.4559625876851037E-3</v>
      </c>
      <c r="K184" s="298"/>
      <c r="L184" s="252">
        <v>300</v>
      </c>
      <c r="M184" s="263"/>
      <c r="N184" s="263"/>
      <c r="O184" s="473">
        <v>328.76</v>
      </c>
      <c r="P184" s="474">
        <v>328.76</v>
      </c>
      <c r="Q184" s="474">
        <v>430.86</v>
      </c>
      <c r="R184" s="475">
        <v>0.09</v>
      </c>
      <c r="S184" s="533">
        <f t="shared" si="20"/>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21"/>
        <v>178</v>
      </c>
      <c r="AS184" s="480">
        <v>257.37</v>
      </c>
      <c r="AT184" s="480">
        <v>191.57</v>
      </c>
      <c r="AU184" s="600">
        <v>0.06</v>
      </c>
      <c r="AV184" s="480"/>
      <c r="AW184" s="480"/>
      <c r="AX184" s="480"/>
      <c r="AY184" s="480">
        <v>303.18</v>
      </c>
      <c r="AZ184" s="499" t="s">
        <v>5323</v>
      </c>
      <c r="BA184" s="502">
        <v>23.57</v>
      </c>
      <c r="BB184" s="502">
        <v>31.62</v>
      </c>
      <c r="BC184" s="502"/>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5340</v>
      </c>
      <c r="BQ184" s="252"/>
      <c r="BR184" s="252"/>
      <c r="BS184" s="511">
        <v>0.22</v>
      </c>
      <c r="BT184" s="252"/>
      <c r="BU184" s="252"/>
      <c r="BV184" s="524">
        <f>+C184</f>
        <v>178</v>
      </c>
      <c r="BW184" s="489">
        <v>158.63</v>
      </c>
      <c r="BX184" s="304">
        <v>4.4999999999999998E-2</v>
      </c>
      <c r="BY184" s="254">
        <v>373.87</v>
      </c>
      <c r="BZ184" s="304">
        <v>3.9399999999999998E-2</v>
      </c>
      <c r="CA184" s="494">
        <v>19.170000000000002</v>
      </c>
      <c r="CB184" s="497">
        <v>0.3</v>
      </c>
      <c r="CC184" s="497"/>
      <c r="CD184" s="494">
        <v>424</v>
      </c>
      <c r="CE184" s="241">
        <f>+C184</f>
        <v>178</v>
      </c>
      <c r="CF184" s="2"/>
      <c r="CG184" s="2">
        <v>490.8</v>
      </c>
      <c r="CH184" s="2"/>
      <c r="CI184" s="84">
        <v>0.03</v>
      </c>
      <c r="CJ184" s="84">
        <v>0.03</v>
      </c>
      <c r="CK184" s="252"/>
      <c r="CL184" s="252"/>
      <c r="CM184" s="252">
        <v>546.33000000000004</v>
      </c>
      <c r="CN184" s="253"/>
      <c r="CP184" s="253">
        <v>0.08</v>
      </c>
      <c r="CV184" s="266">
        <f t="shared" si="16"/>
        <v>181</v>
      </c>
      <c r="CW184" s="267">
        <f t="shared" si="17"/>
        <v>362</v>
      </c>
      <c r="CX184" s="268">
        <f t="shared" si="18"/>
        <v>904.99</v>
      </c>
      <c r="CY184" s="418">
        <v>184</v>
      </c>
      <c r="CZ184" s="252"/>
      <c r="DA184" s="252"/>
      <c r="DB184" s="252"/>
      <c r="DC184" s="252"/>
      <c r="DD184" s="252"/>
      <c r="DE184" s="252"/>
      <c r="DF184" s="252"/>
      <c r="DG184" s="252">
        <f t="shared" si="22"/>
        <v>0</v>
      </c>
      <c r="DH184" s="252"/>
      <c r="DI184" s="252">
        <v>489.06</v>
      </c>
      <c r="DJ184" s="252"/>
      <c r="DL184" s="252"/>
      <c r="DM184" s="252"/>
      <c r="DQ184" s="6">
        <v>7.2499999999999995E-2</v>
      </c>
      <c r="DR184" s="252">
        <v>39.42</v>
      </c>
      <c r="DS184" s="3">
        <v>546.33000000000004</v>
      </c>
      <c r="DU184" s="241">
        <f>+C184</f>
        <v>178</v>
      </c>
      <c r="DV184" s="84"/>
      <c r="DW184" s="252">
        <v>720</v>
      </c>
      <c r="DZ184" s="252">
        <v>405.18</v>
      </c>
      <c r="EA184" s="264">
        <v>3.9399999999999998E-2</v>
      </c>
      <c r="EB184" s="252">
        <v>0</v>
      </c>
      <c r="EC184" s="253">
        <v>0</v>
      </c>
    </row>
    <row r="185" spans="1:133">
      <c r="A185">
        <v>179</v>
      </c>
      <c r="B185" s="259">
        <v>11.202199999999999</v>
      </c>
      <c r="C185">
        <v>179</v>
      </c>
      <c r="D185" s="168">
        <f t="shared" si="23"/>
        <v>9.2936787949726707E-4</v>
      </c>
      <c r="E185" s="246">
        <v>44866</v>
      </c>
      <c r="F185" s="186">
        <v>0.09</v>
      </c>
      <c r="G185" s="247">
        <v>232801.66510000001</v>
      </c>
      <c r="H185" s="247">
        <v>582.91499999999996</v>
      </c>
      <c r="I185" s="248">
        <v>129.1</v>
      </c>
      <c r="J185" s="258">
        <f t="shared" si="19"/>
        <v>7.7519379844948055E-4</v>
      </c>
      <c r="K185" s="298"/>
      <c r="L185" s="252">
        <v>300</v>
      </c>
      <c r="M185" s="263"/>
      <c r="N185" s="263"/>
      <c r="O185" s="473">
        <v>328.76</v>
      </c>
      <c r="P185" s="474">
        <v>328.76</v>
      </c>
      <c r="Q185" s="474">
        <v>430.86</v>
      </c>
      <c r="R185" s="475">
        <v>0.09</v>
      </c>
      <c r="S185" s="533">
        <f t="shared" si="20"/>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21"/>
        <v>179</v>
      </c>
      <c r="AS185" s="480">
        <v>257.37</v>
      </c>
      <c r="AT185" s="480">
        <v>191.57</v>
      </c>
      <c r="AU185" s="600">
        <v>0.06</v>
      </c>
      <c r="AV185" s="480"/>
      <c r="AW185" s="480"/>
      <c r="AX185" s="480"/>
      <c r="AY185" s="480">
        <v>303.18</v>
      </c>
      <c r="AZ185" s="499" t="s">
        <v>5323</v>
      </c>
      <c r="BA185" s="502">
        <v>23.57</v>
      </c>
      <c r="BB185" s="502">
        <v>31.62</v>
      </c>
      <c r="BC185" s="501"/>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5340</v>
      </c>
      <c r="BQ185" s="252"/>
      <c r="BR185" s="252"/>
      <c r="BS185" s="511">
        <v>0.22</v>
      </c>
      <c r="BT185" s="252"/>
      <c r="BU185" s="252"/>
      <c r="BV185" s="524">
        <f>+C185</f>
        <v>179</v>
      </c>
      <c r="BW185" s="489">
        <v>158.63</v>
      </c>
      <c r="BX185" s="304">
        <v>4.4999999999999998E-2</v>
      </c>
      <c r="BY185" s="254">
        <v>373.87</v>
      </c>
      <c r="BZ185" s="304">
        <v>3.9399999999999998E-2</v>
      </c>
      <c r="CA185" s="494">
        <v>19.170000000000002</v>
      </c>
      <c r="CB185" s="497">
        <v>0.3</v>
      </c>
      <c r="CC185" s="497"/>
      <c r="CD185" s="494">
        <v>424</v>
      </c>
      <c r="CE185" s="241">
        <f>+C185</f>
        <v>179</v>
      </c>
      <c r="CF185" s="2"/>
      <c r="CG185" s="2">
        <v>490.8</v>
      </c>
      <c r="CH185" s="2"/>
      <c r="CI185" s="84">
        <v>0.03</v>
      </c>
      <c r="CJ185" s="84">
        <v>0.03</v>
      </c>
      <c r="CK185" s="252"/>
      <c r="CL185" s="252"/>
      <c r="CM185" s="252">
        <v>546.33000000000004</v>
      </c>
      <c r="CN185" s="253"/>
      <c r="CP185" s="5">
        <v>0.08</v>
      </c>
      <c r="CV185" s="266">
        <f t="shared" si="16"/>
        <v>181</v>
      </c>
      <c r="CW185" s="267">
        <f t="shared" si="17"/>
        <v>362</v>
      </c>
      <c r="CX185" s="268">
        <f t="shared" si="18"/>
        <v>904.99</v>
      </c>
      <c r="CY185" s="418">
        <v>184</v>
      </c>
      <c r="CZ185" s="252"/>
      <c r="DA185" s="252"/>
      <c r="DB185" s="252"/>
      <c r="DC185" s="252"/>
      <c r="DD185" s="252"/>
      <c r="DE185" s="252"/>
      <c r="DF185" s="252"/>
      <c r="DG185" s="252">
        <f t="shared" si="22"/>
        <v>0</v>
      </c>
      <c r="DH185" s="252"/>
      <c r="DI185" s="252">
        <v>489.06</v>
      </c>
      <c r="DJ185" s="252"/>
      <c r="DL185" s="252"/>
      <c r="DM185" s="252"/>
      <c r="DQ185" s="6">
        <v>7.2499999999999995E-2</v>
      </c>
      <c r="DR185" s="252">
        <v>39.42</v>
      </c>
      <c r="DS185" s="3">
        <v>546.33000000000004</v>
      </c>
      <c r="DU185" s="241">
        <f>+C185</f>
        <v>179</v>
      </c>
      <c r="DV185" s="84"/>
      <c r="DW185" s="252">
        <v>720</v>
      </c>
      <c r="DZ185" s="252">
        <v>405.18</v>
      </c>
      <c r="EA185" s="264">
        <v>3.9399999999999998E-2</v>
      </c>
      <c r="EB185" s="252">
        <v>0</v>
      </c>
      <c r="EC185" s="253">
        <v>0</v>
      </c>
    </row>
    <row r="186" spans="1:133">
      <c r="A186">
        <v>180</v>
      </c>
      <c r="B186" s="259">
        <v>12.202199999999999</v>
      </c>
      <c r="C186">
        <v>180</v>
      </c>
      <c r="D186" s="168">
        <f t="shared" si="23"/>
        <v>2.7855152999933797E-3</v>
      </c>
      <c r="E186" s="246">
        <v>44896</v>
      </c>
      <c r="F186" s="186">
        <v>0.27</v>
      </c>
      <c r="G186" s="247">
        <v>233450.13769999999</v>
      </c>
      <c r="H186" s="247">
        <v>584.53869999999995</v>
      </c>
      <c r="I186" s="248">
        <v>129.5</v>
      </c>
      <c r="J186" s="258">
        <f t="shared" si="19"/>
        <v>3.0983733539891034E-3</v>
      </c>
      <c r="K186" s="298"/>
      <c r="L186" s="252">
        <v>300</v>
      </c>
      <c r="M186" s="263"/>
      <c r="N186" s="263"/>
      <c r="O186" s="473">
        <v>328.76</v>
      </c>
      <c r="P186" s="474">
        <v>328.76</v>
      </c>
      <c r="Q186" s="474">
        <v>430.86</v>
      </c>
      <c r="R186" s="475">
        <v>0.09</v>
      </c>
      <c r="S186" s="533">
        <f t="shared" si="20"/>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21"/>
        <v>180</v>
      </c>
      <c r="AS186" s="480">
        <v>257.37</v>
      </c>
      <c r="AT186" s="480">
        <v>191.57</v>
      </c>
      <c r="AU186" s="600">
        <v>0.06</v>
      </c>
      <c r="AV186" s="480"/>
      <c r="AW186" s="480"/>
      <c r="AX186" s="480"/>
      <c r="AY186" s="480">
        <v>303.18</v>
      </c>
      <c r="AZ186" s="499" t="s">
        <v>5323</v>
      </c>
      <c r="BA186" s="502">
        <v>23.57</v>
      </c>
      <c r="BB186" s="502">
        <v>31.62</v>
      </c>
      <c r="BC186" s="502"/>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5340</v>
      </c>
      <c r="BQ186" s="252"/>
      <c r="BR186" s="252"/>
      <c r="BS186" s="511">
        <v>0.22</v>
      </c>
      <c r="BT186" s="252"/>
      <c r="BU186" s="252"/>
      <c r="BV186" s="524">
        <f>+C186</f>
        <v>180</v>
      </c>
      <c r="BW186" s="489">
        <v>158.63</v>
      </c>
      <c r="BX186" s="304">
        <v>4.4999999999999998E-2</v>
      </c>
      <c r="BY186" s="254">
        <v>373.87</v>
      </c>
      <c r="BZ186" s="304">
        <v>3.9399999999999998E-2</v>
      </c>
      <c r="CA186" s="494">
        <v>19.170000000000002</v>
      </c>
      <c r="CB186" s="497">
        <v>0.3</v>
      </c>
      <c r="CC186" s="497"/>
      <c r="CD186" s="494">
        <v>424</v>
      </c>
      <c r="CE186" s="241">
        <f>+C186</f>
        <v>180</v>
      </c>
      <c r="CF186" s="2"/>
      <c r="CG186" s="2">
        <v>490.8</v>
      </c>
      <c r="CH186" s="2"/>
      <c r="CI186" s="84">
        <v>0.03</v>
      </c>
      <c r="CJ186" s="84">
        <v>0.03</v>
      </c>
      <c r="CK186" s="252"/>
      <c r="CL186" s="252"/>
      <c r="CM186" s="252">
        <v>546.33000000000004</v>
      </c>
      <c r="CN186" s="253"/>
      <c r="CP186" s="253">
        <v>0.08</v>
      </c>
      <c r="CV186" s="266">
        <f t="shared" si="16"/>
        <v>181</v>
      </c>
      <c r="CW186" s="267">
        <f t="shared" si="17"/>
        <v>362</v>
      </c>
      <c r="CX186" s="268">
        <f t="shared" si="18"/>
        <v>904.99</v>
      </c>
      <c r="CY186" s="418">
        <v>184</v>
      </c>
      <c r="CZ186" s="252"/>
      <c r="DA186" s="252"/>
      <c r="DB186" s="252"/>
      <c r="DC186" s="252"/>
      <c r="DD186" s="252"/>
      <c r="DE186" s="252"/>
      <c r="DF186" s="252"/>
      <c r="DG186" s="252">
        <f t="shared" si="22"/>
        <v>0</v>
      </c>
      <c r="DH186" s="252"/>
      <c r="DI186" s="252">
        <v>489.06</v>
      </c>
      <c r="DJ186" s="252"/>
      <c r="DL186" s="252"/>
      <c r="DM186" s="252"/>
      <c r="DQ186" s="6">
        <v>7.2499999999999995E-2</v>
      </c>
      <c r="DR186" s="252">
        <v>39.42</v>
      </c>
      <c r="DS186" s="3">
        <v>546.33000000000004</v>
      </c>
      <c r="DU186" s="241">
        <f>+C186</f>
        <v>180</v>
      </c>
      <c r="DV186" s="84"/>
      <c r="DW186" s="252">
        <v>720</v>
      </c>
      <c r="DZ186" s="252">
        <v>405.18</v>
      </c>
      <c r="EA186" s="264">
        <v>3.9399999999999998E-2</v>
      </c>
      <c r="EB186" s="252">
        <v>0</v>
      </c>
      <c r="EC186" s="253">
        <v>0</v>
      </c>
    </row>
    <row r="187" spans="1:133">
      <c r="A187">
        <v>181</v>
      </c>
      <c r="B187" s="259">
        <v>1.2022999999999999</v>
      </c>
      <c r="C187">
        <v>181</v>
      </c>
      <c r="D187" s="168">
        <f t="shared" si="23"/>
        <v>3.10833314192549E-3</v>
      </c>
      <c r="E187" s="246">
        <v>44927</v>
      </c>
      <c r="F187" s="186">
        <v>0.31</v>
      </c>
      <c r="G187" s="247">
        <v>234175.77849999999</v>
      </c>
      <c r="H187" s="247">
        <v>586.35559999999998</v>
      </c>
      <c r="I187" s="248">
        <v>129.9</v>
      </c>
      <c r="J187" s="258">
        <f t="shared" si="19"/>
        <v>3.0888030888032159E-3</v>
      </c>
      <c r="K187" s="298">
        <v>5.2600000000000001E-2</v>
      </c>
      <c r="L187" s="252">
        <v>300</v>
      </c>
      <c r="M187" s="263"/>
      <c r="N187" s="263"/>
      <c r="O187" s="473">
        <v>328.76</v>
      </c>
      <c r="P187" s="474">
        <v>328.76</v>
      </c>
      <c r="Q187" s="474">
        <v>430.86</v>
      </c>
      <c r="R187" s="475">
        <v>0.09</v>
      </c>
      <c r="S187" s="533">
        <f t="shared" si="20"/>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21"/>
        <v>181</v>
      </c>
      <c r="AS187" s="480">
        <v>257.37</v>
      </c>
      <c r="AT187" s="480">
        <v>191.57</v>
      </c>
      <c r="AU187" s="600">
        <v>0.06</v>
      </c>
      <c r="AV187" s="480"/>
      <c r="AW187" s="480"/>
      <c r="AX187" s="480"/>
      <c r="AY187" s="480">
        <v>303.18</v>
      </c>
      <c r="AZ187" s="499" t="s">
        <v>5323</v>
      </c>
      <c r="BA187" s="502">
        <v>23.57</v>
      </c>
      <c r="BB187" s="502">
        <v>31.62</v>
      </c>
      <c r="BC187" s="501"/>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5340</v>
      </c>
      <c r="BQ187" s="252"/>
      <c r="BR187" s="252"/>
      <c r="BS187" s="511">
        <v>0.22</v>
      </c>
      <c r="BT187" s="252"/>
      <c r="BU187" s="252"/>
      <c r="BV187" s="524">
        <f>+C187</f>
        <v>181</v>
      </c>
      <c r="BW187" s="489">
        <v>158.63</v>
      </c>
      <c r="BX187" s="304">
        <v>4.4999999999999998E-2</v>
      </c>
      <c r="BY187" s="254">
        <v>393.53</v>
      </c>
      <c r="BZ187" s="304">
        <v>3.9399999999999998E-2</v>
      </c>
      <c r="CA187" s="494">
        <v>19.170000000000002</v>
      </c>
      <c r="CB187" s="497">
        <v>0.3</v>
      </c>
      <c r="CC187" s="497"/>
      <c r="CD187" s="494">
        <v>424</v>
      </c>
      <c r="CE187" s="241">
        <f>+C187</f>
        <v>181</v>
      </c>
      <c r="CF187" s="2"/>
      <c r="CG187" s="2">
        <v>490.8</v>
      </c>
      <c r="CH187" s="2"/>
      <c r="CI187" s="84">
        <v>0.03</v>
      </c>
      <c r="CJ187" s="84">
        <v>0.03</v>
      </c>
      <c r="CK187" s="252"/>
      <c r="CL187" s="252"/>
      <c r="CM187" s="252">
        <v>546.33000000000004</v>
      </c>
      <c r="CN187" s="253"/>
      <c r="CP187" s="5">
        <v>0.08</v>
      </c>
      <c r="CV187" s="266">
        <f t="shared" si="16"/>
        <v>181</v>
      </c>
      <c r="CW187" s="267">
        <f t="shared" si="17"/>
        <v>362</v>
      </c>
      <c r="CX187" s="268">
        <f t="shared" si="18"/>
        <v>904.99</v>
      </c>
      <c r="CY187" s="418">
        <v>184</v>
      </c>
      <c r="CZ187" s="252"/>
      <c r="DA187" s="252"/>
      <c r="DB187" s="252"/>
      <c r="DC187" s="252"/>
      <c r="DD187" s="252"/>
      <c r="DE187" s="252"/>
      <c r="DF187" s="252"/>
      <c r="DG187" s="252">
        <f t="shared" si="22"/>
        <v>0</v>
      </c>
      <c r="DH187" s="252"/>
      <c r="DI187" s="252">
        <v>489.06</v>
      </c>
      <c r="DJ187" s="252"/>
      <c r="DL187" s="252"/>
      <c r="DM187" s="252"/>
      <c r="DQ187" s="6">
        <v>7.2499999999999995E-2</v>
      </c>
      <c r="DR187" s="252">
        <v>39.42</v>
      </c>
      <c r="DS187" s="3">
        <v>546.33000000000004</v>
      </c>
      <c r="DU187" s="241">
        <f>+C187</f>
        <v>181</v>
      </c>
      <c r="DV187" s="84"/>
      <c r="DW187" s="252">
        <v>720</v>
      </c>
      <c r="DZ187" s="252">
        <v>405.18</v>
      </c>
      <c r="EA187" s="264">
        <v>3.9399999999999998E-2</v>
      </c>
      <c r="EB187" s="252">
        <v>400</v>
      </c>
      <c r="EC187" s="253">
        <v>0</v>
      </c>
    </row>
    <row r="188" spans="1:133">
      <c r="A188">
        <v>182</v>
      </c>
      <c r="B188" s="259">
        <v>2.2023000000000001</v>
      </c>
      <c r="C188">
        <v>182</v>
      </c>
      <c r="D188" s="168">
        <f t="shared" si="23"/>
        <v>4.8875857585759519E-3</v>
      </c>
      <c r="E188" s="246">
        <v>44958</v>
      </c>
      <c r="F188" s="186">
        <v>0.48</v>
      </c>
      <c r="G188" s="247">
        <v>235320.3327</v>
      </c>
      <c r="H188" s="247">
        <v>589.22149999999999</v>
      </c>
      <c r="I188" s="248">
        <v>130.5</v>
      </c>
      <c r="J188" s="258">
        <f t="shared" si="19"/>
        <v>4.6189376443417363E-3</v>
      </c>
      <c r="K188" s="298"/>
      <c r="L188" s="252">
        <v>300</v>
      </c>
      <c r="M188" s="263"/>
      <c r="N188" s="263"/>
      <c r="O188" s="473">
        <v>328.76</v>
      </c>
      <c r="P188" s="474">
        <v>328.76</v>
      </c>
      <c r="Q188" s="474">
        <v>430.86</v>
      </c>
      <c r="R188" s="475">
        <v>0.09</v>
      </c>
      <c r="S188" s="533">
        <f t="shared" si="20"/>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21"/>
        <v>182</v>
      </c>
      <c r="AS188" s="480">
        <v>257.37</v>
      </c>
      <c r="AT188" s="480">
        <v>191.57</v>
      </c>
      <c r="AU188" s="600">
        <v>0.06</v>
      </c>
      <c r="AV188" s="480"/>
      <c r="AW188" s="480"/>
      <c r="AX188" s="480"/>
      <c r="AY188" s="480">
        <v>303.18</v>
      </c>
      <c r="AZ188" s="499" t="s">
        <v>5323</v>
      </c>
      <c r="BA188" s="502">
        <v>23.57</v>
      </c>
      <c r="BB188" s="502">
        <v>31.62</v>
      </c>
      <c r="BC188" s="502"/>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5340</v>
      </c>
      <c r="BQ188" s="252"/>
      <c r="BR188" s="252"/>
      <c r="BS188" s="511">
        <v>0.22</v>
      </c>
      <c r="BT188" s="252"/>
      <c r="BU188" s="252"/>
      <c r="BV188" s="524">
        <f>+C188</f>
        <v>182</v>
      </c>
      <c r="BW188" s="489">
        <v>158.63</v>
      </c>
      <c r="BX188" s="304">
        <v>4.4999999999999998E-2</v>
      </c>
      <c r="BY188" s="254">
        <v>393.53</v>
      </c>
      <c r="BZ188" s="304">
        <v>3.9399999999999998E-2</v>
      </c>
      <c r="CA188" s="494">
        <v>19.170000000000002</v>
      </c>
      <c r="CB188" s="497">
        <v>0.3</v>
      </c>
      <c r="CC188" s="497"/>
      <c r="CD188" s="494">
        <v>424</v>
      </c>
      <c r="CE188" s="241">
        <f>+C188</f>
        <v>182</v>
      </c>
      <c r="CF188" s="2"/>
      <c r="CG188" s="2">
        <v>490.8</v>
      </c>
      <c r="CH188" s="2"/>
      <c r="CI188" s="84">
        <v>0.03</v>
      </c>
      <c r="CJ188" s="84">
        <v>0.03</v>
      </c>
      <c r="CK188" s="252"/>
      <c r="CL188" s="252"/>
      <c r="CM188" s="252">
        <v>546.33000000000004</v>
      </c>
      <c r="CN188" s="253"/>
      <c r="CP188" s="253">
        <v>0.08</v>
      </c>
      <c r="CV188" s="266">
        <f t="shared" si="16"/>
        <v>181</v>
      </c>
      <c r="CW188" s="267">
        <f t="shared" si="17"/>
        <v>362</v>
      </c>
      <c r="CX188" s="268">
        <f t="shared" si="18"/>
        <v>904.99</v>
      </c>
      <c r="CY188" s="418">
        <v>184</v>
      </c>
      <c r="CZ188" s="252"/>
      <c r="DA188" s="252"/>
      <c r="DB188" s="252"/>
      <c r="DC188" s="252"/>
      <c r="DD188" s="252"/>
      <c r="DE188" s="252"/>
      <c r="DF188" s="252"/>
      <c r="DG188" s="252">
        <f t="shared" si="22"/>
        <v>0</v>
      </c>
      <c r="DH188" s="252"/>
      <c r="DI188" s="252">
        <v>489.06</v>
      </c>
      <c r="DJ188" s="252"/>
      <c r="DL188" s="252"/>
      <c r="DM188" s="252"/>
      <c r="DQ188" s="6">
        <v>7.2499999999999995E-2</v>
      </c>
      <c r="DR188" s="252">
        <v>39.42</v>
      </c>
      <c r="DS188" s="3">
        <v>546.33000000000004</v>
      </c>
      <c r="DU188" s="241">
        <f>+C188</f>
        <v>182</v>
      </c>
      <c r="DV188" s="84"/>
      <c r="DW188" s="252">
        <v>720</v>
      </c>
      <c r="DZ188" s="252">
        <v>405.18</v>
      </c>
      <c r="EA188" s="264">
        <v>3.9399999999999998E-2</v>
      </c>
      <c r="EB188" s="252">
        <v>400</v>
      </c>
      <c r="EC188" s="253">
        <v>0</v>
      </c>
    </row>
    <row r="189" spans="1:133">
      <c r="A189">
        <v>183</v>
      </c>
      <c r="B189" s="259">
        <v>3.2023000000000001</v>
      </c>
      <c r="C189">
        <v>183</v>
      </c>
      <c r="D189" s="168">
        <f t="shared" si="23"/>
        <v>3.8910505075959723E-3</v>
      </c>
      <c r="E189" s="246">
        <v>44986</v>
      </c>
      <c r="F189" s="186">
        <v>0.38</v>
      </c>
      <c r="G189" s="247">
        <v>236235.976</v>
      </c>
      <c r="H189" s="247">
        <v>591.51419999999996</v>
      </c>
      <c r="I189" s="248">
        <v>131</v>
      </c>
      <c r="J189" s="258">
        <f t="shared" si="19"/>
        <v>3.8314176245211051E-3</v>
      </c>
      <c r="K189" s="298"/>
      <c r="L189" s="252">
        <v>300</v>
      </c>
      <c r="M189" s="263"/>
      <c r="N189" s="263"/>
      <c r="O189" s="473">
        <v>328.76</v>
      </c>
      <c r="P189" s="474">
        <v>328.76</v>
      </c>
      <c r="Q189" s="474">
        <v>430.86</v>
      </c>
      <c r="R189" s="475">
        <v>0.09</v>
      </c>
      <c r="S189" s="533">
        <f t="shared" si="20"/>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21"/>
        <v>183</v>
      </c>
      <c r="AS189" s="480">
        <v>257.37</v>
      </c>
      <c r="AT189" s="480">
        <v>191.57</v>
      </c>
      <c r="AU189" s="600">
        <v>0.06</v>
      </c>
      <c r="AV189" s="480"/>
      <c r="AW189" s="480"/>
      <c r="AX189" s="480"/>
      <c r="AY189" s="480">
        <v>303.18</v>
      </c>
      <c r="AZ189" s="499" t="s">
        <v>5323</v>
      </c>
      <c r="BA189" s="502">
        <v>23.57</v>
      </c>
      <c r="BB189" s="502">
        <v>31.62</v>
      </c>
      <c r="BC189" s="501"/>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5340</v>
      </c>
      <c r="BQ189" s="252"/>
      <c r="BR189" s="252"/>
      <c r="BS189" s="511">
        <v>0.22</v>
      </c>
      <c r="BT189" s="252"/>
      <c r="BU189" s="252"/>
      <c r="BV189" s="524">
        <f>+C189</f>
        <v>183</v>
      </c>
      <c r="BW189" s="489">
        <v>158.63</v>
      </c>
      <c r="BX189" s="304">
        <v>4.4999999999999998E-2</v>
      </c>
      <c r="BY189" s="254">
        <v>393.53</v>
      </c>
      <c r="BZ189" s="304">
        <v>3.9399999999999998E-2</v>
      </c>
      <c r="CA189" s="494">
        <v>19.170000000000002</v>
      </c>
      <c r="CB189" s="497">
        <v>0.3</v>
      </c>
      <c r="CC189" s="497"/>
      <c r="CD189" s="494">
        <v>424</v>
      </c>
      <c r="CE189" s="241">
        <f>+C189</f>
        <v>183</v>
      </c>
      <c r="CF189" s="2"/>
      <c r="CG189" s="2">
        <v>490.8</v>
      </c>
      <c r="CH189" s="2"/>
      <c r="CI189" s="84">
        <v>0.03</v>
      </c>
      <c r="CJ189" s="84">
        <v>0.03</v>
      </c>
      <c r="CK189" s="252"/>
      <c r="CL189" s="252"/>
      <c r="CM189" s="252">
        <v>546.33000000000004</v>
      </c>
      <c r="CN189" s="253"/>
      <c r="CP189" s="5">
        <v>0.08</v>
      </c>
      <c r="CV189" s="266">
        <f t="shared" si="16"/>
        <v>181</v>
      </c>
      <c r="CW189" s="267">
        <f t="shared" si="17"/>
        <v>362</v>
      </c>
      <c r="CX189" s="268">
        <f t="shared" si="18"/>
        <v>904.99</v>
      </c>
      <c r="CY189" s="418">
        <v>184</v>
      </c>
      <c r="CZ189" s="252"/>
      <c r="DA189" s="252"/>
      <c r="DB189" s="252"/>
      <c r="DC189" s="252"/>
      <c r="DD189" s="252"/>
      <c r="DE189" s="252"/>
      <c r="DF189" s="252"/>
      <c r="DG189" s="252">
        <f t="shared" si="22"/>
        <v>0</v>
      </c>
      <c r="DH189" s="252"/>
      <c r="DI189" s="252">
        <v>489.06</v>
      </c>
      <c r="DJ189" s="252"/>
      <c r="DL189" s="252"/>
      <c r="DM189" s="252"/>
      <c r="DQ189" s="6">
        <v>7.2499999999999995E-2</v>
      </c>
      <c r="DR189" s="252">
        <v>39.42</v>
      </c>
      <c r="DS189" s="3">
        <v>546.33000000000004</v>
      </c>
      <c r="DU189" s="241">
        <f>+C189</f>
        <v>183</v>
      </c>
      <c r="DV189" s="84"/>
      <c r="DW189" s="252">
        <v>720</v>
      </c>
      <c r="DZ189" s="252">
        <v>405.18</v>
      </c>
      <c r="EA189" s="264">
        <v>3.9399999999999998E-2</v>
      </c>
      <c r="EB189" s="252">
        <v>400</v>
      </c>
      <c r="EC189" s="253">
        <v>0</v>
      </c>
    </row>
    <row r="190" spans="1:133">
      <c r="A190">
        <v>184</v>
      </c>
      <c r="B190" s="259">
        <v>4.2023000000000001</v>
      </c>
      <c r="C190">
        <v>184</v>
      </c>
      <c r="D190" s="168">
        <f t="shared" si="23"/>
        <v>7.7519378335499933E-3</v>
      </c>
      <c r="E190" s="246">
        <v>45017</v>
      </c>
      <c r="F190" s="186">
        <v>0.77</v>
      </c>
      <c r="G190" s="247">
        <v>238067.26259999999</v>
      </c>
      <c r="H190" s="247">
        <v>596.09960000000001</v>
      </c>
      <c r="I190" s="248">
        <v>132</v>
      </c>
      <c r="J190" s="258">
        <f t="shared" si="19"/>
        <v>7.6335877862594437E-3</v>
      </c>
      <c r="K190" s="298"/>
      <c r="L190" s="252">
        <v>300</v>
      </c>
      <c r="M190" s="263"/>
      <c r="N190" s="263"/>
      <c r="O190" s="473">
        <v>328.76</v>
      </c>
      <c r="P190" s="474">
        <v>328.76</v>
      </c>
      <c r="Q190" s="474">
        <v>430.86</v>
      </c>
      <c r="R190" s="475">
        <v>0.09</v>
      </c>
      <c r="S190" s="533">
        <f t="shared" si="20"/>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21"/>
        <v>184</v>
      </c>
      <c r="AS190" s="480">
        <v>257.37</v>
      </c>
      <c r="AT190" s="480">
        <v>191.57</v>
      </c>
      <c r="AU190" s="600">
        <v>0.06</v>
      </c>
      <c r="AV190" s="480"/>
      <c r="AW190" s="480"/>
      <c r="AX190" s="480"/>
      <c r="AY190" s="480">
        <v>303.18</v>
      </c>
      <c r="AZ190" s="499" t="s">
        <v>5323</v>
      </c>
      <c r="BA190" s="502">
        <v>23.57</v>
      </c>
      <c r="BB190" s="502">
        <v>31.62</v>
      </c>
      <c r="BC190" s="502"/>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5340</v>
      </c>
      <c r="BQ190" s="252"/>
      <c r="BR190" s="252"/>
      <c r="BS190" s="511">
        <v>0.22</v>
      </c>
      <c r="BT190" s="252"/>
      <c r="BU190" s="252"/>
      <c r="BV190" s="524">
        <f>+C190</f>
        <v>184</v>
      </c>
      <c r="BW190" s="489">
        <v>158.63</v>
      </c>
      <c r="BX190" s="304">
        <v>4.4999999999999998E-2</v>
      </c>
      <c r="BY190" s="254">
        <v>393.53</v>
      </c>
      <c r="BZ190" s="304">
        <v>3.9399999999999998E-2</v>
      </c>
      <c r="CA190" s="494">
        <v>19.170000000000002</v>
      </c>
      <c r="CB190" s="497">
        <v>0.3</v>
      </c>
      <c r="CC190" s="497"/>
      <c r="CD190" s="494">
        <v>424</v>
      </c>
      <c r="CE190" s="241">
        <f>+C190</f>
        <v>184</v>
      </c>
      <c r="CF190" s="2"/>
      <c r="CG190" s="2">
        <v>490.8</v>
      </c>
      <c r="CH190" s="2"/>
      <c r="CI190" s="84">
        <v>0.03</v>
      </c>
      <c r="CJ190" s="84">
        <v>0.03</v>
      </c>
      <c r="CK190" s="252"/>
      <c r="CL190" s="252"/>
      <c r="CM190" s="252">
        <v>546.33000000000004</v>
      </c>
      <c r="CN190" s="253"/>
      <c r="CP190" s="253">
        <v>0.08</v>
      </c>
      <c r="CV190" s="266">
        <f t="shared" si="16"/>
        <v>181</v>
      </c>
      <c r="CW190" s="267">
        <f t="shared" si="17"/>
        <v>362</v>
      </c>
      <c r="CX190" s="268">
        <f t="shared" si="18"/>
        <v>904.99</v>
      </c>
      <c r="CY190" s="418">
        <v>184</v>
      </c>
      <c r="CZ190" s="252"/>
      <c r="DA190" s="252"/>
      <c r="DB190" s="252"/>
      <c r="DC190" s="252"/>
      <c r="DD190" s="252"/>
      <c r="DE190" s="252"/>
      <c r="DF190" s="252"/>
      <c r="DG190" s="252">
        <f t="shared" si="22"/>
        <v>0</v>
      </c>
      <c r="DH190" s="252"/>
      <c r="DI190" s="252">
        <v>489.06</v>
      </c>
      <c r="DJ190" s="252"/>
      <c r="DL190" s="252"/>
      <c r="DM190" s="252"/>
      <c r="DQ190" s="6">
        <v>7.2499999999999995E-2</v>
      </c>
      <c r="DR190" s="252">
        <v>39.42</v>
      </c>
      <c r="DS190" s="3">
        <v>546.33000000000004</v>
      </c>
      <c r="DU190" s="241">
        <f>+C190</f>
        <v>184</v>
      </c>
      <c r="DV190" s="84"/>
      <c r="DW190" s="252">
        <v>720</v>
      </c>
      <c r="DZ190" s="252">
        <v>405.18</v>
      </c>
      <c r="EA190" s="264">
        <v>3.9399999999999998E-2</v>
      </c>
      <c r="EB190" s="252">
        <v>400</v>
      </c>
      <c r="EC190" s="253">
        <v>0</v>
      </c>
    </row>
    <row r="191" spans="1:133">
      <c r="A191">
        <v>185</v>
      </c>
      <c r="B191" s="259">
        <v>5.2023000000000001</v>
      </c>
      <c r="C191">
        <v>185</v>
      </c>
      <c r="D191" s="168">
        <f t="shared" si="23"/>
        <v>1.9230770959433041E-3</v>
      </c>
      <c r="E191" s="246">
        <v>45047</v>
      </c>
      <c r="F191" s="186">
        <v>0.19</v>
      </c>
      <c r="G191" s="247">
        <v>238525.08429999999</v>
      </c>
      <c r="H191" s="247">
        <v>597.24590000000001</v>
      </c>
      <c r="I191" s="248">
        <v>132.30000000000001</v>
      </c>
      <c r="J191" s="258">
        <f t="shared" si="19"/>
        <v>2.2727272727274261E-3</v>
      </c>
      <c r="K191" s="298"/>
      <c r="L191" s="252">
        <v>300</v>
      </c>
      <c r="M191" s="263"/>
      <c r="N191" s="263"/>
      <c r="O191" s="473">
        <v>328.76</v>
      </c>
      <c r="P191" s="474">
        <v>328.76</v>
      </c>
      <c r="Q191" s="474">
        <v>430.86</v>
      </c>
      <c r="R191" s="475">
        <v>0.09</v>
      </c>
      <c r="S191" s="533">
        <f t="shared" si="20"/>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21"/>
        <v>185</v>
      </c>
      <c r="AS191" s="480">
        <v>257.37</v>
      </c>
      <c r="AT191" s="480">
        <v>191.57</v>
      </c>
      <c r="AU191" s="600">
        <v>0.06</v>
      </c>
      <c r="AV191" s="480"/>
      <c r="AW191" s="480"/>
      <c r="AX191" s="480"/>
      <c r="AY191" s="480">
        <v>303.18</v>
      </c>
      <c r="AZ191" s="499" t="s">
        <v>5323</v>
      </c>
      <c r="BA191" s="502">
        <v>23.57</v>
      </c>
      <c r="BB191" s="502">
        <v>31.62</v>
      </c>
      <c r="BC191" s="501"/>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5340</v>
      </c>
      <c r="BQ191" s="252"/>
      <c r="BR191" s="252"/>
      <c r="BS191" s="511">
        <v>0.22</v>
      </c>
      <c r="BT191" s="252"/>
      <c r="BU191" s="252"/>
      <c r="BV191" s="524">
        <f>+C191</f>
        <v>185</v>
      </c>
      <c r="BW191" s="489">
        <v>158.63</v>
      </c>
      <c r="BX191" s="304">
        <v>4.4999999999999998E-2</v>
      </c>
      <c r="BY191" s="254">
        <v>393.53</v>
      </c>
      <c r="BZ191" s="304">
        <v>3.9399999999999998E-2</v>
      </c>
      <c r="CA191" s="494">
        <v>19.170000000000002</v>
      </c>
      <c r="CB191" s="497">
        <v>0.3</v>
      </c>
      <c r="CC191" s="497"/>
      <c r="CD191" s="494">
        <v>424</v>
      </c>
      <c r="CE191" s="241">
        <f>+C191</f>
        <v>185</v>
      </c>
      <c r="CF191" s="2"/>
      <c r="CG191" s="2">
        <v>490.8</v>
      </c>
      <c r="CH191" s="2"/>
      <c r="CI191" s="84">
        <v>0.03</v>
      </c>
      <c r="CJ191" s="84">
        <v>0.03</v>
      </c>
      <c r="CK191" s="252"/>
      <c r="CL191" s="252"/>
      <c r="CM191" s="252">
        <v>546.33000000000004</v>
      </c>
      <c r="CN191" s="253"/>
      <c r="CP191" s="5">
        <v>0.08</v>
      </c>
      <c r="CV191" s="266">
        <f t="shared" si="16"/>
        <v>181</v>
      </c>
      <c r="CW191" s="267">
        <f t="shared" si="17"/>
        <v>362</v>
      </c>
      <c r="CX191" s="268">
        <f t="shared" si="18"/>
        <v>904.99</v>
      </c>
      <c r="CY191" s="418">
        <v>184</v>
      </c>
      <c r="CZ191" s="252"/>
      <c r="DA191" s="252"/>
      <c r="DB191" s="252"/>
      <c r="DC191" s="252"/>
      <c r="DD191" s="252"/>
      <c r="DE191" s="252"/>
      <c r="DF191" s="252"/>
      <c r="DG191" s="252">
        <f t="shared" si="22"/>
        <v>0</v>
      </c>
      <c r="DH191" s="252"/>
      <c r="DI191" s="252">
        <v>489.06</v>
      </c>
      <c r="DJ191" s="252"/>
      <c r="DL191" s="252"/>
      <c r="DM191" s="252"/>
      <c r="DQ191" s="6">
        <v>7.2499999999999995E-2</v>
      </c>
      <c r="DR191" s="252">
        <v>39.42</v>
      </c>
      <c r="DS191" s="3">
        <v>546.33000000000004</v>
      </c>
      <c r="DU191" s="241">
        <f>+C191</f>
        <v>185</v>
      </c>
      <c r="DV191" s="84"/>
      <c r="DW191" s="252">
        <v>720</v>
      </c>
      <c r="DZ191" s="252">
        <v>405.18</v>
      </c>
      <c r="EA191" s="264">
        <v>3.9399999999999998E-2</v>
      </c>
      <c r="EB191" s="252">
        <v>400</v>
      </c>
      <c r="EC191" s="253">
        <v>0</v>
      </c>
    </row>
    <row r="192" spans="1:133">
      <c r="A192">
        <v>186</v>
      </c>
      <c r="B192" s="259">
        <v>6.2023000000000001</v>
      </c>
      <c r="C192">
        <v>186</v>
      </c>
      <c r="D192" s="168">
        <f t="shared" si="23"/>
        <v>0</v>
      </c>
      <c r="E192" s="246">
        <v>45078</v>
      </c>
      <c r="F192" s="186">
        <v>0</v>
      </c>
      <c r="G192" s="247">
        <v>238525.08429999999</v>
      </c>
      <c r="H192" s="247">
        <v>597.24590000000001</v>
      </c>
      <c r="I192" s="248">
        <v>132.30000000000001</v>
      </c>
      <c r="J192" s="258">
        <f t="shared" si="19"/>
        <v>0</v>
      </c>
      <c r="K192" s="298"/>
      <c r="L192" s="252">
        <v>300</v>
      </c>
      <c r="M192" s="263"/>
      <c r="N192" s="263"/>
      <c r="O192" s="473">
        <v>328.76</v>
      </c>
      <c r="P192" s="474">
        <v>328.76</v>
      </c>
      <c r="Q192" s="474">
        <v>430.86</v>
      </c>
      <c r="R192" s="475">
        <v>0.09</v>
      </c>
      <c r="S192" s="533">
        <f t="shared" si="20"/>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21"/>
        <v>186</v>
      </c>
      <c r="AS192" s="480">
        <v>257.37</v>
      </c>
      <c r="AT192" s="480">
        <v>191.57</v>
      </c>
      <c r="AU192" s="600">
        <v>0.06</v>
      </c>
      <c r="AV192" s="480"/>
      <c r="AW192" s="480"/>
      <c r="AX192" s="480"/>
      <c r="AY192" s="480">
        <v>303.18</v>
      </c>
      <c r="AZ192" s="499" t="s">
        <v>5323</v>
      </c>
      <c r="BA192" s="502">
        <v>23.57</v>
      </c>
      <c r="BB192" s="502">
        <v>31.62</v>
      </c>
      <c r="BC192" s="502"/>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5340</v>
      </c>
      <c r="BQ192" s="252"/>
      <c r="BR192" s="252"/>
      <c r="BS192" s="511">
        <v>0.22</v>
      </c>
      <c r="BT192" s="252"/>
      <c r="BU192" s="252"/>
      <c r="BV192" s="524">
        <f>+C192</f>
        <v>186</v>
      </c>
      <c r="BW192" s="489">
        <v>158.63</v>
      </c>
      <c r="BX192" s="304">
        <v>4.4999999999999998E-2</v>
      </c>
      <c r="BY192" s="254">
        <v>393.53</v>
      </c>
      <c r="BZ192" s="304">
        <v>3.9399999999999998E-2</v>
      </c>
      <c r="CA192" s="494">
        <v>19.170000000000002</v>
      </c>
      <c r="CB192" s="497">
        <v>0.3</v>
      </c>
      <c r="CC192" s="497"/>
      <c r="CD192" s="494">
        <v>424</v>
      </c>
      <c r="CE192" s="241">
        <f>+C192</f>
        <v>186</v>
      </c>
      <c r="CF192" s="2"/>
      <c r="CG192" s="2">
        <v>490.8</v>
      </c>
      <c r="CH192" s="2"/>
      <c r="CI192" s="84">
        <v>0.03</v>
      </c>
      <c r="CJ192" s="84">
        <v>0.03</v>
      </c>
      <c r="CK192" s="252"/>
      <c r="CL192" s="252"/>
      <c r="CM192" s="252">
        <v>546.33000000000004</v>
      </c>
      <c r="CN192" s="253"/>
      <c r="CP192" s="253">
        <v>0.08</v>
      </c>
      <c r="CV192" s="266">
        <f t="shared" si="16"/>
        <v>181</v>
      </c>
      <c r="CW192" s="267">
        <f t="shared" si="17"/>
        <v>362</v>
      </c>
      <c r="CX192" s="268">
        <f t="shared" si="18"/>
        <v>904.99</v>
      </c>
      <c r="CY192" s="418">
        <v>184</v>
      </c>
      <c r="CZ192" s="252"/>
      <c r="DA192" s="252"/>
      <c r="DB192" s="252"/>
      <c r="DC192" s="252"/>
      <c r="DD192" s="252"/>
      <c r="DE192" s="252"/>
      <c r="DF192" s="252"/>
      <c r="DG192" s="252">
        <f t="shared" si="22"/>
        <v>0</v>
      </c>
      <c r="DH192" s="252"/>
      <c r="DI192" s="252">
        <v>489.06</v>
      </c>
      <c r="DJ192" s="252"/>
      <c r="DL192" s="252"/>
      <c r="DM192" s="252"/>
      <c r="DQ192" s="6">
        <v>7.2499999999999995E-2</v>
      </c>
      <c r="DR192" s="252">
        <v>39.42</v>
      </c>
      <c r="DS192" s="3">
        <v>546.33000000000004</v>
      </c>
      <c r="DU192" s="241">
        <f>+C192</f>
        <v>186</v>
      </c>
      <c r="DV192" s="84"/>
      <c r="DW192" s="252">
        <v>720</v>
      </c>
      <c r="DZ192" s="252">
        <v>405.18</v>
      </c>
      <c r="EA192" s="264">
        <v>3.9399999999999998E-2</v>
      </c>
      <c r="EB192" s="252">
        <v>400</v>
      </c>
      <c r="EC192" s="253">
        <v>0</v>
      </c>
    </row>
    <row r="193" spans="1:133">
      <c r="A193">
        <v>187</v>
      </c>
      <c r="B193" s="259">
        <v>7.2023000000000001</v>
      </c>
      <c r="C193">
        <v>187</v>
      </c>
      <c r="D193" s="168">
        <f t="shared" si="23"/>
        <v>2.879078743501351E-3</v>
      </c>
      <c r="E193" s="246">
        <v>45108</v>
      </c>
      <c r="F193" s="186">
        <v>0.28000000000000003</v>
      </c>
      <c r="G193" s="247">
        <v>239211.8168</v>
      </c>
      <c r="H193" s="247">
        <v>598.96540000000005</v>
      </c>
      <c r="I193" s="248">
        <v>132.69999999999999</v>
      </c>
      <c r="J193" s="258">
        <f t="shared" si="19"/>
        <v>3.023431594860071E-3</v>
      </c>
      <c r="K193" s="298"/>
      <c r="L193" s="252">
        <v>300</v>
      </c>
      <c r="M193" s="263"/>
      <c r="N193" s="263"/>
      <c r="O193" s="473">
        <v>328.76</v>
      </c>
      <c r="P193" s="474">
        <v>328.76</v>
      </c>
      <c r="Q193" s="474">
        <v>430.86</v>
      </c>
      <c r="R193" s="475">
        <v>0.09</v>
      </c>
      <c r="S193" s="533">
        <f t="shared" si="20"/>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21"/>
        <v>187</v>
      </c>
      <c r="AS193" s="480">
        <v>257.37</v>
      </c>
      <c r="AT193" s="480">
        <v>191.57</v>
      </c>
      <c r="AU193" s="600">
        <v>0.06</v>
      </c>
      <c r="AV193" s="480"/>
      <c r="AW193" s="480"/>
      <c r="AX193" s="480"/>
      <c r="AY193" s="480">
        <v>303.18</v>
      </c>
      <c r="AZ193" s="499" t="s">
        <v>5323</v>
      </c>
      <c r="BA193" s="502">
        <v>23.57</v>
      </c>
      <c r="BB193" s="502">
        <v>31.62</v>
      </c>
      <c r="BC193" s="501"/>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5340</v>
      </c>
      <c r="BQ193" s="252"/>
      <c r="BR193" s="252"/>
      <c r="BS193" s="511">
        <v>0.22</v>
      </c>
      <c r="BT193" s="252"/>
      <c r="BU193" s="252"/>
      <c r="BV193" s="524">
        <f>+C193</f>
        <v>187</v>
      </c>
      <c r="BW193" s="489">
        <v>158.63</v>
      </c>
      <c r="BX193" s="304">
        <v>4.4999999999999998E-2</v>
      </c>
      <c r="BY193" s="254">
        <v>393.53</v>
      </c>
      <c r="BZ193" s="304">
        <v>3.9399999999999998E-2</v>
      </c>
      <c r="CA193" s="494">
        <v>19.170000000000002</v>
      </c>
      <c r="CB193" s="497">
        <v>0.3</v>
      </c>
      <c r="CC193" s="497"/>
      <c r="CD193" s="494">
        <v>424</v>
      </c>
      <c r="CE193" s="241">
        <f>+C193</f>
        <v>187</v>
      </c>
      <c r="CF193" s="2"/>
      <c r="CG193" s="2">
        <v>490.8</v>
      </c>
      <c r="CH193" s="2"/>
      <c r="CI193" s="84">
        <v>0.03</v>
      </c>
      <c r="CJ193" s="84">
        <v>0.03</v>
      </c>
      <c r="CK193" s="252"/>
      <c r="CL193" s="252"/>
      <c r="CM193" s="252">
        <v>546.33000000000004</v>
      </c>
      <c r="CN193" s="253"/>
      <c r="CP193" s="5">
        <v>0.08</v>
      </c>
      <c r="CV193" s="266">
        <f t="shared" si="16"/>
        <v>181</v>
      </c>
      <c r="CW193" s="267">
        <f t="shared" si="17"/>
        <v>362</v>
      </c>
      <c r="CX193" s="268">
        <f t="shared" si="18"/>
        <v>904.99</v>
      </c>
      <c r="CY193" s="418">
        <v>184</v>
      </c>
      <c r="CZ193" s="252"/>
      <c r="DA193" s="252"/>
      <c r="DB193" s="252"/>
      <c r="DC193" s="252"/>
      <c r="DD193" s="252"/>
      <c r="DE193" s="252"/>
      <c r="DF193" s="252"/>
      <c r="DG193" s="252">
        <f t="shared" si="22"/>
        <v>0</v>
      </c>
      <c r="DH193" s="252"/>
      <c r="DI193" s="252">
        <v>489.06</v>
      </c>
      <c r="DJ193" s="252"/>
      <c r="DL193" s="252"/>
      <c r="DM193" s="252"/>
      <c r="DQ193" s="6">
        <v>7.2499999999999995E-2</v>
      </c>
      <c r="DR193" s="252">
        <v>39.42</v>
      </c>
      <c r="DS193" s="3">
        <v>546.33000000000004</v>
      </c>
      <c r="DU193" s="241">
        <f>+C193</f>
        <v>187</v>
      </c>
      <c r="DV193" s="84"/>
      <c r="DW193" s="252">
        <v>720</v>
      </c>
      <c r="DZ193" s="252">
        <v>405.18</v>
      </c>
      <c r="EA193" s="264">
        <v>3.9399999999999998E-2</v>
      </c>
      <c r="EB193" s="252">
        <v>400</v>
      </c>
      <c r="EC193" s="253">
        <v>0</v>
      </c>
    </row>
    <row r="194" spans="1:133">
      <c r="A194">
        <v>188</v>
      </c>
      <c r="B194" s="259">
        <v>8.2022999999999993</v>
      </c>
      <c r="C194">
        <v>188</v>
      </c>
      <c r="D194" s="168">
        <f t="shared" si="23"/>
        <v>4.7846887971965124E-3</v>
      </c>
      <c r="E194" s="246">
        <v>45139</v>
      </c>
      <c r="F194" s="186">
        <v>0.47</v>
      </c>
      <c r="G194" s="247">
        <v>240356.37090000001</v>
      </c>
      <c r="H194" s="247">
        <v>601.83130000000006</v>
      </c>
      <c r="I194" s="248">
        <v>133.30000000000001</v>
      </c>
      <c r="J194" s="258">
        <f t="shared" si="19"/>
        <v>4.5214770158252815E-3</v>
      </c>
      <c r="K194" s="298"/>
      <c r="L194" s="252">
        <v>300</v>
      </c>
      <c r="M194" s="263"/>
      <c r="N194" s="263"/>
      <c r="O194" s="473">
        <v>328.76</v>
      </c>
      <c r="P194" s="474">
        <v>328.76</v>
      </c>
      <c r="Q194" s="474">
        <v>430.86</v>
      </c>
      <c r="R194" s="475">
        <v>0.09</v>
      </c>
      <c r="S194" s="533">
        <f t="shared" si="20"/>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21"/>
        <v>188</v>
      </c>
      <c r="AS194" s="480">
        <v>257.37</v>
      </c>
      <c r="AT194" s="480">
        <v>191.57</v>
      </c>
      <c r="AU194" s="600">
        <v>0.06</v>
      </c>
      <c r="AV194" s="480"/>
      <c r="AW194" s="480"/>
      <c r="AX194" s="480"/>
      <c r="AY194" s="480">
        <v>303.18</v>
      </c>
      <c r="AZ194" s="499" t="s">
        <v>5323</v>
      </c>
      <c r="BA194" s="502">
        <v>23.57</v>
      </c>
      <c r="BB194" s="502">
        <v>31.62</v>
      </c>
      <c r="BC194" s="502"/>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5340</v>
      </c>
      <c r="BQ194" s="252"/>
      <c r="BR194" s="252"/>
      <c r="BS194" s="511">
        <v>0.22</v>
      </c>
      <c r="BT194" s="252"/>
      <c r="BU194" s="252"/>
      <c r="BV194" s="524">
        <f>+C194</f>
        <v>188</v>
      </c>
      <c r="BW194" s="489">
        <v>158.63</v>
      </c>
      <c r="BX194" s="304">
        <v>4.4999999999999998E-2</v>
      </c>
      <c r="BY194" s="254">
        <v>393.53</v>
      </c>
      <c r="BZ194" s="304">
        <v>3.9399999999999998E-2</v>
      </c>
      <c r="CA194" s="494">
        <v>19.170000000000002</v>
      </c>
      <c r="CB194" s="497">
        <v>0.3</v>
      </c>
      <c r="CC194" s="497"/>
      <c r="CD194" s="494">
        <v>424</v>
      </c>
      <c r="CE194" s="241">
        <f>+C194</f>
        <v>188</v>
      </c>
      <c r="CF194" s="2"/>
      <c r="CG194" s="2">
        <v>490.8</v>
      </c>
      <c r="CH194" s="2"/>
      <c r="CI194" s="84">
        <v>0.03</v>
      </c>
      <c r="CJ194" s="84">
        <v>0.03</v>
      </c>
      <c r="CK194" s="252"/>
      <c r="CL194" s="252"/>
      <c r="CM194" s="252">
        <v>546.33000000000004</v>
      </c>
      <c r="CN194" s="253"/>
      <c r="CP194" s="253">
        <v>0.08</v>
      </c>
      <c r="CV194" s="266">
        <f t="shared" si="16"/>
        <v>181</v>
      </c>
      <c r="CW194" s="267">
        <f t="shared" si="17"/>
        <v>362</v>
      </c>
      <c r="CX194" s="268">
        <f t="shared" si="18"/>
        <v>904.99</v>
      </c>
      <c r="CY194" s="418">
        <v>184</v>
      </c>
      <c r="CZ194" s="252"/>
      <c r="DA194" s="252"/>
      <c r="DB194" s="252"/>
      <c r="DC194" s="252"/>
      <c r="DD194" s="252"/>
      <c r="DE194" s="252"/>
      <c r="DF194" s="252"/>
      <c r="DG194" s="252">
        <f t="shared" si="22"/>
        <v>0</v>
      </c>
      <c r="DH194" s="252"/>
      <c r="DI194" s="252">
        <v>489.06</v>
      </c>
      <c r="DJ194" s="252"/>
      <c r="DL194" s="252"/>
      <c r="DM194" s="252"/>
      <c r="DQ194" s="6">
        <v>7.2499999999999995E-2</v>
      </c>
      <c r="DR194" s="252">
        <v>39.42</v>
      </c>
      <c r="DS194" s="3">
        <v>546.33000000000004</v>
      </c>
      <c r="DU194" s="241">
        <f>+C194</f>
        <v>188</v>
      </c>
      <c r="DV194" s="84"/>
      <c r="DW194" s="252">
        <v>720</v>
      </c>
      <c r="DZ194" s="252">
        <v>405.18</v>
      </c>
      <c r="EA194" s="264">
        <v>3.9399999999999998E-2</v>
      </c>
      <c r="EB194" s="252">
        <v>400</v>
      </c>
      <c r="EC194" s="253">
        <v>0</v>
      </c>
    </row>
    <row r="195" spans="1:133">
      <c r="A195">
        <v>189</v>
      </c>
      <c r="B195" s="259">
        <v>9.2022999999999993</v>
      </c>
      <c r="C195">
        <v>189</v>
      </c>
      <c r="D195" s="168">
        <f t="shared" si="23"/>
        <v>-9.5238082994375528E-4</v>
      </c>
      <c r="E195" s="246">
        <v>45170</v>
      </c>
      <c r="F195" s="186">
        <v>-0.1</v>
      </c>
      <c r="G195" s="247">
        <v>240127.4601</v>
      </c>
      <c r="H195" s="247">
        <v>601.25810000000001</v>
      </c>
      <c r="I195" s="248">
        <v>133.19999999999999</v>
      </c>
      <c r="J195" s="258">
        <f t="shared" si="19"/>
        <v>-7.5018754688693789E-4</v>
      </c>
      <c r="K195" s="298"/>
      <c r="L195" s="252">
        <v>300</v>
      </c>
      <c r="M195" s="263"/>
      <c r="N195" s="263"/>
      <c r="O195" s="473">
        <v>328.76</v>
      </c>
      <c r="P195" s="474">
        <v>328.76</v>
      </c>
      <c r="Q195" s="474">
        <v>430.86</v>
      </c>
      <c r="R195" s="475">
        <v>0.09</v>
      </c>
      <c r="S195" s="533">
        <f t="shared" si="20"/>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21"/>
        <v>189</v>
      </c>
      <c r="AS195" s="480">
        <v>257.37</v>
      </c>
      <c r="AT195" s="480">
        <v>191.57</v>
      </c>
      <c r="AU195" s="600">
        <v>0.06</v>
      </c>
      <c r="AV195" s="480"/>
      <c r="AW195" s="480"/>
      <c r="AX195" s="480"/>
      <c r="AY195" s="480">
        <v>303.18</v>
      </c>
      <c r="AZ195" s="499" t="s">
        <v>5323</v>
      </c>
      <c r="BA195" s="502">
        <v>23.57</v>
      </c>
      <c r="BB195" s="502">
        <v>31.62</v>
      </c>
      <c r="BC195" s="501"/>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5340</v>
      </c>
      <c r="BQ195" s="252"/>
      <c r="BR195" s="252"/>
      <c r="BS195" s="511">
        <v>0.22</v>
      </c>
      <c r="BT195" s="252"/>
      <c r="BU195" s="252"/>
      <c r="BV195" s="524">
        <f>+C195</f>
        <v>189</v>
      </c>
      <c r="BW195" s="489">
        <v>158.63</v>
      </c>
      <c r="BX195" s="304">
        <v>4.4999999999999998E-2</v>
      </c>
      <c r="BY195" s="254">
        <v>393.53</v>
      </c>
      <c r="BZ195" s="304">
        <v>3.9399999999999998E-2</v>
      </c>
      <c r="CA195" s="494">
        <v>19.170000000000002</v>
      </c>
      <c r="CB195" s="497">
        <v>0.3</v>
      </c>
      <c r="CC195" s="497"/>
      <c r="CD195" s="494">
        <v>424</v>
      </c>
      <c r="CE195" s="241">
        <f>+C195</f>
        <v>189</v>
      </c>
      <c r="CF195" s="2"/>
      <c r="CG195" s="2">
        <v>490.8</v>
      </c>
      <c r="CH195" s="2"/>
      <c r="CI195" s="84">
        <v>0.03</v>
      </c>
      <c r="CJ195" s="84">
        <v>0.03</v>
      </c>
      <c r="CK195" s="252"/>
      <c r="CL195" s="252"/>
      <c r="CM195" s="252">
        <v>546.33000000000004</v>
      </c>
      <c r="CN195" s="253"/>
      <c r="CP195" s="5">
        <v>0.08</v>
      </c>
      <c r="CV195" s="266">
        <f t="shared" si="16"/>
        <v>181</v>
      </c>
      <c r="CW195" s="267">
        <f t="shared" si="17"/>
        <v>362</v>
      </c>
      <c r="CX195" s="268">
        <f t="shared" si="18"/>
        <v>904.99</v>
      </c>
      <c r="CY195" s="418">
        <v>184</v>
      </c>
      <c r="CZ195" s="252"/>
      <c r="DA195" s="252"/>
      <c r="DB195" s="252"/>
      <c r="DC195" s="252"/>
      <c r="DD195" s="252"/>
      <c r="DE195" s="252"/>
      <c r="DF195" s="252"/>
      <c r="DG195" s="252">
        <f t="shared" si="22"/>
        <v>0</v>
      </c>
      <c r="DH195" s="252"/>
      <c r="DI195" s="252">
        <v>489.06</v>
      </c>
      <c r="DJ195" s="252"/>
      <c r="DL195" s="252"/>
      <c r="DM195" s="252"/>
      <c r="DQ195" s="6">
        <v>7.2499999999999995E-2</v>
      </c>
      <c r="DR195" s="252">
        <v>39.42</v>
      </c>
      <c r="DS195" s="3">
        <v>546.33000000000004</v>
      </c>
      <c r="DU195" s="241">
        <f>+C195</f>
        <v>189</v>
      </c>
      <c r="DV195" s="84"/>
      <c r="DW195" s="252">
        <v>720</v>
      </c>
      <c r="DZ195" s="252">
        <v>405.18</v>
      </c>
      <c r="EA195" s="264">
        <v>3.9399999999999998E-2</v>
      </c>
      <c r="EB195" s="252">
        <v>400</v>
      </c>
      <c r="EC195" s="253">
        <v>0</v>
      </c>
    </row>
    <row r="196" spans="1:133">
      <c r="A196">
        <v>190</v>
      </c>
      <c r="B196" s="259">
        <v>10.202299999999999</v>
      </c>
      <c r="C196">
        <v>190</v>
      </c>
      <c r="D196" s="168">
        <f t="shared" si="23"/>
        <v>4.7664444521395843E-3</v>
      </c>
      <c r="E196" s="246">
        <v>45200</v>
      </c>
      <c r="F196" s="186">
        <v>0.47</v>
      </c>
      <c r="G196" s="247">
        <v>241272.01430000001</v>
      </c>
      <c r="H196" s="247">
        <v>604.12400000000002</v>
      </c>
      <c r="I196" s="248">
        <v>133.80000000000001</v>
      </c>
      <c r="J196" s="258">
        <f t="shared" si="19"/>
        <v>4.5045045045046805E-3</v>
      </c>
      <c r="K196" s="298"/>
      <c r="L196" s="252">
        <v>300</v>
      </c>
      <c r="M196" s="263"/>
      <c r="N196" s="263"/>
      <c r="O196" s="473">
        <v>328.76</v>
      </c>
      <c r="P196" s="474">
        <v>328.76</v>
      </c>
      <c r="Q196" s="474">
        <v>430.86</v>
      </c>
      <c r="R196" s="475">
        <v>0.09</v>
      </c>
      <c r="S196" s="533">
        <f t="shared" si="20"/>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21"/>
        <v>190</v>
      </c>
      <c r="AS196" s="480">
        <v>257.37</v>
      </c>
      <c r="AT196" s="480">
        <v>191.57</v>
      </c>
      <c r="AU196" s="600">
        <v>0.06</v>
      </c>
      <c r="AV196" s="480"/>
      <c r="AW196" s="480"/>
      <c r="AX196" s="480"/>
      <c r="AY196" s="480">
        <v>303.18</v>
      </c>
      <c r="AZ196" s="499" t="s">
        <v>5323</v>
      </c>
      <c r="BA196" s="502">
        <v>23.57</v>
      </c>
      <c r="BB196" s="502">
        <v>31.62</v>
      </c>
      <c r="BC196" s="502"/>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5340</v>
      </c>
      <c r="BQ196" s="252"/>
      <c r="BR196" s="252"/>
      <c r="BS196" s="511">
        <v>0.22</v>
      </c>
      <c r="BT196" s="252"/>
      <c r="BU196" s="252"/>
      <c r="BV196" s="524">
        <f>+C196</f>
        <v>190</v>
      </c>
      <c r="BW196" s="489">
        <v>158.63</v>
      </c>
      <c r="BX196" s="304">
        <v>4.4999999999999998E-2</v>
      </c>
      <c r="BY196" s="254">
        <v>393.53</v>
      </c>
      <c r="BZ196" s="304">
        <v>3.9399999999999998E-2</v>
      </c>
      <c r="CA196" s="494">
        <v>19.170000000000002</v>
      </c>
      <c r="CB196" s="497">
        <v>0.3</v>
      </c>
      <c r="CC196" s="497"/>
      <c r="CD196" s="494">
        <v>424</v>
      </c>
      <c r="CE196" s="241">
        <f>+C196</f>
        <v>190</v>
      </c>
      <c r="CF196" s="2"/>
      <c r="CG196" s="2">
        <v>490.8</v>
      </c>
      <c r="CH196" s="2"/>
      <c r="CI196" s="84">
        <v>0.03</v>
      </c>
      <c r="CJ196" s="84">
        <v>0.03</v>
      </c>
      <c r="CK196" s="252"/>
      <c r="CL196" s="252"/>
      <c r="CM196" s="252">
        <v>546.33000000000004</v>
      </c>
      <c r="CN196" s="253"/>
      <c r="CP196" s="253">
        <v>0.08</v>
      </c>
      <c r="CV196" s="266">
        <f t="shared" si="16"/>
        <v>181</v>
      </c>
      <c r="CW196" s="267">
        <f t="shared" si="17"/>
        <v>362</v>
      </c>
      <c r="CX196" s="268">
        <f t="shared" si="18"/>
        <v>904.99</v>
      </c>
      <c r="CY196" s="418">
        <v>184</v>
      </c>
      <c r="CZ196" s="252"/>
      <c r="DA196" s="252"/>
      <c r="DB196" s="252"/>
      <c r="DC196" s="252"/>
      <c r="DD196" s="252"/>
      <c r="DE196" s="252"/>
      <c r="DF196" s="252"/>
      <c r="DG196" s="252">
        <f t="shared" si="22"/>
        <v>0</v>
      </c>
      <c r="DH196" s="252"/>
      <c r="DI196" s="252">
        <v>489.06</v>
      </c>
      <c r="DJ196" s="252"/>
      <c r="DL196" s="252"/>
      <c r="DM196" s="252"/>
      <c r="DQ196" s="6">
        <v>7.2499999999999995E-2</v>
      </c>
      <c r="DR196" s="252">
        <v>39.42</v>
      </c>
      <c r="DS196" s="3">
        <v>546.33000000000004</v>
      </c>
      <c r="DU196" s="241">
        <f>+C196</f>
        <v>190</v>
      </c>
      <c r="DV196" s="84"/>
      <c r="DW196" s="252">
        <v>720</v>
      </c>
      <c r="DZ196" s="252">
        <v>405.18</v>
      </c>
      <c r="EA196" s="264">
        <v>3.9399999999999998E-2</v>
      </c>
      <c r="EB196" s="252">
        <v>400</v>
      </c>
      <c r="EC196" s="253">
        <v>0</v>
      </c>
    </row>
    <row r="197" spans="1:133">
      <c r="A197">
        <v>191</v>
      </c>
      <c r="B197" s="259">
        <v>11.202299999999999</v>
      </c>
      <c r="C197">
        <v>191</v>
      </c>
      <c r="D197" s="168">
        <f t="shared" si="23"/>
        <v>-2.8462998578282495E-3</v>
      </c>
      <c r="E197" s="246">
        <v>45231</v>
      </c>
      <c r="F197" s="186">
        <v>-0.28999999999999998</v>
      </c>
      <c r="G197" s="247">
        <v>240585.2818</v>
      </c>
      <c r="H197" s="247">
        <v>602.40449999999998</v>
      </c>
      <c r="I197" s="248">
        <v>133.4</v>
      </c>
      <c r="J197" s="258">
        <f t="shared" si="19"/>
        <v>-2.989536621823663E-3</v>
      </c>
      <c r="K197" s="298"/>
      <c r="L197" s="252">
        <v>300</v>
      </c>
      <c r="M197" s="263"/>
      <c r="N197" s="263"/>
      <c r="O197" s="473">
        <v>328.76</v>
      </c>
      <c r="P197" s="474">
        <v>328.76</v>
      </c>
      <c r="Q197" s="474">
        <v>430.86</v>
      </c>
      <c r="R197" s="475">
        <v>0.09</v>
      </c>
      <c r="S197" s="533">
        <f t="shared" si="20"/>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21"/>
        <v>191</v>
      </c>
      <c r="AS197" s="480">
        <v>257.37</v>
      </c>
      <c r="AT197" s="480">
        <v>191.57</v>
      </c>
      <c r="AU197" s="600">
        <v>0.06</v>
      </c>
      <c r="AV197" s="480"/>
      <c r="AW197" s="480"/>
      <c r="AX197" s="480"/>
      <c r="AY197" s="480">
        <v>303.18</v>
      </c>
      <c r="AZ197" s="499" t="s">
        <v>5323</v>
      </c>
      <c r="BA197" s="502">
        <v>23.57</v>
      </c>
      <c r="BB197" s="502">
        <v>31.62</v>
      </c>
      <c r="BC197" s="501"/>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5340</v>
      </c>
      <c r="BQ197" s="252"/>
      <c r="BR197" s="252"/>
      <c r="BS197" s="511">
        <v>0.22</v>
      </c>
      <c r="BT197" s="252"/>
      <c r="BU197" s="252"/>
      <c r="BV197" s="524">
        <f>+C197</f>
        <v>191</v>
      </c>
      <c r="BW197" s="489">
        <v>158.63</v>
      </c>
      <c r="BX197" s="304">
        <v>4.4999999999999998E-2</v>
      </c>
      <c r="BY197" s="254">
        <v>393.53</v>
      </c>
      <c r="BZ197" s="304">
        <v>3.9399999999999998E-2</v>
      </c>
      <c r="CA197" s="494">
        <v>19.170000000000002</v>
      </c>
      <c r="CB197" s="497">
        <v>0.3</v>
      </c>
      <c r="CC197" s="497"/>
      <c r="CD197" s="494">
        <v>424</v>
      </c>
      <c r="CE197" s="241">
        <f>+C197</f>
        <v>191</v>
      </c>
      <c r="CF197" s="2"/>
      <c r="CG197" s="2">
        <v>490.8</v>
      </c>
      <c r="CH197" s="2"/>
      <c r="CI197" s="84">
        <v>0.03</v>
      </c>
      <c r="CJ197" s="84">
        <v>0.03</v>
      </c>
      <c r="CK197" s="252"/>
      <c r="CL197" s="252"/>
      <c r="CM197" s="252">
        <v>546.33000000000004</v>
      </c>
      <c r="CN197" s="253"/>
      <c r="CP197" s="5">
        <v>0.08</v>
      </c>
      <c r="CV197" s="266">
        <f t="shared" si="16"/>
        <v>181</v>
      </c>
      <c r="CW197" s="267">
        <f t="shared" si="17"/>
        <v>362</v>
      </c>
      <c r="CX197" s="268">
        <f t="shared" si="18"/>
        <v>904.99</v>
      </c>
      <c r="CY197" s="418">
        <v>184</v>
      </c>
      <c r="CZ197" s="252"/>
      <c r="DA197" s="252"/>
      <c r="DB197" s="252"/>
      <c r="DC197" s="252"/>
      <c r="DD197" s="252"/>
      <c r="DE197" s="252"/>
      <c r="DF197" s="252"/>
      <c r="DG197" s="252">
        <f t="shared" si="22"/>
        <v>0</v>
      </c>
      <c r="DH197" s="252"/>
      <c r="DI197" s="252">
        <v>489.06</v>
      </c>
      <c r="DJ197" s="252"/>
      <c r="DL197" s="252"/>
      <c r="DM197" s="252"/>
      <c r="DQ197" s="6">
        <v>7.2499999999999995E-2</v>
      </c>
      <c r="DR197" s="252">
        <v>39.42</v>
      </c>
      <c r="DS197" s="3">
        <v>546.33000000000004</v>
      </c>
      <c r="DU197" s="241">
        <f>+C197</f>
        <v>191</v>
      </c>
      <c r="DV197" s="84"/>
      <c r="DW197" s="252">
        <v>720</v>
      </c>
      <c r="DZ197" s="252">
        <v>405.18</v>
      </c>
      <c r="EA197" s="264">
        <v>3.9399999999999998E-2</v>
      </c>
      <c r="EB197" s="252">
        <v>400</v>
      </c>
      <c r="EC197" s="253">
        <v>0</v>
      </c>
    </row>
    <row r="198" spans="1:133">
      <c r="A198">
        <v>192</v>
      </c>
      <c r="B198" s="259">
        <v>12.202299999999999</v>
      </c>
      <c r="C198">
        <v>192</v>
      </c>
      <c r="D198" s="168">
        <f t="shared" si="23"/>
        <v>-9.514750789713089E-4</v>
      </c>
      <c r="E198" s="246">
        <v>45261</v>
      </c>
      <c r="F198" s="186">
        <v>-0.1</v>
      </c>
      <c r="G198" s="247">
        <v>240356.37090000001</v>
      </c>
      <c r="H198" s="247">
        <v>601.83130000000006</v>
      </c>
      <c r="I198" s="248">
        <v>133.30000000000001</v>
      </c>
      <c r="J198" s="258">
        <f t="shared" si="19"/>
        <v>-7.496251874062887E-4</v>
      </c>
      <c r="K198" s="298"/>
      <c r="L198" s="252">
        <v>300</v>
      </c>
      <c r="M198" s="263"/>
      <c r="N198" s="263"/>
      <c r="O198" s="473">
        <v>328.76</v>
      </c>
      <c r="P198" s="474">
        <v>328.76</v>
      </c>
      <c r="Q198" s="474">
        <v>430.86</v>
      </c>
      <c r="R198" s="475">
        <v>0.09</v>
      </c>
      <c r="S198" s="533">
        <f t="shared" si="20"/>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21"/>
        <v>192</v>
      </c>
      <c r="AS198" s="480">
        <v>257.37</v>
      </c>
      <c r="AT198" s="480">
        <v>191.57</v>
      </c>
      <c r="AU198" s="600">
        <v>0.06</v>
      </c>
      <c r="AV198" s="480"/>
      <c r="AW198" s="480"/>
      <c r="AX198" s="480"/>
      <c r="AY198" s="480">
        <v>303.18</v>
      </c>
      <c r="AZ198" s="499" t="s">
        <v>5323</v>
      </c>
      <c r="BA198" s="502">
        <v>23.57</v>
      </c>
      <c r="BB198" s="502">
        <v>31.62</v>
      </c>
      <c r="BC198" s="502"/>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5340</v>
      </c>
      <c r="BQ198" s="252"/>
      <c r="BR198" s="252"/>
      <c r="BS198" s="511">
        <v>0.22</v>
      </c>
      <c r="BT198" s="252"/>
      <c r="BU198" s="252"/>
      <c r="BV198" s="524">
        <f>+C198</f>
        <v>192</v>
      </c>
      <c r="BW198" s="489">
        <v>158.63</v>
      </c>
      <c r="BX198" s="304">
        <v>4.4999999999999998E-2</v>
      </c>
      <c r="BY198" s="254">
        <v>393.53</v>
      </c>
      <c r="BZ198" s="304">
        <v>3.9399999999999998E-2</v>
      </c>
      <c r="CA198" s="494">
        <v>19.170000000000002</v>
      </c>
      <c r="CB198" s="497">
        <v>0.3</v>
      </c>
      <c r="CC198" s="497"/>
      <c r="CD198" s="494">
        <v>424</v>
      </c>
      <c r="CE198" s="241">
        <f>+C198</f>
        <v>192</v>
      </c>
      <c r="CF198" s="2"/>
      <c r="CG198" s="2">
        <v>490.8</v>
      </c>
      <c r="CH198" s="2"/>
      <c r="CI198" s="84">
        <v>0.03</v>
      </c>
      <c r="CJ198" s="84">
        <v>0.03</v>
      </c>
      <c r="CK198" s="252"/>
      <c r="CL198" s="252"/>
      <c r="CM198" s="252">
        <v>546.33000000000004</v>
      </c>
      <c r="CN198" s="253"/>
      <c r="CP198" s="253">
        <v>0.08</v>
      </c>
      <c r="CV198" s="266">
        <f t="shared" ref="CV198:CV234" si="24">+$CV$3</f>
        <v>181</v>
      </c>
      <c r="CW198" s="267">
        <f t="shared" ref="CW198:CW234" si="25">+$CW$3</f>
        <v>362</v>
      </c>
      <c r="CX198" s="268">
        <f t="shared" ref="CX198:CX234" si="26">+$CX$3</f>
        <v>904.99</v>
      </c>
      <c r="CY198" s="418">
        <v>184</v>
      </c>
      <c r="CZ198" s="252"/>
      <c r="DA198" s="252"/>
      <c r="DB198" s="252"/>
      <c r="DC198" s="252"/>
      <c r="DD198" s="252"/>
      <c r="DE198" s="252"/>
      <c r="DF198" s="252"/>
      <c r="DG198" s="252">
        <f t="shared" si="22"/>
        <v>0</v>
      </c>
      <c r="DH198" s="252"/>
      <c r="DI198" s="252">
        <v>489.06</v>
      </c>
      <c r="DJ198" s="252"/>
      <c r="DL198" s="252"/>
      <c r="DM198" s="252"/>
      <c r="DQ198" s="6">
        <v>7.2499999999999995E-2</v>
      </c>
      <c r="DR198" s="252">
        <v>39.42</v>
      </c>
      <c r="DS198" s="3">
        <v>546.33000000000004</v>
      </c>
      <c r="DU198" s="241">
        <f>+C198</f>
        <v>192</v>
      </c>
      <c r="DV198" s="84"/>
      <c r="DW198" s="252">
        <v>720</v>
      </c>
      <c r="DZ198" s="252">
        <v>405.18</v>
      </c>
      <c r="EA198" s="264">
        <v>3.9399999999999998E-2</v>
      </c>
      <c r="EB198" s="252">
        <v>400</v>
      </c>
      <c r="EC198" s="253">
        <v>0</v>
      </c>
    </row>
    <row r="199" spans="1:133">
      <c r="A199">
        <v>193</v>
      </c>
      <c r="B199" s="259">
        <v>1.2023999999999999</v>
      </c>
      <c r="C199">
        <v>193</v>
      </c>
      <c r="D199" s="168">
        <f t="shared" si="23"/>
        <v>0</v>
      </c>
      <c r="E199" s="246">
        <v>45292</v>
      </c>
      <c r="F199" s="186">
        <v>0</v>
      </c>
      <c r="G199" s="247">
        <v>240356.37090000001</v>
      </c>
      <c r="H199" s="247">
        <v>601.83130000000006</v>
      </c>
      <c r="I199" s="248">
        <v>133.30000000000001</v>
      </c>
      <c r="J199" s="258">
        <f t="shared" ref="J199:J205" si="27">+I199/I198-1</f>
        <v>0</v>
      </c>
      <c r="K199" s="298">
        <v>2.9600000000000001E-2</v>
      </c>
      <c r="L199" s="252">
        <v>300</v>
      </c>
      <c r="M199" s="263"/>
      <c r="N199" s="263"/>
      <c r="O199" s="473">
        <v>328.76</v>
      </c>
      <c r="P199" s="474">
        <v>328.76</v>
      </c>
      <c r="Q199" s="474">
        <v>430.86</v>
      </c>
      <c r="R199" s="475">
        <v>0.09</v>
      </c>
      <c r="S199" s="533">
        <f t="shared" si="20"/>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21"/>
        <v>193</v>
      </c>
      <c r="AS199" s="480">
        <v>257.37</v>
      </c>
      <c r="AT199" s="480">
        <v>191.57</v>
      </c>
      <c r="AU199" s="600">
        <v>0.06</v>
      </c>
      <c r="AV199" s="480"/>
      <c r="AW199" s="480"/>
      <c r="AX199" s="480"/>
      <c r="AY199" s="480">
        <v>303.18</v>
      </c>
      <c r="AZ199" s="499" t="s">
        <v>5323</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5340</v>
      </c>
      <c r="BQ199" s="510">
        <v>933</v>
      </c>
      <c r="BR199" s="510"/>
      <c r="BS199" s="511">
        <v>0.22</v>
      </c>
      <c r="BT199" s="252"/>
      <c r="BU199" s="252"/>
      <c r="BV199" s="524">
        <f>+C199</f>
        <v>193</v>
      </c>
      <c r="BW199" s="489">
        <v>158.63</v>
      </c>
      <c r="BX199" s="304">
        <v>4.4999999999999998E-2</v>
      </c>
      <c r="BY199" s="254">
        <v>405.18</v>
      </c>
      <c r="BZ199" s="304">
        <v>3.9399999999999998E-2</v>
      </c>
      <c r="CA199" s="494">
        <v>19.170000000000002</v>
      </c>
      <c r="CB199" s="497">
        <v>0.3</v>
      </c>
      <c r="CC199" s="497"/>
      <c r="CD199" s="494">
        <v>424</v>
      </c>
      <c r="CE199" s="241">
        <f>+C199</f>
        <v>193</v>
      </c>
      <c r="CF199" s="2">
        <v>546.33000000000004</v>
      </c>
      <c r="CG199" s="2">
        <v>490.8</v>
      </c>
      <c r="CH199" s="2"/>
      <c r="CI199" s="84">
        <v>0.06</v>
      </c>
      <c r="CJ199" s="84">
        <v>0.06</v>
      </c>
      <c r="CK199" s="252"/>
      <c r="CL199" s="252"/>
      <c r="CM199" s="252">
        <v>546.33000000000004</v>
      </c>
      <c r="CN199" s="253"/>
      <c r="CP199" s="5">
        <v>0.08</v>
      </c>
      <c r="CV199" s="266">
        <f t="shared" si="24"/>
        <v>181</v>
      </c>
      <c r="CW199" s="267">
        <f t="shared" si="25"/>
        <v>362</v>
      </c>
      <c r="CX199" s="268">
        <f t="shared" si="26"/>
        <v>904.99</v>
      </c>
      <c r="CY199" s="418">
        <v>184</v>
      </c>
      <c r="CZ199" s="252"/>
      <c r="DA199" s="252"/>
      <c r="DB199" s="252"/>
      <c r="DC199" s="252"/>
      <c r="DD199" s="252"/>
      <c r="DE199" s="252"/>
      <c r="DF199" s="252"/>
      <c r="DG199" s="252">
        <f t="shared" si="22"/>
        <v>0</v>
      </c>
      <c r="DH199" s="252"/>
      <c r="DI199" s="252">
        <v>489.06</v>
      </c>
      <c r="DJ199" s="252"/>
      <c r="DL199" s="252"/>
      <c r="DM199" s="252"/>
      <c r="DQ199" s="6">
        <v>7.2499999999999995E-2</v>
      </c>
      <c r="DR199" s="252">
        <v>39.42</v>
      </c>
      <c r="DS199" s="3">
        <v>546.33000000000004</v>
      </c>
      <c r="DU199" s="241">
        <f>+C199</f>
        <v>193</v>
      </c>
      <c r="DV199" s="84"/>
      <c r="DW199" s="252">
        <v>720</v>
      </c>
      <c r="DZ199" s="252">
        <v>405.18</v>
      </c>
      <c r="EA199" s="264">
        <v>3.9399999999999998E-2</v>
      </c>
      <c r="EB199" s="252">
        <v>400</v>
      </c>
      <c r="EC199" s="253">
        <v>0</v>
      </c>
    </row>
    <row r="200" spans="1:133">
      <c r="A200">
        <v>194</v>
      </c>
      <c r="B200" s="259">
        <v>2.2023999999999999</v>
      </c>
      <c r="C200">
        <v>194</v>
      </c>
      <c r="D200" s="168">
        <f t="shared" si="23"/>
        <v>3.8095241518725231E-3</v>
      </c>
      <c r="E200" s="246">
        <v>45323</v>
      </c>
      <c r="F200" s="186">
        <v>0.38</v>
      </c>
      <c r="G200" s="247">
        <v>241272.01430000001</v>
      </c>
      <c r="H200" s="247">
        <v>604.12400000000002</v>
      </c>
      <c r="I200" s="248">
        <v>133.80000000000001</v>
      </c>
      <c r="J200" s="258">
        <f t="shared" si="27"/>
        <v>3.7509377344335793E-3</v>
      </c>
      <c r="K200" s="298"/>
      <c r="L200" s="252">
        <v>300</v>
      </c>
      <c r="M200" s="263"/>
      <c r="N200" s="263"/>
      <c r="O200" s="473">
        <v>328.76</v>
      </c>
      <c r="P200" s="474">
        <v>328.76</v>
      </c>
      <c r="Q200" s="474">
        <v>430.86</v>
      </c>
      <c r="R200" s="475">
        <v>0.09</v>
      </c>
      <c r="S200" s="533">
        <f t="shared" ref="S200:S234" si="28">+C200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29">+C200</f>
        <v>194</v>
      </c>
      <c r="AS200" s="480">
        <v>257.37</v>
      </c>
      <c r="AT200" s="480">
        <v>191.57</v>
      </c>
      <c r="AU200" s="600">
        <v>0.06</v>
      </c>
      <c r="AV200" s="480"/>
      <c r="AW200" s="480"/>
      <c r="AX200" s="480"/>
      <c r="AY200" s="480">
        <v>303.18</v>
      </c>
      <c r="AZ200" s="499" t="s">
        <v>5323</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5340</v>
      </c>
      <c r="BQ200" s="510">
        <v>933</v>
      </c>
      <c r="BR200" s="510"/>
      <c r="BS200" s="511">
        <v>0.22</v>
      </c>
      <c r="BT200" s="252"/>
      <c r="BU200" s="252"/>
      <c r="BV200" s="524">
        <f>+C200</f>
        <v>194</v>
      </c>
      <c r="BW200" s="489">
        <v>158.63</v>
      </c>
      <c r="BX200" s="304">
        <v>4.4999999999999998E-2</v>
      </c>
      <c r="BY200" s="254">
        <v>405.18</v>
      </c>
      <c r="BZ200" s="304">
        <v>3.9399999999999998E-2</v>
      </c>
      <c r="CA200" s="494">
        <v>19.170000000000002</v>
      </c>
      <c r="CB200" s="497">
        <v>0.3</v>
      </c>
      <c r="CC200" s="497"/>
      <c r="CD200" s="494">
        <v>424</v>
      </c>
      <c r="CE200" s="241">
        <f>+C200</f>
        <v>194</v>
      </c>
      <c r="CF200" s="2">
        <v>546.33000000000004</v>
      </c>
      <c r="CG200" s="2">
        <v>490.8</v>
      </c>
      <c r="CH200" s="2"/>
      <c r="CI200" s="84">
        <v>0.06</v>
      </c>
      <c r="CJ200" s="84">
        <v>0.06</v>
      </c>
      <c r="CK200" s="252"/>
      <c r="CL200" s="252"/>
      <c r="CM200" s="252">
        <v>546.33000000000004</v>
      </c>
      <c r="CN200" s="253"/>
      <c r="CP200" s="253">
        <v>0.08</v>
      </c>
      <c r="CV200" s="266">
        <f t="shared" si="24"/>
        <v>181</v>
      </c>
      <c r="CW200" s="267">
        <f t="shared" si="25"/>
        <v>362</v>
      </c>
      <c r="CX200" s="268">
        <f t="shared" si="26"/>
        <v>904.99</v>
      </c>
      <c r="CY200" s="418">
        <v>184</v>
      </c>
      <c r="CZ200" s="252"/>
      <c r="DA200" s="252"/>
      <c r="DB200" s="252"/>
      <c r="DC200" s="252"/>
      <c r="DD200" s="252"/>
      <c r="DE200" s="252"/>
      <c r="DF200" s="252"/>
      <c r="DG200" s="252">
        <f t="shared" ref="DG200:DG234" si="30">+DG199</f>
        <v>0</v>
      </c>
      <c r="DH200" s="252"/>
      <c r="DI200" s="252">
        <v>489.06</v>
      </c>
      <c r="DJ200" s="252"/>
      <c r="DL200" s="252"/>
      <c r="DM200" s="252"/>
      <c r="DQ200" s="6">
        <v>7.2499999999999995E-2</v>
      </c>
      <c r="DR200" s="252">
        <v>39.42</v>
      </c>
      <c r="DS200" s="3">
        <v>546.33000000000004</v>
      </c>
      <c r="DU200" s="241">
        <f>+C200</f>
        <v>194</v>
      </c>
      <c r="DV200" s="84"/>
      <c r="DW200" s="252">
        <v>720</v>
      </c>
      <c r="DZ200" s="252">
        <v>405.18</v>
      </c>
      <c r="EA200" s="264">
        <v>3.9399999999999998E-2</v>
      </c>
      <c r="EB200" s="252">
        <v>400</v>
      </c>
      <c r="EC200" s="253">
        <v>0</v>
      </c>
    </row>
    <row r="201" spans="1:133">
      <c r="A201">
        <v>195</v>
      </c>
      <c r="B201" s="259">
        <v>3.2023999999999999</v>
      </c>
      <c r="C201">
        <v>195</v>
      </c>
      <c r="D201" s="168">
        <f t="shared" si="23"/>
        <v>5.692599301186263E-3</v>
      </c>
      <c r="E201" s="246">
        <v>45352</v>
      </c>
      <c r="F201" s="186">
        <v>0.56000000000000005</v>
      </c>
      <c r="G201" s="247">
        <v>242645.4792</v>
      </c>
      <c r="H201" s="247">
        <v>607.56299999999999</v>
      </c>
      <c r="I201" s="248">
        <v>134.6</v>
      </c>
      <c r="J201" s="258">
        <f t="shared" si="27"/>
        <v>5.9790732436471039E-3</v>
      </c>
      <c r="K201" s="298"/>
      <c r="L201" s="252">
        <v>300</v>
      </c>
      <c r="M201" s="263"/>
      <c r="N201" s="263"/>
      <c r="O201" s="473">
        <v>328.76</v>
      </c>
      <c r="P201" s="474">
        <v>328.76</v>
      </c>
      <c r="Q201" s="474">
        <v>430.86</v>
      </c>
      <c r="R201" s="475">
        <v>0.09</v>
      </c>
      <c r="S201" s="533">
        <f t="shared" si="28"/>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29"/>
        <v>195</v>
      </c>
      <c r="AS201" s="480">
        <v>257.37</v>
      </c>
      <c r="AT201" s="480">
        <v>191.57</v>
      </c>
      <c r="AU201" s="600">
        <v>0.06</v>
      </c>
      <c r="AV201" s="480"/>
      <c r="AW201" s="480"/>
      <c r="AX201" s="480"/>
      <c r="AY201" s="480">
        <v>303.18</v>
      </c>
      <c r="AZ201" s="499" t="s">
        <v>5323</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5340</v>
      </c>
      <c r="BQ201" s="510">
        <v>933</v>
      </c>
      <c r="BR201" s="510"/>
      <c r="BS201" s="511">
        <v>0.22</v>
      </c>
      <c r="BT201" s="252"/>
      <c r="BU201" s="252"/>
      <c r="BV201" s="524">
        <f>+C201</f>
        <v>195</v>
      </c>
      <c r="BW201" s="489">
        <v>158.63</v>
      </c>
      <c r="BX201" s="304">
        <v>4.4999999999999998E-2</v>
      </c>
      <c r="BY201" s="254">
        <v>405.18</v>
      </c>
      <c r="BZ201" s="304">
        <v>3.9399999999999998E-2</v>
      </c>
      <c r="CA201" s="494">
        <v>19.170000000000002</v>
      </c>
      <c r="CB201" s="497">
        <v>0.3</v>
      </c>
      <c r="CC201" s="497"/>
      <c r="CD201" s="494">
        <v>424</v>
      </c>
      <c r="CE201" s="241">
        <f>+C201</f>
        <v>195</v>
      </c>
      <c r="CF201" s="2">
        <v>546.33000000000004</v>
      </c>
      <c r="CG201" s="2">
        <v>490.8</v>
      </c>
      <c r="CH201" s="2"/>
      <c r="CI201" s="84">
        <v>0.06</v>
      </c>
      <c r="CJ201" s="84">
        <v>0.06</v>
      </c>
      <c r="CK201" s="252"/>
      <c r="CL201" s="252"/>
      <c r="CM201" s="252">
        <v>546.33000000000004</v>
      </c>
      <c r="CN201" s="253"/>
      <c r="CP201" s="5">
        <v>0.08</v>
      </c>
      <c r="CV201" s="266">
        <f t="shared" si="24"/>
        <v>181</v>
      </c>
      <c r="CW201" s="267">
        <f t="shared" si="25"/>
        <v>362</v>
      </c>
      <c r="CX201" s="268">
        <f t="shared" si="26"/>
        <v>904.99</v>
      </c>
      <c r="CY201" s="418">
        <v>184</v>
      </c>
      <c r="CZ201" s="252"/>
      <c r="DA201" s="252"/>
      <c r="DB201" s="252"/>
      <c r="DC201" s="252"/>
      <c r="DD201" s="252"/>
      <c r="DE201" s="252"/>
      <c r="DF201" s="252"/>
      <c r="DG201" s="252">
        <f t="shared" si="30"/>
        <v>0</v>
      </c>
      <c r="DH201" s="252"/>
      <c r="DI201" s="252">
        <v>489.06</v>
      </c>
      <c r="DJ201" s="252"/>
      <c r="DL201" s="252"/>
      <c r="DM201" s="252"/>
      <c r="DQ201" s="6">
        <v>7.2499999999999995E-2</v>
      </c>
      <c r="DR201" s="252">
        <v>39.42</v>
      </c>
      <c r="DS201" s="3">
        <v>546.33000000000004</v>
      </c>
      <c r="DU201" s="241">
        <f>+C201</f>
        <v>195</v>
      </c>
      <c r="DV201" s="84"/>
      <c r="DW201" s="252">
        <v>720</v>
      </c>
      <c r="DZ201" s="252">
        <v>405.18</v>
      </c>
      <c r="EA201" s="264">
        <v>3.9399999999999998E-2</v>
      </c>
      <c r="EB201" s="252">
        <v>400</v>
      </c>
      <c r="EC201" s="253">
        <v>0</v>
      </c>
    </row>
    <row r="202" spans="1:133">
      <c r="A202">
        <v>196</v>
      </c>
      <c r="B202" s="259">
        <v>4.2023999999999999</v>
      </c>
      <c r="C202">
        <v>196</v>
      </c>
      <c r="D202" s="168">
        <f t="shared" si="23"/>
        <v>8.4905661823679868E-3</v>
      </c>
      <c r="E202" s="246">
        <v>45383</v>
      </c>
      <c r="F202" s="186">
        <v>0.84</v>
      </c>
      <c r="G202" s="247">
        <v>244705.67670000001</v>
      </c>
      <c r="H202" s="247">
        <v>612.72159999999997</v>
      </c>
      <c r="I202" s="248">
        <v>135.69999999999999</v>
      </c>
      <c r="J202" s="258">
        <f t="shared" si="27"/>
        <v>8.1723625557206248E-3</v>
      </c>
      <c r="K202" s="298"/>
      <c r="L202" s="252">
        <v>300</v>
      </c>
      <c r="M202" s="263"/>
      <c r="N202" s="263"/>
      <c r="O202" s="473">
        <v>328.76</v>
      </c>
      <c r="P202" s="474">
        <v>328.76</v>
      </c>
      <c r="Q202" s="474">
        <v>430.86</v>
      </c>
      <c r="R202" s="475">
        <v>0.09</v>
      </c>
      <c r="S202" s="533">
        <f t="shared" si="28"/>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29"/>
        <v>196</v>
      </c>
      <c r="AS202" s="480">
        <v>257.37</v>
      </c>
      <c r="AT202" s="480">
        <v>191.57</v>
      </c>
      <c r="AU202" s="600">
        <v>0.06</v>
      </c>
      <c r="AV202" s="480"/>
      <c r="AW202" s="480"/>
      <c r="AX202" s="480"/>
      <c r="AY202" s="480">
        <v>303.18</v>
      </c>
      <c r="AZ202" s="499" t="s">
        <v>5323</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5340</v>
      </c>
      <c r="BQ202" s="510">
        <v>933</v>
      </c>
      <c r="BR202" s="510"/>
      <c r="BS202" s="511">
        <v>0.22</v>
      </c>
      <c r="BT202" s="252"/>
      <c r="BU202" s="252"/>
      <c r="BV202" s="524">
        <f>+C202</f>
        <v>196</v>
      </c>
      <c r="BW202" s="489">
        <v>158.63</v>
      </c>
      <c r="BX202" s="304">
        <v>4.4999999999999998E-2</v>
      </c>
      <c r="BY202" s="254">
        <v>405.18</v>
      </c>
      <c r="BZ202" s="304">
        <v>3.9399999999999998E-2</v>
      </c>
      <c r="CA202" s="494">
        <v>19.170000000000002</v>
      </c>
      <c r="CB202" s="497">
        <v>0.3</v>
      </c>
      <c r="CC202" s="497"/>
      <c r="CD202" s="494">
        <v>424</v>
      </c>
      <c r="CE202" s="241">
        <f>+C202</f>
        <v>196</v>
      </c>
      <c r="CF202" s="2">
        <v>546.33000000000004</v>
      </c>
      <c r="CG202" s="2">
        <v>490.8</v>
      </c>
      <c r="CH202" s="2"/>
      <c r="CI202" s="84">
        <v>0.06</v>
      </c>
      <c r="CJ202" s="84">
        <v>0.06</v>
      </c>
      <c r="CK202" s="252"/>
      <c r="CL202" s="252"/>
      <c r="CM202" s="252">
        <v>546.33000000000004</v>
      </c>
      <c r="CN202" s="253"/>
      <c r="CP202" s="253">
        <v>0.08</v>
      </c>
      <c r="CV202" s="266">
        <f t="shared" si="24"/>
        <v>181</v>
      </c>
      <c r="CW202" s="267">
        <f t="shared" si="25"/>
        <v>362</v>
      </c>
      <c r="CX202" s="268">
        <f t="shared" si="26"/>
        <v>904.99</v>
      </c>
      <c r="CY202" s="418">
        <v>184</v>
      </c>
      <c r="CZ202" s="252"/>
      <c r="DA202" s="252"/>
      <c r="DB202" s="252"/>
      <c r="DC202" s="252"/>
      <c r="DD202" s="252"/>
      <c r="DE202" s="252"/>
      <c r="DF202" s="252"/>
      <c r="DG202" s="252">
        <f t="shared" si="30"/>
        <v>0</v>
      </c>
      <c r="DH202" s="252"/>
      <c r="DI202" s="252">
        <v>489.06</v>
      </c>
      <c r="DJ202" s="252"/>
      <c r="DL202" s="252"/>
      <c r="DM202" s="252"/>
      <c r="DQ202" s="6">
        <v>7.2499999999999995E-2</v>
      </c>
      <c r="DR202" s="252">
        <v>39.42</v>
      </c>
      <c r="DS202" s="3">
        <v>546.33000000000004</v>
      </c>
      <c r="DU202" s="241">
        <f>+C202</f>
        <v>196</v>
      </c>
      <c r="DV202" s="84"/>
      <c r="DW202" s="252">
        <v>720</v>
      </c>
      <c r="DZ202" s="252">
        <v>405.18</v>
      </c>
      <c r="EA202" s="264">
        <v>3.9399999999999998E-2</v>
      </c>
      <c r="EB202" s="252">
        <v>400</v>
      </c>
      <c r="EC202" s="253">
        <v>0</v>
      </c>
    </row>
    <row r="203" spans="1:133">
      <c r="A203">
        <v>197</v>
      </c>
      <c r="B203" s="259">
        <v>5.2023999999999999</v>
      </c>
      <c r="C203">
        <v>197</v>
      </c>
      <c r="D203" s="168">
        <f t="shared" si="23"/>
        <v>1.870907557903756E-3</v>
      </c>
      <c r="E203" s="246">
        <v>45413</v>
      </c>
      <c r="F203" s="186">
        <v>0.18</v>
      </c>
      <c r="G203" s="247">
        <v>245163.49840000001</v>
      </c>
      <c r="H203" s="247">
        <v>613.86789999999996</v>
      </c>
      <c r="I203" s="248">
        <v>136</v>
      </c>
      <c r="J203" s="258">
        <f t="shared" si="27"/>
        <v>2.2107590272661959E-3</v>
      </c>
      <c r="K203" s="298"/>
      <c r="L203" s="252">
        <v>300</v>
      </c>
      <c r="M203" s="263"/>
      <c r="N203" s="263"/>
      <c r="O203" s="473">
        <v>328.76</v>
      </c>
      <c r="P203" s="474">
        <v>328.76</v>
      </c>
      <c r="Q203" s="474">
        <v>430.86</v>
      </c>
      <c r="R203" s="475">
        <v>0.09</v>
      </c>
      <c r="S203" s="533">
        <f t="shared" si="28"/>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29"/>
        <v>197</v>
      </c>
      <c r="AS203" s="480">
        <v>257.37</v>
      </c>
      <c r="AT203" s="480">
        <v>191.57</v>
      </c>
      <c r="AU203" s="600">
        <v>0.06</v>
      </c>
      <c r="AV203" s="480"/>
      <c r="AW203" s="480"/>
      <c r="AX203" s="480"/>
      <c r="AY203" s="480">
        <v>303.18</v>
      </c>
      <c r="AZ203" s="499" t="s">
        <v>5323</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5340</v>
      </c>
      <c r="BQ203" s="510">
        <v>933</v>
      </c>
      <c r="BR203" s="510"/>
      <c r="BS203" s="511">
        <v>0.22</v>
      </c>
      <c r="BT203" s="252"/>
      <c r="BU203" s="252"/>
      <c r="BV203" s="524">
        <f>+C203</f>
        <v>197</v>
      </c>
      <c r="BW203" s="489">
        <v>158.63</v>
      </c>
      <c r="BX203" s="304">
        <v>4.4999999999999998E-2</v>
      </c>
      <c r="BY203" s="254">
        <v>405.18</v>
      </c>
      <c r="BZ203" s="304">
        <v>3.9399999999999998E-2</v>
      </c>
      <c r="CA203" s="494">
        <v>19.170000000000002</v>
      </c>
      <c r="CB203" s="497">
        <v>0.3</v>
      </c>
      <c r="CC203" s="497"/>
      <c r="CD203" s="494">
        <v>424</v>
      </c>
      <c r="CE203" s="241">
        <f>+C203</f>
        <v>197</v>
      </c>
      <c r="CF203" s="2">
        <v>546.33000000000004</v>
      </c>
      <c r="CG203" s="2">
        <v>490.8</v>
      </c>
      <c r="CH203" s="2"/>
      <c r="CI203" s="84">
        <v>0.06</v>
      </c>
      <c r="CJ203" s="84">
        <v>0.06</v>
      </c>
      <c r="CK203" s="252"/>
      <c r="CL203" s="252"/>
      <c r="CM203" s="252">
        <v>546.33000000000004</v>
      </c>
      <c r="CN203" s="253"/>
      <c r="CP203" s="5">
        <v>0.08</v>
      </c>
      <c r="CV203" s="266">
        <f t="shared" si="24"/>
        <v>181</v>
      </c>
      <c r="CW203" s="267">
        <f t="shared" si="25"/>
        <v>362</v>
      </c>
      <c r="CX203" s="268">
        <f t="shared" si="26"/>
        <v>904.99</v>
      </c>
      <c r="CY203" s="418">
        <v>184</v>
      </c>
      <c r="CZ203" s="252"/>
      <c r="DA203" s="252"/>
      <c r="DB203" s="252"/>
      <c r="DC203" s="252"/>
      <c r="DD203" s="252"/>
      <c r="DE203" s="252"/>
      <c r="DF203" s="252"/>
      <c r="DG203" s="252">
        <f t="shared" si="30"/>
        <v>0</v>
      </c>
      <c r="DH203" s="252"/>
      <c r="DI203" s="252">
        <v>489.06</v>
      </c>
      <c r="DJ203" s="252"/>
      <c r="DL203" s="252"/>
      <c r="DM203" s="252"/>
      <c r="DQ203" s="6">
        <v>7.2499999999999995E-2</v>
      </c>
      <c r="DR203" s="252">
        <v>39.42</v>
      </c>
      <c r="DS203" s="3">
        <v>546.33000000000004</v>
      </c>
      <c r="DU203" s="241">
        <f>+C203</f>
        <v>197</v>
      </c>
      <c r="DV203" s="84"/>
      <c r="DW203" s="252">
        <v>720</v>
      </c>
      <c r="DZ203" s="252">
        <v>405.18</v>
      </c>
      <c r="EA203" s="264">
        <v>3.9399999999999998E-2</v>
      </c>
      <c r="EB203" s="252">
        <v>400</v>
      </c>
      <c r="EC203" s="253">
        <v>0</v>
      </c>
    </row>
    <row r="204" spans="1:133">
      <c r="A204">
        <v>198</v>
      </c>
      <c r="B204" s="259">
        <v>6.2023999999999999</v>
      </c>
      <c r="C204">
        <v>198</v>
      </c>
      <c r="D204" s="168">
        <f t="shared" si="23"/>
        <v>9.3370669571091192E-4</v>
      </c>
      <c r="E204" s="246">
        <v>45444</v>
      </c>
      <c r="F204" s="186">
        <v>0.09</v>
      </c>
      <c r="G204" s="247">
        <v>245392.40919999999</v>
      </c>
      <c r="H204" s="247">
        <v>614.44110000000001</v>
      </c>
      <c r="I204" s="248">
        <v>136.1</v>
      </c>
      <c r="J204" s="258">
        <f t="shared" si="27"/>
        <v>7.3529411764705621E-4</v>
      </c>
      <c r="K204" s="298"/>
      <c r="L204" s="252">
        <v>300</v>
      </c>
      <c r="M204" s="263"/>
      <c r="N204" s="263"/>
      <c r="O204" s="473">
        <v>328.76</v>
      </c>
      <c r="P204" s="474">
        <v>328.76</v>
      </c>
      <c r="Q204" s="474">
        <v>430.86</v>
      </c>
      <c r="R204" s="475">
        <v>0.09</v>
      </c>
      <c r="S204" s="533">
        <f t="shared" si="28"/>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29"/>
        <v>198</v>
      </c>
      <c r="AS204" s="480">
        <v>257.37</v>
      </c>
      <c r="AT204" s="480">
        <v>191.57</v>
      </c>
      <c r="AU204" s="600">
        <v>0.06</v>
      </c>
      <c r="AV204" s="480"/>
      <c r="AW204" s="480"/>
      <c r="AX204" s="480"/>
      <c r="AY204" s="480">
        <v>303.18</v>
      </c>
      <c r="AZ204" s="499" t="s">
        <v>5323</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5340</v>
      </c>
      <c r="BQ204" s="510">
        <v>933</v>
      </c>
      <c r="BR204" s="510"/>
      <c r="BS204" s="511">
        <v>0.22</v>
      </c>
      <c r="BT204" s="252"/>
      <c r="BU204" s="252"/>
      <c r="BV204" s="524">
        <f>+C204</f>
        <v>198</v>
      </c>
      <c r="BW204" s="489">
        <v>158.63</v>
      </c>
      <c r="BX204" s="304">
        <v>4.4999999999999998E-2</v>
      </c>
      <c r="BY204" s="254">
        <v>405.18</v>
      </c>
      <c r="BZ204" s="304">
        <v>3.9399999999999998E-2</v>
      </c>
      <c r="CA204" s="494">
        <v>19.170000000000002</v>
      </c>
      <c r="CB204" s="497">
        <v>0.3</v>
      </c>
      <c r="CC204" s="497"/>
      <c r="CD204" s="494">
        <v>424</v>
      </c>
      <c r="CE204" s="241">
        <f>+C204</f>
        <v>198</v>
      </c>
      <c r="CF204" s="2">
        <v>546.33000000000004</v>
      </c>
      <c r="CG204" s="2">
        <v>490.8</v>
      </c>
      <c r="CH204" s="2"/>
      <c r="CI204" s="84">
        <v>0.06</v>
      </c>
      <c r="CJ204" s="84">
        <v>0.06</v>
      </c>
      <c r="CK204" s="252"/>
      <c r="CL204" s="252"/>
      <c r="CM204" s="252">
        <v>546.33000000000004</v>
      </c>
      <c r="CN204" s="253"/>
      <c r="CP204" s="253">
        <v>0.08</v>
      </c>
      <c r="CV204" s="266">
        <f t="shared" si="24"/>
        <v>181</v>
      </c>
      <c r="CW204" s="267">
        <f t="shared" si="25"/>
        <v>362</v>
      </c>
      <c r="CX204" s="268">
        <f t="shared" si="26"/>
        <v>904.99</v>
      </c>
      <c r="CY204" s="418">
        <v>184</v>
      </c>
      <c r="CZ204" s="252"/>
      <c r="DA204" s="252"/>
      <c r="DB204" s="252"/>
      <c r="DC204" s="252"/>
      <c r="DD204" s="252"/>
      <c r="DE204" s="252"/>
      <c r="DF204" s="252"/>
      <c r="DG204" s="252">
        <f t="shared" si="30"/>
        <v>0</v>
      </c>
      <c r="DH204" s="252"/>
      <c r="DI204" s="252">
        <v>489.06</v>
      </c>
      <c r="DJ204" s="252"/>
      <c r="DL204" s="252"/>
      <c r="DM204" s="252"/>
      <c r="DQ204" s="6">
        <v>7.2499999999999995E-2</v>
      </c>
      <c r="DR204" s="252">
        <v>39.42</v>
      </c>
      <c r="DS204" s="3">
        <v>546.33000000000004</v>
      </c>
      <c r="DU204" s="241">
        <f>+C204</f>
        <v>198</v>
      </c>
      <c r="DV204" s="84"/>
      <c r="DW204" s="252">
        <v>720</v>
      </c>
      <c r="DZ204" s="252">
        <v>405.18</v>
      </c>
      <c r="EA204" s="264">
        <v>3.9399999999999998E-2</v>
      </c>
      <c r="EB204" s="252">
        <v>400</v>
      </c>
      <c r="EC204" s="253">
        <v>0</v>
      </c>
    </row>
    <row r="205" spans="1:133">
      <c r="A205">
        <v>199</v>
      </c>
      <c r="B205" s="259">
        <v>7.2023999999999999</v>
      </c>
      <c r="C205">
        <v>199</v>
      </c>
      <c r="D205" s="168">
        <f t="shared" si="23"/>
        <v>5.5970150196480439E-3</v>
      </c>
      <c r="E205" s="246">
        <v>45474</v>
      </c>
      <c r="F205" s="186">
        <v>0.55000000000000004</v>
      </c>
      <c r="G205" s="247">
        <v>246765.87419999999</v>
      </c>
      <c r="H205" s="247">
        <v>617.88009999999997</v>
      </c>
      <c r="I205" s="248">
        <v>136.9</v>
      </c>
      <c r="J205" s="258">
        <f t="shared" si="27"/>
        <v>5.8780308596619868E-3</v>
      </c>
      <c r="K205" s="298"/>
      <c r="L205" s="252">
        <v>300</v>
      </c>
      <c r="M205" s="263"/>
      <c r="N205" s="263"/>
      <c r="O205" s="473">
        <v>328.76</v>
      </c>
      <c r="P205" s="474">
        <v>328.76</v>
      </c>
      <c r="Q205" s="474">
        <v>430.86</v>
      </c>
      <c r="R205" s="475">
        <v>0.09</v>
      </c>
      <c r="S205" s="533">
        <f t="shared" si="28"/>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29"/>
        <v>199</v>
      </c>
      <c r="AS205" s="480">
        <v>257.37</v>
      </c>
      <c r="AT205" s="480">
        <v>191.57</v>
      </c>
      <c r="AU205" s="600">
        <v>0.06</v>
      </c>
      <c r="AV205" s="480"/>
      <c r="AW205" s="480"/>
      <c r="AX205" s="480"/>
      <c r="AY205" s="480">
        <v>303.18</v>
      </c>
      <c r="AZ205" s="499" t="s">
        <v>5323</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5340</v>
      </c>
      <c r="BQ205" s="510">
        <v>933</v>
      </c>
      <c r="BR205" s="510"/>
      <c r="BS205" s="511">
        <v>0.22</v>
      </c>
      <c r="BT205" s="252"/>
      <c r="BU205" s="252"/>
      <c r="BV205" s="524">
        <f>+C205</f>
        <v>199</v>
      </c>
      <c r="BW205" s="489">
        <v>158.63</v>
      </c>
      <c r="BX205" s="304">
        <v>4.4999999999999998E-2</v>
      </c>
      <c r="BY205" s="254">
        <v>405.18</v>
      </c>
      <c r="BZ205" s="304">
        <v>3.9399999999999998E-2</v>
      </c>
      <c r="CA205" s="494">
        <v>19.170000000000002</v>
      </c>
      <c r="CB205" s="497">
        <v>0.3</v>
      </c>
      <c r="CC205" s="497"/>
      <c r="CD205" s="494">
        <v>424</v>
      </c>
      <c r="CE205" s="241">
        <f>+C205</f>
        <v>199</v>
      </c>
      <c r="CF205" s="2">
        <v>546.33000000000004</v>
      </c>
      <c r="CG205" s="2">
        <v>490.8</v>
      </c>
      <c r="CH205" s="2"/>
      <c r="CI205" s="84">
        <v>0.06</v>
      </c>
      <c r="CJ205" s="84">
        <v>0.06</v>
      </c>
      <c r="CK205" s="252"/>
      <c r="CL205" s="252"/>
      <c r="CM205" s="252">
        <v>546.33000000000004</v>
      </c>
      <c r="CN205" s="253"/>
      <c r="CP205" s="5">
        <v>0.08</v>
      </c>
      <c r="CV205" s="266">
        <f t="shared" si="24"/>
        <v>181</v>
      </c>
      <c r="CW205" s="267">
        <f t="shared" si="25"/>
        <v>362</v>
      </c>
      <c r="CX205" s="268">
        <f t="shared" si="26"/>
        <v>904.99</v>
      </c>
      <c r="CY205" s="418">
        <v>184</v>
      </c>
      <c r="CZ205" s="252"/>
      <c r="DA205" s="252"/>
      <c r="DB205" s="252"/>
      <c r="DC205" s="252"/>
      <c r="DD205" s="252"/>
      <c r="DE205" s="252"/>
      <c r="DF205" s="252"/>
      <c r="DG205" s="252">
        <f t="shared" si="30"/>
        <v>0</v>
      </c>
      <c r="DH205" s="252"/>
      <c r="DI205" s="252">
        <v>489.06</v>
      </c>
      <c r="DJ205" s="252"/>
      <c r="DL205" s="252"/>
      <c r="DM205" s="252"/>
      <c r="DQ205" s="6">
        <v>7.2499999999999995E-2</v>
      </c>
      <c r="DR205" s="252">
        <v>39.42</v>
      </c>
      <c r="DS205" s="3">
        <v>546.33000000000004</v>
      </c>
      <c r="DU205" s="241">
        <f>+C205</f>
        <v>199</v>
      </c>
      <c r="DV205" s="84"/>
      <c r="DW205" s="252">
        <v>720</v>
      </c>
      <c r="DZ205" s="252">
        <v>405.18</v>
      </c>
      <c r="EA205" s="264">
        <v>3.9399999999999998E-2</v>
      </c>
      <c r="EB205" s="252">
        <v>400</v>
      </c>
      <c r="EC205" s="253">
        <v>0</v>
      </c>
    </row>
    <row r="206" spans="1:133">
      <c r="A206">
        <v>200</v>
      </c>
      <c r="B206" s="259">
        <v>8.2024000000000008</v>
      </c>
      <c r="C206">
        <v>200</v>
      </c>
      <c r="D206" s="168">
        <f t="shared" si="23"/>
        <v>9.2764378681662318E-3</v>
      </c>
      <c r="E206" s="246">
        <v>45505</v>
      </c>
      <c r="F206" s="186">
        <v>0.92</v>
      </c>
      <c r="G206" s="247">
        <v>249054.98250000001</v>
      </c>
      <c r="H206" s="247">
        <v>623.61180000000002</v>
      </c>
      <c r="I206" s="248">
        <v>138.1</v>
      </c>
      <c r="J206" s="258">
        <f t="shared" ref="J206:J210" si="31">+I206/I205-1</f>
        <v>8.765522279035709E-3</v>
      </c>
      <c r="K206" s="298"/>
      <c r="L206" s="252">
        <v>300</v>
      </c>
      <c r="M206" s="263"/>
      <c r="N206" s="263"/>
      <c r="O206" s="473">
        <v>328.76</v>
      </c>
      <c r="P206" s="474">
        <v>328.76</v>
      </c>
      <c r="Q206" s="474">
        <v>430.86</v>
      </c>
      <c r="R206" s="475">
        <v>0.09</v>
      </c>
      <c r="S206" s="533">
        <f t="shared" si="28"/>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29"/>
        <v>200</v>
      </c>
      <c r="AS206" s="480">
        <v>257.37</v>
      </c>
      <c r="AT206" s="480">
        <v>191.57</v>
      </c>
      <c r="AU206" s="600">
        <v>0.06</v>
      </c>
      <c r="AV206" s="480"/>
      <c r="AW206" s="480"/>
      <c r="AX206" s="480"/>
      <c r="AY206" s="480">
        <v>303.18</v>
      </c>
      <c r="AZ206" s="499" t="s">
        <v>5323</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5340</v>
      </c>
      <c r="BQ206" s="510">
        <v>933</v>
      </c>
      <c r="BR206" s="510"/>
      <c r="BS206" s="511">
        <v>0.22</v>
      </c>
      <c r="BT206" s="252"/>
      <c r="BU206" s="252"/>
      <c r="BV206" s="524">
        <f>+C206</f>
        <v>200</v>
      </c>
      <c r="BW206" s="489">
        <v>158.63</v>
      </c>
      <c r="BX206" s="304">
        <v>4.4999999999999998E-2</v>
      </c>
      <c r="BY206" s="254">
        <v>405.18</v>
      </c>
      <c r="BZ206" s="304">
        <v>3.9399999999999998E-2</v>
      </c>
      <c r="CA206" s="494">
        <v>19.170000000000002</v>
      </c>
      <c r="CB206" s="497">
        <v>0.3</v>
      </c>
      <c r="CC206" s="497"/>
      <c r="CD206" s="494">
        <v>424</v>
      </c>
      <c r="CE206" s="241">
        <f>+C206</f>
        <v>200</v>
      </c>
      <c r="CF206" s="2">
        <v>546.33000000000004</v>
      </c>
      <c r="CG206" s="2">
        <v>490.8</v>
      </c>
      <c r="CH206" s="2"/>
      <c r="CI206" s="84">
        <v>0.06</v>
      </c>
      <c r="CJ206" s="84">
        <v>0.06</v>
      </c>
      <c r="CK206" s="252"/>
      <c r="CL206" s="252"/>
      <c r="CM206" s="252">
        <v>546.33000000000004</v>
      </c>
      <c r="CN206" s="253"/>
      <c r="CP206" s="253">
        <v>0.08</v>
      </c>
      <c r="CV206" s="266">
        <f t="shared" si="24"/>
        <v>181</v>
      </c>
      <c r="CW206" s="267">
        <f t="shared" si="25"/>
        <v>362</v>
      </c>
      <c r="CX206" s="268">
        <f t="shared" si="26"/>
        <v>904.99</v>
      </c>
      <c r="CY206" s="418">
        <v>184</v>
      </c>
      <c r="CZ206" s="252"/>
      <c r="DA206" s="252"/>
      <c r="DB206" s="252"/>
      <c r="DC206" s="252"/>
      <c r="DD206" s="252"/>
      <c r="DE206" s="252"/>
      <c r="DF206" s="252"/>
      <c r="DG206" s="252">
        <f t="shared" si="30"/>
        <v>0</v>
      </c>
      <c r="DH206" s="252"/>
      <c r="DI206" s="252">
        <v>489.06</v>
      </c>
      <c r="DJ206" s="252"/>
      <c r="DL206" s="252"/>
      <c r="DM206" s="252"/>
      <c r="DQ206" s="6">
        <v>7.2499999999999995E-2</v>
      </c>
      <c r="DR206" s="252">
        <v>39.42</v>
      </c>
      <c r="DS206" s="3">
        <v>546.33000000000004</v>
      </c>
      <c r="DU206" s="241">
        <f>+C206</f>
        <v>200</v>
      </c>
      <c r="DV206" s="84"/>
      <c r="DW206" s="252">
        <v>720</v>
      </c>
      <c r="DZ206" s="252">
        <v>405.18</v>
      </c>
      <c r="EA206" s="264">
        <v>3.9399999999999998E-2</v>
      </c>
      <c r="EB206" s="252">
        <v>400</v>
      </c>
      <c r="EC206" s="253">
        <v>0</v>
      </c>
    </row>
    <row r="207" spans="1:133">
      <c r="A207">
        <v>201</v>
      </c>
      <c r="B207" s="259">
        <v>9.2024000000000008</v>
      </c>
      <c r="C207">
        <v>201</v>
      </c>
      <c r="D207" s="168">
        <f t="shared" si="23"/>
        <v>-1.8382354587104244E-3</v>
      </c>
      <c r="E207" s="246">
        <v>45536</v>
      </c>
      <c r="F207" s="186">
        <v>-0.19</v>
      </c>
      <c r="G207" s="247">
        <v>248597.16080000001</v>
      </c>
      <c r="H207" s="247">
        <v>622.46550000000002</v>
      </c>
      <c r="I207" s="248">
        <v>137.9</v>
      </c>
      <c r="J207" s="258">
        <f t="shared" si="31"/>
        <v>-1.4482259232438954E-3</v>
      </c>
      <c r="K207" s="298"/>
      <c r="L207" s="252">
        <v>300</v>
      </c>
      <c r="M207" s="263"/>
      <c r="N207" s="263"/>
      <c r="O207" s="473">
        <v>328.76</v>
      </c>
      <c r="P207" s="474">
        <v>328.76</v>
      </c>
      <c r="Q207" s="474">
        <v>430.86</v>
      </c>
      <c r="R207" s="475">
        <v>0.09</v>
      </c>
      <c r="S207" s="533">
        <f t="shared" si="28"/>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29"/>
        <v>201</v>
      </c>
      <c r="AS207" s="480">
        <v>257.37</v>
      </c>
      <c r="AT207" s="480">
        <v>191.57</v>
      </c>
      <c r="AU207" s="600">
        <v>0.06</v>
      </c>
      <c r="AV207" s="480"/>
      <c r="AW207" s="480"/>
      <c r="AX207" s="480"/>
      <c r="AY207" s="480">
        <v>303.18</v>
      </c>
      <c r="AZ207" s="499" t="s">
        <v>5323</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5340</v>
      </c>
      <c r="BQ207" s="510">
        <v>933</v>
      </c>
      <c r="BR207" s="510"/>
      <c r="BS207" s="511">
        <v>0.22</v>
      </c>
      <c r="BT207" s="252"/>
      <c r="BU207" s="252"/>
      <c r="BV207" s="524">
        <f>+C207</f>
        <v>201</v>
      </c>
      <c r="BW207" s="489">
        <v>158.63</v>
      </c>
      <c r="BX207" s="304">
        <v>4.4999999999999998E-2</v>
      </c>
      <c r="BY207" s="254">
        <v>405.18</v>
      </c>
      <c r="BZ207" s="304">
        <v>3.9399999999999998E-2</v>
      </c>
      <c r="CA207" s="494">
        <v>19.170000000000002</v>
      </c>
      <c r="CB207" s="497">
        <v>0.3</v>
      </c>
      <c r="CC207" s="497"/>
      <c r="CD207" s="494">
        <v>424</v>
      </c>
      <c r="CE207" s="241">
        <f>+C207</f>
        <v>201</v>
      </c>
      <c r="CF207" s="2">
        <v>546.33000000000004</v>
      </c>
      <c r="CG207" s="2">
        <v>490.8</v>
      </c>
      <c r="CH207" s="2"/>
      <c r="CI207" s="84">
        <v>0.06</v>
      </c>
      <c r="CJ207" s="84">
        <v>0.06</v>
      </c>
      <c r="CK207" s="252"/>
      <c r="CL207" s="252"/>
      <c r="CM207" s="252">
        <v>546.33000000000004</v>
      </c>
      <c r="CN207" s="253"/>
      <c r="CP207" s="5">
        <v>0.08</v>
      </c>
      <c r="CV207" s="266">
        <f t="shared" si="24"/>
        <v>181</v>
      </c>
      <c r="CW207" s="267">
        <f t="shared" si="25"/>
        <v>362</v>
      </c>
      <c r="CX207" s="268">
        <f t="shared" si="26"/>
        <v>904.99</v>
      </c>
      <c r="CY207" s="418">
        <v>184</v>
      </c>
      <c r="CZ207" s="252"/>
      <c r="DA207" s="252"/>
      <c r="DB207" s="252"/>
      <c r="DC207" s="252"/>
      <c r="DD207" s="252"/>
      <c r="DE207" s="252"/>
      <c r="DF207" s="252"/>
      <c r="DG207" s="252">
        <f t="shared" si="30"/>
        <v>0</v>
      </c>
      <c r="DH207" s="252"/>
      <c r="DI207" s="252">
        <v>489.06</v>
      </c>
      <c r="DJ207" s="252"/>
      <c r="DL207" s="252"/>
      <c r="DM207" s="252"/>
      <c r="DQ207" s="6">
        <v>7.2499999999999995E-2</v>
      </c>
      <c r="DR207" s="252">
        <v>39.42</v>
      </c>
      <c r="DS207" s="3">
        <v>546.33000000000004</v>
      </c>
      <c r="DU207" s="241">
        <f>+C207</f>
        <v>201</v>
      </c>
      <c r="DV207" s="84"/>
      <c r="DW207" s="252">
        <v>720</v>
      </c>
      <c r="DZ207" s="252">
        <v>405.18</v>
      </c>
      <c r="EA207" s="264">
        <v>3.9399999999999998E-2</v>
      </c>
      <c r="EB207" s="252">
        <v>400</v>
      </c>
      <c r="EC207" s="253">
        <v>0</v>
      </c>
    </row>
    <row r="208" spans="1:133">
      <c r="A208">
        <v>202</v>
      </c>
      <c r="B208" s="259">
        <v>10.202400000000001</v>
      </c>
      <c r="C208">
        <v>202</v>
      </c>
      <c r="D208" s="168">
        <f t="shared" si="23"/>
        <v>4.6040513749905365E-3</v>
      </c>
      <c r="E208" s="246">
        <v>45566</v>
      </c>
      <c r="F208" s="186">
        <v>0.46</v>
      </c>
      <c r="G208" s="247">
        <v>249741.71489999999</v>
      </c>
      <c r="H208" s="247">
        <v>625.33140000000003</v>
      </c>
      <c r="I208" s="248">
        <v>138.5</v>
      </c>
      <c r="J208" s="258">
        <f t="shared" si="31"/>
        <v>4.35097897026826E-3</v>
      </c>
      <c r="K208" s="298"/>
      <c r="L208" s="252">
        <v>300</v>
      </c>
      <c r="M208" s="263"/>
      <c r="N208" s="263"/>
      <c r="O208" s="473">
        <v>328.76</v>
      </c>
      <c r="P208" s="474">
        <v>328.76</v>
      </c>
      <c r="Q208" s="474">
        <v>430.86</v>
      </c>
      <c r="R208" s="475">
        <v>0.09</v>
      </c>
      <c r="S208" s="533">
        <f t="shared" si="28"/>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29"/>
        <v>202</v>
      </c>
      <c r="AS208" s="480">
        <v>257.37</v>
      </c>
      <c r="AT208" s="480">
        <v>191.57</v>
      </c>
      <c r="AU208" s="600">
        <v>0.06</v>
      </c>
      <c r="AV208" s="480"/>
      <c r="AW208" s="480"/>
      <c r="AX208" s="480"/>
      <c r="AY208" s="480">
        <v>303.18</v>
      </c>
      <c r="AZ208" s="499" t="s">
        <v>5323</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5340</v>
      </c>
      <c r="BQ208" s="510">
        <v>933</v>
      </c>
      <c r="BR208" s="510"/>
      <c r="BS208" s="511">
        <v>0.22</v>
      </c>
      <c r="BT208" s="252"/>
      <c r="BU208" s="252"/>
      <c r="BV208" s="524">
        <f>+C208</f>
        <v>202</v>
      </c>
      <c r="BW208" s="489">
        <v>158.63</v>
      </c>
      <c r="BX208" s="304">
        <v>4.4999999999999998E-2</v>
      </c>
      <c r="BY208" s="254">
        <v>405.18</v>
      </c>
      <c r="BZ208" s="304">
        <v>3.9399999999999998E-2</v>
      </c>
      <c r="CA208" s="494">
        <v>19.170000000000002</v>
      </c>
      <c r="CB208" s="497">
        <v>0.3</v>
      </c>
      <c r="CC208" s="497"/>
      <c r="CD208" s="494">
        <v>424</v>
      </c>
      <c r="CE208" s="241">
        <f>+C208</f>
        <v>202</v>
      </c>
      <c r="CF208" s="2">
        <v>546.33000000000004</v>
      </c>
      <c r="CG208" s="2">
        <v>490.8</v>
      </c>
      <c r="CH208" s="2"/>
      <c r="CI208" s="84">
        <v>0.06</v>
      </c>
      <c r="CJ208" s="84">
        <v>0.06</v>
      </c>
      <c r="CK208" s="252"/>
      <c r="CL208" s="252"/>
      <c r="CM208" s="252">
        <v>546.33000000000004</v>
      </c>
      <c r="CN208" s="253"/>
      <c r="CP208" s="253">
        <v>0.08</v>
      </c>
      <c r="CV208" s="266">
        <f t="shared" si="24"/>
        <v>181</v>
      </c>
      <c r="CW208" s="267">
        <f t="shared" si="25"/>
        <v>362</v>
      </c>
      <c r="CX208" s="268">
        <f t="shared" si="26"/>
        <v>904.99</v>
      </c>
      <c r="CY208" s="418">
        <v>184</v>
      </c>
      <c r="CZ208" s="252"/>
      <c r="DA208" s="252"/>
      <c r="DB208" s="252"/>
      <c r="DC208" s="252"/>
      <c r="DD208" s="252"/>
      <c r="DE208" s="252"/>
      <c r="DF208" s="252"/>
      <c r="DG208" s="252">
        <f t="shared" si="30"/>
        <v>0</v>
      </c>
      <c r="DH208" s="252"/>
      <c r="DI208" s="252">
        <v>489.06</v>
      </c>
      <c r="DJ208" s="252"/>
      <c r="DL208" s="252"/>
      <c r="DM208" s="252"/>
      <c r="DQ208" s="6">
        <v>7.2499999999999995E-2</v>
      </c>
      <c r="DR208" s="252">
        <v>39.42</v>
      </c>
      <c r="DS208" s="3">
        <v>546.33000000000004</v>
      </c>
      <c r="DU208" s="241">
        <f>+C208</f>
        <v>202</v>
      </c>
      <c r="DV208" s="84"/>
      <c r="DW208" s="252">
        <v>720</v>
      </c>
      <c r="DZ208" s="252">
        <v>405.18</v>
      </c>
      <c r="EA208" s="264">
        <v>3.9399999999999998E-2</v>
      </c>
      <c r="EB208" s="252">
        <v>500</v>
      </c>
      <c r="EC208" s="253">
        <v>0</v>
      </c>
    </row>
    <row r="209" spans="1:133">
      <c r="A209">
        <v>203</v>
      </c>
      <c r="B209" s="259">
        <v>11.202400000000001</v>
      </c>
      <c r="C209">
        <v>203</v>
      </c>
      <c r="D209" s="168">
        <f t="shared" si="23"/>
        <v>-3.666361065738033E-3</v>
      </c>
      <c r="E209" s="246">
        <v>45597</v>
      </c>
      <c r="F209" s="186">
        <v>-0.37</v>
      </c>
      <c r="G209" s="247">
        <v>248826.0716</v>
      </c>
      <c r="H209" s="247">
        <v>623.03869999999995</v>
      </c>
      <c r="I209" s="248">
        <v>138</v>
      </c>
      <c r="J209" s="258">
        <f t="shared" si="31"/>
        <v>-3.6101083032491488E-3</v>
      </c>
      <c r="K209" s="298"/>
      <c r="L209" s="252">
        <v>300</v>
      </c>
      <c r="M209" s="263"/>
      <c r="N209" s="263"/>
      <c r="O209" s="473">
        <v>328.76</v>
      </c>
      <c r="P209" s="474">
        <v>328.76</v>
      </c>
      <c r="Q209" s="474">
        <v>430.86</v>
      </c>
      <c r="R209" s="475">
        <v>0.09</v>
      </c>
      <c r="S209" s="533">
        <f t="shared" si="28"/>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29"/>
        <v>203</v>
      </c>
      <c r="AS209" s="480">
        <v>257.37</v>
      </c>
      <c r="AT209" s="480">
        <v>191.57</v>
      </c>
      <c r="AU209" s="600">
        <v>0.06</v>
      </c>
      <c r="AV209" s="480"/>
      <c r="AW209" s="480"/>
      <c r="AX209" s="480"/>
      <c r="AY209" s="480">
        <v>303.18</v>
      </c>
      <c r="AZ209" s="499" t="s">
        <v>5323</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5340</v>
      </c>
      <c r="BQ209" s="510">
        <v>933</v>
      </c>
      <c r="BR209" s="510"/>
      <c r="BS209" s="511">
        <v>0.22</v>
      </c>
      <c r="BT209" s="252"/>
      <c r="BU209" s="252"/>
      <c r="BV209" s="524">
        <f>+C209</f>
        <v>203</v>
      </c>
      <c r="BW209" s="489">
        <v>158.63</v>
      </c>
      <c r="BX209" s="304">
        <v>4.4999999999999998E-2</v>
      </c>
      <c r="BY209" s="254">
        <v>405.18</v>
      </c>
      <c r="BZ209" s="304">
        <v>3.9399999999999998E-2</v>
      </c>
      <c r="CA209" s="494">
        <v>19.170000000000002</v>
      </c>
      <c r="CB209" s="497">
        <v>0.3</v>
      </c>
      <c r="CC209" s="497"/>
      <c r="CD209" s="494">
        <v>424</v>
      </c>
      <c r="CE209" s="241">
        <f>+C209</f>
        <v>203</v>
      </c>
      <c r="CF209" s="2">
        <v>546.33000000000004</v>
      </c>
      <c r="CG209" s="2">
        <v>490.8</v>
      </c>
      <c r="CH209" s="2"/>
      <c r="CI209" s="84">
        <v>0.06</v>
      </c>
      <c r="CJ209" s="84">
        <v>0.06</v>
      </c>
      <c r="CK209" s="252"/>
      <c r="CL209" s="252"/>
      <c r="CM209" s="252">
        <v>546.33000000000004</v>
      </c>
      <c r="CN209" s="253"/>
      <c r="CP209" s="5">
        <v>0.08</v>
      </c>
      <c r="CV209" s="266">
        <f t="shared" si="24"/>
        <v>181</v>
      </c>
      <c r="CW209" s="267">
        <f t="shared" si="25"/>
        <v>362</v>
      </c>
      <c r="CX209" s="268">
        <f t="shared" si="26"/>
        <v>904.99</v>
      </c>
      <c r="CY209" s="418">
        <v>184</v>
      </c>
      <c r="CZ209" s="252"/>
      <c r="DA209" s="252"/>
      <c r="DB209" s="252"/>
      <c r="DC209" s="252"/>
      <c r="DD209" s="252"/>
      <c r="DE209" s="252"/>
      <c r="DF209" s="252"/>
      <c r="DG209" s="252">
        <f t="shared" si="30"/>
        <v>0</v>
      </c>
      <c r="DH209" s="252"/>
      <c r="DI209" s="252">
        <v>489.06</v>
      </c>
      <c r="DJ209" s="252"/>
      <c r="DL209" s="252"/>
      <c r="DM209" s="252"/>
      <c r="DQ209" s="6">
        <v>7.2499999999999995E-2</v>
      </c>
      <c r="DR209" s="252">
        <v>39.42</v>
      </c>
      <c r="DS209" s="3">
        <v>546.33000000000004</v>
      </c>
      <c r="DU209" s="241">
        <f>+C209</f>
        <v>203</v>
      </c>
      <c r="DV209" s="84"/>
      <c r="DW209" s="252">
        <v>720</v>
      </c>
      <c r="DZ209" s="252">
        <v>405.18</v>
      </c>
      <c r="EA209" s="264">
        <v>3.9399999999999998E-2</v>
      </c>
      <c r="EB209" s="252">
        <v>500</v>
      </c>
      <c r="EC209" s="253">
        <v>0</v>
      </c>
    </row>
    <row r="210" spans="1:133">
      <c r="A210">
        <v>204</v>
      </c>
      <c r="B210" s="259">
        <v>12.202400000000001</v>
      </c>
      <c r="C210">
        <v>204</v>
      </c>
      <c r="D210" s="168">
        <f t="shared" si="23"/>
        <v>-2.7598896513704174E-3</v>
      </c>
      <c r="E210" s="246">
        <v>45627</v>
      </c>
      <c r="F210" s="186">
        <v>-0.3</v>
      </c>
      <c r="G210" s="247">
        <v>248139.33910000001</v>
      </c>
      <c r="H210" s="247">
        <v>621.31920000000002</v>
      </c>
      <c r="I210" s="248">
        <v>137.6</v>
      </c>
      <c r="J210" s="258">
        <f t="shared" si="31"/>
        <v>-2.8985507246377384E-3</v>
      </c>
      <c r="K210" s="298"/>
      <c r="L210" s="252">
        <v>300</v>
      </c>
      <c r="M210" s="263"/>
      <c r="N210" s="263"/>
      <c r="O210" s="473">
        <v>328.76</v>
      </c>
      <c r="P210" s="474">
        <v>328.76</v>
      </c>
      <c r="Q210" s="474">
        <v>430.86</v>
      </c>
      <c r="R210" s="475">
        <v>0.09</v>
      </c>
      <c r="S210" s="533">
        <f t="shared" si="28"/>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29"/>
        <v>204</v>
      </c>
      <c r="AS210" s="480">
        <v>257.37</v>
      </c>
      <c r="AT210" s="480">
        <v>191.57</v>
      </c>
      <c r="AU210" s="600">
        <v>0.06</v>
      </c>
      <c r="AV210" s="480"/>
      <c r="AW210" s="480"/>
      <c r="AX210" s="480"/>
      <c r="AY210" s="480">
        <v>303.18</v>
      </c>
      <c r="AZ210" s="499" t="s">
        <v>5323</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5340</v>
      </c>
      <c r="BQ210" s="510">
        <v>933</v>
      </c>
      <c r="BR210" s="510"/>
      <c r="BS210" s="511">
        <v>0.22</v>
      </c>
      <c r="BT210" s="252"/>
      <c r="BU210" s="510">
        <v>704.63</v>
      </c>
      <c r="BV210" s="524">
        <f>+C210</f>
        <v>204</v>
      </c>
      <c r="BW210" s="489">
        <v>158.63</v>
      </c>
      <c r="BX210" s="304">
        <v>4.4999999999999998E-2</v>
      </c>
      <c r="BY210" s="254">
        <v>405.18</v>
      </c>
      <c r="BZ210" s="304">
        <v>3.9399999999999998E-2</v>
      </c>
      <c r="CA210" s="494">
        <v>19.170000000000002</v>
      </c>
      <c r="CB210" s="497">
        <v>0.3</v>
      </c>
      <c r="CC210" s="497"/>
      <c r="CD210" s="494">
        <v>424</v>
      </c>
      <c r="CE210" s="241">
        <f>+C210</f>
        <v>204</v>
      </c>
      <c r="CF210" s="2">
        <v>546.33000000000004</v>
      </c>
      <c r="CG210" s="2">
        <v>490.8</v>
      </c>
      <c r="CH210" s="2"/>
      <c r="CI210" s="84">
        <v>0.06</v>
      </c>
      <c r="CJ210" s="84">
        <v>0.06</v>
      </c>
      <c r="CK210" s="252"/>
      <c r="CL210" s="252"/>
      <c r="CM210" s="252">
        <v>546.33000000000004</v>
      </c>
      <c r="CN210" s="253"/>
      <c r="CP210" s="253">
        <v>0.08</v>
      </c>
      <c r="CV210" s="266">
        <f t="shared" si="24"/>
        <v>181</v>
      </c>
      <c r="CW210" s="267">
        <f t="shared" si="25"/>
        <v>362</v>
      </c>
      <c r="CX210" s="268">
        <f t="shared" si="26"/>
        <v>904.99</v>
      </c>
      <c r="CY210" s="418">
        <v>184</v>
      </c>
      <c r="CZ210" s="252"/>
      <c r="DA210" s="252"/>
      <c r="DB210" s="252"/>
      <c r="DC210" s="252"/>
      <c r="DD210" s="252"/>
      <c r="DE210" s="252"/>
      <c r="DF210" s="252"/>
      <c r="DG210" s="252">
        <f t="shared" si="30"/>
        <v>0</v>
      </c>
      <c r="DH210" s="252"/>
      <c r="DI210" s="252">
        <v>489.06</v>
      </c>
      <c r="DJ210" s="252"/>
      <c r="DL210" s="252"/>
      <c r="DM210" s="252"/>
      <c r="DQ210" s="6">
        <v>7.2499999999999995E-2</v>
      </c>
      <c r="DR210" s="252">
        <v>39.42</v>
      </c>
      <c r="DS210" s="3">
        <v>546.33000000000004</v>
      </c>
      <c r="DU210" s="241">
        <f>+C210</f>
        <v>204</v>
      </c>
      <c r="DV210" s="84"/>
      <c r="DW210" s="252">
        <v>720</v>
      </c>
      <c r="DZ210" s="252">
        <v>405.18</v>
      </c>
      <c r="EA210" s="264">
        <v>3.9399999999999998E-2</v>
      </c>
      <c r="EB210" s="252">
        <v>500</v>
      </c>
      <c r="EC210" s="253">
        <v>0.02</v>
      </c>
    </row>
    <row r="211" spans="1:133">
      <c r="A211">
        <v>205</v>
      </c>
      <c r="B211" s="259">
        <v>1.2024999999999999</v>
      </c>
      <c r="C211">
        <v>205</v>
      </c>
      <c r="D211" s="168">
        <f t="shared" si="23"/>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28"/>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29"/>
        <v>205</v>
      </c>
      <c r="AS211" s="480">
        <v>257.37</v>
      </c>
      <c r="AT211" s="480">
        <v>191.57</v>
      </c>
      <c r="AU211" s="600">
        <v>0.06</v>
      </c>
      <c r="AV211" s="480"/>
      <c r="AW211" s="480"/>
      <c r="AX211" s="480"/>
      <c r="AY211" s="480">
        <v>303.18</v>
      </c>
      <c r="AZ211" s="499" t="s">
        <v>5323</v>
      </c>
      <c r="BA211" s="502">
        <v>23.57</v>
      </c>
      <c r="BB211" s="502">
        <v>31.62</v>
      </c>
      <c r="BC211" s="501"/>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5340</v>
      </c>
      <c r="BQ211" s="252"/>
      <c r="BR211" s="252"/>
      <c r="BS211" s="511">
        <v>0.22</v>
      </c>
      <c r="BT211" s="252"/>
      <c r="BU211" s="252"/>
      <c r="BV211" s="524">
        <f>+C211</f>
        <v>205</v>
      </c>
      <c r="BW211" s="489">
        <v>158.63</v>
      </c>
      <c r="BX211" s="304">
        <v>4.4999999999999998E-2</v>
      </c>
      <c r="BY211" s="254">
        <v>418.3</v>
      </c>
      <c r="BZ211" s="304">
        <v>3.9399999999999998E-2</v>
      </c>
      <c r="CA211" s="494">
        <v>19.170000000000002</v>
      </c>
      <c r="CB211" s="497">
        <v>0.3</v>
      </c>
      <c r="CC211" s="497"/>
      <c r="CD211" s="494">
        <v>424</v>
      </c>
      <c r="CE211" s="241">
        <f>+C211</f>
        <v>205</v>
      </c>
      <c r="CF211" s="2">
        <v>564.02</v>
      </c>
      <c r="CG211" s="2">
        <v>490.8</v>
      </c>
      <c r="CH211" s="2"/>
      <c r="CI211" s="84">
        <v>0.06</v>
      </c>
      <c r="CJ211" s="84">
        <v>0.06</v>
      </c>
      <c r="CK211" s="252"/>
      <c r="CL211" s="252"/>
      <c r="CM211" s="252">
        <v>546.33000000000004</v>
      </c>
      <c r="CN211" s="253"/>
      <c r="CP211" s="5">
        <v>0.08</v>
      </c>
      <c r="CV211" s="266">
        <f t="shared" si="24"/>
        <v>181</v>
      </c>
      <c r="CW211" s="267">
        <f t="shared" si="25"/>
        <v>362</v>
      </c>
      <c r="CX211" s="268">
        <f t="shared" si="26"/>
        <v>904.99</v>
      </c>
      <c r="CY211" s="418">
        <v>184</v>
      </c>
      <c r="CZ211" s="252"/>
      <c r="DA211" s="252"/>
      <c r="DB211" s="252"/>
      <c r="DC211" s="252"/>
      <c r="DD211" s="252"/>
      <c r="DE211" s="252"/>
      <c r="DF211" s="252"/>
      <c r="DG211" s="252">
        <f t="shared" si="30"/>
        <v>0</v>
      </c>
      <c r="DH211" s="252"/>
      <c r="DI211" s="252">
        <v>489.06</v>
      </c>
      <c r="DJ211" s="252"/>
      <c r="DL211" s="252"/>
      <c r="DM211" s="252"/>
      <c r="DQ211" s="6">
        <v>7.2499999999999995E-2</v>
      </c>
      <c r="DR211" s="252">
        <v>39.42</v>
      </c>
      <c r="DS211" s="3">
        <v>546.33000000000004</v>
      </c>
      <c r="DU211" s="241">
        <f>+C211</f>
        <v>205</v>
      </c>
      <c r="DV211" s="84"/>
      <c r="DW211" s="252">
        <v>720</v>
      </c>
      <c r="DZ211" s="252">
        <v>405.18</v>
      </c>
      <c r="EA211" s="264">
        <v>3.9399999999999998E-2</v>
      </c>
      <c r="EB211" s="252">
        <v>500</v>
      </c>
      <c r="EC211" s="253">
        <v>0.02</v>
      </c>
    </row>
    <row r="212" spans="1:133">
      <c r="A212">
        <v>206</v>
      </c>
      <c r="B212" s="259">
        <v>2.2025000000000001</v>
      </c>
      <c r="C212">
        <v>206</v>
      </c>
      <c r="D212" s="168">
        <f t="shared" si="23"/>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28"/>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29"/>
        <v>206</v>
      </c>
      <c r="AS212" s="480">
        <v>257.37</v>
      </c>
      <c r="AT212" s="480">
        <v>191.57</v>
      </c>
      <c r="AU212" s="600">
        <v>0.06</v>
      </c>
      <c r="AV212" s="480"/>
      <c r="AW212" s="480"/>
      <c r="AX212" s="480"/>
      <c r="AY212" s="480">
        <v>303.18</v>
      </c>
      <c r="AZ212" s="499" t="s">
        <v>5323</v>
      </c>
      <c r="BA212" s="502">
        <v>23.57</v>
      </c>
      <c r="BB212" s="502">
        <v>31.62</v>
      </c>
      <c r="BC212" s="503"/>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5340</v>
      </c>
      <c r="BQ212" s="252"/>
      <c r="BR212" s="252"/>
      <c r="BS212" s="511">
        <v>0.22</v>
      </c>
      <c r="BT212" s="252"/>
      <c r="BU212" s="252"/>
      <c r="BV212" s="524">
        <f>+C212</f>
        <v>206</v>
      </c>
      <c r="BW212" s="489">
        <v>158.63</v>
      </c>
      <c r="BX212" s="304">
        <v>4.4999999999999998E-2</v>
      </c>
      <c r="BY212" s="254">
        <v>418.3</v>
      </c>
      <c r="BZ212" s="304">
        <v>3.9399999999999998E-2</v>
      </c>
      <c r="CA212" s="494">
        <v>19.170000000000002</v>
      </c>
      <c r="CB212" s="497">
        <v>0.3</v>
      </c>
      <c r="CC212" s="497"/>
      <c r="CD212" s="494">
        <v>424</v>
      </c>
      <c r="CE212" s="241">
        <f>+C212</f>
        <v>206</v>
      </c>
      <c r="CF212" s="2">
        <v>564.02</v>
      </c>
      <c r="CG212" s="2">
        <v>490.8</v>
      </c>
      <c r="CH212" s="2"/>
      <c r="CI212" s="84">
        <v>0.06</v>
      </c>
      <c r="CJ212" s="84">
        <v>0.06</v>
      </c>
      <c r="CK212" s="252"/>
      <c r="CL212" s="252"/>
      <c r="CM212" s="252">
        <v>546.33000000000004</v>
      </c>
      <c r="CN212" s="253"/>
      <c r="CP212" s="253">
        <v>0.08</v>
      </c>
      <c r="CV212" s="266">
        <f t="shared" si="24"/>
        <v>181</v>
      </c>
      <c r="CW212" s="267">
        <f t="shared" si="25"/>
        <v>362</v>
      </c>
      <c r="CX212" s="268">
        <f t="shared" si="26"/>
        <v>904.99</v>
      </c>
      <c r="CY212" s="418">
        <v>184</v>
      </c>
      <c r="CZ212" s="252"/>
      <c r="DA212" s="252"/>
      <c r="DB212" s="252"/>
      <c r="DC212" s="252"/>
      <c r="DD212" s="252"/>
      <c r="DE212" s="252"/>
      <c r="DF212" s="252"/>
      <c r="DG212" s="252">
        <f t="shared" si="30"/>
        <v>0</v>
      </c>
      <c r="DH212" s="252"/>
      <c r="DI212" s="252">
        <v>489.06</v>
      </c>
      <c r="DJ212" s="252"/>
      <c r="DL212" s="252"/>
      <c r="DM212" s="252"/>
      <c r="DQ212" s="6">
        <v>7.2499999999999995E-2</v>
      </c>
      <c r="DR212" s="252">
        <v>39.42</v>
      </c>
      <c r="DS212" s="3">
        <v>546.33000000000004</v>
      </c>
      <c r="DU212" s="241">
        <f>+C212</f>
        <v>206</v>
      </c>
      <c r="DV212" s="84"/>
      <c r="DW212" s="252">
        <v>720</v>
      </c>
      <c r="DZ212" s="252">
        <v>405.18</v>
      </c>
      <c r="EA212" s="264">
        <v>3.9399999999999998E-2</v>
      </c>
      <c r="EB212" s="252">
        <v>500</v>
      </c>
      <c r="EC212" s="253">
        <v>0.02</v>
      </c>
    </row>
    <row r="213" spans="1:133">
      <c r="A213">
        <v>207</v>
      </c>
      <c r="B213" s="259">
        <v>3.2025000000000001</v>
      </c>
      <c r="C213">
        <v>207</v>
      </c>
      <c r="D213" s="168">
        <f t="shared" si="23"/>
        <v>4.9999999999998934E-3</v>
      </c>
      <c r="E213" s="246">
        <v>45717</v>
      </c>
      <c r="F213" s="373">
        <v>0.5</v>
      </c>
      <c r="G213" s="374">
        <f t="shared" ref="G213:G234" si="32">+G212*(1+F213/100)</f>
        <v>250785.6742215</v>
      </c>
      <c r="H213" s="7">
        <f t="shared" ref="H213:H234" si="33">+H212*(1+F213/100)</f>
        <v>627.94530599999996</v>
      </c>
      <c r="I213" s="248">
        <f>+I212*(1+F213/100)</f>
        <v>139.09199999999998</v>
      </c>
      <c r="J213" s="258">
        <f t="shared" ref="J213:J234" si="34">+I213/I212-1</f>
        <v>4.9999999999998934E-3</v>
      </c>
      <c r="K213" s="67"/>
      <c r="L213" s="252">
        <v>300</v>
      </c>
      <c r="M213" s="263"/>
      <c r="N213" s="263"/>
      <c r="O213" s="473">
        <v>328.76</v>
      </c>
      <c r="P213" s="474">
        <v>328.76</v>
      </c>
      <c r="Q213" s="474">
        <v>430.86</v>
      </c>
      <c r="R213" s="475">
        <v>0.09</v>
      </c>
      <c r="S213" s="533">
        <f t="shared" si="28"/>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29"/>
        <v>207</v>
      </c>
      <c r="AS213" s="480">
        <v>257.37</v>
      </c>
      <c r="AT213" s="480">
        <v>191.57</v>
      </c>
      <c r="AU213" s="600">
        <v>0.06</v>
      </c>
      <c r="AV213" s="480"/>
      <c r="AW213" s="480"/>
      <c r="AX213" s="480"/>
      <c r="AY213" s="480">
        <v>303.18</v>
      </c>
      <c r="AZ213" s="499" t="s">
        <v>5323</v>
      </c>
      <c r="BA213" s="502">
        <v>23.57</v>
      </c>
      <c r="BB213" s="502">
        <v>31.62</v>
      </c>
      <c r="BC213" s="504"/>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5340</v>
      </c>
      <c r="BQ213" s="252"/>
      <c r="BR213" s="252"/>
      <c r="BS213" s="511">
        <v>0.22</v>
      </c>
      <c r="BT213" s="252"/>
      <c r="BU213" s="252"/>
      <c r="BV213" s="524">
        <f>+C213</f>
        <v>207</v>
      </c>
      <c r="BW213" s="489">
        <v>158.63</v>
      </c>
      <c r="BX213" s="304">
        <v>4.4999999999999998E-2</v>
      </c>
      <c r="BY213" s="254">
        <v>418.3</v>
      </c>
      <c r="BZ213" s="304">
        <v>3.9399999999999998E-2</v>
      </c>
      <c r="CA213" s="494">
        <v>19.170000000000002</v>
      </c>
      <c r="CB213" s="497">
        <v>0.3</v>
      </c>
      <c r="CC213" s="497"/>
      <c r="CD213" s="494">
        <v>424</v>
      </c>
      <c r="CE213" s="241">
        <f>+C213</f>
        <v>207</v>
      </c>
      <c r="CF213" s="2">
        <v>564.02</v>
      </c>
      <c r="CG213" s="2">
        <v>490.8</v>
      </c>
      <c r="CH213" s="2"/>
      <c r="CI213" s="84">
        <v>0.06</v>
      </c>
      <c r="CJ213" s="84">
        <v>0.06</v>
      </c>
      <c r="CK213" s="252"/>
      <c r="CL213" s="252"/>
      <c r="CM213" s="252">
        <v>546.33000000000004</v>
      </c>
      <c r="CN213" s="253"/>
      <c r="CP213" s="5">
        <v>0.08</v>
      </c>
      <c r="CV213" s="266">
        <f t="shared" si="24"/>
        <v>181</v>
      </c>
      <c r="CW213" s="267">
        <f t="shared" si="25"/>
        <v>362</v>
      </c>
      <c r="CX213" s="268">
        <f t="shared" si="26"/>
        <v>904.99</v>
      </c>
      <c r="CY213" s="418">
        <v>184</v>
      </c>
      <c r="CZ213" s="252"/>
      <c r="DA213" s="252"/>
      <c r="DB213" s="252"/>
      <c r="DC213" s="252"/>
      <c r="DD213" s="252"/>
      <c r="DE213" s="252"/>
      <c r="DF213" s="252"/>
      <c r="DG213" s="252">
        <f t="shared" si="30"/>
        <v>0</v>
      </c>
      <c r="DH213" s="252"/>
      <c r="DI213" s="252">
        <v>489.06</v>
      </c>
      <c r="DJ213" s="252"/>
      <c r="DL213" s="252"/>
      <c r="DM213" s="252"/>
      <c r="DQ213" s="6">
        <v>7.2499999999999995E-2</v>
      </c>
      <c r="DR213" s="252">
        <v>39.42</v>
      </c>
      <c r="DS213" s="3">
        <v>546.33000000000004</v>
      </c>
      <c r="DU213" s="241">
        <f>+C213</f>
        <v>207</v>
      </c>
      <c r="DV213" s="84"/>
      <c r="DW213" s="252">
        <v>720</v>
      </c>
      <c r="DZ213" s="252">
        <v>405.18</v>
      </c>
      <c r="EA213" s="264">
        <v>3.9399999999999998E-2</v>
      </c>
      <c r="EB213" s="252">
        <v>500</v>
      </c>
      <c r="EC213" s="253">
        <v>0.02</v>
      </c>
    </row>
    <row r="214" spans="1:133">
      <c r="A214">
        <v>208</v>
      </c>
      <c r="B214" s="259">
        <v>4.2024999999999997</v>
      </c>
      <c r="C214">
        <v>208</v>
      </c>
      <c r="D214" s="168">
        <f t="shared" si="23"/>
        <v>0</v>
      </c>
      <c r="E214" s="246">
        <v>45748</v>
      </c>
      <c r="G214" s="374">
        <f t="shared" si="32"/>
        <v>250785.6742215</v>
      </c>
      <c r="H214" s="7">
        <f t="shared" si="33"/>
        <v>627.94530599999996</v>
      </c>
      <c r="I214" s="248">
        <f t="shared" ref="I214:I234" si="35">+I213*(1+F214/100)</f>
        <v>139.09199999999998</v>
      </c>
      <c r="J214" s="258">
        <f t="shared" si="34"/>
        <v>0</v>
      </c>
      <c r="K214" s="67"/>
      <c r="L214" s="252">
        <v>300</v>
      </c>
      <c r="M214" s="263"/>
      <c r="N214" s="263"/>
      <c r="O214" s="473">
        <v>328.76</v>
      </c>
      <c r="P214" s="474">
        <v>328.76</v>
      </c>
      <c r="Q214" s="474">
        <v>430.86</v>
      </c>
      <c r="R214" s="475">
        <v>0.09</v>
      </c>
      <c r="S214" s="533">
        <f t="shared" si="28"/>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29"/>
        <v>208</v>
      </c>
      <c r="AS214" s="480">
        <v>257.37</v>
      </c>
      <c r="AT214" s="480">
        <v>191.57</v>
      </c>
      <c r="AU214" s="600">
        <v>0.06</v>
      </c>
      <c r="AV214" s="480"/>
      <c r="AW214" s="480"/>
      <c r="AX214" s="480"/>
      <c r="AY214" s="480">
        <v>303.18</v>
      </c>
      <c r="AZ214" s="499" t="s">
        <v>5323</v>
      </c>
      <c r="BA214" s="502">
        <v>23.57</v>
      </c>
      <c r="BB214" s="502">
        <v>31.62</v>
      </c>
      <c r="BC214" s="503"/>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5340</v>
      </c>
      <c r="BQ214" s="252"/>
      <c r="BR214" s="252"/>
      <c r="BS214" s="511">
        <v>0.22</v>
      </c>
      <c r="BT214" s="252"/>
      <c r="BU214" s="252"/>
      <c r="BV214" s="524">
        <f>+C214</f>
        <v>208</v>
      </c>
      <c r="BW214" s="489">
        <v>158.63</v>
      </c>
      <c r="BX214" s="304">
        <v>4.4999999999999998E-2</v>
      </c>
      <c r="BY214" s="254">
        <v>418.3</v>
      </c>
      <c r="BZ214" s="304">
        <v>3.9399999999999998E-2</v>
      </c>
      <c r="CA214" s="494">
        <v>19.170000000000002</v>
      </c>
      <c r="CB214" s="497">
        <v>0.3</v>
      </c>
      <c r="CC214" s="497"/>
      <c r="CD214" s="494">
        <v>424</v>
      </c>
      <c r="CE214" s="241">
        <f>+C214</f>
        <v>208</v>
      </c>
      <c r="CF214" s="2">
        <v>564.02</v>
      </c>
      <c r="CG214" s="2">
        <v>490.8</v>
      </c>
      <c r="CH214" s="2"/>
      <c r="CI214" s="84">
        <v>0.06</v>
      </c>
      <c r="CJ214" s="84">
        <v>0.06</v>
      </c>
      <c r="CK214" s="252"/>
      <c r="CL214" s="252"/>
      <c r="CM214" s="252">
        <v>546.33000000000004</v>
      </c>
      <c r="CN214" s="253"/>
      <c r="CP214" s="253">
        <v>0.08</v>
      </c>
      <c r="CV214" s="266">
        <f t="shared" si="24"/>
        <v>181</v>
      </c>
      <c r="CW214" s="267">
        <f t="shared" si="25"/>
        <v>362</v>
      </c>
      <c r="CX214" s="268">
        <f t="shared" si="26"/>
        <v>904.99</v>
      </c>
      <c r="CY214" s="418">
        <v>184</v>
      </c>
      <c r="CZ214" s="252"/>
      <c r="DA214" s="252"/>
      <c r="DB214" s="252"/>
      <c r="DC214" s="252"/>
      <c r="DD214" s="252"/>
      <c r="DE214" s="252"/>
      <c r="DF214" s="252"/>
      <c r="DG214" s="252">
        <f t="shared" si="30"/>
        <v>0</v>
      </c>
      <c r="DH214" s="252"/>
      <c r="DI214" s="252">
        <v>489.06</v>
      </c>
      <c r="DJ214" s="252"/>
      <c r="DL214" s="252"/>
      <c r="DM214" s="252"/>
      <c r="DQ214" s="6">
        <v>7.2499999999999995E-2</v>
      </c>
      <c r="DR214" s="252">
        <v>39.42</v>
      </c>
      <c r="DS214" s="3">
        <v>546.33000000000004</v>
      </c>
      <c r="DU214" s="241">
        <f>+C214</f>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23"/>
        <v>0</v>
      </c>
      <c r="E215" s="246">
        <v>45778</v>
      </c>
      <c r="G215" s="374">
        <f t="shared" si="32"/>
        <v>250785.6742215</v>
      </c>
      <c r="H215" s="7">
        <f t="shared" si="33"/>
        <v>627.94530599999996</v>
      </c>
      <c r="I215" s="248">
        <f t="shared" si="35"/>
        <v>139.09199999999998</v>
      </c>
      <c r="J215" s="258">
        <f t="shared" si="34"/>
        <v>0</v>
      </c>
      <c r="K215" s="67"/>
      <c r="L215" s="252">
        <v>300</v>
      </c>
      <c r="M215" s="263"/>
      <c r="N215" s="263"/>
      <c r="O215" s="473">
        <v>328.76</v>
      </c>
      <c r="P215" s="474">
        <v>328.76</v>
      </c>
      <c r="Q215" s="474">
        <v>430.86</v>
      </c>
      <c r="R215" s="475">
        <v>0.09</v>
      </c>
      <c r="S215" s="533">
        <f t="shared" si="28"/>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29"/>
        <v>209</v>
      </c>
      <c r="AS215" s="480">
        <v>257.37</v>
      </c>
      <c r="AT215" s="480">
        <v>191.57</v>
      </c>
      <c r="AU215" s="600">
        <v>0.06</v>
      </c>
      <c r="AV215" s="480"/>
      <c r="AW215" s="480"/>
      <c r="AX215" s="480"/>
      <c r="AY215" s="480">
        <v>303.18</v>
      </c>
      <c r="AZ215" s="499" t="s">
        <v>5323</v>
      </c>
      <c r="BA215" s="502">
        <v>23.57</v>
      </c>
      <c r="BB215" s="502">
        <v>31.62</v>
      </c>
      <c r="BC215" s="504"/>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5340</v>
      </c>
      <c r="BQ215" s="252"/>
      <c r="BR215" s="252"/>
      <c r="BS215" s="511">
        <v>0.22</v>
      </c>
      <c r="BT215" s="252"/>
      <c r="BU215" s="252"/>
      <c r="BV215" s="524">
        <f>+C215</f>
        <v>209</v>
      </c>
      <c r="BW215" s="489">
        <v>158.63</v>
      </c>
      <c r="BX215" s="304">
        <v>4.4999999999999998E-2</v>
      </c>
      <c r="BY215" s="254">
        <v>418.3</v>
      </c>
      <c r="BZ215" s="304">
        <v>3.9399999999999998E-2</v>
      </c>
      <c r="CA215" s="494">
        <v>19.170000000000002</v>
      </c>
      <c r="CB215" s="497">
        <v>0.3</v>
      </c>
      <c r="CC215" s="497"/>
      <c r="CD215" s="494">
        <v>424</v>
      </c>
      <c r="CE215" s="241">
        <f>+C215</f>
        <v>209</v>
      </c>
      <c r="CF215" s="2">
        <v>564.02</v>
      </c>
      <c r="CG215" s="2">
        <v>490.8</v>
      </c>
      <c r="CH215" s="2"/>
      <c r="CI215" s="84">
        <v>0.06</v>
      </c>
      <c r="CJ215" s="84">
        <v>0.06</v>
      </c>
      <c r="CK215" s="252"/>
      <c r="CL215" s="252"/>
      <c r="CM215" s="252">
        <v>546.33000000000004</v>
      </c>
      <c r="CN215" s="253"/>
      <c r="CP215" s="5">
        <v>0.08</v>
      </c>
      <c r="CV215" s="266">
        <f t="shared" si="24"/>
        <v>181</v>
      </c>
      <c r="CW215" s="267">
        <f t="shared" si="25"/>
        <v>362</v>
      </c>
      <c r="CX215" s="268">
        <f t="shared" si="26"/>
        <v>904.99</v>
      </c>
      <c r="CY215" s="418">
        <v>184</v>
      </c>
      <c r="CZ215" s="252"/>
      <c r="DA215" s="252"/>
      <c r="DB215" s="252"/>
      <c r="DC215" s="252"/>
      <c r="DD215" s="252"/>
      <c r="DE215" s="252"/>
      <c r="DF215" s="252"/>
      <c r="DG215" s="252">
        <f t="shared" si="30"/>
        <v>0</v>
      </c>
      <c r="DH215" s="252"/>
      <c r="DI215" s="252">
        <v>489.06</v>
      </c>
      <c r="DJ215" s="252"/>
      <c r="DL215" s="252"/>
      <c r="DM215" s="252"/>
      <c r="DQ215" s="6">
        <v>7.2499999999999995E-2</v>
      </c>
      <c r="DR215" s="252">
        <v>39.42</v>
      </c>
      <c r="DS215" s="3">
        <v>546.33000000000004</v>
      </c>
      <c r="DU215" s="241">
        <f>+C215</f>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23"/>
        <v>0</v>
      </c>
      <c r="E216" s="246">
        <v>45809</v>
      </c>
      <c r="G216" s="374">
        <f t="shared" si="32"/>
        <v>250785.6742215</v>
      </c>
      <c r="H216" s="7">
        <f t="shared" si="33"/>
        <v>627.94530599999996</v>
      </c>
      <c r="I216" s="248">
        <f t="shared" si="35"/>
        <v>139.09199999999998</v>
      </c>
      <c r="J216" s="258">
        <f t="shared" si="34"/>
        <v>0</v>
      </c>
      <c r="K216" s="67"/>
      <c r="L216" s="252">
        <v>300</v>
      </c>
      <c r="M216" s="263"/>
      <c r="N216" s="263"/>
      <c r="O216" s="473">
        <v>328.76</v>
      </c>
      <c r="P216" s="474">
        <v>328.76</v>
      </c>
      <c r="Q216" s="474">
        <v>430.86</v>
      </c>
      <c r="R216" s="475">
        <v>0.09</v>
      </c>
      <c r="S216" s="533">
        <f t="shared" si="28"/>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29"/>
        <v>210</v>
      </c>
      <c r="AS216" s="480">
        <v>257.37</v>
      </c>
      <c r="AT216" s="480">
        <v>191.57</v>
      </c>
      <c r="AU216" s="600">
        <v>0.06</v>
      </c>
      <c r="AV216" s="480"/>
      <c r="AW216" s="480"/>
      <c r="AX216" s="480"/>
      <c r="AY216" s="480">
        <v>303.18</v>
      </c>
      <c r="AZ216" s="499" t="s">
        <v>5323</v>
      </c>
      <c r="BA216" s="502">
        <v>23.57</v>
      </c>
      <c r="BB216" s="502">
        <v>31.62</v>
      </c>
      <c r="BC216" s="503"/>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5340</v>
      </c>
      <c r="BQ216" s="252"/>
      <c r="BR216" s="252"/>
      <c r="BS216" s="511">
        <v>0.22</v>
      </c>
      <c r="BT216" s="252"/>
      <c r="BU216" s="252"/>
      <c r="BV216" s="524">
        <f>+C216</f>
        <v>210</v>
      </c>
      <c r="BW216" s="489">
        <v>158.63</v>
      </c>
      <c r="BX216" s="304">
        <v>4.4999999999999998E-2</v>
      </c>
      <c r="BY216" s="254">
        <v>418.3</v>
      </c>
      <c r="BZ216" s="304">
        <v>3.9399999999999998E-2</v>
      </c>
      <c r="CA216" s="494">
        <v>19.170000000000002</v>
      </c>
      <c r="CB216" s="497">
        <v>0.3</v>
      </c>
      <c r="CC216" s="497"/>
      <c r="CD216" s="494">
        <v>424</v>
      </c>
      <c r="CE216" s="241">
        <f>+C216</f>
        <v>210</v>
      </c>
      <c r="CF216" s="2">
        <v>564.02</v>
      </c>
      <c r="CG216" s="2">
        <v>490.8</v>
      </c>
      <c r="CH216" s="2"/>
      <c r="CI216" s="84">
        <v>0.06</v>
      </c>
      <c r="CJ216" s="84">
        <v>0.06</v>
      </c>
      <c r="CK216" s="252"/>
      <c r="CL216" s="252"/>
      <c r="CM216" s="252">
        <v>546.33000000000004</v>
      </c>
      <c r="CN216" s="253"/>
      <c r="CP216" s="253">
        <v>0.08</v>
      </c>
      <c r="CV216" s="266">
        <f t="shared" si="24"/>
        <v>181</v>
      </c>
      <c r="CW216" s="267">
        <f t="shared" si="25"/>
        <v>362</v>
      </c>
      <c r="CX216" s="268">
        <f t="shared" si="26"/>
        <v>904.99</v>
      </c>
      <c r="CY216" s="418">
        <v>184</v>
      </c>
      <c r="CZ216" s="252"/>
      <c r="DA216" s="252"/>
      <c r="DB216" s="252"/>
      <c r="DC216" s="252"/>
      <c r="DD216" s="252"/>
      <c r="DE216" s="252"/>
      <c r="DF216" s="252"/>
      <c r="DG216" s="252">
        <f t="shared" si="30"/>
        <v>0</v>
      </c>
      <c r="DH216" s="252"/>
      <c r="DI216" s="252">
        <v>489.06</v>
      </c>
      <c r="DJ216" s="252"/>
      <c r="DL216" s="252"/>
      <c r="DM216" s="252"/>
      <c r="DQ216" s="6">
        <v>7.2499999999999995E-2</v>
      </c>
      <c r="DR216" s="252">
        <v>39.42</v>
      </c>
      <c r="DS216" s="3">
        <v>546.33000000000004</v>
      </c>
      <c r="DU216" s="241">
        <f>+C216</f>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23"/>
        <v>0</v>
      </c>
      <c r="E217" s="246">
        <v>45839</v>
      </c>
      <c r="G217" s="374">
        <f t="shared" si="32"/>
        <v>250785.6742215</v>
      </c>
      <c r="H217" s="7">
        <f t="shared" si="33"/>
        <v>627.94530599999996</v>
      </c>
      <c r="I217" s="248">
        <f t="shared" si="35"/>
        <v>139.09199999999998</v>
      </c>
      <c r="J217" s="258">
        <f t="shared" si="34"/>
        <v>0</v>
      </c>
      <c r="K217" s="67"/>
      <c r="L217" s="252">
        <v>300</v>
      </c>
      <c r="M217" s="263"/>
      <c r="N217" s="263"/>
      <c r="O217" s="473">
        <v>328.76</v>
      </c>
      <c r="P217" s="474">
        <v>328.76</v>
      </c>
      <c r="Q217" s="474">
        <v>430.86</v>
      </c>
      <c r="R217" s="475">
        <v>0.09</v>
      </c>
      <c r="S217" s="533">
        <f t="shared" si="28"/>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29"/>
        <v>211</v>
      </c>
      <c r="AS217" s="480">
        <v>257.37</v>
      </c>
      <c r="AT217" s="480">
        <v>191.57</v>
      </c>
      <c r="AU217" s="600">
        <v>0.06</v>
      </c>
      <c r="AV217" s="480"/>
      <c r="AW217" s="480"/>
      <c r="AX217" s="480"/>
      <c r="AY217" s="480">
        <v>303.18</v>
      </c>
      <c r="AZ217" s="499" t="s">
        <v>5323</v>
      </c>
      <c r="BA217" s="502">
        <v>23.57</v>
      </c>
      <c r="BB217" s="502">
        <v>31.62</v>
      </c>
      <c r="BC217" s="504"/>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5340</v>
      </c>
      <c r="BQ217" s="252"/>
      <c r="BR217" s="252"/>
      <c r="BS217" s="511">
        <v>0.22</v>
      </c>
      <c r="BT217" s="252"/>
      <c r="BU217" s="252"/>
      <c r="BV217" s="524">
        <f>+C217</f>
        <v>211</v>
      </c>
      <c r="BW217" s="489">
        <v>158.63</v>
      </c>
      <c r="BX217" s="304">
        <v>4.4999999999999998E-2</v>
      </c>
      <c r="BY217" s="254">
        <v>418.3</v>
      </c>
      <c r="BZ217" s="304">
        <v>3.9399999999999998E-2</v>
      </c>
      <c r="CA217" s="494">
        <v>19.170000000000002</v>
      </c>
      <c r="CB217" s="497">
        <v>0.3</v>
      </c>
      <c r="CC217" s="497"/>
      <c r="CD217" s="494">
        <v>424</v>
      </c>
      <c r="CE217" s="241">
        <f>+C217</f>
        <v>211</v>
      </c>
      <c r="CF217" s="2">
        <v>564.02</v>
      </c>
      <c r="CG217" s="2">
        <v>490.8</v>
      </c>
      <c r="CH217" s="2"/>
      <c r="CI217" s="84">
        <v>0.06</v>
      </c>
      <c r="CJ217" s="84">
        <v>0.06</v>
      </c>
      <c r="CK217" s="252"/>
      <c r="CL217" s="252"/>
      <c r="CM217" s="252">
        <v>546.33000000000004</v>
      </c>
      <c r="CN217" s="253"/>
      <c r="CP217" s="5">
        <v>0.08</v>
      </c>
      <c r="CV217" s="266">
        <f t="shared" si="24"/>
        <v>181</v>
      </c>
      <c r="CW217" s="267">
        <f t="shared" si="25"/>
        <v>362</v>
      </c>
      <c r="CX217" s="268">
        <f t="shared" si="26"/>
        <v>904.99</v>
      </c>
      <c r="CY217" s="418">
        <v>184</v>
      </c>
      <c r="CZ217" s="252"/>
      <c r="DA217" s="252"/>
      <c r="DB217" s="252"/>
      <c r="DC217" s="252"/>
      <c r="DD217" s="252"/>
      <c r="DE217" s="252"/>
      <c r="DF217" s="252"/>
      <c r="DG217" s="252">
        <f t="shared" si="30"/>
        <v>0</v>
      </c>
      <c r="DH217" s="252"/>
      <c r="DI217" s="252">
        <v>489.06</v>
      </c>
      <c r="DJ217" s="252"/>
      <c r="DL217" s="252"/>
      <c r="DM217" s="252"/>
      <c r="DQ217" s="6">
        <v>7.2499999999999995E-2</v>
      </c>
      <c r="DR217" s="252">
        <v>39.42</v>
      </c>
      <c r="DS217" s="3">
        <v>546.33000000000004</v>
      </c>
      <c r="DU217" s="241">
        <f>+C217</f>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23"/>
        <v>0</v>
      </c>
      <c r="E218" s="246">
        <v>45870</v>
      </c>
      <c r="G218" s="374">
        <f t="shared" si="32"/>
        <v>250785.6742215</v>
      </c>
      <c r="H218" s="7">
        <f t="shared" si="33"/>
        <v>627.94530599999996</v>
      </c>
      <c r="I218" s="248">
        <f t="shared" si="35"/>
        <v>139.09199999999998</v>
      </c>
      <c r="J218" s="258">
        <f t="shared" si="34"/>
        <v>0</v>
      </c>
      <c r="K218" s="67"/>
      <c r="L218" s="252">
        <v>300</v>
      </c>
      <c r="M218" s="263"/>
      <c r="N218" s="263"/>
      <c r="O218" s="473">
        <v>328.76</v>
      </c>
      <c r="P218" s="474">
        <v>328.76</v>
      </c>
      <c r="Q218" s="474">
        <v>430.86</v>
      </c>
      <c r="R218" s="475">
        <v>0.09</v>
      </c>
      <c r="S218" s="533">
        <f t="shared" si="28"/>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29"/>
        <v>212</v>
      </c>
      <c r="AS218" s="480">
        <v>257.37</v>
      </c>
      <c r="AT218" s="480">
        <v>191.57</v>
      </c>
      <c r="AU218" s="600">
        <v>0.06</v>
      </c>
      <c r="AV218" s="480"/>
      <c r="AW218" s="480"/>
      <c r="AX218" s="480"/>
      <c r="AY218" s="480">
        <v>303.18</v>
      </c>
      <c r="AZ218" s="499" t="s">
        <v>5323</v>
      </c>
      <c r="BA218" s="502">
        <v>23.57</v>
      </c>
      <c r="BB218" s="502">
        <v>31.62</v>
      </c>
      <c r="BC218" s="503"/>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5340</v>
      </c>
      <c r="BQ218" s="252"/>
      <c r="BR218" s="252"/>
      <c r="BS218" s="511">
        <v>0.22</v>
      </c>
      <c r="BT218" s="252"/>
      <c r="BU218" s="252"/>
      <c r="BV218" s="524">
        <f>+C218</f>
        <v>212</v>
      </c>
      <c r="BW218" s="489">
        <v>158.63</v>
      </c>
      <c r="BX218" s="304">
        <v>4.4999999999999998E-2</v>
      </c>
      <c r="BY218" s="254">
        <v>418.3</v>
      </c>
      <c r="BZ218" s="304">
        <v>3.9399999999999998E-2</v>
      </c>
      <c r="CA218" s="494">
        <v>19.170000000000002</v>
      </c>
      <c r="CB218" s="497">
        <v>0.3</v>
      </c>
      <c r="CC218" s="497"/>
      <c r="CD218" s="494">
        <v>424</v>
      </c>
      <c r="CE218" s="241">
        <f>+C218</f>
        <v>212</v>
      </c>
      <c r="CF218" s="2">
        <v>564.02</v>
      </c>
      <c r="CG218" s="2">
        <v>490.8</v>
      </c>
      <c r="CH218" s="2"/>
      <c r="CI218" s="84">
        <v>0.06</v>
      </c>
      <c r="CJ218" s="84">
        <v>0.06</v>
      </c>
      <c r="CK218" s="252"/>
      <c r="CL218" s="252"/>
      <c r="CM218" s="252">
        <v>546.33000000000004</v>
      </c>
      <c r="CN218" s="253"/>
      <c r="CP218" s="253">
        <v>0.08</v>
      </c>
      <c r="CV218" s="266">
        <f t="shared" si="24"/>
        <v>181</v>
      </c>
      <c r="CW218" s="267">
        <f t="shared" si="25"/>
        <v>362</v>
      </c>
      <c r="CX218" s="268">
        <f t="shared" si="26"/>
        <v>904.99</v>
      </c>
      <c r="CY218" s="418">
        <v>184</v>
      </c>
      <c r="CZ218" s="252"/>
      <c r="DA218" s="252"/>
      <c r="DB218" s="252"/>
      <c r="DC218" s="252"/>
      <c r="DD218" s="252"/>
      <c r="DE218" s="252"/>
      <c r="DF218" s="252"/>
      <c r="DG218" s="252">
        <f t="shared" si="30"/>
        <v>0</v>
      </c>
      <c r="DH218" s="252"/>
      <c r="DI218" s="252">
        <v>489.06</v>
      </c>
      <c r="DJ218" s="252"/>
      <c r="DL218" s="252"/>
      <c r="DM218" s="252"/>
      <c r="DQ218" s="6">
        <v>7.2499999999999995E-2</v>
      </c>
      <c r="DR218" s="252">
        <v>39.42</v>
      </c>
      <c r="DS218" s="3">
        <v>546.33000000000004</v>
      </c>
      <c r="DU218" s="241">
        <f>+C218</f>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23"/>
        <v>0</v>
      </c>
      <c r="E219" s="246">
        <v>45901</v>
      </c>
      <c r="G219" s="374">
        <f t="shared" si="32"/>
        <v>250785.6742215</v>
      </c>
      <c r="H219" s="7">
        <f t="shared" si="33"/>
        <v>627.94530599999996</v>
      </c>
      <c r="I219" s="248">
        <f t="shared" si="35"/>
        <v>139.09199999999998</v>
      </c>
      <c r="J219" s="258">
        <f t="shared" si="34"/>
        <v>0</v>
      </c>
      <c r="K219" s="67"/>
      <c r="L219" s="252">
        <v>300</v>
      </c>
      <c r="M219" s="263"/>
      <c r="N219" s="263"/>
      <c r="O219" s="473">
        <v>328.76</v>
      </c>
      <c r="P219" s="474">
        <v>328.76</v>
      </c>
      <c r="Q219" s="474">
        <v>430.86</v>
      </c>
      <c r="R219" s="475">
        <v>0.09</v>
      </c>
      <c r="S219" s="533">
        <f t="shared" si="28"/>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29"/>
        <v>213</v>
      </c>
      <c r="AS219" s="480">
        <v>257.37</v>
      </c>
      <c r="AT219" s="480">
        <v>191.57</v>
      </c>
      <c r="AU219" s="600">
        <v>0.06</v>
      </c>
      <c r="AV219" s="480"/>
      <c r="AW219" s="480"/>
      <c r="AX219" s="480"/>
      <c r="AY219" s="480">
        <v>303.18</v>
      </c>
      <c r="AZ219" s="499" t="s">
        <v>5323</v>
      </c>
      <c r="BA219" s="502">
        <v>23.57</v>
      </c>
      <c r="BB219" s="502">
        <v>31.62</v>
      </c>
      <c r="BC219" s="504"/>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5340</v>
      </c>
      <c r="BQ219" s="252"/>
      <c r="BR219" s="252"/>
      <c r="BS219" s="511">
        <v>0.22</v>
      </c>
      <c r="BT219" s="252"/>
      <c r="BU219" s="252"/>
      <c r="BV219" s="524">
        <f>+C219</f>
        <v>213</v>
      </c>
      <c r="BW219" s="489">
        <v>158.63</v>
      </c>
      <c r="BX219" s="304">
        <v>4.4999999999999998E-2</v>
      </c>
      <c r="BY219" s="254">
        <v>418.3</v>
      </c>
      <c r="BZ219" s="304">
        <v>3.9399999999999998E-2</v>
      </c>
      <c r="CA219" s="494">
        <v>19.170000000000002</v>
      </c>
      <c r="CB219" s="497">
        <v>0.3</v>
      </c>
      <c r="CC219" s="497"/>
      <c r="CD219" s="494">
        <v>424</v>
      </c>
      <c r="CE219" s="241">
        <f>+C219</f>
        <v>213</v>
      </c>
      <c r="CF219" s="2">
        <v>564.02</v>
      </c>
      <c r="CG219" s="2">
        <v>490.8</v>
      </c>
      <c r="CH219" s="2"/>
      <c r="CI219" s="84">
        <v>0.06</v>
      </c>
      <c r="CJ219" s="84">
        <v>0.06</v>
      </c>
      <c r="CK219" s="252"/>
      <c r="CL219" s="252"/>
      <c r="CM219" s="252">
        <v>546.33000000000004</v>
      </c>
      <c r="CN219" s="253"/>
      <c r="CP219" s="5">
        <v>0.08</v>
      </c>
      <c r="CV219" s="266">
        <f t="shared" si="24"/>
        <v>181</v>
      </c>
      <c r="CW219" s="267">
        <f t="shared" si="25"/>
        <v>362</v>
      </c>
      <c r="CX219" s="268">
        <f t="shared" si="26"/>
        <v>904.99</v>
      </c>
      <c r="CY219" s="418">
        <v>184</v>
      </c>
      <c r="CZ219" s="252"/>
      <c r="DA219" s="252"/>
      <c r="DB219" s="252"/>
      <c r="DC219" s="252"/>
      <c r="DD219" s="252"/>
      <c r="DE219" s="252"/>
      <c r="DF219" s="252"/>
      <c r="DG219" s="252">
        <f t="shared" si="30"/>
        <v>0</v>
      </c>
      <c r="DH219" s="252"/>
      <c r="DI219" s="252">
        <v>489.06</v>
      </c>
      <c r="DJ219" s="252"/>
      <c r="DL219" s="252"/>
      <c r="DM219" s="252"/>
      <c r="DQ219" s="6">
        <v>7.2499999999999995E-2</v>
      </c>
      <c r="DR219" s="252">
        <v>39.42</v>
      </c>
      <c r="DS219" s="3">
        <v>546.33000000000004</v>
      </c>
      <c r="DU219" s="241">
        <f>+C219</f>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23"/>
        <v>0</v>
      </c>
      <c r="E220" s="246">
        <v>45931</v>
      </c>
      <c r="G220" s="374">
        <f t="shared" si="32"/>
        <v>250785.6742215</v>
      </c>
      <c r="H220" s="7">
        <f t="shared" si="33"/>
        <v>627.94530599999996</v>
      </c>
      <c r="I220" s="248">
        <f t="shared" si="35"/>
        <v>139.09199999999998</v>
      </c>
      <c r="J220" s="258">
        <f t="shared" si="34"/>
        <v>0</v>
      </c>
      <c r="K220" s="67"/>
      <c r="L220" s="252">
        <v>300</v>
      </c>
      <c r="M220" s="263"/>
      <c r="N220" s="263"/>
      <c r="O220" s="473">
        <v>328.76</v>
      </c>
      <c r="P220" s="474">
        <v>328.76</v>
      </c>
      <c r="Q220" s="474">
        <v>430.86</v>
      </c>
      <c r="R220" s="475">
        <v>0.09</v>
      </c>
      <c r="S220" s="533">
        <f t="shared" si="28"/>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29"/>
        <v>214</v>
      </c>
      <c r="AS220" s="480">
        <v>257.37</v>
      </c>
      <c r="AT220" s="480">
        <v>191.57</v>
      </c>
      <c r="AU220" s="600">
        <v>0.06</v>
      </c>
      <c r="AV220" s="480"/>
      <c r="AW220" s="480"/>
      <c r="AX220" s="480"/>
      <c r="AY220" s="480">
        <v>303.18</v>
      </c>
      <c r="AZ220" s="499" t="s">
        <v>5323</v>
      </c>
      <c r="BA220" s="502">
        <v>23.57</v>
      </c>
      <c r="BB220" s="502">
        <v>31.62</v>
      </c>
      <c r="BC220" s="503"/>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5340</v>
      </c>
      <c r="BQ220" s="252"/>
      <c r="BR220" s="252"/>
      <c r="BS220" s="511">
        <v>0.22</v>
      </c>
      <c r="BT220" s="252"/>
      <c r="BU220" s="252"/>
      <c r="BV220" s="524">
        <f>+C220</f>
        <v>214</v>
      </c>
      <c r="BW220" s="489">
        <v>158.63</v>
      </c>
      <c r="BX220" s="304">
        <v>4.4999999999999998E-2</v>
      </c>
      <c r="BY220" s="254">
        <v>418.3</v>
      </c>
      <c r="BZ220" s="304">
        <v>3.9399999999999998E-2</v>
      </c>
      <c r="CA220" s="494">
        <v>19.170000000000002</v>
      </c>
      <c r="CB220" s="497">
        <v>0.3</v>
      </c>
      <c r="CC220" s="497"/>
      <c r="CD220" s="494">
        <v>424</v>
      </c>
      <c r="CE220" s="241">
        <f>+C220</f>
        <v>214</v>
      </c>
      <c r="CF220" s="2">
        <v>564.02</v>
      </c>
      <c r="CG220" s="2">
        <v>490.8</v>
      </c>
      <c r="CH220" s="2"/>
      <c r="CI220" s="84">
        <v>0.06</v>
      </c>
      <c r="CJ220" s="84">
        <v>0.06</v>
      </c>
      <c r="CK220" s="252"/>
      <c r="CL220" s="252"/>
      <c r="CM220" s="252">
        <v>546.33000000000004</v>
      </c>
      <c r="CN220" s="253"/>
      <c r="CP220" s="253">
        <v>0.08</v>
      </c>
      <c r="CV220" s="266">
        <f t="shared" si="24"/>
        <v>181</v>
      </c>
      <c r="CW220" s="267">
        <f t="shared" si="25"/>
        <v>362</v>
      </c>
      <c r="CX220" s="268">
        <f t="shared" si="26"/>
        <v>904.99</v>
      </c>
      <c r="CY220" s="418">
        <v>184</v>
      </c>
      <c r="CZ220" s="252"/>
      <c r="DA220" s="252"/>
      <c r="DB220" s="252"/>
      <c r="DC220" s="252"/>
      <c r="DD220" s="252"/>
      <c r="DE220" s="252"/>
      <c r="DF220" s="252"/>
      <c r="DG220" s="252">
        <f t="shared" si="30"/>
        <v>0</v>
      </c>
      <c r="DH220" s="252"/>
      <c r="DI220" s="252">
        <v>489.06</v>
      </c>
      <c r="DJ220" s="252"/>
      <c r="DL220" s="252"/>
      <c r="DM220" s="252"/>
      <c r="DQ220" s="6">
        <v>7.2499999999999995E-2</v>
      </c>
      <c r="DR220" s="252">
        <v>39.42</v>
      </c>
      <c r="DS220" s="3">
        <v>546.33000000000004</v>
      </c>
      <c r="DU220" s="241">
        <f>+C220</f>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23"/>
        <v>0</v>
      </c>
      <c r="E221" s="246">
        <v>45962</v>
      </c>
      <c r="G221" s="374">
        <f t="shared" si="32"/>
        <v>250785.6742215</v>
      </c>
      <c r="H221" s="7">
        <f t="shared" si="33"/>
        <v>627.94530599999996</v>
      </c>
      <c r="I221" s="248">
        <f t="shared" si="35"/>
        <v>139.09199999999998</v>
      </c>
      <c r="J221" s="258">
        <f t="shared" si="34"/>
        <v>0</v>
      </c>
      <c r="K221" s="67"/>
      <c r="L221" s="252">
        <v>300</v>
      </c>
      <c r="M221" s="263"/>
      <c r="N221" s="263"/>
      <c r="O221" s="473">
        <v>328.76</v>
      </c>
      <c r="P221" s="474">
        <v>328.76</v>
      </c>
      <c r="Q221" s="474">
        <v>430.86</v>
      </c>
      <c r="R221" s="475">
        <v>0.09</v>
      </c>
      <c r="S221" s="533">
        <f t="shared" si="28"/>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29"/>
        <v>215</v>
      </c>
      <c r="AS221" s="480">
        <v>257.37</v>
      </c>
      <c r="AT221" s="480">
        <v>191.57</v>
      </c>
      <c r="AU221" s="600">
        <v>0.06</v>
      </c>
      <c r="AV221" s="480"/>
      <c r="AW221" s="480"/>
      <c r="AX221" s="480"/>
      <c r="AY221" s="480">
        <v>303.18</v>
      </c>
      <c r="AZ221" s="499" t="s">
        <v>5323</v>
      </c>
      <c r="BA221" s="502">
        <v>23.57</v>
      </c>
      <c r="BB221" s="502">
        <v>31.62</v>
      </c>
      <c r="BC221" s="504"/>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5340</v>
      </c>
      <c r="BQ221" s="252"/>
      <c r="BR221" s="252"/>
      <c r="BS221" s="511">
        <v>0.22</v>
      </c>
      <c r="BT221" s="252"/>
      <c r="BU221" s="252"/>
      <c r="BV221" s="524">
        <f>+C221</f>
        <v>215</v>
      </c>
      <c r="BW221" s="489">
        <v>158.63</v>
      </c>
      <c r="BX221" s="304">
        <v>4.4999999999999998E-2</v>
      </c>
      <c r="BY221" s="254">
        <v>418.3</v>
      </c>
      <c r="BZ221" s="304">
        <v>3.9399999999999998E-2</v>
      </c>
      <c r="CA221" s="494">
        <v>19.170000000000002</v>
      </c>
      <c r="CB221" s="497">
        <v>0.3</v>
      </c>
      <c r="CC221" s="497"/>
      <c r="CD221" s="494">
        <v>424</v>
      </c>
      <c r="CE221" s="241">
        <f>+C221</f>
        <v>215</v>
      </c>
      <c r="CF221" s="2">
        <v>564.02</v>
      </c>
      <c r="CG221" s="2">
        <v>490.8</v>
      </c>
      <c r="CH221" s="2"/>
      <c r="CI221" s="84">
        <v>0.06</v>
      </c>
      <c r="CJ221" s="84">
        <v>0.06</v>
      </c>
      <c r="CK221" s="252"/>
      <c r="CL221" s="252"/>
      <c r="CM221" s="252">
        <v>546.33000000000004</v>
      </c>
      <c r="CN221" s="253"/>
      <c r="CP221" s="5">
        <v>0.08</v>
      </c>
      <c r="CV221" s="266">
        <f t="shared" si="24"/>
        <v>181</v>
      </c>
      <c r="CW221" s="267">
        <f t="shared" si="25"/>
        <v>362</v>
      </c>
      <c r="CX221" s="268">
        <f t="shared" si="26"/>
        <v>904.99</v>
      </c>
      <c r="CY221" s="418">
        <v>184</v>
      </c>
      <c r="CZ221" s="252"/>
      <c r="DA221" s="252"/>
      <c r="DB221" s="252"/>
      <c r="DC221" s="252"/>
      <c r="DD221" s="252"/>
      <c r="DE221" s="252"/>
      <c r="DF221" s="252"/>
      <c r="DG221" s="252">
        <f t="shared" si="30"/>
        <v>0</v>
      </c>
      <c r="DH221" s="252"/>
      <c r="DI221" s="252">
        <v>489.06</v>
      </c>
      <c r="DJ221" s="252"/>
      <c r="DL221" s="252"/>
      <c r="DM221" s="252"/>
      <c r="DQ221" s="6">
        <v>7.2499999999999995E-2</v>
      </c>
      <c r="DR221" s="252">
        <v>39.42</v>
      </c>
      <c r="DS221" s="3">
        <v>546.33000000000004</v>
      </c>
      <c r="DU221" s="241">
        <f>+C221</f>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23"/>
        <v>0</v>
      </c>
      <c r="E222" s="246">
        <v>45992</v>
      </c>
      <c r="G222" s="374">
        <f t="shared" si="32"/>
        <v>250785.6742215</v>
      </c>
      <c r="H222" s="7">
        <f t="shared" si="33"/>
        <v>627.94530599999996</v>
      </c>
      <c r="I222" s="248">
        <f t="shared" si="35"/>
        <v>139.09199999999998</v>
      </c>
      <c r="J222" s="258">
        <f t="shared" si="34"/>
        <v>0</v>
      </c>
      <c r="K222" s="67"/>
      <c r="L222" s="252">
        <v>300</v>
      </c>
      <c r="M222" s="263"/>
      <c r="N222" s="263"/>
      <c r="O222" s="473">
        <v>328.76</v>
      </c>
      <c r="P222" s="474">
        <v>328.76</v>
      </c>
      <c r="Q222" s="474">
        <v>430.86</v>
      </c>
      <c r="R222" s="475">
        <v>0.09</v>
      </c>
      <c r="S222" s="533">
        <f t="shared" si="28"/>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29"/>
        <v>216</v>
      </c>
      <c r="AS222" s="480">
        <v>257.37</v>
      </c>
      <c r="AT222" s="480">
        <v>191.57</v>
      </c>
      <c r="AU222" s="600">
        <v>0.06</v>
      </c>
      <c r="AV222" s="480"/>
      <c r="AW222" s="480"/>
      <c r="AX222" s="480"/>
      <c r="AY222" s="480">
        <v>303.18</v>
      </c>
      <c r="AZ222" s="499" t="s">
        <v>5323</v>
      </c>
      <c r="BA222" s="502">
        <v>23.57</v>
      </c>
      <c r="BB222" s="502">
        <v>31.62</v>
      </c>
      <c r="BC222" s="503"/>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5340</v>
      </c>
      <c r="BQ222" s="252"/>
      <c r="BR222" s="252"/>
      <c r="BS222" s="511">
        <v>0.22</v>
      </c>
      <c r="BT222" s="252"/>
      <c r="BU222" s="252"/>
      <c r="BV222" s="524">
        <f>+C222</f>
        <v>216</v>
      </c>
      <c r="BW222" s="489">
        <v>158.63</v>
      </c>
      <c r="BX222" s="304">
        <v>4.4999999999999998E-2</v>
      </c>
      <c r="BY222" s="254">
        <v>418.3</v>
      </c>
      <c r="BZ222" s="304">
        <v>3.9399999999999998E-2</v>
      </c>
      <c r="CA222" s="494">
        <v>19.170000000000002</v>
      </c>
      <c r="CB222" s="497">
        <v>0.3</v>
      </c>
      <c r="CC222" s="497"/>
      <c r="CD222" s="494">
        <v>424</v>
      </c>
      <c r="CE222" s="241">
        <f>+C222</f>
        <v>216</v>
      </c>
      <c r="CF222" s="2">
        <v>564.02</v>
      </c>
      <c r="CG222" s="2">
        <v>490.8</v>
      </c>
      <c r="CH222" s="2"/>
      <c r="CI222" s="84">
        <v>0.06</v>
      </c>
      <c r="CJ222" s="84">
        <v>0.06</v>
      </c>
      <c r="CK222" s="252"/>
      <c r="CL222" s="252"/>
      <c r="CM222" s="252">
        <v>546.33000000000004</v>
      </c>
      <c r="CN222" s="253"/>
      <c r="CP222" s="253">
        <v>0.08</v>
      </c>
      <c r="CV222" s="266">
        <f t="shared" si="24"/>
        <v>181</v>
      </c>
      <c r="CW222" s="267">
        <f t="shared" si="25"/>
        <v>362</v>
      </c>
      <c r="CX222" s="268">
        <f t="shared" si="26"/>
        <v>904.99</v>
      </c>
      <c r="CY222" s="418">
        <v>184</v>
      </c>
      <c r="CZ222" s="252"/>
      <c r="DA222" s="252"/>
      <c r="DB222" s="252"/>
      <c r="DC222" s="252"/>
      <c r="DD222" s="252"/>
      <c r="DE222" s="252"/>
      <c r="DF222" s="252"/>
      <c r="DG222" s="252">
        <f t="shared" si="30"/>
        <v>0</v>
      </c>
      <c r="DH222" s="252"/>
      <c r="DI222" s="252">
        <v>489.06</v>
      </c>
      <c r="DJ222" s="252"/>
      <c r="DL222" s="252"/>
      <c r="DM222" s="252"/>
      <c r="DQ222" s="6">
        <v>7.2499999999999995E-2</v>
      </c>
      <c r="DR222" s="252">
        <v>39.42</v>
      </c>
      <c r="DS222" s="3">
        <v>546.33000000000004</v>
      </c>
      <c r="DU222" s="241">
        <f>+C222</f>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23"/>
        <v>0</v>
      </c>
      <c r="E223" s="246">
        <v>46023</v>
      </c>
      <c r="G223" s="374">
        <f t="shared" si="32"/>
        <v>250785.6742215</v>
      </c>
      <c r="H223" s="7">
        <f t="shared" si="33"/>
        <v>627.94530599999996</v>
      </c>
      <c r="I223" s="248">
        <f t="shared" si="35"/>
        <v>139.09199999999998</v>
      </c>
      <c r="J223" s="258">
        <f t="shared" si="34"/>
        <v>0</v>
      </c>
      <c r="K223" s="67"/>
      <c r="L223" s="252">
        <v>300</v>
      </c>
      <c r="M223" s="263"/>
      <c r="N223" s="263"/>
      <c r="O223" s="473">
        <v>328.76</v>
      </c>
      <c r="P223" s="474">
        <v>328.76</v>
      </c>
      <c r="Q223" s="474">
        <v>430.86</v>
      </c>
      <c r="R223" s="475">
        <v>0.09</v>
      </c>
      <c r="S223" s="533">
        <f t="shared" si="28"/>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29"/>
        <v>217</v>
      </c>
      <c r="AS223" s="480">
        <v>257.37</v>
      </c>
      <c r="AT223" s="480">
        <v>191.57</v>
      </c>
      <c r="AU223" s="600">
        <v>0.06</v>
      </c>
      <c r="AV223" s="480"/>
      <c r="AW223" s="480"/>
      <c r="AX223" s="480"/>
      <c r="AY223" s="480">
        <v>303.18</v>
      </c>
      <c r="AZ223" s="499" t="s">
        <v>5323</v>
      </c>
      <c r="BA223" s="502">
        <v>23.57</v>
      </c>
      <c r="BB223" s="502">
        <v>31.62</v>
      </c>
      <c r="BC223" s="504"/>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5340</v>
      </c>
      <c r="BQ223" s="252"/>
      <c r="BR223" s="252"/>
      <c r="BS223" s="511">
        <v>0.22</v>
      </c>
      <c r="BT223" s="252"/>
      <c r="BU223" s="252"/>
      <c r="BV223" s="524">
        <f>+C223</f>
        <v>217</v>
      </c>
      <c r="BW223" s="489">
        <v>158.63</v>
      </c>
      <c r="BX223" s="304">
        <v>4.4999999999999998E-2</v>
      </c>
      <c r="BY223" s="254">
        <v>418.3</v>
      </c>
      <c r="BZ223" s="304">
        <v>3.9399999999999998E-2</v>
      </c>
      <c r="CA223" s="494">
        <v>19.170000000000002</v>
      </c>
      <c r="CB223" s="497">
        <v>0.3</v>
      </c>
      <c r="CC223" s="497"/>
      <c r="CD223" s="494">
        <v>424</v>
      </c>
      <c r="CE223" s="241">
        <f>+C223</f>
        <v>217</v>
      </c>
      <c r="CF223" s="2">
        <v>564.02</v>
      </c>
      <c r="CG223" s="2">
        <v>490.8</v>
      </c>
      <c r="CH223" s="2"/>
      <c r="CI223" s="84">
        <v>0.06</v>
      </c>
      <c r="CJ223" s="84">
        <v>0.06</v>
      </c>
      <c r="CK223" s="252"/>
      <c r="CL223" s="252"/>
      <c r="CM223" s="252">
        <v>546.33000000000004</v>
      </c>
      <c r="CN223" s="253"/>
      <c r="CP223" s="5">
        <v>0.08</v>
      </c>
      <c r="CV223" s="266">
        <f t="shared" si="24"/>
        <v>181</v>
      </c>
      <c r="CW223" s="267">
        <f t="shared" si="25"/>
        <v>362</v>
      </c>
      <c r="CX223" s="268">
        <f t="shared" si="26"/>
        <v>904.99</v>
      </c>
      <c r="CY223" s="418">
        <v>184</v>
      </c>
      <c r="CZ223" s="252"/>
      <c r="DA223" s="252"/>
      <c r="DB223" s="252"/>
      <c r="DC223" s="252"/>
      <c r="DD223" s="252"/>
      <c r="DE223" s="252"/>
      <c r="DF223" s="252"/>
      <c r="DG223" s="252">
        <f t="shared" si="30"/>
        <v>0</v>
      </c>
      <c r="DH223" s="252"/>
      <c r="DI223" s="252">
        <v>489.06</v>
      </c>
      <c r="DJ223" s="252"/>
      <c r="DL223" s="252"/>
      <c r="DM223" s="252"/>
      <c r="DQ223" s="6">
        <v>7.2499999999999995E-2</v>
      </c>
      <c r="DR223" s="252">
        <v>39.42</v>
      </c>
      <c r="DS223" s="3">
        <v>546.33000000000004</v>
      </c>
      <c r="DU223" s="241">
        <f>+C223</f>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23"/>
        <v>0</v>
      </c>
      <c r="E224" s="246">
        <v>46054</v>
      </c>
      <c r="G224" s="374">
        <f t="shared" si="32"/>
        <v>250785.6742215</v>
      </c>
      <c r="H224" s="7">
        <f t="shared" si="33"/>
        <v>627.94530599999996</v>
      </c>
      <c r="I224" s="248">
        <f t="shared" si="35"/>
        <v>139.09199999999998</v>
      </c>
      <c r="J224" s="258">
        <f t="shared" si="34"/>
        <v>0</v>
      </c>
      <c r="K224" s="67"/>
      <c r="L224" s="252">
        <v>300</v>
      </c>
      <c r="M224" s="263"/>
      <c r="N224" s="263"/>
      <c r="O224" s="473">
        <v>328.76</v>
      </c>
      <c r="P224" s="474">
        <v>328.76</v>
      </c>
      <c r="Q224" s="474">
        <v>430.86</v>
      </c>
      <c r="R224" s="475">
        <v>0.09</v>
      </c>
      <c r="S224" s="533">
        <f t="shared" si="28"/>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29"/>
        <v>218</v>
      </c>
      <c r="AS224" s="480">
        <v>257.37</v>
      </c>
      <c r="AT224" s="480">
        <v>191.57</v>
      </c>
      <c r="AU224" s="600">
        <v>0.06</v>
      </c>
      <c r="AV224" s="480"/>
      <c r="AW224" s="480"/>
      <c r="AX224" s="480"/>
      <c r="AY224" s="480">
        <v>303.18</v>
      </c>
      <c r="AZ224" s="499" t="s">
        <v>5323</v>
      </c>
      <c r="BA224" s="502">
        <v>23.57</v>
      </c>
      <c r="BB224" s="502">
        <v>31.62</v>
      </c>
      <c r="BC224" s="503"/>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5340</v>
      </c>
      <c r="BQ224" s="252"/>
      <c r="BR224" s="252"/>
      <c r="BS224" s="511">
        <v>0.22</v>
      </c>
      <c r="BT224" s="252"/>
      <c r="BU224" s="252"/>
      <c r="BV224" s="524">
        <f>+C224</f>
        <v>218</v>
      </c>
      <c r="BW224" s="489">
        <v>158.63</v>
      </c>
      <c r="BX224" s="304">
        <v>4.4999999999999998E-2</v>
      </c>
      <c r="BY224" s="254">
        <v>418.3</v>
      </c>
      <c r="BZ224" s="304">
        <v>3.9399999999999998E-2</v>
      </c>
      <c r="CA224" s="494">
        <v>19.170000000000002</v>
      </c>
      <c r="CB224" s="497">
        <v>0.3</v>
      </c>
      <c r="CC224" s="497"/>
      <c r="CD224" s="494">
        <v>424</v>
      </c>
      <c r="CE224" s="241">
        <f>+C224</f>
        <v>218</v>
      </c>
      <c r="CF224" s="2">
        <v>564.02</v>
      </c>
      <c r="CG224" s="2">
        <v>490.8</v>
      </c>
      <c r="CH224" s="2"/>
      <c r="CI224" s="84">
        <v>0.06</v>
      </c>
      <c r="CJ224" s="84">
        <v>0.06</v>
      </c>
      <c r="CK224" s="252"/>
      <c r="CL224" s="252"/>
      <c r="CM224" s="252">
        <v>546.33000000000004</v>
      </c>
      <c r="CN224" s="253"/>
      <c r="CP224" s="253">
        <v>0.08</v>
      </c>
      <c r="CV224" s="266">
        <f t="shared" si="24"/>
        <v>181</v>
      </c>
      <c r="CW224" s="267">
        <f t="shared" si="25"/>
        <v>362</v>
      </c>
      <c r="CX224" s="268">
        <f t="shared" si="26"/>
        <v>904.99</v>
      </c>
      <c r="CY224" s="418">
        <v>184</v>
      </c>
      <c r="CZ224" s="252"/>
      <c r="DA224" s="252"/>
      <c r="DB224" s="252"/>
      <c r="DC224" s="252"/>
      <c r="DD224" s="252"/>
      <c r="DE224" s="252"/>
      <c r="DF224" s="252"/>
      <c r="DG224" s="252">
        <f t="shared" si="30"/>
        <v>0</v>
      </c>
      <c r="DH224" s="252"/>
      <c r="DI224" s="252">
        <v>489.06</v>
      </c>
      <c r="DJ224" s="252"/>
      <c r="DL224" s="252"/>
      <c r="DM224" s="252"/>
      <c r="DQ224" s="6">
        <v>7.2499999999999995E-2</v>
      </c>
      <c r="DR224" s="252">
        <v>39.42</v>
      </c>
      <c r="DS224" s="3">
        <v>546.33000000000004</v>
      </c>
      <c r="DU224" s="241">
        <f>+C224</f>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23"/>
        <v>0</v>
      </c>
      <c r="E225" s="246">
        <v>46082</v>
      </c>
      <c r="G225" s="374">
        <f t="shared" si="32"/>
        <v>250785.6742215</v>
      </c>
      <c r="H225" s="7">
        <f t="shared" si="33"/>
        <v>627.94530599999996</v>
      </c>
      <c r="I225" s="248">
        <f t="shared" si="35"/>
        <v>139.09199999999998</v>
      </c>
      <c r="J225" s="258">
        <f t="shared" si="34"/>
        <v>0</v>
      </c>
      <c r="K225" s="67"/>
      <c r="L225" s="252">
        <v>300</v>
      </c>
      <c r="M225" s="263"/>
      <c r="N225" s="263"/>
      <c r="O225" s="473">
        <v>328.76</v>
      </c>
      <c r="P225" s="474">
        <v>328.76</v>
      </c>
      <c r="Q225" s="474">
        <v>430.86</v>
      </c>
      <c r="R225" s="475">
        <v>0.09</v>
      </c>
      <c r="S225" s="533">
        <f t="shared" si="28"/>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29"/>
        <v>219</v>
      </c>
      <c r="AS225" s="480">
        <v>257.37</v>
      </c>
      <c r="AT225" s="480">
        <v>191.57</v>
      </c>
      <c r="AU225" s="600">
        <v>0.06</v>
      </c>
      <c r="AV225" s="480"/>
      <c r="AW225" s="480"/>
      <c r="AX225" s="480"/>
      <c r="AY225" s="480">
        <v>303.18</v>
      </c>
      <c r="AZ225" s="499" t="s">
        <v>5323</v>
      </c>
      <c r="BA225" s="502">
        <v>23.57</v>
      </c>
      <c r="BB225" s="502">
        <v>31.62</v>
      </c>
      <c r="BC225" s="504"/>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5340</v>
      </c>
      <c r="BQ225" s="252"/>
      <c r="BR225" s="252"/>
      <c r="BS225" s="511">
        <v>0.22</v>
      </c>
      <c r="BT225" s="252"/>
      <c r="BU225" s="252"/>
      <c r="BV225" s="524">
        <f>+C225</f>
        <v>219</v>
      </c>
      <c r="BW225" s="489">
        <v>158.63</v>
      </c>
      <c r="BX225" s="304">
        <v>4.4999999999999998E-2</v>
      </c>
      <c r="BY225" s="254">
        <v>418.3</v>
      </c>
      <c r="BZ225" s="304">
        <v>3.9399999999999998E-2</v>
      </c>
      <c r="CA225" s="494">
        <v>19.170000000000002</v>
      </c>
      <c r="CB225" s="497">
        <v>0.3</v>
      </c>
      <c r="CC225" s="497"/>
      <c r="CD225" s="494">
        <v>424</v>
      </c>
      <c r="CE225" s="241">
        <f>+C225</f>
        <v>219</v>
      </c>
      <c r="CF225" s="2">
        <v>564.02</v>
      </c>
      <c r="CG225" s="2">
        <v>490.8</v>
      </c>
      <c r="CH225" s="2"/>
      <c r="CI225" s="84">
        <v>0.06</v>
      </c>
      <c r="CJ225" s="84">
        <v>0.06</v>
      </c>
      <c r="CK225" s="252"/>
      <c r="CL225" s="252"/>
      <c r="CM225" s="252">
        <v>546.33000000000004</v>
      </c>
      <c r="CN225" s="253"/>
      <c r="CP225" s="5">
        <v>0.08</v>
      </c>
      <c r="CV225" s="266">
        <f t="shared" si="24"/>
        <v>181</v>
      </c>
      <c r="CW225" s="267">
        <f t="shared" si="25"/>
        <v>362</v>
      </c>
      <c r="CX225" s="268">
        <f t="shared" si="26"/>
        <v>904.99</v>
      </c>
      <c r="CY225" s="418">
        <v>184</v>
      </c>
      <c r="CZ225" s="252"/>
      <c r="DA225" s="252"/>
      <c r="DB225" s="252"/>
      <c r="DC225" s="252"/>
      <c r="DD225" s="252"/>
      <c r="DE225" s="252"/>
      <c r="DF225" s="252"/>
      <c r="DG225" s="252">
        <f t="shared" si="30"/>
        <v>0</v>
      </c>
      <c r="DH225" s="252"/>
      <c r="DI225" s="252">
        <v>489.06</v>
      </c>
      <c r="DJ225" s="252"/>
      <c r="DL225" s="252"/>
      <c r="DM225" s="252"/>
      <c r="DQ225" s="6">
        <v>7.2499999999999995E-2</v>
      </c>
      <c r="DR225" s="252">
        <v>39.42</v>
      </c>
      <c r="DS225" s="3">
        <v>546.33000000000004</v>
      </c>
      <c r="DU225" s="241">
        <f>+C225</f>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23"/>
        <v>0</v>
      </c>
      <c r="E226" s="246">
        <v>46113</v>
      </c>
      <c r="G226" s="374">
        <f t="shared" si="32"/>
        <v>250785.6742215</v>
      </c>
      <c r="H226" s="7">
        <f t="shared" si="33"/>
        <v>627.94530599999996</v>
      </c>
      <c r="I226" s="248">
        <f t="shared" si="35"/>
        <v>139.09199999999998</v>
      </c>
      <c r="J226" s="258">
        <f t="shared" si="34"/>
        <v>0</v>
      </c>
      <c r="K226" s="67"/>
      <c r="L226" s="252">
        <v>300</v>
      </c>
      <c r="M226" s="263"/>
      <c r="N226" s="263"/>
      <c r="O226" s="473">
        <v>328.76</v>
      </c>
      <c r="P226" s="474">
        <v>328.76</v>
      </c>
      <c r="Q226" s="474">
        <v>430.86</v>
      </c>
      <c r="R226" s="475">
        <v>0.09</v>
      </c>
      <c r="S226" s="533">
        <f t="shared" si="28"/>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29"/>
        <v>220</v>
      </c>
      <c r="AS226" s="480">
        <v>257.37</v>
      </c>
      <c r="AT226" s="480">
        <v>191.57</v>
      </c>
      <c r="AU226" s="600">
        <v>0.06</v>
      </c>
      <c r="AV226" s="480"/>
      <c r="AW226" s="480"/>
      <c r="AX226" s="480"/>
      <c r="AY226" s="480">
        <v>303.18</v>
      </c>
      <c r="AZ226" s="499" t="s">
        <v>5323</v>
      </c>
      <c r="BA226" s="502">
        <v>23.57</v>
      </c>
      <c r="BB226" s="502">
        <v>31.62</v>
      </c>
      <c r="BC226" s="503"/>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5340</v>
      </c>
      <c r="BQ226" s="252"/>
      <c r="BR226" s="252"/>
      <c r="BS226" s="511">
        <v>0.22</v>
      </c>
      <c r="BT226" s="252"/>
      <c r="BU226" s="252"/>
      <c r="BV226" s="524">
        <f>+C226</f>
        <v>220</v>
      </c>
      <c r="BW226" s="489">
        <v>158.63</v>
      </c>
      <c r="BX226" s="304">
        <v>4.4999999999999998E-2</v>
      </c>
      <c r="BY226" s="254">
        <v>418.3</v>
      </c>
      <c r="BZ226" s="304">
        <v>3.9399999999999998E-2</v>
      </c>
      <c r="CA226" s="494">
        <v>19.170000000000002</v>
      </c>
      <c r="CB226" s="497">
        <v>0.3</v>
      </c>
      <c r="CC226" s="497"/>
      <c r="CD226" s="494">
        <v>424</v>
      </c>
      <c r="CE226" s="241">
        <f>+C226</f>
        <v>220</v>
      </c>
      <c r="CF226" s="2">
        <v>564.02</v>
      </c>
      <c r="CG226" s="2">
        <v>490.8</v>
      </c>
      <c r="CH226" s="2"/>
      <c r="CI226" s="84">
        <v>0.06</v>
      </c>
      <c r="CJ226" s="84">
        <v>0.06</v>
      </c>
      <c r="CK226" s="252"/>
      <c r="CL226" s="252"/>
      <c r="CM226" s="252">
        <v>546.33000000000004</v>
      </c>
      <c r="CN226" s="253"/>
      <c r="CP226" s="253">
        <v>0.08</v>
      </c>
      <c r="CV226" s="266">
        <f t="shared" si="24"/>
        <v>181</v>
      </c>
      <c r="CW226" s="267">
        <f t="shared" si="25"/>
        <v>362</v>
      </c>
      <c r="CX226" s="268">
        <f t="shared" si="26"/>
        <v>904.99</v>
      </c>
      <c r="CY226" s="418">
        <v>184</v>
      </c>
      <c r="CZ226" s="252"/>
      <c r="DA226" s="252"/>
      <c r="DB226" s="252"/>
      <c r="DC226" s="252"/>
      <c r="DD226" s="252"/>
      <c r="DE226" s="252"/>
      <c r="DF226" s="252"/>
      <c r="DG226" s="252">
        <f t="shared" si="30"/>
        <v>0</v>
      </c>
      <c r="DH226" s="252"/>
      <c r="DI226" s="252">
        <v>489.06</v>
      </c>
      <c r="DJ226" s="252"/>
      <c r="DL226" s="252"/>
      <c r="DM226" s="252"/>
      <c r="DQ226" s="6">
        <v>7.2499999999999995E-2</v>
      </c>
      <c r="DR226" s="252">
        <v>39.42</v>
      </c>
      <c r="DS226" s="3">
        <v>546.33000000000004</v>
      </c>
      <c r="DU226" s="241">
        <f>+C226</f>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23"/>
        <v>0</v>
      </c>
      <c r="E227" s="246">
        <v>46143</v>
      </c>
      <c r="G227" s="374">
        <f t="shared" si="32"/>
        <v>250785.6742215</v>
      </c>
      <c r="H227" s="7">
        <f t="shared" si="33"/>
        <v>627.94530599999996</v>
      </c>
      <c r="I227" s="248">
        <f t="shared" si="35"/>
        <v>139.09199999999998</v>
      </c>
      <c r="J227" s="258">
        <f t="shared" si="34"/>
        <v>0</v>
      </c>
      <c r="K227" s="67"/>
      <c r="L227" s="252">
        <v>300</v>
      </c>
      <c r="M227" s="263"/>
      <c r="N227" s="263"/>
      <c r="O227" s="473">
        <v>328.76</v>
      </c>
      <c r="P227" s="474">
        <v>328.76</v>
      </c>
      <c r="Q227" s="474">
        <v>430.86</v>
      </c>
      <c r="R227" s="475">
        <v>0.09</v>
      </c>
      <c r="S227" s="533">
        <f t="shared" si="28"/>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29"/>
        <v>221</v>
      </c>
      <c r="AS227" s="480">
        <v>257.37</v>
      </c>
      <c r="AT227" s="480">
        <v>191.57</v>
      </c>
      <c r="AU227" s="600">
        <v>0.06</v>
      </c>
      <c r="AV227" s="480"/>
      <c r="AW227" s="480"/>
      <c r="AX227" s="480"/>
      <c r="AY227" s="480">
        <v>303.18</v>
      </c>
      <c r="AZ227" s="499" t="s">
        <v>5323</v>
      </c>
      <c r="BA227" s="502">
        <v>23.57</v>
      </c>
      <c r="BB227" s="502">
        <v>31.62</v>
      </c>
      <c r="BC227" s="504"/>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5340</v>
      </c>
      <c r="BQ227" s="252"/>
      <c r="BR227" s="252"/>
      <c r="BS227" s="511">
        <v>0.22</v>
      </c>
      <c r="BT227" s="252"/>
      <c r="BU227" s="252"/>
      <c r="BV227" s="524">
        <f>+C227</f>
        <v>221</v>
      </c>
      <c r="BW227" s="489">
        <v>158.63</v>
      </c>
      <c r="BX227" s="304">
        <v>4.4999999999999998E-2</v>
      </c>
      <c r="BY227" s="254">
        <v>418.3</v>
      </c>
      <c r="BZ227" s="304">
        <v>3.9399999999999998E-2</v>
      </c>
      <c r="CA227" s="494">
        <v>19.170000000000002</v>
      </c>
      <c r="CB227" s="497">
        <v>0.3</v>
      </c>
      <c r="CC227" s="497"/>
      <c r="CD227" s="494">
        <v>424</v>
      </c>
      <c r="CE227" s="241">
        <f>+C227</f>
        <v>221</v>
      </c>
      <c r="CF227" s="2">
        <v>564.02</v>
      </c>
      <c r="CG227" s="2">
        <v>490.8</v>
      </c>
      <c r="CH227" s="2"/>
      <c r="CI227" s="84">
        <v>0.06</v>
      </c>
      <c r="CJ227" s="84">
        <v>0.06</v>
      </c>
      <c r="CK227" s="252"/>
      <c r="CL227" s="252"/>
      <c r="CM227" s="252">
        <v>546.33000000000004</v>
      </c>
      <c r="CN227" s="253"/>
      <c r="CP227" s="5">
        <v>0.08</v>
      </c>
      <c r="CV227" s="266">
        <f t="shared" si="24"/>
        <v>181</v>
      </c>
      <c r="CW227" s="267">
        <f t="shared" si="25"/>
        <v>362</v>
      </c>
      <c r="CX227" s="268">
        <f t="shared" si="26"/>
        <v>904.99</v>
      </c>
      <c r="CY227" s="418">
        <v>184</v>
      </c>
      <c r="CZ227" s="252"/>
      <c r="DA227" s="252"/>
      <c r="DB227" s="252"/>
      <c r="DC227" s="252"/>
      <c r="DD227" s="252"/>
      <c r="DE227" s="252"/>
      <c r="DF227" s="252"/>
      <c r="DG227" s="252">
        <f t="shared" si="30"/>
        <v>0</v>
      </c>
      <c r="DH227" s="252"/>
      <c r="DI227" s="252">
        <v>489.06</v>
      </c>
      <c r="DJ227" s="252"/>
      <c r="DL227" s="252"/>
      <c r="DM227" s="252"/>
      <c r="DQ227" s="6">
        <v>7.2499999999999995E-2</v>
      </c>
      <c r="DR227" s="252">
        <v>39.42</v>
      </c>
      <c r="DS227" s="3">
        <v>546.33000000000004</v>
      </c>
      <c r="DU227" s="241">
        <f>+C227</f>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23"/>
        <v>0</v>
      </c>
      <c r="E228" s="246">
        <v>46174</v>
      </c>
      <c r="G228" s="374">
        <f t="shared" si="32"/>
        <v>250785.6742215</v>
      </c>
      <c r="H228" s="7">
        <f t="shared" si="33"/>
        <v>627.94530599999996</v>
      </c>
      <c r="I228" s="248">
        <f t="shared" si="35"/>
        <v>139.09199999999998</v>
      </c>
      <c r="J228" s="258">
        <f t="shared" si="34"/>
        <v>0</v>
      </c>
      <c r="K228" s="67"/>
      <c r="L228" s="252">
        <v>300</v>
      </c>
      <c r="M228" s="263"/>
      <c r="N228" s="263"/>
      <c r="O228" s="473">
        <v>328.76</v>
      </c>
      <c r="P228" s="474">
        <v>328.76</v>
      </c>
      <c r="Q228" s="474">
        <v>430.86</v>
      </c>
      <c r="R228" s="475">
        <v>0.09</v>
      </c>
      <c r="S228" s="533">
        <f t="shared" si="28"/>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29"/>
        <v>222</v>
      </c>
      <c r="AS228" s="480">
        <v>257.37</v>
      </c>
      <c r="AT228" s="480">
        <v>191.57</v>
      </c>
      <c r="AU228" s="600">
        <v>0.06</v>
      </c>
      <c r="AV228" s="480"/>
      <c r="AW228" s="480"/>
      <c r="AX228" s="480"/>
      <c r="AY228" s="480">
        <v>303.18</v>
      </c>
      <c r="AZ228" s="499" t="s">
        <v>5323</v>
      </c>
      <c r="BA228" s="502">
        <v>23.57</v>
      </c>
      <c r="BB228" s="502">
        <v>31.62</v>
      </c>
      <c r="BC228" s="503"/>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5340</v>
      </c>
      <c r="BQ228" s="252"/>
      <c r="BR228" s="252"/>
      <c r="BS228" s="511">
        <v>0.22</v>
      </c>
      <c r="BT228" s="252"/>
      <c r="BU228" s="252"/>
      <c r="BV228" s="524">
        <f>+C228</f>
        <v>222</v>
      </c>
      <c r="BW228" s="489">
        <v>158.63</v>
      </c>
      <c r="BX228" s="304">
        <v>4.4999999999999998E-2</v>
      </c>
      <c r="BY228" s="254">
        <v>418.3</v>
      </c>
      <c r="BZ228" s="304">
        <v>3.9399999999999998E-2</v>
      </c>
      <c r="CA228" s="494">
        <v>19.170000000000002</v>
      </c>
      <c r="CB228" s="497">
        <v>0.3</v>
      </c>
      <c r="CC228" s="497"/>
      <c r="CD228" s="494">
        <v>424</v>
      </c>
      <c r="CE228" s="241">
        <f>+C228</f>
        <v>222</v>
      </c>
      <c r="CF228" s="2">
        <v>564.02</v>
      </c>
      <c r="CG228" s="2">
        <v>490.8</v>
      </c>
      <c r="CH228" s="2"/>
      <c r="CI228" s="84">
        <v>0.06</v>
      </c>
      <c r="CJ228" s="84">
        <v>0.06</v>
      </c>
      <c r="CK228" s="252"/>
      <c r="CL228" s="252"/>
      <c r="CM228" s="252">
        <v>546.33000000000004</v>
      </c>
      <c r="CN228" s="253"/>
      <c r="CP228" s="253">
        <v>0.08</v>
      </c>
      <c r="CV228" s="266">
        <f t="shared" si="24"/>
        <v>181</v>
      </c>
      <c r="CW228" s="267">
        <f t="shared" si="25"/>
        <v>362</v>
      </c>
      <c r="CX228" s="268">
        <f t="shared" si="26"/>
        <v>904.99</v>
      </c>
      <c r="CY228" s="418">
        <v>184</v>
      </c>
      <c r="CZ228" s="252"/>
      <c r="DA228" s="252"/>
      <c r="DB228" s="252"/>
      <c r="DC228" s="252"/>
      <c r="DD228" s="252"/>
      <c r="DE228" s="252"/>
      <c r="DF228" s="252"/>
      <c r="DG228" s="252">
        <f t="shared" si="30"/>
        <v>0</v>
      </c>
      <c r="DH228" s="252"/>
      <c r="DI228" s="252">
        <v>489.06</v>
      </c>
      <c r="DJ228" s="252"/>
      <c r="DL228" s="252"/>
      <c r="DM228" s="252"/>
      <c r="DQ228" s="6">
        <v>7.2499999999999995E-2</v>
      </c>
      <c r="DR228" s="252">
        <v>39.42</v>
      </c>
      <c r="DS228" s="3">
        <v>546.33000000000004</v>
      </c>
      <c r="DU228" s="241">
        <f>+C228</f>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23"/>
        <v>0</v>
      </c>
      <c r="E229" s="246">
        <v>46204</v>
      </c>
      <c r="G229" s="374">
        <f t="shared" si="32"/>
        <v>250785.6742215</v>
      </c>
      <c r="H229" s="7">
        <f t="shared" si="33"/>
        <v>627.94530599999996</v>
      </c>
      <c r="I229" s="248">
        <f t="shared" si="35"/>
        <v>139.09199999999998</v>
      </c>
      <c r="J229" s="258">
        <f t="shared" si="34"/>
        <v>0</v>
      </c>
      <c r="K229" s="67"/>
      <c r="L229" s="252">
        <v>300</v>
      </c>
      <c r="M229" s="263"/>
      <c r="N229" s="263"/>
      <c r="O229" s="473">
        <v>328.76</v>
      </c>
      <c r="P229" s="474">
        <v>328.76</v>
      </c>
      <c r="Q229" s="474">
        <v>430.86</v>
      </c>
      <c r="R229" s="475">
        <v>0.09</v>
      </c>
      <c r="S229" s="533">
        <f t="shared" si="28"/>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29"/>
        <v>223</v>
      </c>
      <c r="AS229" s="480">
        <v>257.37</v>
      </c>
      <c r="AT229" s="480">
        <v>191.57</v>
      </c>
      <c r="AU229" s="600">
        <v>0.06</v>
      </c>
      <c r="AV229" s="480"/>
      <c r="AW229" s="480"/>
      <c r="AX229" s="480"/>
      <c r="AY229" s="480">
        <v>303.18</v>
      </c>
      <c r="AZ229" s="499" t="s">
        <v>5323</v>
      </c>
      <c r="BA229" s="502">
        <v>23.57</v>
      </c>
      <c r="BB229" s="502">
        <v>31.62</v>
      </c>
      <c r="BC229" s="504"/>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5340</v>
      </c>
      <c r="BQ229" s="252"/>
      <c r="BR229" s="252"/>
      <c r="BS229" s="511">
        <v>0.22</v>
      </c>
      <c r="BT229" s="252"/>
      <c r="BU229" s="252"/>
      <c r="BV229" s="524">
        <f>+C229</f>
        <v>223</v>
      </c>
      <c r="BW229" s="489">
        <v>158.63</v>
      </c>
      <c r="BX229" s="304">
        <v>4.4999999999999998E-2</v>
      </c>
      <c r="BY229" s="254">
        <v>418.3</v>
      </c>
      <c r="BZ229" s="304">
        <v>3.9399999999999998E-2</v>
      </c>
      <c r="CA229" s="494">
        <v>19.170000000000002</v>
      </c>
      <c r="CB229" s="497">
        <v>0.3</v>
      </c>
      <c r="CC229" s="497"/>
      <c r="CD229" s="494">
        <v>424</v>
      </c>
      <c r="CE229" s="241">
        <f>+C229</f>
        <v>223</v>
      </c>
      <c r="CF229" s="2">
        <v>564.02</v>
      </c>
      <c r="CG229" s="2">
        <v>490.8</v>
      </c>
      <c r="CH229" s="2"/>
      <c r="CI229" s="84">
        <v>0.06</v>
      </c>
      <c r="CJ229" s="84">
        <v>0.06</v>
      </c>
      <c r="CK229" s="252"/>
      <c r="CL229" s="252"/>
      <c r="CM229" s="252">
        <v>546.33000000000004</v>
      </c>
      <c r="CN229" s="253"/>
      <c r="CP229" s="5">
        <v>0.08</v>
      </c>
      <c r="CV229" s="266">
        <f t="shared" si="24"/>
        <v>181</v>
      </c>
      <c r="CW229" s="267">
        <f t="shared" si="25"/>
        <v>362</v>
      </c>
      <c r="CX229" s="268">
        <f t="shared" si="26"/>
        <v>904.99</v>
      </c>
      <c r="CY229" s="418">
        <v>184</v>
      </c>
      <c r="CZ229" s="252"/>
      <c r="DA229" s="252"/>
      <c r="DB229" s="252"/>
      <c r="DC229" s="252"/>
      <c r="DD229" s="252"/>
      <c r="DE229" s="252"/>
      <c r="DF229" s="252"/>
      <c r="DG229" s="252">
        <f t="shared" si="30"/>
        <v>0</v>
      </c>
      <c r="DH229" s="252"/>
      <c r="DI229" s="252">
        <v>489.06</v>
      </c>
      <c r="DJ229" s="252"/>
      <c r="DL229" s="252"/>
      <c r="DM229" s="252"/>
      <c r="DQ229" s="6">
        <v>7.2499999999999995E-2</v>
      </c>
      <c r="DR229" s="252">
        <v>39.42</v>
      </c>
      <c r="DS229" s="3">
        <v>546.33000000000004</v>
      </c>
      <c r="DU229" s="241">
        <f>+C229</f>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23"/>
        <v>0</v>
      </c>
      <c r="E230" s="246">
        <v>46235</v>
      </c>
      <c r="G230" s="374">
        <f t="shared" si="32"/>
        <v>250785.6742215</v>
      </c>
      <c r="H230" s="7">
        <f t="shared" si="33"/>
        <v>627.94530599999996</v>
      </c>
      <c r="I230" s="248">
        <f t="shared" si="35"/>
        <v>139.09199999999998</v>
      </c>
      <c r="J230" s="258">
        <f t="shared" si="34"/>
        <v>0</v>
      </c>
      <c r="K230" s="67"/>
      <c r="L230" s="252">
        <v>300</v>
      </c>
      <c r="M230" s="263"/>
      <c r="N230" s="263"/>
      <c r="O230" s="473">
        <v>328.76</v>
      </c>
      <c r="P230" s="474">
        <v>328.76</v>
      </c>
      <c r="Q230" s="474">
        <v>430.86</v>
      </c>
      <c r="R230" s="475">
        <v>0.09</v>
      </c>
      <c r="S230" s="533">
        <f t="shared" si="28"/>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29"/>
        <v>224</v>
      </c>
      <c r="AS230" s="480">
        <v>257.37</v>
      </c>
      <c r="AT230" s="480">
        <v>191.57</v>
      </c>
      <c r="AU230" s="600">
        <v>0.06</v>
      </c>
      <c r="AV230" s="480"/>
      <c r="AW230" s="480"/>
      <c r="AX230" s="480"/>
      <c r="AY230" s="480">
        <v>303.18</v>
      </c>
      <c r="AZ230" s="499" t="s">
        <v>5323</v>
      </c>
      <c r="BA230" s="502">
        <v>23.57</v>
      </c>
      <c r="BB230" s="502">
        <v>31.62</v>
      </c>
      <c r="BC230" s="503"/>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5340</v>
      </c>
      <c r="BQ230" s="252"/>
      <c r="BR230" s="252"/>
      <c r="BS230" s="511">
        <v>0.22</v>
      </c>
      <c r="BT230" s="252"/>
      <c r="BU230" s="252"/>
      <c r="BV230" s="524">
        <f>+C230</f>
        <v>224</v>
      </c>
      <c r="BW230" s="489">
        <v>158.63</v>
      </c>
      <c r="BX230" s="304">
        <v>4.4999999999999998E-2</v>
      </c>
      <c r="BY230" s="254">
        <v>418.3</v>
      </c>
      <c r="BZ230" s="304">
        <v>3.9399999999999998E-2</v>
      </c>
      <c r="CA230" s="494">
        <v>19.170000000000002</v>
      </c>
      <c r="CB230" s="497">
        <v>0.3</v>
      </c>
      <c r="CC230" s="497"/>
      <c r="CD230" s="494">
        <v>424</v>
      </c>
      <c r="CE230" s="241">
        <f>+C230</f>
        <v>224</v>
      </c>
      <c r="CF230" s="2">
        <v>564.02</v>
      </c>
      <c r="CG230" s="2">
        <v>490.8</v>
      </c>
      <c r="CH230" s="2"/>
      <c r="CI230" s="84">
        <v>0.06</v>
      </c>
      <c r="CJ230" s="84">
        <v>0.06</v>
      </c>
      <c r="CK230" s="252"/>
      <c r="CL230" s="252"/>
      <c r="CM230" s="252">
        <v>546.33000000000004</v>
      </c>
      <c r="CN230" s="253"/>
      <c r="CP230" s="253">
        <v>0.08</v>
      </c>
      <c r="CV230" s="266">
        <f t="shared" si="24"/>
        <v>181</v>
      </c>
      <c r="CW230" s="267">
        <f t="shared" si="25"/>
        <v>362</v>
      </c>
      <c r="CX230" s="268">
        <f t="shared" si="26"/>
        <v>904.99</v>
      </c>
      <c r="CY230" s="418">
        <v>184</v>
      </c>
      <c r="CZ230" s="252"/>
      <c r="DA230" s="252"/>
      <c r="DB230" s="252"/>
      <c r="DC230" s="252"/>
      <c r="DD230" s="252"/>
      <c r="DE230" s="252"/>
      <c r="DF230" s="252"/>
      <c r="DG230" s="252">
        <f t="shared" si="30"/>
        <v>0</v>
      </c>
      <c r="DH230" s="252"/>
      <c r="DI230" s="252">
        <v>489.06</v>
      </c>
      <c r="DJ230" s="252"/>
      <c r="DL230" s="252"/>
      <c r="DM230" s="252"/>
      <c r="DQ230" s="6">
        <v>7.2499999999999995E-2</v>
      </c>
      <c r="DR230" s="252">
        <v>39.42</v>
      </c>
      <c r="DS230" s="3">
        <v>546.33000000000004</v>
      </c>
      <c r="DU230" s="241">
        <f>+C230</f>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36">+G231/G230-1</f>
        <v>0</v>
      </c>
      <c r="E231" s="246">
        <v>46266</v>
      </c>
      <c r="G231" s="374">
        <f t="shared" si="32"/>
        <v>250785.6742215</v>
      </c>
      <c r="H231" s="7">
        <f t="shared" si="33"/>
        <v>627.94530599999996</v>
      </c>
      <c r="I231" s="248">
        <f t="shared" si="35"/>
        <v>139.09199999999998</v>
      </c>
      <c r="J231" s="258">
        <f t="shared" si="34"/>
        <v>0</v>
      </c>
      <c r="K231" s="67"/>
      <c r="L231" s="252">
        <v>300</v>
      </c>
      <c r="M231" s="263"/>
      <c r="N231" s="263"/>
      <c r="O231" s="473">
        <v>328.76</v>
      </c>
      <c r="P231" s="474">
        <v>328.76</v>
      </c>
      <c r="Q231" s="474">
        <v>430.86</v>
      </c>
      <c r="R231" s="475">
        <v>0.09</v>
      </c>
      <c r="S231" s="533">
        <f t="shared" si="28"/>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29"/>
        <v>225</v>
      </c>
      <c r="AS231" s="480">
        <v>257.37</v>
      </c>
      <c r="AT231" s="480">
        <v>191.57</v>
      </c>
      <c r="AU231" s="600">
        <v>0.06</v>
      </c>
      <c r="AV231" s="480"/>
      <c r="AW231" s="480"/>
      <c r="AX231" s="480"/>
      <c r="AY231" s="480">
        <v>303.18</v>
      </c>
      <c r="AZ231" s="499" t="s">
        <v>5323</v>
      </c>
      <c r="BA231" s="502">
        <v>23.57</v>
      </c>
      <c r="BB231" s="502">
        <v>31.62</v>
      </c>
      <c r="BC231" s="504"/>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5340</v>
      </c>
      <c r="BQ231" s="252"/>
      <c r="BR231" s="252"/>
      <c r="BS231" s="511">
        <v>0.22</v>
      </c>
      <c r="BT231" s="252"/>
      <c r="BU231" s="252"/>
      <c r="BV231" s="524">
        <f>+C231</f>
        <v>225</v>
      </c>
      <c r="BW231" s="489">
        <v>158.63</v>
      </c>
      <c r="BX231" s="304">
        <v>4.4999999999999998E-2</v>
      </c>
      <c r="BY231" s="254">
        <v>418.3</v>
      </c>
      <c r="BZ231" s="304">
        <v>3.9399999999999998E-2</v>
      </c>
      <c r="CA231" s="494">
        <v>19.170000000000002</v>
      </c>
      <c r="CB231" s="497">
        <v>0.3</v>
      </c>
      <c r="CC231" s="497"/>
      <c r="CD231" s="494">
        <v>424</v>
      </c>
      <c r="CE231" s="241">
        <f>+C231</f>
        <v>225</v>
      </c>
      <c r="CF231" s="2">
        <v>564.02</v>
      </c>
      <c r="CG231" s="2">
        <v>490.8</v>
      </c>
      <c r="CH231" s="2"/>
      <c r="CI231" s="84">
        <v>0.06</v>
      </c>
      <c r="CJ231" s="84">
        <v>0.06</v>
      </c>
      <c r="CK231" s="252"/>
      <c r="CL231" s="252"/>
      <c r="CM231" s="252">
        <v>546.33000000000004</v>
      </c>
      <c r="CN231" s="253"/>
      <c r="CP231" s="5">
        <v>0.08</v>
      </c>
      <c r="CV231" s="266">
        <f t="shared" si="24"/>
        <v>181</v>
      </c>
      <c r="CW231" s="267">
        <f t="shared" si="25"/>
        <v>362</v>
      </c>
      <c r="CX231" s="268">
        <f t="shared" si="26"/>
        <v>904.99</v>
      </c>
      <c r="CY231" s="418">
        <v>184</v>
      </c>
      <c r="CZ231" s="252"/>
      <c r="DA231" s="252"/>
      <c r="DB231" s="252"/>
      <c r="DC231" s="252"/>
      <c r="DD231" s="252"/>
      <c r="DE231" s="252"/>
      <c r="DF231" s="252"/>
      <c r="DG231" s="252">
        <f t="shared" si="30"/>
        <v>0</v>
      </c>
      <c r="DH231" s="252"/>
      <c r="DI231" s="252">
        <v>489.06</v>
      </c>
      <c r="DJ231" s="252"/>
      <c r="DL231" s="252"/>
      <c r="DM231" s="252"/>
      <c r="DQ231" s="6">
        <v>7.2499999999999995E-2</v>
      </c>
      <c r="DR231" s="252">
        <v>39.42</v>
      </c>
      <c r="DS231" s="3">
        <v>546.33000000000004</v>
      </c>
      <c r="DU231" s="241">
        <f>+C231</f>
        <v>225</v>
      </c>
      <c r="DV231" s="84"/>
      <c r="DW231" s="252">
        <v>720</v>
      </c>
      <c r="DZ231" s="252">
        <v>405.18</v>
      </c>
      <c r="EA231" s="264">
        <v>3.9399999999999998E-2</v>
      </c>
      <c r="EB231" s="252">
        <v>500</v>
      </c>
      <c r="EC231" s="534">
        <v>3.5000000000000003E-2</v>
      </c>
    </row>
    <row r="232" spans="1:133">
      <c r="A232">
        <v>226</v>
      </c>
      <c r="B232" s="259">
        <v>10.2026</v>
      </c>
      <c r="C232">
        <v>226</v>
      </c>
      <c r="D232" s="168">
        <f t="shared" si="36"/>
        <v>0</v>
      </c>
      <c r="E232" s="246">
        <v>46296</v>
      </c>
      <c r="G232" s="374">
        <f t="shared" si="32"/>
        <v>250785.6742215</v>
      </c>
      <c r="H232" s="7">
        <f t="shared" si="33"/>
        <v>627.94530599999996</v>
      </c>
      <c r="I232" s="248">
        <f t="shared" si="35"/>
        <v>139.09199999999998</v>
      </c>
      <c r="J232" s="258">
        <f t="shared" si="34"/>
        <v>0</v>
      </c>
      <c r="K232" s="67"/>
      <c r="L232" s="252">
        <v>300</v>
      </c>
      <c r="M232" s="263"/>
      <c r="N232" s="263"/>
      <c r="O232" s="473">
        <v>328.76</v>
      </c>
      <c r="P232" s="474">
        <v>328.76</v>
      </c>
      <c r="Q232" s="474">
        <v>430.86</v>
      </c>
      <c r="R232" s="475">
        <v>0.09</v>
      </c>
      <c r="S232" s="533">
        <f t="shared" si="28"/>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29"/>
        <v>226</v>
      </c>
      <c r="AS232" s="480">
        <v>257.37</v>
      </c>
      <c r="AT232" s="480">
        <v>191.57</v>
      </c>
      <c r="AU232" s="600">
        <v>0.06</v>
      </c>
      <c r="AV232" s="480"/>
      <c r="AW232" s="480"/>
      <c r="AX232" s="480"/>
      <c r="AY232" s="480">
        <v>303.18</v>
      </c>
      <c r="AZ232" s="499" t="s">
        <v>5323</v>
      </c>
      <c r="BA232" s="502">
        <v>23.57</v>
      </c>
      <c r="BB232" s="502">
        <v>31.62</v>
      </c>
      <c r="BC232" s="503"/>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5340</v>
      </c>
      <c r="BQ232" s="252"/>
      <c r="BR232" s="252"/>
      <c r="BS232" s="511">
        <v>0.22</v>
      </c>
      <c r="BT232" s="252"/>
      <c r="BU232" s="252"/>
      <c r="BV232" s="524">
        <f>+C232</f>
        <v>226</v>
      </c>
      <c r="BW232" s="489">
        <v>158.63</v>
      </c>
      <c r="BX232" s="304">
        <v>4.4999999999999998E-2</v>
      </c>
      <c r="BY232" s="254">
        <v>418.3</v>
      </c>
      <c r="BZ232" s="304">
        <v>3.9399999999999998E-2</v>
      </c>
      <c r="CA232" s="494">
        <v>19.170000000000002</v>
      </c>
      <c r="CB232" s="497">
        <v>0.3</v>
      </c>
      <c r="CC232" s="497"/>
      <c r="CD232" s="494">
        <v>424</v>
      </c>
      <c r="CE232" s="241">
        <f>+C232</f>
        <v>226</v>
      </c>
      <c r="CF232" s="2">
        <v>564.02</v>
      </c>
      <c r="CG232" s="2">
        <v>490.8</v>
      </c>
      <c r="CH232" s="2"/>
      <c r="CI232" s="84">
        <v>0.06</v>
      </c>
      <c r="CJ232" s="84">
        <v>0.06</v>
      </c>
      <c r="CK232" s="252"/>
      <c r="CL232" s="252"/>
      <c r="CM232" s="252">
        <v>546.33000000000004</v>
      </c>
      <c r="CN232" s="253"/>
      <c r="CP232" s="253">
        <v>0.08</v>
      </c>
      <c r="CV232" s="266">
        <f t="shared" si="24"/>
        <v>181</v>
      </c>
      <c r="CW232" s="267">
        <f t="shared" si="25"/>
        <v>362</v>
      </c>
      <c r="CX232" s="268">
        <f t="shared" si="26"/>
        <v>904.99</v>
      </c>
      <c r="CY232" s="418">
        <v>184</v>
      </c>
      <c r="CZ232" s="252"/>
      <c r="DA232" s="252"/>
      <c r="DB232" s="252"/>
      <c r="DC232" s="252"/>
      <c r="DD232" s="252"/>
      <c r="DE232" s="252"/>
      <c r="DF232" s="252"/>
      <c r="DG232" s="252">
        <f t="shared" si="30"/>
        <v>0</v>
      </c>
      <c r="DH232" s="252"/>
      <c r="DI232" s="252">
        <v>489.06</v>
      </c>
      <c r="DJ232" s="252"/>
      <c r="DL232" s="252"/>
      <c r="DM232" s="252"/>
      <c r="DQ232" s="6">
        <v>7.2499999999999995E-2</v>
      </c>
      <c r="DR232" s="252">
        <v>39.42</v>
      </c>
      <c r="DS232" s="3">
        <v>546.33000000000004</v>
      </c>
      <c r="DU232" s="241">
        <f>+C232</f>
        <v>226</v>
      </c>
      <c r="DV232" s="84"/>
      <c r="DW232" s="252">
        <v>720</v>
      </c>
      <c r="DZ232" s="252">
        <v>405.18</v>
      </c>
      <c r="EA232" s="264">
        <v>3.9399999999999998E-2</v>
      </c>
      <c r="EB232" s="252">
        <v>500</v>
      </c>
      <c r="EC232" s="534">
        <v>3.5000000000000003E-2</v>
      </c>
    </row>
    <row r="233" spans="1:133">
      <c r="A233">
        <v>227</v>
      </c>
      <c r="B233" s="259">
        <v>11.2026</v>
      </c>
      <c r="C233">
        <v>227</v>
      </c>
      <c r="D233" s="168">
        <f t="shared" si="36"/>
        <v>0</v>
      </c>
      <c r="E233" s="246">
        <v>46327</v>
      </c>
      <c r="G233" s="374">
        <f t="shared" si="32"/>
        <v>250785.6742215</v>
      </c>
      <c r="H233" s="7">
        <f t="shared" si="33"/>
        <v>627.94530599999996</v>
      </c>
      <c r="I233" s="248">
        <f t="shared" si="35"/>
        <v>139.09199999999998</v>
      </c>
      <c r="J233" s="258">
        <f t="shared" si="34"/>
        <v>0</v>
      </c>
      <c r="K233" s="67"/>
      <c r="L233" s="252">
        <v>300</v>
      </c>
      <c r="M233" s="263"/>
      <c r="N233" s="263"/>
      <c r="O233" s="473">
        <v>328.76</v>
      </c>
      <c r="P233" s="474">
        <v>328.76</v>
      </c>
      <c r="Q233" s="474">
        <v>430.86</v>
      </c>
      <c r="R233" s="475">
        <v>0.09</v>
      </c>
      <c r="S233" s="533">
        <f t="shared" si="28"/>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29"/>
        <v>227</v>
      </c>
      <c r="AS233" s="480">
        <v>257.37</v>
      </c>
      <c r="AT233" s="480">
        <v>191.57</v>
      </c>
      <c r="AU233" s="600">
        <v>0.06</v>
      </c>
      <c r="AV233" s="480"/>
      <c r="AW233" s="480"/>
      <c r="AX233" s="480"/>
      <c r="AY233" s="480">
        <v>303.18</v>
      </c>
      <c r="AZ233" s="499" t="s">
        <v>5323</v>
      </c>
      <c r="BA233" s="502">
        <v>23.57</v>
      </c>
      <c r="BB233" s="502">
        <v>31.62</v>
      </c>
      <c r="BC233" s="504"/>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5340</v>
      </c>
      <c r="BQ233" s="252"/>
      <c r="BR233" s="252"/>
      <c r="BS233" s="511">
        <v>0.22</v>
      </c>
      <c r="BT233" s="252"/>
      <c r="BU233" s="252"/>
      <c r="BV233" s="524">
        <f>+C233</f>
        <v>227</v>
      </c>
      <c r="BW233" s="489">
        <v>158.63</v>
      </c>
      <c r="BX233" s="304">
        <v>4.4999999999999998E-2</v>
      </c>
      <c r="BY233" s="254">
        <v>418.3</v>
      </c>
      <c r="BZ233" s="304">
        <v>3.9399999999999998E-2</v>
      </c>
      <c r="CA233" s="494">
        <v>19.170000000000002</v>
      </c>
      <c r="CB233" s="497">
        <v>0.3</v>
      </c>
      <c r="CC233" s="497"/>
      <c r="CD233" s="494">
        <v>424</v>
      </c>
      <c r="CE233" s="241">
        <f>+C233</f>
        <v>227</v>
      </c>
      <c r="CF233" s="2">
        <v>564.02</v>
      </c>
      <c r="CG233" s="2">
        <v>490.8</v>
      </c>
      <c r="CH233" s="2"/>
      <c r="CI233" s="84">
        <v>0.06</v>
      </c>
      <c r="CJ233" s="84">
        <v>0.06</v>
      </c>
      <c r="CK233" s="252"/>
      <c r="CL233" s="252"/>
      <c r="CM233" s="252">
        <v>546.33000000000004</v>
      </c>
      <c r="CN233" s="253"/>
      <c r="CP233" s="5">
        <v>0.08</v>
      </c>
      <c r="CV233" s="266">
        <f t="shared" si="24"/>
        <v>181</v>
      </c>
      <c r="CW233" s="267">
        <f t="shared" si="25"/>
        <v>362</v>
      </c>
      <c r="CX233" s="268">
        <f t="shared" si="26"/>
        <v>904.99</v>
      </c>
      <c r="CY233" s="418">
        <v>184</v>
      </c>
      <c r="CZ233" s="252"/>
      <c r="DA233" s="252"/>
      <c r="DB233" s="252"/>
      <c r="DC233" s="252"/>
      <c r="DD233" s="252"/>
      <c r="DE233" s="252"/>
      <c r="DF233" s="252"/>
      <c r="DG233" s="252">
        <f t="shared" si="30"/>
        <v>0</v>
      </c>
      <c r="DH233" s="252"/>
      <c r="DI233" s="252">
        <v>489.06</v>
      </c>
      <c r="DJ233" s="252"/>
      <c r="DL233" s="252"/>
      <c r="DM233" s="252"/>
      <c r="DQ233" s="6">
        <v>7.2499999999999995E-2</v>
      </c>
      <c r="DR233" s="252">
        <v>39.42</v>
      </c>
      <c r="DS233" s="3">
        <v>546.33000000000004</v>
      </c>
      <c r="DU233" s="241">
        <f>+C233</f>
        <v>227</v>
      </c>
      <c r="DV233" s="84"/>
      <c r="DW233" s="252">
        <v>720</v>
      </c>
      <c r="DZ233" s="252">
        <v>405.18</v>
      </c>
      <c r="EA233" s="264">
        <v>3.9399999999999998E-2</v>
      </c>
      <c r="EB233" s="252">
        <v>500</v>
      </c>
      <c r="EC233" s="534">
        <v>3.5000000000000003E-2</v>
      </c>
    </row>
    <row r="234" spans="1:133">
      <c r="A234">
        <v>228</v>
      </c>
      <c r="B234" s="259">
        <v>12.2026</v>
      </c>
      <c r="C234">
        <v>228</v>
      </c>
      <c r="D234" s="168">
        <f t="shared" si="36"/>
        <v>0</v>
      </c>
      <c r="E234" s="246">
        <v>46357</v>
      </c>
      <c r="G234" s="374">
        <f t="shared" si="32"/>
        <v>250785.6742215</v>
      </c>
      <c r="H234" s="7">
        <f t="shared" si="33"/>
        <v>627.94530599999996</v>
      </c>
      <c r="I234" s="248">
        <f t="shared" si="35"/>
        <v>139.09199999999998</v>
      </c>
      <c r="J234" s="258">
        <f t="shared" si="34"/>
        <v>0</v>
      </c>
      <c r="K234" s="67"/>
      <c r="L234" s="252">
        <v>300</v>
      </c>
      <c r="M234" s="263"/>
      <c r="N234" s="263"/>
      <c r="O234" s="473">
        <v>328.76</v>
      </c>
      <c r="P234" s="474">
        <v>328.76</v>
      </c>
      <c r="Q234" s="474">
        <v>430.86</v>
      </c>
      <c r="R234" s="475">
        <v>0.09</v>
      </c>
      <c r="S234" s="533">
        <f t="shared" si="28"/>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29"/>
        <v>228</v>
      </c>
      <c r="AS234" s="480">
        <v>257.37</v>
      </c>
      <c r="AT234" s="480">
        <v>191.57</v>
      </c>
      <c r="AU234" s="600">
        <v>0.06</v>
      </c>
      <c r="AV234" s="480"/>
      <c r="AW234" s="480"/>
      <c r="AX234" s="480"/>
      <c r="AY234" s="480">
        <v>303.18</v>
      </c>
      <c r="AZ234" s="499" t="s">
        <v>5323</v>
      </c>
      <c r="BA234" s="502">
        <v>23.57</v>
      </c>
      <c r="BB234" s="502">
        <v>31.62</v>
      </c>
      <c r="BC234" s="503"/>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5340</v>
      </c>
      <c r="BQ234" s="252"/>
      <c r="BR234" s="252"/>
      <c r="BS234" s="511">
        <v>0.22</v>
      </c>
      <c r="BT234" s="252"/>
      <c r="BU234" s="252"/>
      <c r="BV234" s="524">
        <f>+C234</f>
        <v>228</v>
      </c>
      <c r="BW234" s="489">
        <v>158.63</v>
      </c>
      <c r="BX234" s="304">
        <v>4.4999999999999998E-2</v>
      </c>
      <c r="BY234" s="254">
        <v>418.3</v>
      </c>
      <c r="BZ234" s="304">
        <v>3.9399999999999998E-2</v>
      </c>
      <c r="CA234" s="494">
        <v>19.170000000000002</v>
      </c>
      <c r="CB234" s="497">
        <v>0.3</v>
      </c>
      <c r="CC234" s="497"/>
      <c r="CD234" s="494">
        <v>424</v>
      </c>
      <c r="CE234" s="241">
        <f>+C234</f>
        <v>228</v>
      </c>
      <c r="CF234" s="2">
        <v>564.02</v>
      </c>
      <c r="CG234" s="2">
        <v>490.8</v>
      </c>
      <c r="CH234" s="2"/>
      <c r="CI234" s="84">
        <v>0.06</v>
      </c>
      <c r="CJ234" s="84">
        <v>0.06</v>
      </c>
      <c r="CK234" s="252"/>
      <c r="CL234" s="252"/>
      <c r="CM234" s="252">
        <v>546.33000000000004</v>
      </c>
      <c r="CN234" s="253"/>
      <c r="CP234" s="253">
        <v>0.08</v>
      </c>
      <c r="CV234" s="266">
        <f t="shared" si="24"/>
        <v>181</v>
      </c>
      <c r="CW234" s="267">
        <f t="shared" si="25"/>
        <v>362</v>
      </c>
      <c r="CX234" s="268">
        <f t="shared" si="26"/>
        <v>904.99</v>
      </c>
      <c r="CY234" s="418">
        <v>184</v>
      </c>
      <c r="CZ234" s="252"/>
      <c r="DA234" s="252"/>
      <c r="DB234" s="252"/>
      <c r="DC234" s="252"/>
      <c r="DD234" s="252"/>
      <c r="DE234" s="252"/>
      <c r="DF234" s="252"/>
      <c r="DG234" s="252">
        <f t="shared" si="30"/>
        <v>0</v>
      </c>
      <c r="DH234" s="252"/>
      <c r="DI234" s="252">
        <v>489.06</v>
      </c>
      <c r="DJ234" s="252"/>
      <c r="DL234" s="252"/>
      <c r="DM234" s="252"/>
      <c r="DQ234" s="6">
        <v>7.2499999999999995E-2</v>
      </c>
      <c r="DR234" s="252">
        <v>39.42</v>
      </c>
      <c r="DS234" s="3">
        <v>546.33000000000004</v>
      </c>
      <c r="DU234" s="241">
        <f>+C234</f>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C1" activePane="bottomRight"/>
      <selection activeCell="D4" sqref="D4"/>
      <selection pane="topRight" activeCell="AD3" sqref="AD3"/>
      <selection pane="bottomLeft" activeCell="A21" sqref="A21:XFD21"/>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18</v>
      </c>
      <c r="D2" s="18"/>
      <c r="E2" s="18" t="s">
        <v>3261</v>
      </c>
      <c r="F2" s="436">
        <f>VLOOKUP($C$2,$C$5:$W$81,4,0)</f>
        <v>0</v>
      </c>
      <c r="G2" s="436">
        <f>VLOOKUP($C$2,$C$5:$W$81,5,0)</f>
        <v>0</v>
      </c>
      <c r="H2" s="436">
        <f>VLOOKUP($C$2,$C$5:$W$81,6,0)</f>
        <v>0</v>
      </c>
      <c r="I2" s="436">
        <f>VLOOKUP($C$2,$C$5:$W$81,7,0)</f>
        <v>0</v>
      </c>
      <c r="J2" s="436">
        <f>VLOOKUP($C$2,$C$5:$W$81,8,0)</f>
        <v>0</v>
      </c>
      <c r="K2" s="436">
        <f>VLOOKUP($C$2,$C$5:$W$81,9,0)</f>
        <v>1</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1</v>
      </c>
      <c r="AA2" s="437">
        <f>VLOOKUP($C$2,$X$5:$AR$81,AA1,0)</f>
        <v>1</v>
      </c>
      <c r="AB2" s="437">
        <f>VLOOKUP($C$2,$X$5:$AR$81,AB1,0)</f>
        <v>1</v>
      </c>
      <c r="AC2" s="437">
        <f>VLOOKUP($C$2,$X$5:$AR$81,AC1,0)</f>
        <v>0</v>
      </c>
      <c r="AD2" s="437">
        <f>VLOOKUP($C$2,$X$5:$AT$81,AD1,0)</f>
        <v>1</v>
      </c>
      <c r="AE2" s="437">
        <f t="shared" ref="AE2:AT2" si="0">VLOOKUP($C$2,$X$5:$AT$81,AE1,0)</f>
        <v>1</v>
      </c>
      <c r="AF2" s="437">
        <f t="shared" si="0"/>
        <v>1</v>
      </c>
      <c r="AG2" s="437">
        <f t="shared" si="0"/>
        <v>0</v>
      </c>
      <c r="AH2" s="437">
        <f t="shared" si="0"/>
        <v>0</v>
      </c>
      <c r="AI2" s="437">
        <f t="shared" si="0"/>
        <v>1</v>
      </c>
      <c r="AJ2" s="437">
        <f t="shared" si="0"/>
        <v>1</v>
      </c>
      <c r="AK2" s="437">
        <f t="shared" si="0"/>
        <v>0</v>
      </c>
      <c r="AL2" s="437">
        <f t="shared" si="0"/>
        <v>0</v>
      </c>
      <c r="AM2" s="437">
        <f t="shared" si="0"/>
        <v>1</v>
      </c>
      <c r="AN2" s="437">
        <f t="shared" si="0"/>
        <v>0</v>
      </c>
      <c r="AO2" s="437">
        <f t="shared" si="0"/>
        <v>0</v>
      </c>
      <c r="AP2" s="437">
        <f t="shared" si="0"/>
        <v>0</v>
      </c>
      <c r="AQ2" s="437">
        <f t="shared" si="0"/>
        <v>0</v>
      </c>
      <c r="AR2" s="437">
        <f t="shared" si="0"/>
        <v>1</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0</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5342</v>
      </c>
      <c r="AD4" s="435" t="s">
        <v>825</v>
      </c>
      <c r="AE4" s="435" t="s">
        <v>1420</v>
      </c>
      <c r="AF4" s="435" t="s">
        <v>1201</v>
      </c>
      <c r="AG4" s="445" t="s">
        <v>5797</v>
      </c>
      <c r="AH4" s="435" t="s">
        <v>5353</v>
      </c>
      <c r="AI4" s="435" t="s">
        <v>20</v>
      </c>
      <c r="AJ4" s="435" t="s">
        <v>11</v>
      </c>
      <c r="AK4" s="435" t="s">
        <v>5317</v>
      </c>
      <c r="AL4" s="435" t="s">
        <v>1557</v>
      </c>
      <c r="AM4" s="435" t="s">
        <v>5317</v>
      </c>
      <c r="AN4" s="435" t="s">
        <v>23</v>
      </c>
      <c r="AO4" s="435" t="s">
        <v>5785</v>
      </c>
      <c r="AP4" s="435" t="s">
        <v>5350</v>
      </c>
      <c r="AQ4" s="435" t="s">
        <v>5782</v>
      </c>
      <c r="AR4" s="435" t="s">
        <v>40</v>
      </c>
      <c r="AS4" s="435" t="s">
        <v>73</v>
      </c>
      <c r="AT4" s="435" t="s">
        <v>3232</v>
      </c>
      <c r="AU4" s="482"/>
      <c r="AV4" s="483" t="s">
        <v>90</v>
      </c>
      <c r="AW4" s="483" t="s">
        <v>807</v>
      </c>
      <c r="AX4" s="483" t="s">
        <v>5791</v>
      </c>
      <c r="AY4" s="483" t="s">
        <v>68</v>
      </c>
      <c r="AZ4" s="483" t="s">
        <v>1294</v>
      </c>
      <c r="BA4" s="483" t="s">
        <v>5351</v>
      </c>
      <c r="BB4" s="483" t="s">
        <v>1332</v>
      </c>
      <c r="BC4" s="483" t="s">
        <v>855</v>
      </c>
      <c r="BD4" s="483" t="s">
        <v>5324</v>
      </c>
      <c r="BE4" s="483" t="s">
        <v>868</v>
      </c>
      <c r="BF4" s="483" t="s">
        <v>1536</v>
      </c>
      <c r="BG4" s="483" t="s">
        <v>855</v>
      </c>
      <c r="BH4" s="483" t="s">
        <v>879</v>
      </c>
      <c r="BI4" s="483" t="s">
        <v>1536</v>
      </c>
      <c r="BJ4" s="483" t="s">
        <v>5176</v>
      </c>
      <c r="BK4" s="483" t="s">
        <v>1332</v>
      </c>
      <c r="BL4" s="483" t="s">
        <v>896</v>
      </c>
      <c r="BM4" s="483" t="s">
        <v>4385</v>
      </c>
      <c r="BN4" s="483" t="s">
        <v>5328</v>
      </c>
      <c r="BO4" s="483" t="s">
        <v>5789</v>
      </c>
      <c r="BP4" s="483" t="s">
        <v>5266</v>
      </c>
      <c r="BQ4" s="483" t="s">
        <v>5795</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18</v>
      </c>
      <c r="K3" t="str">
        <f>VLOOKUP($J$3,MISRAD!$A$5:$B$81,2,0)</f>
        <v>עבודה ורווחה</v>
      </c>
      <c r="L3">
        <f>VLOOKUP($J$3,MISRAD!$A$5:$D$81,4,0)</f>
        <v>118</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5786</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274.17753880756055</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274.17753880756055</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530.07657502795041</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5772</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274.17753880756055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3441.2141138355109</v>
      </c>
      <c r="N4" s="319"/>
      <c r="O4" s="326" t="s">
        <v>1396</v>
      </c>
      <c r="P4" s="321">
        <f>+P29+M6</f>
        <v>3870.5583667257079</v>
      </c>
      <c r="Q4" s="319">
        <f>+P4-P3</f>
        <v>160.55836672570786</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268.78588616448906</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697</v>
      </c>
      <c r="H9" t="str">
        <f>IF(F9=" "," ",HLOOKUP(F9,SACHAR!$AA$3:$EF$11,8,0))</f>
        <v>תוספת מיוחדת</v>
      </c>
      <c r="I9" s="333">
        <f>IF(F9=" "," ",HLOOKUP(F9,SACHAR!$AA$3:$EF$11,4,0))</f>
        <v>7.4999999999999997E-2</v>
      </c>
      <c r="J9" s="239">
        <f>IF(F9=" "," ",HLOOKUP(F9,SACHAR!$AA$3:$EF$11,9,0))</f>
        <v>274.17753880756055</v>
      </c>
      <c r="L9" t="str">
        <f t="shared" ref="L9:L28" si="1">IF(J9=" "," ",IF(G9=99999," ",VLOOKUP(G9,$A$7:$D$304,3,0)))</f>
        <v>כן</v>
      </c>
      <c r="M9" s="2">
        <f t="shared" ref="M9:M17" si="2">IF(G9=99998,0,IF(L9="כן",J9,0))</f>
        <v>274.17753880756055</v>
      </c>
      <c r="O9" t="str">
        <f t="shared" ref="O9:O28" si="3">IF(J9=" "," ",IF(G9=99998,0,VLOOKUP(G9,$A$7:$D$304,4,0)))</f>
        <v>כן</v>
      </c>
      <c r="P9" s="2">
        <f t="shared" ref="P9:P22" si="4">IF(O9="כן",J9,0)</f>
        <v>274.17753880756055</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808</v>
      </c>
      <c r="H10" t="str">
        <f>IF(F10=" "," ",HLOOKUP(F10,SACHAR!$AA$3:$EF$11,8,0))</f>
        <v>תוספת שטחים</v>
      </c>
      <c r="I10" s="333">
        <f>IF(F10=" "," ",HLOOKUP(F10,SACHAR!$AA$3:$EF$11,4,0))</f>
        <v>0</v>
      </c>
      <c r="J10" s="239">
        <f>IF(F10=" "," ",HLOOKUP(F10,SACHAR!$AA$3:$EF$11,9,0))</f>
        <v>198.46</v>
      </c>
      <c r="L10" t="str">
        <f t="shared" si="1"/>
        <v>כן</v>
      </c>
      <c r="M10" s="2">
        <f t="shared" si="2"/>
        <v>198.46</v>
      </c>
      <c r="O10" t="str">
        <f t="shared" si="3"/>
        <v>כן</v>
      </c>
      <c r="P10" s="2">
        <f t="shared" si="4"/>
        <v>198.46</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4544</v>
      </c>
      <c r="H11" t="str">
        <f>IF(F11=" "," ",HLOOKUP(F11,SACHAR!$AA$3:$EF$11,8,0))</f>
        <v>הסכם 2001 / תוספת 3.6</v>
      </c>
      <c r="I11" s="333">
        <f>IF(F11=" "," ",HLOOKUP(F11,SACHAR!$AA$3:$EF$11,4,0))</f>
        <v>3.5999999999999997E-2</v>
      </c>
      <c r="J11" s="239">
        <f>IF(F11=" "," ",HLOOKUP(F11,SACHAR!$AA$3:$EF$11,9,0))</f>
        <v>160.55836672570746</v>
      </c>
      <c r="L11" t="str">
        <f t="shared" si="1"/>
        <v>לא</v>
      </c>
      <c r="M11" s="2">
        <f t="shared" si="2"/>
        <v>0</v>
      </c>
      <c r="O11" t="str">
        <f t="shared" si="3"/>
        <v>כן</v>
      </c>
      <c r="P11" s="2">
        <f t="shared" si="4"/>
        <v>160.55836672570746</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4550</v>
      </c>
      <c r="H12" t="str">
        <f>IF(F12=" "," ",HLOOKUP(F12,SACHAR!$AA$3:$EF$11,8,0))</f>
        <v>הסכם 2001 אישי</v>
      </c>
      <c r="I12" s="333" t="str">
        <f>IF(F12=" "," ",HLOOKUP(F12,SACHAR!$AA$3:$EF$11,4,0))</f>
        <v xml:space="preserve"> </v>
      </c>
      <c r="J12" s="239">
        <f>IF(F12=" "," ",HLOOKUP(F12,SACHAR!$AA$3:$EF$11,9,0))</f>
        <v>530.07657502795041</v>
      </c>
      <c r="L12" t="str">
        <f t="shared" si="1"/>
        <v>כן</v>
      </c>
      <c r="M12" s="2">
        <f t="shared" si="2"/>
        <v>530.07657502795041</v>
      </c>
      <c r="O12" t="str">
        <f t="shared" si="3"/>
        <v>כן</v>
      </c>
      <c r="P12" s="2">
        <f t="shared" si="4"/>
        <v>530.07657502795041</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",HLOOKUP(F13,SACHAR!$AA$3:$EF$11,7,0))</f>
        <v>4624</v>
      </c>
      <c r="H13" t="str">
        <f>IF(F13=" "," ",HLOOKUP(F13,SACHAR!$AA$3:$EF$11,8,0))</f>
        <v>הסכם 1999</v>
      </c>
      <c r="I13" s="333">
        <f>IF(F13=" "," ",HLOOKUP(F13,SACHAR!$AA$3:$EF$11,4,0))</f>
        <v>0.04</v>
      </c>
      <c r="J13" s="239">
        <f>IF(F13=" "," ",HLOOKUP(F13,SACHAR!$AA$3:$EF$11,9,0))</f>
        <v>140.60386605515927</v>
      </c>
      <c r="L13" t="str">
        <f t="shared" si="1"/>
        <v>לא</v>
      </c>
      <c r="M13" s="2">
        <f t="shared" si="2"/>
        <v>0</v>
      </c>
      <c r="O13" t="str">
        <f t="shared" si="3"/>
        <v>לא</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",HLOOKUP(F14,SACHAR!$AA$3:$EF$11,7,0))</f>
        <v>99998</v>
      </c>
      <c r="H14" t="str">
        <f>IF(F14=" "," ",HLOOKUP(F14,SACHAR!$AA$3:$EF$11,8,0))</f>
        <v>עיגול לחישוב מינימום</v>
      </c>
      <c r="I14" s="333" t="str">
        <f>IF(F14=" "," ",HLOOKUP(F14,SACHAR!$AA$3:$EF$11,4,0))</f>
        <v xml:space="preserve"> </v>
      </c>
      <c r="J14" s="239">
        <f>IF(F14=" "," ",HLOOKUP(F14,SACHAR!$AA$3:$EF$11,9,0))</f>
        <v>1E-3</v>
      </c>
      <c r="L14" t="str">
        <f t="shared" si="1"/>
        <v>כן</v>
      </c>
      <c r="M14" s="2">
        <f t="shared" si="2"/>
        <v>0</v>
      </c>
      <c r="O14">
        <f t="shared" si="3"/>
        <v>0</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3601.7724805612188</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5797</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5783</v>
      </c>
      <c r="C165" s="299" t="s">
        <v>116</v>
      </c>
      <c r="D165" s="299" t="s">
        <v>116</v>
      </c>
      <c r="R165" s="527">
        <v>5.2020999999999997</v>
      </c>
      <c r="S165" s="528">
        <v>161</v>
      </c>
      <c r="T165" s="79">
        <f t="shared" si="13"/>
        <v>5300</v>
      </c>
    </row>
    <row r="166" spans="1:20" ht="15.6" thickTop="1" thickBot="1">
      <c r="A166" s="1">
        <v>1063</v>
      </c>
      <c r="B166" s="300" t="s">
        <v>5348</v>
      </c>
      <c r="C166" s="299" t="s">
        <v>116</v>
      </c>
      <c r="D166" s="299" t="s">
        <v>116</v>
      </c>
      <c r="R166" s="527">
        <v>6.2020999999999997</v>
      </c>
      <c r="S166" s="528">
        <v>162</v>
      </c>
      <c r="T166" s="79">
        <f t="shared" si="13"/>
        <v>5300</v>
      </c>
    </row>
    <row r="167" spans="1:20" ht="15.6" thickTop="1" thickBot="1">
      <c r="A167" s="1">
        <v>1096</v>
      </c>
      <c r="B167" s="300" t="s">
        <v>5346</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5782</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5770</v>
      </c>
      <c r="C203" s="299" t="s">
        <v>116</v>
      </c>
      <c r="D203" s="299" t="s">
        <v>116</v>
      </c>
      <c r="R203" s="527">
        <v>7.2023999999999999</v>
      </c>
      <c r="S203" s="528">
        <v>199</v>
      </c>
      <c r="T203" s="79">
        <f t="shared" si="15"/>
        <v>5880</v>
      </c>
    </row>
    <row r="204" spans="1:20" ht="15.6" thickTop="1" thickBot="1">
      <c r="A204" s="306">
        <v>2029</v>
      </c>
      <c r="B204" s="300" t="s">
        <v>5771</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5788</v>
      </c>
      <c r="E1" s="192" cm="1">
        <f t="array" ref="E1">INDEX(D5:G232,B1,B2)</f>
        <v>0</v>
      </c>
    </row>
    <row r="2" spans="1:7">
      <c r="A2" t="s">
        <v>16</v>
      </c>
      <c r="B2">
        <f>+'Netunei Gimlai'!B9</f>
        <v>1</v>
      </c>
    </row>
    <row r="3" spans="1:7" ht="28.8">
      <c r="C3" t="s">
        <v>16</v>
      </c>
      <c r="D3" t="s">
        <v>1403</v>
      </c>
      <c r="E3" t="s">
        <v>104</v>
      </c>
      <c r="F3" s="3" t="s">
        <v>5787</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5354</v>
      </c>
      <c r="E1" s="3" t="s">
        <v>5355</v>
      </c>
      <c r="F1" s="3" t="s">
        <v>5356</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5354</v>
      </c>
      <c r="L3">
        <v>1</v>
      </c>
      <c r="O3" s="467" t="s">
        <v>5357</v>
      </c>
      <c r="P3" s="466">
        <f>+'Netunei Gimlai'!H91</f>
        <v>3</v>
      </c>
    </row>
    <row r="4" spans="1:16" ht="15" thickBot="1">
      <c r="A4">
        <v>2</v>
      </c>
      <c r="B4" s="9">
        <v>2.2008000000000001</v>
      </c>
      <c r="C4">
        <v>2</v>
      </c>
      <c r="D4" s="192">
        <v>0</v>
      </c>
      <c r="E4" s="192">
        <v>0</v>
      </c>
      <c r="F4" s="192">
        <v>0</v>
      </c>
      <c r="J4">
        <v>2</v>
      </c>
      <c r="K4" s="537" t="s">
        <v>5355</v>
      </c>
      <c r="L4">
        <v>2</v>
      </c>
      <c r="O4" s="540" t="s">
        <v>1378</v>
      </c>
      <c r="P4" s="541" cm="1">
        <f t="array" ref="P4">INDEX(D3:F230,P2,P3)</f>
        <v>0</v>
      </c>
    </row>
    <row r="5" spans="1:16" ht="15" thickTop="1">
      <c r="A5">
        <v>3</v>
      </c>
      <c r="B5" s="9">
        <v>3.2008000000000001</v>
      </c>
      <c r="C5">
        <v>3</v>
      </c>
      <c r="D5" s="192">
        <v>0</v>
      </c>
      <c r="E5" s="192">
        <v>0</v>
      </c>
      <c r="F5" s="192">
        <v>0</v>
      </c>
      <c r="J5">
        <v>3</v>
      </c>
      <c r="K5" s="537" t="s">
        <v>5356</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5773</v>
      </c>
      <c r="E1" s="3" t="s">
        <v>5774</v>
      </c>
      <c r="F1" s="3" t="s">
        <v>5775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5773</v>
      </c>
      <c r="L3">
        <v>1</v>
      </c>
      <c r="O3" s="467" t="s">
        <v>5357</v>
      </c>
      <c r="P3" s="466">
        <f>+'Netunei Gimlai'!H52</f>
        <v>2</v>
      </c>
    </row>
    <row r="4" spans="1:16" ht="15" thickBot="1">
      <c r="A4">
        <v>2</v>
      </c>
      <c r="B4" s="9">
        <v>2.2008000000000001</v>
      </c>
      <c r="C4">
        <v>2</v>
      </c>
      <c r="D4" s="192">
        <v>0</v>
      </c>
      <c r="E4" s="192">
        <v>0</v>
      </c>
      <c r="F4" s="192">
        <v>0</v>
      </c>
      <c r="J4">
        <v>2</v>
      </c>
      <c r="K4" s="537" t="s">
        <v>5774</v>
      </c>
      <c r="L4">
        <v>2</v>
      </c>
      <c r="O4" s="540" t="s">
        <v>1378</v>
      </c>
      <c r="P4" s="541" cm="1">
        <f t="array" ref="P4">INDEX(D3:F230,P2,P3)</f>
        <v>0</v>
      </c>
    </row>
    <row r="5" spans="1:16" ht="15" thickTop="1">
      <c r="A5">
        <v>3</v>
      </c>
      <c r="B5" s="9">
        <v>3.2008000000000001</v>
      </c>
      <c r="C5">
        <v>3</v>
      </c>
      <c r="D5" s="192">
        <v>0</v>
      </c>
      <c r="E5" s="192">
        <v>0</v>
      </c>
      <c r="F5" s="192">
        <v>0</v>
      </c>
      <c r="J5">
        <v>3</v>
      </c>
      <c r="K5" s="537" t="s">
        <v>5775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5794</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5792</v>
      </c>
      <c r="L7" s="20" t="s">
        <v>5793</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4" t="s">
        <v>1144</v>
      </c>
      <c r="AG37" s="594"/>
      <c r="AH37" s="594"/>
      <c r="AI37" s="594"/>
      <c r="AJ37" s="594"/>
      <c r="AK37" s="594"/>
      <c r="AL37" s="594"/>
    </row>
    <row r="38" spans="1:38" ht="15.6">
      <c r="A38">
        <v>33</v>
      </c>
      <c r="B38" s="1">
        <v>34</v>
      </c>
      <c r="C38">
        <v>33</v>
      </c>
      <c r="J38" s="54"/>
      <c r="K38" s="54"/>
      <c r="L38" s="54"/>
      <c r="M38" s="54"/>
      <c r="N38" s="36"/>
      <c r="O38" s="36"/>
      <c r="P38" s="38"/>
      <c r="Q38" s="38"/>
      <c r="R38" s="38"/>
      <c r="S38" s="38"/>
      <c r="T38" s="38"/>
      <c r="AE38" t="s">
        <v>139</v>
      </c>
      <c r="AF38" s="594"/>
      <c r="AG38" s="594"/>
      <c r="AH38" s="594"/>
      <c r="AI38" s="594"/>
      <c r="AJ38" s="594"/>
      <c r="AK38" s="594"/>
      <c r="AL38" s="594"/>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5796</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697</v>
      </c>
      <c r="J5" s="407" t="str">
        <f>+'Netunei Gimlai'!O4</f>
        <v>תוספת מיוחדת</v>
      </c>
      <c r="K5" s="408">
        <f>+'Netunei Gimlai'!P4</f>
        <v>7.4999999999999997E-2</v>
      </c>
      <c r="L5" s="409">
        <f>+'Netunei Gimlai'!Q4</f>
        <v>274.17753880756055</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808</v>
      </c>
      <c r="J6" s="407" t="str">
        <f>+'Netunei Gimlai'!O5</f>
        <v>תוספת שטחים</v>
      </c>
      <c r="K6" s="408">
        <f>+'Netunei Gimlai'!P5</f>
        <v>0</v>
      </c>
      <c r="L6" s="409">
        <f>+'Netunei Gimlai'!Q5</f>
        <v>198.46</v>
      </c>
      <c r="O6" s="332">
        <f t="shared" si="0"/>
        <v>3</v>
      </c>
      <c r="P6" s="1">
        <f>IF(O6=" "," ",HLOOKUP(O6,SACHAR4643!$AA$3:$DK$11,7,0))</f>
        <v>697</v>
      </c>
      <c r="Q6" t="str">
        <f>IF(O6=" "," ",HLOOKUP(O6,SACHAR4643!$AA$3:$DK$11,8,0))</f>
        <v>תוספת מיוחדת</v>
      </c>
      <c r="R6" s="333">
        <f>IF(O6=" "," ",HLOOKUP(O6,SACHAR4643!$AA$3:$DK$11,4,0))</f>
        <v>7.4999999999999997E-2</v>
      </c>
      <c r="S6" s="239">
        <f>IF(O6=" "," ",HLOOKUP(O6,SACHAR4643!$AA$3:$DK$11,9,0))</f>
        <v>263.63224885342362</v>
      </c>
    </row>
    <row r="7" spans="1:19">
      <c r="H7" s="406">
        <f>+'Netunei Gimlai'!L6</f>
        <v>4</v>
      </c>
      <c r="I7" s="407">
        <f>+'Netunei Gimlai'!M6</f>
        <v>4544</v>
      </c>
      <c r="J7" s="407" t="str">
        <f>+'Netunei Gimlai'!O6</f>
        <v>הסכם 2001 / תוספת 3.6</v>
      </c>
      <c r="K7" s="408">
        <f>+'Netunei Gimlai'!P6</f>
        <v>3.5999999999999997E-2</v>
      </c>
      <c r="L7" s="409">
        <f>+'Netunei Gimlai'!Q6</f>
        <v>160.55836672570746</v>
      </c>
      <c r="O7" s="332">
        <f t="shared" si="0"/>
        <v>4</v>
      </c>
      <c r="P7" s="1" t="str">
        <f>IF(O7=" "," ",HLOOKUP(O7,SACHAR4643!$AA$3:$DK$11,7,0))</f>
        <v>1037 / 4544</v>
      </c>
      <c r="Q7" t="str">
        <f>IF(O7=" "," ",HLOOKUP(O7,SACHAR4643!$AA$3:$DK$11,8,0))</f>
        <v>הסכם 2001 / תוספת 3.6</v>
      </c>
      <c r="R7" s="333">
        <f>IF(O7=" "," ",HLOOKUP(O7,SACHAR4643!$AA$3:$DK$11,4,0))</f>
        <v>3.5999999999999997E-2</v>
      </c>
      <c r="S7" s="239">
        <f>IF(O7=" "," ",HLOOKUP(O7,SACHAR4643!$AA$3:$DK$11,9,0))</f>
        <v>160.17873628735853</v>
      </c>
    </row>
    <row r="8" spans="1:19">
      <c r="H8" s="406">
        <f>+'Netunei Gimlai'!L7</f>
        <v>5</v>
      </c>
      <c r="I8" s="407">
        <f>+'Netunei Gimlai'!M7</f>
        <v>4550</v>
      </c>
      <c r="J8" s="407" t="str">
        <f>+'Netunei Gimlai'!O7</f>
        <v>הסכם 2001 אישי</v>
      </c>
      <c r="K8" s="408" t="str">
        <f>+'Netunei Gimlai'!P7</f>
        <v xml:space="preserve"> </v>
      </c>
      <c r="L8" s="409">
        <f>+'Netunei Gimlai'!Q7</f>
        <v>530.07657502795041</v>
      </c>
      <c r="O8" s="332">
        <f t="shared" si="0"/>
        <v>5</v>
      </c>
      <c r="P8" s="1" t="str">
        <f>IF(O8=" "," ",HLOOKUP(O8,SACHAR4643!$AA$3:$DK$11,7,0))</f>
        <v>1040 / 4550</v>
      </c>
      <c r="Q8" t="str">
        <f>IF(O8=" "," ",HLOOKUP(O8,SACHAR4643!$AA$3:$DK$11,8,0))</f>
        <v>הסכם 2001 אישי</v>
      </c>
      <c r="R8" s="333" t="str">
        <f>IF(O8=" "," ",HLOOKUP(O8,SACHAR4643!$AA$3:$DK$11,4,0))</f>
        <v xml:space="preserve"> </v>
      </c>
      <c r="S8" s="239">
        <f>IF(O8=" "," ",HLOOKUP(O8,SACHAR4643!$AA$3:$DK$11,9,0))</f>
        <v>530.07657502795041</v>
      </c>
    </row>
    <row r="9" spans="1:19">
      <c r="H9" s="406">
        <f>+'Netunei Gimlai'!L8</f>
        <v>6</v>
      </c>
      <c r="I9" s="407">
        <f>+'Netunei Gimlai'!M8</f>
        <v>4624</v>
      </c>
      <c r="J9" s="407" t="str">
        <f>+'Netunei Gimlai'!O8</f>
        <v>הסכם 1999</v>
      </c>
      <c r="K9" s="408">
        <f>+'Netunei Gimlai'!P8</f>
        <v>0.04</v>
      </c>
      <c r="L9" s="409">
        <f>+'Netunei Gimlai'!Q8</f>
        <v>140.60386605515927</v>
      </c>
      <c r="O9" s="332">
        <f t="shared" si="0"/>
        <v>6</v>
      </c>
      <c r="P9" s="1">
        <f>IF(O9=" "," ",HLOOKUP(O9,SACHAR4643!$AA$3:$DK$11,7,0))</f>
        <v>99998</v>
      </c>
      <c r="Q9" t="str">
        <f>IF(O9=" "," ",HLOOKUP(O9,SACHAR4643!$AA$3:$DK$11,8,0))</f>
        <v>עיגול לחישוב מינימום</v>
      </c>
      <c r="R9" s="333" t="str">
        <f>IF(O9=" "," ",HLOOKUP(O9,SACHAR4643!$AA$3:$DK$11,4,0))</f>
        <v xml:space="preserve"> </v>
      </c>
      <c r="S9" s="239">
        <f>IF(O9=" "," ",HLOOKUP(O9,SACHAR4643!$AA$3:$DK$11,9,0))</f>
        <v>1E-3</v>
      </c>
    </row>
    <row r="10" spans="1:19">
      <c r="H10" s="406">
        <f>+'Netunei Gimlai'!L9</f>
        <v>7</v>
      </c>
      <c r="I10" s="407">
        <f>+'Netunei Gimlai'!M9</f>
        <v>99998</v>
      </c>
      <c r="J10" s="407" t="str">
        <f>+'Netunei Gimlai'!O9</f>
        <v>עיגול לחישוב מינימום</v>
      </c>
      <c r="K10" s="408" t="str">
        <f>+'Netunei Gimlai'!P9</f>
        <v xml:space="preserve"> </v>
      </c>
      <c r="L10" s="409">
        <f>+'Netunei Gimlai'!Q9</f>
        <v>1E-3</v>
      </c>
      <c r="O10" s="332">
        <f t="shared" si="0"/>
        <v>7</v>
      </c>
      <c r="P10" s="1">
        <f>IF(O10=" "," ",HLOOKUP(O10,SACHAR4643!$AA$3:$DK$11,7,0))</f>
        <v>1699</v>
      </c>
      <c r="Q10" t="str">
        <f>IF(O10=" "," ",HLOOKUP(O10,SACHAR4643!$AA$3:$DK$11,8,0))</f>
        <v>תוספת חוק מינימום</v>
      </c>
      <c r="R10" s="333" t="str">
        <f>IF(O10=" "," ",HLOOKUP(O10,SACHAR4643!$AA$3:$DK$11,4,0))</f>
        <v xml:space="preserve"> </v>
      </c>
      <c r="S10" s="239">
        <f>IF(O10=" "," ",HLOOKUP(O10,SACHAR4643!$AA$3:$DK$11,9,0))</f>
        <v>268.78588616448906</v>
      </c>
    </row>
    <row r="11" spans="1:19">
      <c r="H11" s="406">
        <f>+'Netunei Gimlai'!L10</f>
        <v>8</v>
      </c>
      <c r="I11" s="407">
        <f>+'Netunei Gimlai'!M10</f>
        <v>1699</v>
      </c>
      <c r="J11" s="407" t="str">
        <f>+'Netunei Gimlai'!O10</f>
        <v>תוספת חוק מינימום</v>
      </c>
      <c r="K11" s="408" t="str">
        <f>+'Netunei Gimlai'!P10</f>
        <v xml:space="preserve"> </v>
      </c>
      <c r="L11" s="409">
        <f>+'Netunei Gimlai'!Q10</f>
        <v>268.78588616448906</v>
      </c>
      <c r="O11" s="332">
        <f t="shared" si="0"/>
        <v>8</v>
      </c>
      <c r="P11" s="1">
        <f>IF(O11=" "," ",HLOOKUP(O11,SACHAR4643!$AA$3:$DK$11,7,0))</f>
        <v>99999</v>
      </c>
      <c r="Q11" t="str">
        <f>IF(O11=" "," ",HLOOKUP(O11,SACHAR4643!$AA$3:$DK$11,8,0))</f>
        <v>ברוטו פנסיוני</v>
      </c>
      <c r="R11" s="333" t="str">
        <f>IF(O11=" "," ",HLOOKUP(O11,SACHAR4643!$AA$3:$DK$11,4,0))</f>
        <v xml:space="preserve"> </v>
      </c>
      <c r="S11" s="239">
        <f>IF(O11=" "," ",HLOOKUP(O11,SACHAR4643!$AA$3:$DK$11,9,0))</f>
        <v>4878.3749637673627</v>
      </c>
    </row>
    <row r="12" spans="1:19">
      <c r="H12" s="406">
        <f>+'Netunei Gimlai'!L11</f>
        <v>9</v>
      </c>
      <c r="I12" s="407">
        <f>+'Netunei Gimlai'!M11</f>
        <v>99999</v>
      </c>
      <c r="J12" s="407" t="str">
        <f>+'Netunei Gimlai'!O11</f>
        <v>סה"כ מרכיבי שכר שוטף</v>
      </c>
      <c r="K12" s="408" t="str">
        <f>+'Netunei Gimlai'!P11</f>
        <v xml:space="preserve"> </v>
      </c>
      <c r="L12" s="409">
        <f>+'Netunei Gimlai'!Q11</f>
        <v>5087.7598841598492</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3</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4</v>
      </c>
      <c r="CC3">
        <f t="shared" si="0"/>
        <v>0</v>
      </c>
      <c r="CD3">
        <f t="shared" si="0"/>
        <v>0</v>
      </c>
      <c r="CE3">
        <f t="shared" si="0"/>
        <v>0</v>
      </c>
      <c r="CF3">
        <f t="shared" si="0"/>
        <v>0</v>
      </c>
      <c r="CG3">
        <f t="shared" si="0"/>
        <v>0</v>
      </c>
      <c r="CH3">
        <f t="shared" si="0"/>
        <v>0</v>
      </c>
      <c r="CI3">
        <f t="shared" si="0"/>
        <v>0</v>
      </c>
      <c r="CJ3">
        <f t="shared" si="0"/>
        <v>0</v>
      </c>
      <c r="CK3">
        <f t="shared" si="0"/>
        <v>0</v>
      </c>
      <c r="CL3">
        <f t="shared" si="0"/>
        <v>5</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6</v>
      </c>
      <c r="DI3">
        <f t="shared" si="1"/>
        <v>7</v>
      </c>
      <c r="DJ3">
        <f t="shared" si="1"/>
        <v>0</v>
      </c>
      <c r="DK3">
        <f t="shared" si="1"/>
        <v>8</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3</v>
      </c>
      <c r="AO4">
        <f t="shared" si="2"/>
        <v>3</v>
      </c>
      <c r="AP4">
        <f t="shared" si="2"/>
        <v>3</v>
      </c>
      <c r="AQ4">
        <f t="shared" si="2"/>
        <v>3</v>
      </c>
      <c r="AR4">
        <f t="shared" si="2"/>
        <v>3</v>
      </c>
      <c r="AS4">
        <f t="shared" si="2"/>
        <v>3</v>
      </c>
      <c r="AT4">
        <f t="shared" si="2"/>
        <v>3</v>
      </c>
      <c r="AU4">
        <f t="shared" si="2"/>
        <v>3</v>
      </c>
      <c r="AV4">
        <f t="shared" si="2"/>
        <v>3</v>
      </c>
      <c r="AW4">
        <f t="shared" si="2"/>
        <v>3</v>
      </c>
      <c r="AX4">
        <f t="shared" si="2"/>
        <v>3</v>
      </c>
      <c r="AY4">
        <f t="shared" si="2"/>
        <v>3</v>
      </c>
      <c r="AZ4">
        <f t="shared" si="2"/>
        <v>3</v>
      </c>
      <c r="BA4">
        <f t="shared" si="2"/>
        <v>3</v>
      </c>
      <c r="BB4">
        <f t="shared" si="2"/>
        <v>3</v>
      </c>
      <c r="BC4">
        <f t="shared" si="2"/>
        <v>3</v>
      </c>
      <c r="BD4">
        <f t="shared" si="2"/>
        <v>3</v>
      </c>
      <c r="BE4">
        <f t="shared" si="2"/>
        <v>3</v>
      </c>
      <c r="BF4">
        <f t="shared" si="2"/>
        <v>3</v>
      </c>
      <c r="BG4">
        <f t="shared" si="2"/>
        <v>3</v>
      </c>
      <c r="BH4">
        <f t="shared" si="2"/>
        <v>3</v>
      </c>
      <c r="BI4">
        <f t="shared" si="2"/>
        <v>3</v>
      </c>
      <c r="BJ4">
        <f t="shared" si="2"/>
        <v>3</v>
      </c>
      <c r="BK4">
        <f t="shared" si="2"/>
        <v>3</v>
      </c>
      <c r="BL4">
        <f t="shared" si="2"/>
        <v>3</v>
      </c>
      <c r="BM4">
        <f t="shared" si="2"/>
        <v>3</v>
      </c>
      <c r="BN4">
        <f t="shared" si="2"/>
        <v>3</v>
      </c>
      <c r="BO4">
        <f t="shared" si="2"/>
        <v>3</v>
      </c>
      <c r="BP4">
        <f t="shared" si="2"/>
        <v>3</v>
      </c>
      <c r="BQ4">
        <f t="shared" si="2"/>
        <v>3</v>
      </c>
      <c r="BR4">
        <f t="shared" si="2"/>
        <v>3</v>
      </c>
      <c r="BS4">
        <f t="shared" si="2"/>
        <v>3</v>
      </c>
      <c r="BT4">
        <f t="shared" si="2"/>
        <v>3</v>
      </c>
      <c r="BU4">
        <f t="shared" si="2"/>
        <v>3</v>
      </c>
      <c r="BV4">
        <f t="shared" si="2"/>
        <v>3</v>
      </c>
      <c r="BW4">
        <f t="shared" si="2"/>
        <v>3</v>
      </c>
      <c r="BX4">
        <f t="shared" si="2"/>
        <v>3</v>
      </c>
      <c r="BY4">
        <f t="shared" si="2"/>
        <v>3</v>
      </c>
      <c r="BZ4">
        <f t="shared" si="2"/>
        <v>3</v>
      </c>
      <c r="CA4">
        <f t="shared" si="2"/>
        <v>3</v>
      </c>
      <c r="CB4">
        <f t="shared" si="2"/>
        <v>4</v>
      </c>
      <c r="CC4">
        <f t="shared" si="2"/>
        <v>4</v>
      </c>
      <c r="CD4">
        <f t="shared" si="2"/>
        <v>4</v>
      </c>
      <c r="CE4">
        <f t="shared" si="2"/>
        <v>4</v>
      </c>
      <c r="CF4">
        <f t="shared" si="2"/>
        <v>4</v>
      </c>
      <c r="CG4">
        <f t="shared" si="2"/>
        <v>4</v>
      </c>
      <c r="CH4">
        <f t="shared" si="2"/>
        <v>4</v>
      </c>
      <c r="CI4">
        <f t="shared" si="2"/>
        <v>4</v>
      </c>
      <c r="CJ4">
        <f t="shared" si="2"/>
        <v>4</v>
      </c>
      <c r="CK4">
        <f t="shared" si="2"/>
        <v>4</v>
      </c>
      <c r="CL4">
        <f t="shared" si="2"/>
        <v>5</v>
      </c>
      <c r="CM4">
        <f t="shared" si="2"/>
        <v>5</v>
      </c>
      <c r="CN4">
        <f t="shared" si="2"/>
        <v>5</v>
      </c>
      <c r="CO4">
        <f t="shared" ref="CO4:DM4" si="3">IF(CO5=1,CN4+1,CN4)</f>
        <v>5</v>
      </c>
      <c r="CP4">
        <f t="shared" si="3"/>
        <v>5</v>
      </c>
      <c r="CQ4">
        <f t="shared" si="3"/>
        <v>5</v>
      </c>
      <c r="CR4">
        <f t="shared" si="3"/>
        <v>5</v>
      </c>
      <c r="CS4">
        <f t="shared" si="3"/>
        <v>5</v>
      </c>
      <c r="CT4">
        <f t="shared" si="3"/>
        <v>5</v>
      </c>
      <c r="CU4">
        <f t="shared" si="3"/>
        <v>5</v>
      </c>
      <c r="CV4">
        <f t="shared" si="3"/>
        <v>5</v>
      </c>
      <c r="CW4">
        <f t="shared" si="3"/>
        <v>5</v>
      </c>
      <c r="CX4">
        <f t="shared" si="3"/>
        <v>5</v>
      </c>
      <c r="CY4">
        <f t="shared" si="3"/>
        <v>5</v>
      </c>
      <c r="CZ4">
        <f t="shared" si="3"/>
        <v>5</v>
      </c>
      <c r="DA4">
        <f t="shared" si="3"/>
        <v>5</v>
      </c>
      <c r="DB4">
        <f t="shared" si="3"/>
        <v>5</v>
      </c>
      <c r="DC4">
        <f t="shared" si="3"/>
        <v>5</v>
      </c>
      <c r="DD4">
        <f t="shared" si="3"/>
        <v>5</v>
      </c>
      <c r="DE4">
        <f t="shared" si="3"/>
        <v>5</v>
      </c>
      <c r="DF4">
        <f t="shared" si="3"/>
        <v>5</v>
      </c>
      <c r="DG4">
        <f t="shared" si="3"/>
        <v>5</v>
      </c>
      <c r="DH4">
        <f t="shared" si="3"/>
        <v>6</v>
      </c>
      <c r="DI4">
        <f t="shared" si="3"/>
        <v>7</v>
      </c>
      <c r="DJ4">
        <f t="shared" si="3"/>
        <v>7</v>
      </c>
      <c r="DK4">
        <f t="shared" si="3"/>
        <v>8</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1</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f t="shared" si="8"/>
        <v>7.4999999999999997E-2</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7.4999999999999997E-2</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530.07657502795041</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268.78588616448906</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18</v>
      </c>
      <c r="G11" s="18" t="str">
        <f>IF(A11=0," ",VLOOKUP(F11,MISRAD!$A$5:$B$81,2,0))</f>
        <v>עבודה ורווחה</v>
      </c>
      <c r="H11" s="189">
        <f>IF(A11=0," ",VLOOKUP(F11,MISRAD!$A$5:$D$81,4,0))</f>
        <v>118</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263.63224885342362</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160.17873628735853</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530.07657502795041</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268.78588616448906</v>
      </c>
      <c r="DJ11" s="136">
        <f>IF(A11=0," ",+DJ8)</f>
        <v>0</v>
      </c>
      <c r="DK11" s="137">
        <f>IF(A11=0," ",SUM(AA11:DJ11))</f>
        <v>4878.3749637673627</v>
      </c>
      <c r="DL11" s="225" t="e">
        <f>IF(A11=0," ",+'Netunei Gimlai'!#REF!)</f>
        <v>#REF!</v>
      </c>
      <c r="DM11" s="225" t="e">
        <f>IF(A11=0," ",'Netunei Gimlai'!#REF!)</f>
        <v>#REF!</v>
      </c>
      <c r="DN11" s="226" t="e">
        <f t="shared" ref="DN11:DN74" si="14">IF(A11=0," ",+DK11*DL11*DM11)</f>
        <v>#REF!</v>
      </c>
      <c r="DO11" s="226">
        <f>IF(A11=0," ",+DK11*3.82%)</f>
        <v>186.35392361591323</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18</v>
      </c>
      <c r="G12" s="18" t="str">
        <f>IF(A12=0," ",+G11)</f>
        <v>עבודה ורווחה</v>
      </c>
      <c r="H12" s="189">
        <f>IF(A12=0," ",+H11)</f>
        <v>118</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263.63224885342362</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160.17873628735853</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530.07657502795041</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268.78588616448906</v>
      </c>
      <c r="DJ12" s="131">
        <f>IF(A12=0," ",DJ11)</f>
        <v>0</v>
      </c>
      <c r="DK12" s="137">
        <f>IF(A12=0," ",SUM(AA12:DJ12))</f>
        <v>4878.3749637673627</v>
      </c>
      <c r="DL12" s="227" t="e">
        <f t="shared" ref="DL12:DL75" si="59">IF(A12=0," ",DL11)</f>
        <v>#REF!</v>
      </c>
      <c r="DM12" s="227" t="e">
        <f t="shared" ref="DM12:DM75" si="60">IF(A12=0," ",DM11)</f>
        <v>#REF!</v>
      </c>
      <c r="DN12" s="228" t="e">
        <f t="shared" si="14"/>
        <v>#REF!</v>
      </c>
      <c r="DO12" s="228">
        <f t="shared" ref="DO12:DO75" si="61">IF(A12=0," ",DO11)</f>
        <v>186.35392361591323</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18</v>
      </c>
      <c r="G13" s="18" t="str">
        <f t="shared" ref="G13:G76" si="68">IF(A13=0," ",+G12)</f>
        <v>עבודה ורווחה</v>
      </c>
      <c r="H13" s="189">
        <f t="shared" ref="H13:H76" si="69">IF(A13=0," ",+H12)</f>
        <v>118</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263.63224885342362</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160.17873628735853</v>
      </c>
      <c r="CC13" s="131">
        <f t="shared" si="41"/>
        <v>0</v>
      </c>
      <c r="CD13" s="136">
        <f t="shared" si="42"/>
        <v>0</v>
      </c>
      <c r="CE13" s="131"/>
      <c r="CF13" s="136">
        <f t="shared" si="43"/>
        <v>0</v>
      </c>
      <c r="CG13" s="136"/>
      <c r="CH13" s="136"/>
      <c r="CI13" s="131">
        <f t="shared" si="44"/>
        <v>0</v>
      </c>
      <c r="CJ13" s="131"/>
      <c r="CK13" s="136">
        <f t="shared" si="45"/>
        <v>0</v>
      </c>
      <c r="CL13" s="136">
        <f t="shared" si="46"/>
        <v>530.07657502795041</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268.78588616448906</v>
      </c>
      <c r="DJ13" s="131">
        <f>IF(A13=0," ",DJ12)</f>
        <v>0</v>
      </c>
      <c r="DK13" s="137">
        <f t="shared" ref="DK13:DK76" si="99">IF(A13=0," ",SUM(AA13:DG13))</f>
        <v>4609.5880776028735</v>
      </c>
      <c r="DL13" s="227" t="e">
        <f t="shared" si="59"/>
        <v>#REF!</v>
      </c>
      <c r="DM13" s="227" t="e">
        <f t="shared" si="60"/>
        <v>#REF!</v>
      </c>
      <c r="DN13" s="228" t="e">
        <f t="shared" si="14"/>
        <v>#REF!</v>
      </c>
      <c r="DO13" s="228">
        <f t="shared" si="61"/>
        <v>186.35392361591323</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18</v>
      </c>
      <c r="G14" s="18" t="str">
        <f t="shared" si="68"/>
        <v>עבודה ורווחה</v>
      </c>
      <c r="H14" s="189">
        <f t="shared" si="69"/>
        <v>118</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263.63224885342362</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160.17873628735853</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530.07657502795041</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4609.5880776028735</v>
      </c>
      <c r="DL14" s="227" t="e">
        <f t="shared" si="59"/>
        <v>#REF!</v>
      </c>
      <c r="DM14" s="227" t="e">
        <f t="shared" si="60"/>
        <v>#REF!</v>
      </c>
      <c r="DN14" s="228" t="e">
        <f t="shared" si="14"/>
        <v>#REF!</v>
      </c>
      <c r="DO14" s="228">
        <f t="shared" si="61"/>
        <v>186.35392361591323</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18</v>
      </c>
      <c r="G15" s="18" t="str">
        <f t="shared" si="68"/>
        <v>עבודה ורווחה</v>
      </c>
      <c r="H15" s="189">
        <f t="shared" si="69"/>
        <v>118</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263.63224885342362</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160.17873628735853</v>
      </c>
      <c r="CC15" s="131">
        <f t="shared" si="41"/>
        <v>0</v>
      </c>
      <c r="CD15" s="136">
        <f t="shared" si="42"/>
        <v>0</v>
      </c>
      <c r="CE15" s="131"/>
      <c r="CF15" s="136">
        <f t="shared" si="43"/>
        <v>0</v>
      </c>
      <c r="CG15" s="136"/>
      <c r="CH15" s="136">
        <f t="shared" si="101"/>
        <v>0</v>
      </c>
      <c r="CI15" s="131">
        <f t="shared" si="44"/>
        <v>0</v>
      </c>
      <c r="CJ15" s="131"/>
      <c r="CK15" s="136">
        <f t="shared" si="45"/>
        <v>0</v>
      </c>
      <c r="CL15" s="136">
        <f t="shared" si="46"/>
        <v>530.07657502795041</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4609.5880776028735</v>
      </c>
      <c r="DL15" s="227" t="e">
        <f t="shared" si="59"/>
        <v>#REF!</v>
      </c>
      <c r="DM15" s="227" t="e">
        <f t="shared" si="60"/>
        <v>#REF!</v>
      </c>
      <c r="DN15" s="228" t="e">
        <f t="shared" si="14"/>
        <v>#REF!</v>
      </c>
      <c r="DO15" s="228">
        <f t="shared" si="61"/>
        <v>186.35392361591323</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18</v>
      </c>
      <c r="G16" s="18" t="str">
        <f t="shared" si="68"/>
        <v>עבודה ורווחה</v>
      </c>
      <c r="H16" s="189">
        <f t="shared" si="69"/>
        <v>118</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263.63224885342362</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160.17873628735853</v>
      </c>
      <c r="CC16" s="131">
        <f t="shared" si="41"/>
        <v>0</v>
      </c>
      <c r="CD16" s="136">
        <f t="shared" si="42"/>
        <v>0</v>
      </c>
      <c r="CE16" s="131"/>
      <c r="CF16" s="136">
        <f t="shared" si="43"/>
        <v>0</v>
      </c>
      <c r="CG16" s="136"/>
      <c r="CH16" s="136">
        <f t="shared" si="101"/>
        <v>0</v>
      </c>
      <c r="CI16" s="131">
        <f t="shared" si="44"/>
        <v>0</v>
      </c>
      <c r="CJ16" s="131"/>
      <c r="CK16" s="136">
        <f t="shared" si="45"/>
        <v>0</v>
      </c>
      <c r="CL16" s="136">
        <f t="shared" si="46"/>
        <v>530.07657502795041</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4609.5880776028735</v>
      </c>
      <c r="DL16" s="227" t="e">
        <f t="shared" si="59"/>
        <v>#REF!</v>
      </c>
      <c r="DM16" s="227" t="e">
        <f t="shared" si="60"/>
        <v>#REF!</v>
      </c>
      <c r="DN16" s="228" t="e">
        <f t="shared" si="14"/>
        <v>#REF!</v>
      </c>
      <c r="DO16" s="228">
        <f t="shared" si="61"/>
        <v>186.35392361591323</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18</v>
      </c>
      <c r="G17" s="18" t="str">
        <f t="shared" si="68"/>
        <v>עבודה ורווחה</v>
      </c>
      <c r="H17" s="189">
        <f t="shared" si="69"/>
        <v>118</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263.63224885342362</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160.17873628735853</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530.07657502795041</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4609.5880776028735</v>
      </c>
      <c r="DL17" s="227" t="e">
        <f t="shared" si="59"/>
        <v>#REF!</v>
      </c>
      <c r="DM17" s="227" t="e">
        <f t="shared" si="60"/>
        <v>#REF!</v>
      </c>
      <c r="DN17" s="228" t="e">
        <f t="shared" si="14"/>
        <v>#REF!</v>
      </c>
      <c r="DO17" s="228">
        <f t="shared" si="61"/>
        <v>186.35392361591323</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18</v>
      </c>
      <c r="G18" s="18" t="str">
        <f t="shared" si="68"/>
        <v>עבודה ורווחה</v>
      </c>
      <c r="H18" s="189">
        <f t="shared" si="69"/>
        <v>118</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263.63224885342362</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160.17873628735853</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530.07657502795041</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4609.5880776028735</v>
      </c>
      <c r="DL18" s="227" t="e">
        <f t="shared" si="59"/>
        <v>#REF!</v>
      </c>
      <c r="DM18" s="227" t="e">
        <f t="shared" si="60"/>
        <v>#REF!</v>
      </c>
      <c r="DN18" s="228" t="e">
        <f t="shared" si="14"/>
        <v>#REF!</v>
      </c>
      <c r="DO18" s="228">
        <f t="shared" si="61"/>
        <v>186.35392361591323</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18</v>
      </c>
      <c r="G19" s="18" t="str">
        <f t="shared" si="68"/>
        <v>עבודה ורווחה</v>
      </c>
      <c r="H19" s="189">
        <f t="shared" si="69"/>
        <v>118</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263.63224885342362</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160.17873628735853</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530.07657502795041</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4609.5880776028735</v>
      </c>
      <c r="DL19" s="227" t="e">
        <f t="shared" si="59"/>
        <v>#REF!</v>
      </c>
      <c r="DM19" s="227" t="e">
        <f t="shared" si="60"/>
        <v>#REF!</v>
      </c>
      <c r="DN19" s="228" t="e">
        <f t="shared" si="14"/>
        <v>#REF!</v>
      </c>
      <c r="DO19" s="228">
        <f t="shared" si="61"/>
        <v>186.35392361591323</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18</v>
      </c>
      <c r="G20" s="18" t="str">
        <f t="shared" si="68"/>
        <v>עבודה ורווחה</v>
      </c>
      <c r="H20" s="189">
        <f t="shared" si="69"/>
        <v>118</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263.63224885342362</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160.17873628735853</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530.07657502795041</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4609.5880776028735</v>
      </c>
      <c r="DL20" s="227" t="e">
        <f t="shared" si="59"/>
        <v>#REF!</v>
      </c>
      <c r="DM20" s="227" t="e">
        <f t="shared" si="60"/>
        <v>#REF!</v>
      </c>
      <c r="DN20" s="228" t="e">
        <f t="shared" si="14"/>
        <v>#REF!</v>
      </c>
      <c r="DO20" s="228">
        <f t="shared" si="61"/>
        <v>186.35392361591323</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18</v>
      </c>
      <c r="G21" s="18" t="str">
        <f t="shared" si="68"/>
        <v>עבודה ורווחה</v>
      </c>
      <c r="H21" s="189">
        <f t="shared" si="69"/>
        <v>118</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263.63224885342362</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160.17873628735853</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530.07657502795041</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4609.5880776028735</v>
      </c>
      <c r="DL21" s="227" t="e">
        <f t="shared" si="59"/>
        <v>#REF!</v>
      </c>
      <c r="DM21" s="227" t="e">
        <f t="shared" si="60"/>
        <v>#REF!</v>
      </c>
      <c r="DN21" s="228" t="e">
        <f t="shared" si="14"/>
        <v>#REF!</v>
      </c>
      <c r="DO21" s="228">
        <f t="shared" si="61"/>
        <v>186.35392361591323</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18</v>
      </c>
      <c r="G22" s="18" t="str">
        <f t="shared" si="68"/>
        <v>עבודה ורווחה</v>
      </c>
      <c r="H22" s="189">
        <f t="shared" si="69"/>
        <v>118</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263.63224885342362</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160.17873628735853</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530.07657502795041</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4609.5880776028735</v>
      </c>
      <c r="DL22" s="227" t="e">
        <f t="shared" si="59"/>
        <v>#REF!</v>
      </c>
      <c r="DM22" s="227" t="e">
        <f t="shared" si="60"/>
        <v>#REF!</v>
      </c>
      <c r="DN22" s="228" t="e">
        <f t="shared" si="14"/>
        <v>#REF!</v>
      </c>
      <c r="DO22" s="228">
        <f t="shared" si="61"/>
        <v>186.35392361591323</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18</v>
      </c>
      <c r="G23" s="18" t="str">
        <f t="shared" si="68"/>
        <v>עבודה ורווחה</v>
      </c>
      <c r="H23" s="189">
        <f t="shared" si="69"/>
        <v>118</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263.63224885342362</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160.17873628735853</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530.07657502795041</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4609.5880776028735</v>
      </c>
      <c r="DL23" s="227" t="e">
        <f t="shared" si="59"/>
        <v>#REF!</v>
      </c>
      <c r="DM23" s="227" t="e">
        <f t="shared" si="60"/>
        <v>#REF!</v>
      </c>
      <c r="DN23" s="228" t="e">
        <f t="shared" si="14"/>
        <v>#REF!</v>
      </c>
      <c r="DO23" s="228">
        <f t="shared" si="61"/>
        <v>186.35392361591323</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18</v>
      </c>
      <c r="G24" s="18" t="str">
        <f t="shared" si="68"/>
        <v>עבודה ורווחה</v>
      </c>
      <c r="H24" s="189">
        <f t="shared" si="69"/>
        <v>118</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263.63224885342362</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160.17873628735853</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530.07657502795041</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4609.5880776028735</v>
      </c>
      <c r="DL24" s="227" t="e">
        <f t="shared" si="59"/>
        <v>#REF!</v>
      </c>
      <c r="DM24" s="227" t="e">
        <f t="shared" si="60"/>
        <v>#REF!</v>
      </c>
      <c r="DN24" s="228" t="e">
        <f t="shared" si="14"/>
        <v>#REF!</v>
      </c>
      <c r="DO24" s="228">
        <f t="shared" si="61"/>
        <v>186.35392361591323</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18</v>
      </c>
      <c r="G25" s="18" t="str">
        <f t="shared" si="68"/>
        <v>עבודה ורווחה</v>
      </c>
      <c r="H25" s="189">
        <f t="shared" si="69"/>
        <v>118</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263.63224885342362</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160.17873628735853</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530.07657502795041</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4609.5880776028735</v>
      </c>
      <c r="DL25" s="227" t="e">
        <f t="shared" si="59"/>
        <v>#REF!</v>
      </c>
      <c r="DM25" s="227" t="e">
        <f t="shared" si="60"/>
        <v>#REF!</v>
      </c>
      <c r="DN25" s="228" t="e">
        <f t="shared" si="14"/>
        <v>#REF!</v>
      </c>
      <c r="DO25" s="228">
        <f t="shared" si="61"/>
        <v>186.35392361591323</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18</v>
      </c>
      <c r="G26" s="18" t="str">
        <f t="shared" si="68"/>
        <v>עבודה ורווחה</v>
      </c>
      <c r="H26" s="189">
        <f t="shared" si="69"/>
        <v>118</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263.63224885342362</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160.17873628735853</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530.07657502795041</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4609.5880776028735</v>
      </c>
      <c r="DL26" s="227" t="e">
        <f t="shared" si="59"/>
        <v>#REF!</v>
      </c>
      <c r="DM26" s="227" t="e">
        <f t="shared" si="60"/>
        <v>#REF!</v>
      </c>
      <c r="DN26" s="228" t="e">
        <f t="shared" si="14"/>
        <v>#REF!</v>
      </c>
      <c r="DO26" s="228">
        <f t="shared" si="61"/>
        <v>186.35392361591323</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18</v>
      </c>
      <c r="G27" s="18" t="str">
        <f t="shared" si="68"/>
        <v>עבודה ורווחה</v>
      </c>
      <c r="H27" s="189">
        <f t="shared" si="69"/>
        <v>118</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263.63224885342362</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160.17873628735853</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530.07657502795041</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4609.5880776028735</v>
      </c>
      <c r="DL27" s="227" t="e">
        <f t="shared" si="59"/>
        <v>#REF!</v>
      </c>
      <c r="DM27" s="227" t="e">
        <f t="shared" si="60"/>
        <v>#REF!</v>
      </c>
      <c r="DN27" s="228" t="e">
        <f t="shared" si="14"/>
        <v>#REF!</v>
      </c>
      <c r="DO27" s="228">
        <f t="shared" si="61"/>
        <v>186.35392361591323</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18</v>
      </c>
      <c r="G28" s="18" t="str">
        <f t="shared" si="68"/>
        <v>עבודה ורווחה</v>
      </c>
      <c r="H28" s="189">
        <f t="shared" si="69"/>
        <v>118</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263.63224885342362</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160.17873628735853</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530.07657502795041</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4609.5880776028735</v>
      </c>
      <c r="DL28" s="227" t="e">
        <f t="shared" si="59"/>
        <v>#REF!</v>
      </c>
      <c r="DM28" s="227" t="e">
        <f t="shared" si="60"/>
        <v>#REF!</v>
      </c>
      <c r="DN28" s="228" t="e">
        <f t="shared" si="14"/>
        <v>#REF!</v>
      </c>
      <c r="DO28" s="228">
        <f t="shared" si="61"/>
        <v>186.35392361591323</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18</v>
      </c>
      <c r="G29" s="18" t="str">
        <f t="shared" si="68"/>
        <v>עבודה ורווחה</v>
      </c>
      <c r="H29" s="189">
        <f t="shared" si="69"/>
        <v>118</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263.63224885342362</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160.17873628735853</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530.07657502795041</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4609.5880776028735</v>
      </c>
      <c r="DL29" s="227" t="e">
        <f t="shared" si="59"/>
        <v>#REF!</v>
      </c>
      <c r="DM29" s="227" t="e">
        <f t="shared" si="60"/>
        <v>#REF!</v>
      </c>
      <c r="DN29" s="228" t="e">
        <f t="shared" si="14"/>
        <v>#REF!</v>
      </c>
      <c r="DO29" s="228">
        <f t="shared" si="61"/>
        <v>186.35392361591323</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18</v>
      </c>
      <c r="G30" s="18" t="str">
        <f t="shared" si="68"/>
        <v>עבודה ורווחה</v>
      </c>
      <c r="H30" s="189">
        <f t="shared" si="69"/>
        <v>118</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263.63224885342362</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160.17873628735853</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530.07657502795041</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4609.5880776028735</v>
      </c>
      <c r="DL30" s="227" t="e">
        <f t="shared" si="59"/>
        <v>#REF!</v>
      </c>
      <c r="DM30" s="227" t="e">
        <f t="shared" si="60"/>
        <v>#REF!</v>
      </c>
      <c r="DN30" s="228" t="e">
        <f t="shared" si="14"/>
        <v>#REF!</v>
      </c>
      <c r="DO30" s="228">
        <f t="shared" si="61"/>
        <v>186.35392361591323</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18</v>
      </c>
      <c r="G31" s="18" t="str">
        <f t="shared" si="68"/>
        <v>עבודה ורווחה</v>
      </c>
      <c r="H31" s="189">
        <f t="shared" si="69"/>
        <v>118</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263.63224885342362</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160.17873628735853</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530.07657502795041</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4609.5880776028735</v>
      </c>
      <c r="DL31" s="227" t="e">
        <f t="shared" si="59"/>
        <v>#REF!</v>
      </c>
      <c r="DM31" s="227" t="e">
        <f t="shared" si="60"/>
        <v>#REF!</v>
      </c>
      <c r="DN31" s="228" t="e">
        <f t="shared" si="14"/>
        <v>#REF!</v>
      </c>
      <c r="DO31" s="228">
        <f t="shared" si="61"/>
        <v>186.35392361591323</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18</v>
      </c>
      <c r="G32" s="18" t="str">
        <f t="shared" si="68"/>
        <v>עבודה ורווחה</v>
      </c>
      <c r="H32" s="189">
        <f t="shared" si="69"/>
        <v>118</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263.63224885342362</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160.17873628735853</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530.07657502795041</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4609.5880776028735</v>
      </c>
      <c r="DL32" s="227" t="e">
        <f t="shared" si="59"/>
        <v>#REF!</v>
      </c>
      <c r="DM32" s="227" t="e">
        <f t="shared" si="60"/>
        <v>#REF!</v>
      </c>
      <c r="DN32" s="228" t="e">
        <f t="shared" si="14"/>
        <v>#REF!</v>
      </c>
      <c r="DO32" s="228">
        <f t="shared" si="61"/>
        <v>186.35392361591323</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18</v>
      </c>
      <c r="G33" s="18" t="str">
        <f t="shared" si="68"/>
        <v>עבודה ורווחה</v>
      </c>
      <c r="H33" s="189">
        <f t="shared" si="69"/>
        <v>118</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263.63224885342362</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160.17873628735853</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530.07657502795041</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4609.5880776028735</v>
      </c>
      <c r="DL33" s="227" t="e">
        <f t="shared" si="59"/>
        <v>#REF!</v>
      </c>
      <c r="DM33" s="227" t="e">
        <f t="shared" si="60"/>
        <v>#REF!</v>
      </c>
      <c r="DN33" s="228" t="e">
        <f t="shared" si="14"/>
        <v>#REF!</v>
      </c>
      <c r="DO33" s="228">
        <f t="shared" si="61"/>
        <v>186.35392361591323</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18</v>
      </c>
      <c r="G34" s="18" t="str">
        <f t="shared" si="68"/>
        <v>עבודה ורווחה</v>
      </c>
      <c r="H34" s="189">
        <f t="shared" si="69"/>
        <v>118</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263.63224885342362</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160.17873628735853</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530.07657502795041</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4609.5880776028735</v>
      </c>
      <c r="DL34" s="227" t="e">
        <f t="shared" si="59"/>
        <v>#REF!</v>
      </c>
      <c r="DM34" s="227" t="e">
        <f t="shared" si="60"/>
        <v>#REF!</v>
      </c>
      <c r="DN34" s="228" t="e">
        <f t="shared" si="14"/>
        <v>#REF!</v>
      </c>
      <c r="DO34" s="228">
        <f t="shared" si="61"/>
        <v>186.35392361591323</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18</v>
      </c>
      <c r="G35" s="18" t="str">
        <f t="shared" si="68"/>
        <v>עבודה ורווחה</v>
      </c>
      <c r="H35" s="189">
        <f t="shared" si="69"/>
        <v>118</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263.63224885342362</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160.17873628735853</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530.07657502795041</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4609.5880776028735</v>
      </c>
      <c r="DL35" s="227" t="e">
        <f t="shared" si="59"/>
        <v>#REF!</v>
      </c>
      <c r="DM35" s="227" t="e">
        <f t="shared" si="60"/>
        <v>#REF!</v>
      </c>
      <c r="DN35" s="228" t="e">
        <f t="shared" si="14"/>
        <v>#REF!</v>
      </c>
      <c r="DO35" s="228">
        <f t="shared" si="61"/>
        <v>186.35392361591323</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18</v>
      </c>
      <c r="G36" s="18" t="str">
        <f t="shared" si="68"/>
        <v>עבודה ורווחה</v>
      </c>
      <c r="H36" s="189">
        <f t="shared" si="69"/>
        <v>118</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263.63224885342362</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160.17873628735853</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530.07657502795041</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4609.5880776028735</v>
      </c>
      <c r="DL36" s="227" t="e">
        <f t="shared" si="59"/>
        <v>#REF!</v>
      </c>
      <c r="DM36" s="227" t="e">
        <f t="shared" si="60"/>
        <v>#REF!</v>
      </c>
      <c r="DN36" s="228" t="e">
        <f t="shared" si="14"/>
        <v>#REF!</v>
      </c>
      <c r="DO36" s="228">
        <f t="shared" si="61"/>
        <v>186.35392361591323</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18</v>
      </c>
      <c r="G37" s="18" t="str">
        <f t="shared" si="68"/>
        <v>עבודה ורווחה</v>
      </c>
      <c r="H37" s="189">
        <f t="shared" si="69"/>
        <v>118</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263.63224885342362</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160.17873628735853</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530.07657502795041</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4609.5880776028735</v>
      </c>
      <c r="DL37" s="227" t="e">
        <f t="shared" si="59"/>
        <v>#REF!</v>
      </c>
      <c r="DM37" s="227" t="e">
        <f t="shared" si="60"/>
        <v>#REF!</v>
      </c>
      <c r="DN37" s="228" t="e">
        <f t="shared" si="14"/>
        <v>#REF!</v>
      </c>
      <c r="DO37" s="228">
        <f t="shared" si="61"/>
        <v>186.35392361591323</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18</v>
      </c>
      <c r="G38" s="18" t="str">
        <f t="shared" si="68"/>
        <v>עבודה ורווחה</v>
      </c>
      <c r="H38" s="189">
        <f t="shared" si="69"/>
        <v>118</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263.63224885342362</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160.17873628735853</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530.07657502795041</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4609.5880776028735</v>
      </c>
      <c r="DL38" s="227" t="e">
        <f t="shared" si="59"/>
        <v>#REF!</v>
      </c>
      <c r="DM38" s="227" t="e">
        <f t="shared" si="60"/>
        <v>#REF!</v>
      </c>
      <c r="DN38" s="228" t="e">
        <f t="shared" si="14"/>
        <v>#REF!</v>
      </c>
      <c r="DO38" s="228">
        <f t="shared" si="61"/>
        <v>186.35392361591323</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18</v>
      </c>
      <c r="G39" s="18" t="str">
        <f t="shared" si="68"/>
        <v>עבודה ורווחה</v>
      </c>
      <c r="H39" s="189">
        <f t="shared" si="69"/>
        <v>118</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263.63224885342362</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160.17873628735853</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530.07657502795041</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4609.5880776028735</v>
      </c>
      <c r="DL39" s="227" t="e">
        <f t="shared" si="59"/>
        <v>#REF!</v>
      </c>
      <c r="DM39" s="227" t="e">
        <f t="shared" si="60"/>
        <v>#REF!</v>
      </c>
      <c r="DN39" s="228" t="e">
        <f t="shared" si="14"/>
        <v>#REF!</v>
      </c>
      <c r="DO39" s="228">
        <f t="shared" si="61"/>
        <v>186.35392361591323</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18</v>
      </c>
      <c r="G40" s="18" t="str">
        <f t="shared" si="68"/>
        <v>עבודה ורווחה</v>
      </c>
      <c r="H40" s="189">
        <f t="shared" si="69"/>
        <v>118</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263.63224885342362</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160.17873628735853</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530.07657502795041</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4609.5880776028735</v>
      </c>
      <c r="DL40" s="227" t="e">
        <f t="shared" si="59"/>
        <v>#REF!</v>
      </c>
      <c r="DM40" s="227" t="e">
        <f t="shared" si="60"/>
        <v>#REF!</v>
      </c>
      <c r="DN40" s="228" t="e">
        <f t="shared" si="14"/>
        <v>#REF!</v>
      </c>
      <c r="DO40" s="228">
        <f t="shared" si="61"/>
        <v>186.35392361591323</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18</v>
      </c>
      <c r="G41" s="18" t="str">
        <f t="shared" si="68"/>
        <v>עבודה ורווחה</v>
      </c>
      <c r="H41" s="189">
        <f t="shared" si="69"/>
        <v>118</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263.63224885342362</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160.17873628735853</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530.07657502795041</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4609.5880776028735</v>
      </c>
      <c r="DL41" s="227" t="e">
        <f t="shared" si="59"/>
        <v>#REF!</v>
      </c>
      <c r="DM41" s="227" t="e">
        <f t="shared" si="60"/>
        <v>#REF!</v>
      </c>
      <c r="DN41" s="228" t="e">
        <f t="shared" si="14"/>
        <v>#REF!</v>
      </c>
      <c r="DO41" s="228">
        <f t="shared" si="61"/>
        <v>186.35392361591323</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18</v>
      </c>
      <c r="G42" s="18" t="str">
        <f t="shared" si="68"/>
        <v>עבודה ורווחה</v>
      </c>
      <c r="H42" s="189">
        <f t="shared" si="69"/>
        <v>118</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263.63224885342362</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160.17873628735853</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530.07657502795041</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4609.5880776028735</v>
      </c>
      <c r="DL42" s="227" t="e">
        <f t="shared" si="59"/>
        <v>#REF!</v>
      </c>
      <c r="DM42" s="227" t="e">
        <f t="shared" si="60"/>
        <v>#REF!</v>
      </c>
      <c r="DN42" s="228" t="e">
        <f t="shared" si="14"/>
        <v>#REF!</v>
      </c>
      <c r="DO42" s="228">
        <f t="shared" si="61"/>
        <v>186.35392361591323</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18</v>
      </c>
      <c r="G43" s="18" t="str">
        <f t="shared" si="68"/>
        <v>עבודה ורווחה</v>
      </c>
      <c r="H43" s="189">
        <f t="shared" si="69"/>
        <v>118</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263.63224885342362</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160.17873628735853</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530.07657502795041</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4609.5880776028735</v>
      </c>
      <c r="DL43" s="227" t="e">
        <f t="shared" si="59"/>
        <v>#REF!</v>
      </c>
      <c r="DM43" s="227" t="e">
        <f t="shared" si="60"/>
        <v>#REF!</v>
      </c>
      <c r="DN43" s="228" t="e">
        <f t="shared" si="14"/>
        <v>#REF!</v>
      </c>
      <c r="DO43" s="228">
        <f t="shared" si="61"/>
        <v>186.35392361591323</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18</v>
      </c>
      <c r="G44" s="18" t="str">
        <f t="shared" si="68"/>
        <v>עבודה ורווחה</v>
      </c>
      <c r="H44" s="189">
        <f t="shared" si="69"/>
        <v>118</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263.63224885342362</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160.17873628735853</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530.07657502795041</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4609.5880776028735</v>
      </c>
      <c r="DL44" s="227" t="e">
        <f t="shared" si="59"/>
        <v>#REF!</v>
      </c>
      <c r="DM44" s="227" t="e">
        <f t="shared" si="60"/>
        <v>#REF!</v>
      </c>
      <c r="DN44" s="228" t="e">
        <f t="shared" si="14"/>
        <v>#REF!</v>
      </c>
      <c r="DO44" s="228">
        <f t="shared" si="61"/>
        <v>186.35392361591323</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18</v>
      </c>
      <c r="G45" s="18" t="str">
        <f t="shared" si="68"/>
        <v>עבודה ורווחה</v>
      </c>
      <c r="H45" s="189">
        <f t="shared" si="69"/>
        <v>118</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263.63224885342362</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160.17873628735853</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530.07657502795041</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4609.5880776028735</v>
      </c>
      <c r="DL45" s="227" t="e">
        <f t="shared" si="59"/>
        <v>#REF!</v>
      </c>
      <c r="DM45" s="227" t="e">
        <f t="shared" si="60"/>
        <v>#REF!</v>
      </c>
      <c r="DN45" s="228" t="e">
        <f t="shared" si="14"/>
        <v>#REF!</v>
      </c>
      <c r="DO45" s="228">
        <f t="shared" si="61"/>
        <v>186.35392361591323</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18</v>
      </c>
      <c r="G46" s="18" t="str">
        <f t="shared" si="68"/>
        <v>עבודה ורווחה</v>
      </c>
      <c r="H46" s="189">
        <f t="shared" si="69"/>
        <v>118</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263.63224885342362</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160.17873628735853</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530.07657502795041</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4609.5880776028735</v>
      </c>
      <c r="DL46" s="227" t="e">
        <f t="shared" si="59"/>
        <v>#REF!</v>
      </c>
      <c r="DM46" s="227" t="e">
        <f t="shared" si="60"/>
        <v>#REF!</v>
      </c>
      <c r="DN46" s="228" t="e">
        <f t="shared" si="14"/>
        <v>#REF!</v>
      </c>
      <c r="DO46" s="228">
        <f t="shared" si="61"/>
        <v>186.35392361591323</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18</v>
      </c>
      <c r="G47" s="18" t="str">
        <f t="shared" si="68"/>
        <v>עבודה ורווחה</v>
      </c>
      <c r="H47" s="189">
        <f t="shared" si="69"/>
        <v>118</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263.63224885342362</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160.17873628735853</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530.07657502795041</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4609.5880776028735</v>
      </c>
      <c r="DL47" s="227" t="e">
        <f t="shared" si="59"/>
        <v>#REF!</v>
      </c>
      <c r="DM47" s="227" t="e">
        <f t="shared" si="60"/>
        <v>#REF!</v>
      </c>
      <c r="DN47" s="228" t="e">
        <f t="shared" si="14"/>
        <v>#REF!</v>
      </c>
      <c r="DO47" s="228">
        <f t="shared" si="61"/>
        <v>186.35392361591323</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18</v>
      </c>
      <c r="G48" s="18" t="str">
        <f t="shared" si="68"/>
        <v>עבודה ורווחה</v>
      </c>
      <c r="H48" s="189">
        <f t="shared" si="69"/>
        <v>118</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263.63224885342362</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160.17873628735853</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530.07657502795041</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4609.5880776028735</v>
      </c>
      <c r="DL48" s="227" t="e">
        <f t="shared" si="59"/>
        <v>#REF!</v>
      </c>
      <c r="DM48" s="227" t="e">
        <f t="shared" si="60"/>
        <v>#REF!</v>
      </c>
      <c r="DN48" s="228" t="e">
        <f t="shared" si="14"/>
        <v>#REF!</v>
      </c>
      <c r="DO48" s="228">
        <f t="shared" si="61"/>
        <v>186.35392361591323</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18</v>
      </c>
      <c r="G49" s="18" t="str">
        <f t="shared" si="68"/>
        <v>עבודה ורווחה</v>
      </c>
      <c r="H49" s="189">
        <f t="shared" si="69"/>
        <v>118</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263.63224885342362</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160.17873628735853</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530.07657502795041</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4609.5880776028735</v>
      </c>
      <c r="DL49" s="227" t="e">
        <f t="shared" si="59"/>
        <v>#REF!</v>
      </c>
      <c r="DM49" s="227" t="e">
        <f t="shared" si="60"/>
        <v>#REF!</v>
      </c>
      <c r="DN49" s="228" t="e">
        <f t="shared" si="14"/>
        <v>#REF!</v>
      </c>
      <c r="DO49" s="228">
        <f t="shared" si="61"/>
        <v>186.35392361591323</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18</v>
      </c>
      <c r="G50" s="18" t="str">
        <f t="shared" si="68"/>
        <v>עבודה ורווחה</v>
      </c>
      <c r="H50" s="189">
        <f t="shared" si="69"/>
        <v>118</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263.63224885342362</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160.17873628735853</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530.07657502795041</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4609.5880776028735</v>
      </c>
      <c r="DL50" s="227" t="e">
        <f t="shared" si="59"/>
        <v>#REF!</v>
      </c>
      <c r="DM50" s="227" t="e">
        <f t="shared" si="60"/>
        <v>#REF!</v>
      </c>
      <c r="DN50" s="228" t="e">
        <f t="shared" si="14"/>
        <v>#REF!</v>
      </c>
      <c r="DO50" s="228">
        <f t="shared" si="61"/>
        <v>186.35392361591323</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18</v>
      </c>
      <c r="G51" s="18" t="str">
        <f t="shared" si="68"/>
        <v>עבודה ורווחה</v>
      </c>
      <c r="H51" s="189">
        <f t="shared" si="69"/>
        <v>118</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263.63224885342362</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160.17873628735853</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530.07657502795041</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4609.5880776028735</v>
      </c>
      <c r="DL51" s="227" t="e">
        <f t="shared" si="59"/>
        <v>#REF!</v>
      </c>
      <c r="DM51" s="227" t="e">
        <f t="shared" si="60"/>
        <v>#REF!</v>
      </c>
      <c r="DN51" s="228" t="e">
        <f t="shared" si="14"/>
        <v>#REF!</v>
      </c>
      <c r="DO51" s="228">
        <f t="shared" si="61"/>
        <v>186.35392361591323</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18</v>
      </c>
      <c r="G52" s="18" t="str">
        <f t="shared" si="68"/>
        <v>עבודה ורווחה</v>
      </c>
      <c r="H52" s="189">
        <f t="shared" si="69"/>
        <v>118</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263.63224885342362</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160.17873628735853</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530.07657502795041</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4609.5880776028735</v>
      </c>
      <c r="DL52" s="227" t="e">
        <f t="shared" si="59"/>
        <v>#REF!</v>
      </c>
      <c r="DM52" s="227" t="e">
        <f t="shared" si="60"/>
        <v>#REF!</v>
      </c>
      <c r="DN52" s="228" t="e">
        <f t="shared" si="14"/>
        <v>#REF!</v>
      </c>
      <c r="DO52" s="228">
        <f t="shared" si="61"/>
        <v>186.35392361591323</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18</v>
      </c>
      <c r="G53" s="18" t="str">
        <f t="shared" si="68"/>
        <v>עבודה ורווחה</v>
      </c>
      <c r="H53" s="189">
        <f t="shared" si="69"/>
        <v>118</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263.63224885342362</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160.17873628735853</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530.07657502795041</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4609.5880776028735</v>
      </c>
      <c r="DL53" s="227" t="e">
        <f t="shared" si="59"/>
        <v>#REF!</v>
      </c>
      <c r="DM53" s="227" t="e">
        <f t="shared" si="60"/>
        <v>#REF!</v>
      </c>
      <c r="DN53" s="228" t="e">
        <f t="shared" si="14"/>
        <v>#REF!</v>
      </c>
      <c r="DO53" s="228">
        <f t="shared" si="61"/>
        <v>186.35392361591323</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18</v>
      </c>
      <c r="G54" s="18" t="str">
        <f t="shared" si="68"/>
        <v>עבודה ורווחה</v>
      </c>
      <c r="H54" s="189">
        <f t="shared" si="69"/>
        <v>118</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263.63224885342362</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160.17873628735853</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530.07657502795041</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4609.5880776028735</v>
      </c>
      <c r="DL54" s="227" t="e">
        <f t="shared" si="59"/>
        <v>#REF!</v>
      </c>
      <c r="DM54" s="227" t="e">
        <f t="shared" si="60"/>
        <v>#REF!</v>
      </c>
      <c r="DN54" s="228" t="e">
        <f t="shared" si="14"/>
        <v>#REF!</v>
      </c>
      <c r="DO54" s="228">
        <f t="shared" si="61"/>
        <v>186.35392361591323</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18</v>
      </c>
      <c r="G55" s="18" t="str">
        <f t="shared" si="68"/>
        <v>עבודה ורווחה</v>
      </c>
      <c r="H55" s="189">
        <f t="shared" si="69"/>
        <v>118</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263.63224885342362</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160.17873628735853</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530.07657502795041</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4609.5880776028735</v>
      </c>
      <c r="DL55" s="227" t="e">
        <f t="shared" si="59"/>
        <v>#REF!</v>
      </c>
      <c r="DM55" s="227" t="e">
        <f t="shared" si="60"/>
        <v>#REF!</v>
      </c>
      <c r="DN55" s="228" t="e">
        <f t="shared" si="14"/>
        <v>#REF!</v>
      </c>
      <c r="DO55" s="228">
        <f t="shared" si="61"/>
        <v>186.35392361591323</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18</v>
      </c>
      <c r="G56" s="18" t="str">
        <f t="shared" si="68"/>
        <v>עבודה ורווחה</v>
      </c>
      <c r="H56" s="189">
        <f t="shared" si="69"/>
        <v>118</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263.63224885342362</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160.17873628735853</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530.07657502795041</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4609.5880776028735</v>
      </c>
      <c r="DL56" s="227" t="e">
        <f t="shared" si="59"/>
        <v>#REF!</v>
      </c>
      <c r="DM56" s="227" t="e">
        <f t="shared" si="60"/>
        <v>#REF!</v>
      </c>
      <c r="DN56" s="228" t="e">
        <f t="shared" si="14"/>
        <v>#REF!</v>
      </c>
      <c r="DO56" s="228">
        <f t="shared" si="61"/>
        <v>186.35392361591323</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18</v>
      </c>
      <c r="G57" s="18" t="str">
        <f t="shared" si="68"/>
        <v>עבודה ורווחה</v>
      </c>
      <c r="H57" s="189">
        <f t="shared" si="69"/>
        <v>118</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263.63224885342362</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160.17873628735853</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530.07657502795041</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4609.5880776028735</v>
      </c>
      <c r="DL57" s="227" t="e">
        <f t="shared" si="59"/>
        <v>#REF!</v>
      </c>
      <c r="DM57" s="227" t="e">
        <f t="shared" si="60"/>
        <v>#REF!</v>
      </c>
      <c r="DN57" s="228" t="e">
        <f t="shared" si="14"/>
        <v>#REF!</v>
      </c>
      <c r="DO57" s="228">
        <f t="shared" si="61"/>
        <v>186.35392361591323</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18</v>
      </c>
      <c r="G58" s="18" t="str">
        <f t="shared" si="68"/>
        <v>עבודה ורווחה</v>
      </c>
      <c r="H58" s="189">
        <f t="shared" si="69"/>
        <v>118</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263.63224885342362</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160.17873628735853</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530.07657502795041</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4609.5880776028735</v>
      </c>
      <c r="DL58" s="227" t="e">
        <f t="shared" si="59"/>
        <v>#REF!</v>
      </c>
      <c r="DM58" s="227" t="e">
        <f t="shared" si="60"/>
        <v>#REF!</v>
      </c>
      <c r="DN58" s="228" t="e">
        <f t="shared" si="14"/>
        <v>#REF!</v>
      </c>
      <c r="DO58" s="228">
        <f t="shared" si="61"/>
        <v>186.35392361591323</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18</v>
      </c>
      <c r="G59" s="18" t="str">
        <f t="shared" si="68"/>
        <v>עבודה ורווחה</v>
      </c>
      <c r="H59" s="189">
        <f t="shared" si="69"/>
        <v>118</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263.63224885342362</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160.17873628735853</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530.07657502795041</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4609.5880776028735</v>
      </c>
      <c r="DL59" s="227" t="e">
        <f t="shared" si="59"/>
        <v>#REF!</v>
      </c>
      <c r="DM59" s="227" t="e">
        <f t="shared" si="60"/>
        <v>#REF!</v>
      </c>
      <c r="DN59" s="228" t="e">
        <f t="shared" si="14"/>
        <v>#REF!</v>
      </c>
      <c r="DO59" s="228">
        <f t="shared" si="61"/>
        <v>186.35392361591323</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18</v>
      </c>
      <c r="G60" s="18" t="str">
        <f t="shared" si="68"/>
        <v>עבודה ורווחה</v>
      </c>
      <c r="H60" s="189">
        <f t="shared" si="69"/>
        <v>118</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263.63224885342362</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160.17873628735853</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530.07657502795041</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4609.5880776028735</v>
      </c>
      <c r="DL60" s="227" t="e">
        <f t="shared" si="59"/>
        <v>#REF!</v>
      </c>
      <c r="DM60" s="227" t="e">
        <f t="shared" si="60"/>
        <v>#REF!</v>
      </c>
      <c r="DN60" s="228" t="e">
        <f t="shared" si="14"/>
        <v>#REF!</v>
      </c>
      <c r="DO60" s="228">
        <f t="shared" si="61"/>
        <v>186.35392361591323</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18</v>
      </c>
      <c r="G61" s="18" t="str">
        <f t="shared" si="68"/>
        <v>עבודה ורווחה</v>
      </c>
      <c r="H61" s="189">
        <f t="shared" si="69"/>
        <v>118</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263.63224885342362</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160.17873628735853</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530.07657502795041</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4609.5880776028735</v>
      </c>
      <c r="DL61" s="227" t="e">
        <f t="shared" si="59"/>
        <v>#REF!</v>
      </c>
      <c r="DM61" s="227" t="e">
        <f t="shared" si="60"/>
        <v>#REF!</v>
      </c>
      <c r="DN61" s="228" t="e">
        <f t="shared" si="14"/>
        <v>#REF!</v>
      </c>
      <c r="DO61" s="228">
        <f t="shared" si="61"/>
        <v>186.35392361591323</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18</v>
      </c>
      <c r="G62" s="18" t="str">
        <f t="shared" si="68"/>
        <v>עבודה ורווחה</v>
      </c>
      <c r="H62" s="189">
        <f t="shared" si="69"/>
        <v>118</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263.63224885342362</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160.17873628735853</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530.07657502795041</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4609.5880776028735</v>
      </c>
      <c r="DL62" s="227" t="e">
        <f t="shared" si="59"/>
        <v>#REF!</v>
      </c>
      <c r="DM62" s="227" t="e">
        <f t="shared" si="60"/>
        <v>#REF!</v>
      </c>
      <c r="DN62" s="228" t="e">
        <f t="shared" si="14"/>
        <v>#REF!</v>
      </c>
      <c r="DO62" s="228">
        <f t="shared" si="61"/>
        <v>186.35392361591323</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18</v>
      </c>
      <c r="G63" s="18" t="str">
        <f t="shared" si="68"/>
        <v>עבודה ורווחה</v>
      </c>
      <c r="H63" s="189">
        <f t="shared" si="69"/>
        <v>118</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263.63224885342362</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160.17873628735853</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530.07657502795041</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4609.5880776028735</v>
      </c>
      <c r="DL63" s="227" t="e">
        <f t="shared" si="59"/>
        <v>#REF!</v>
      </c>
      <c r="DM63" s="227" t="e">
        <f t="shared" si="60"/>
        <v>#REF!</v>
      </c>
      <c r="DN63" s="228" t="e">
        <f t="shared" si="14"/>
        <v>#REF!</v>
      </c>
      <c r="DO63" s="228">
        <f t="shared" si="61"/>
        <v>186.35392361591323</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18</v>
      </c>
      <c r="G64" s="18" t="str">
        <f t="shared" si="68"/>
        <v>עבודה ורווחה</v>
      </c>
      <c r="H64" s="189">
        <f t="shared" si="69"/>
        <v>118</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263.63224885342362</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160.17873628735853</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530.07657502795041</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4609.5880776028735</v>
      </c>
      <c r="DL64" s="227" t="e">
        <f t="shared" si="59"/>
        <v>#REF!</v>
      </c>
      <c r="DM64" s="227" t="e">
        <f t="shared" si="60"/>
        <v>#REF!</v>
      </c>
      <c r="DN64" s="228" t="e">
        <f t="shared" si="14"/>
        <v>#REF!</v>
      </c>
      <c r="DO64" s="228">
        <f t="shared" si="61"/>
        <v>186.35392361591323</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18</v>
      </c>
      <c r="G65" s="18" t="str">
        <f t="shared" si="68"/>
        <v>עבודה ורווחה</v>
      </c>
      <c r="H65" s="189">
        <f t="shared" si="69"/>
        <v>118</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263.63224885342362</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160.17873628735853</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530.07657502795041</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4609.5880776028735</v>
      </c>
      <c r="DL65" s="227" t="e">
        <f t="shared" si="59"/>
        <v>#REF!</v>
      </c>
      <c r="DM65" s="227" t="e">
        <f t="shared" si="60"/>
        <v>#REF!</v>
      </c>
      <c r="DN65" s="228" t="e">
        <f t="shared" si="14"/>
        <v>#REF!</v>
      </c>
      <c r="DO65" s="228">
        <f t="shared" si="61"/>
        <v>186.35392361591323</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18</v>
      </c>
      <c r="G66" s="18" t="str">
        <f t="shared" si="68"/>
        <v>עבודה ורווחה</v>
      </c>
      <c r="H66" s="189">
        <f t="shared" si="69"/>
        <v>118</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263.63224885342362</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160.17873628735853</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530.07657502795041</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4609.5880776028735</v>
      </c>
      <c r="DL66" s="227" t="e">
        <f t="shared" si="59"/>
        <v>#REF!</v>
      </c>
      <c r="DM66" s="227" t="e">
        <f t="shared" si="60"/>
        <v>#REF!</v>
      </c>
      <c r="DN66" s="228" t="e">
        <f t="shared" si="14"/>
        <v>#REF!</v>
      </c>
      <c r="DO66" s="228">
        <f t="shared" si="61"/>
        <v>186.35392361591323</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18</v>
      </c>
      <c r="G67" s="18" t="str">
        <f t="shared" si="68"/>
        <v>עבודה ורווחה</v>
      </c>
      <c r="H67" s="189">
        <f t="shared" si="69"/>
        <v>118</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263.63224885342362</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160.17873628735853</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530.07657502795041</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4609.5880776028735</v>
      </c>
      <c r="DL67" s="227" t="e">
        <f t="shared" si="59"/>
        <v>#REF!</v>
      </c>
      <c r="DM67" s="227" t="e">
        <f t="shared" si="60"/>
        <v>#REF!</v>
      </c>
      <c r="DN67" s="228" t="e">
        <f t="shared" si="14"/>
        <v>#REF!</v>
      </c>
      <c r="DO67" s="228">
        <f t="shared" si="61"/>
        <v>186.35392361591323</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18</v>
      </c>
      <c r="G68" s="18" t="str">
        <f t="shared" si="68"/>
        <v>עבודה ורווחה</v>
      </c>
      <c r="H68" s="189">
        <f t="shared" si="69"/>
        <v>118</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263.63224885342362</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160.17873628735853</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530.07657502795041</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4609.5880776028735</v>
      </c>
      <c r="DL68" s="227" t="e">
        <f t="shared" si="59"/>
        <v>#REF!</v>
      </c>
      <c r="DM68" s="227" t="e">
        <f t="shared" si="60"/>
        <v>#REF!</v>
      </c>
      <c r="DN68" s="228" t="e">
        <f t="shared" si="14"/>
        <v>#REF!</v>
      </c>
      <c r="DO68" s="228">
        <f t="shared" si="61"/>
        <v>186.35392361591323</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18</v>
      </c>
      <c r="G69" s="18" t="str">
        <f t="shared" si="68"/>
        <v>עבודה ורווחה</v>
      </c>
      <c r="H69" s="189">
        <f t="shared" si="69"/>
        <v>118</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263.63224885342362</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160.17873628735853</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530.07657502795041</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4609.5880776028735</v>
      </c>
      <c r="DL69" s="227" t="e">
        <f t="shared" si="59"/>
        <v>#REF!</v>
      </c>
      <c r="DM69" s="227" t="e">
        <f t="shared" si="60"/>
        <v>#REF!</v>
      </c>
      <c r="DN69" s="228" t="e">
        <f t="shared" si="14"/>
        <v>#REF!</v>
      </c>
      <c r="DO69" s="228">
        <f t="shared" si="61"/>
        <v>186.35392361591323</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18</v>
      </c>
      <c r="G70" s="18" t="str">
        <f t="shared" si="68"/>
        <v>עבודה ורווחה</v>
      </c>
      <c r="H70" s="189">
        <f t="shared" si="69"/>
        <v>118</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263.63224885342362</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160.17873628735853</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530.07657502795041</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4609.5880776028735</v>
      </c>
      <c r="DL70" s="227" t="e">
        <f t="shared" si="59"/>
        <v>#REF!</v>
      </c>
      <c r="DM70" s="227" t="e">
        <f t="shared" si="60"/>
        <v>#REF!</v>
      </c>
      <c r="DN70" s="228" t="e">
        <f t="shared" si="14"/>
        <v>#REF!</v>
      </c>
      <c r="DO70" s="228">
        <f t="shared" si="61"/>
        <v>186.35392361591323</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18</v>
      </c>
      <c r="G71" s="18" t="str">
        <f t="shared" si="68"/>
        <v>עבודה ורווחה</v>
      </c>
      <c r="H71" s="189">
        <f t="shared" si="69"/>
        <v>118</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263.63224885342362</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160.17873628735853</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530.07657502795041</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4609.5880776028735</v>
      </c>
      <c r="DL71" s="227" t="e">
        <f t="shared" si="59"/>
        <v>#REF!</v>
      </c>
      <c r="DM71" s="227" t="e">
        <f t="shared" si="60"/>
        <v>#REF!</v>
      </c>
      <c r="DN71" s="228" t="e">
        <f t="shared" si="14"/>
        <v>#REF!</v>
      </c>
      <c r="DO71" s="228">
        <f t="shared" si="61"/>
        <v>186.35392361591323</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18</v>
      </c>
      <c r="G72" s="18" t="str">
        <f t="shared" si="68"/>
        <v>עבודה ורווחה</v>
      </c>
      <c r="H72" s="189">
        <f t="shared" si="69"/>
        <v>118</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263.63224885342362</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160.17873628735853</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530.07657502795041</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4609.5880776028735</v>
      </c>
      <c r="DL72" s="227" t="e">
        <f t="shared" si="59"/>
        <v>#REF!</v>
      </c>
      <c r="DM72" s="227" t="e">
        <f t="shared" si="60"/>
        <v>#REF!</v>
      </c>
      <c r="DN72" s="228" t="e">
        <f t="shared" si="14"/>
        <v>#REF!</v>
      </c>
      <c r="DO72" s="228">
        <f t="shared" si="61"/>
        <v>186.35392361591323</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18</v>
      </c>
      <c r="G73" s="18" t="str">
        <f t="shared" si="68"/>
        <v>עבודה ורווחה</v>
      </c>
      <c r="H73" s="189">
        <f t="shared" si="69"/>
        <v>118</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263.63224885342362</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160.17873628735853</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530.07657502795041</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4609.5880776028735</v>
      </c>
      <c r="DL73" s="227" t="e">
        <f t="shared" si="59"/>
        <v>#REF!</v>
      </c>
      <c r="DM73" s="227" t="e">
        <f t="shared" si="60"/>
        <v>#REF!</v>
      </c>
      <c r="DN73" s="228" t="e">
        <f t="shared" si="14"/>
        <v>#REF!</v>
      </c>
      <c r="DO73" s="228">
        <f t="shared" si="61"/>
        <v>186.35392361591323</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18</v>
      </c>
      <c r="G74" s="18" t="str">
        <f t="shared" si="68"/>
        <v>עבודה ורווחה</v>
      </c>
      <c r="H74" s="189">
        <f t="shared" si="69"/>
        <v>118</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263.63224885342362</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160.17873628735853</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530.07657502795041</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4609.5880776028735</v>
      </c>
      <c r="DL74" s="227" t="e">
        <f t="shared" si="59"/>
        <v>#REF!</v>
      </c>
      <c r="DM74" s="227" t="e">
        <f t="shared" si="60"/>
        <v>#REF!</v>
      </c>
      <c r="DN74" s="228" t="e">
        <f t="shared" si="14"/>
        <v>#REF!</v>
      </c>
      <c r="DO74" s="228">
        <f t="shared" si="61"/>
        <v>186.35392361591323</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18</v>
      </c>
      <c r="G75" s="18" t="str">
        <f t="shared" si="68"/>
        <v>עבודה ורווחה</v>
      </c>
      <c r="H75" s="189">
        <f t="shared" si="69"/>
        <v>118</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263.63224885342362</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160.17873628735853</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530.07657502795041</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4609.5880776028735</v>
      </c>
      <c r="DL75" s="227" t="e">
        <f t="shared" si="59"/>
        <v>#REF!</v>
      </c>
      <c r="DM75" s="227" t="e">
        <f t="shared" si="60"/>
        <v>#REF!</v>
      </c>
      <c r="DN75" s="228" t="e">
        <f t="shared" ref="DN75:DN138" si="106">IF(A75=0," ",+DK75*DL75*DM75)</f>
        <v>#REF!</v>
      </c>
      <c r="DO75" s="228">
        <f t="shared" si="61"/>
        <v>186.35392361591323</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18</v>
      </c>
      <c r="G76" s="18" t="str">
        <f t="shared" si="68"/>
        <v>עבודה ורווחה</v>
      </c>
      <c r="H76" s="189">
        <f t="shared" si="69"/>
        <v>118</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263.63224885342362</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160.17873628735853</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530.07657502795041</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4609.5880776028735</v>
      </c>
      <c r="DL76" s="227" t="e">
        <f t="shared" ref="DL76:DL139" si="151">IF(A76=0," ",DL75)</f>
        <v>#REF!</v>
      </c>
      <c r="DM76" s="227" t="e">
        <f t="shared" ref="DM76:DM139" si="152">IF(A76=0," ",DM75)</f>
        <v>#REF!</v>
      </c>
      <c r="DN76" s="228" t="e">
        <f t="shared" si="106"/>
        <v>#REF!</v>
      </c>
      <c r="DO76" s="228">
        <f t="shared" ref="DO76:DO139" si="153">IF(A76=0," ",DO75)</f>
        <v>186.35392361591323</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18</v>
      </c>
      <c r="G77" s="18" t="str">
        <f t="shared" ref="G77:G140" si="160">IF(A77=0," ",+G76)</f>
        <v>עבודה ורווחה</v>
      </c>
      <c r="H77" s="189">
        <f t="shared" ref="H77:H140" si="161">IF(A77=0," ",+H76)</f>
        <v>118</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263.63224885342362</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160.17873628735853</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530.07657502795041</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4609.5880776028735</v>
      </c>
      <c r="DL77" s="227" t="e">
        <f t="shared" si="151"/>
        <v>#REF!</v>
      </c>
      <c r="DM77" s="227" t="e">
        <f t="shared" si="152"/>
        <v>#REF!</v>
      </c>
      <c r="DN77" s="228" t="e">
        <f t="shared" si="106"/>
        <v>#REF!</v>
      </c>
      <c r="DO77" s="228">
        <f t="shared" si="153"/>
        <v>186.35392361591323</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18</v>
      </c>
      <c r="G78" s="18" t="str">
        <f t="shared" si="160"/>
        <v>עבודה ורווחה</v>
      </c>
      <c r="H78" s="189">
        <f t="shared" si="161"/>
        <v>118</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263.63224885342362</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160.17873628735853</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530.07657502795041</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4609.5880776028735</v>
      </c>
      <c r="DL78" s="227" t="e">
        <f t="shared" si="151"/>
        <v>#REF!</v>
      </c>
      <c r="DM78" s="227" t="e">
        <f t="shared" si="152"/>
        <v>#REF!</v>
      </c>
      <c r="DN78" s="228" t="e">
        <f t="shared" si="106"/>
        <v>#REF!</v>
      </c>
      <c r="DO78" s="228">
        <f t="shared" si="153"/>
        <v>186.35392361591323</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18</v>
      </c>
      <c r="G79" s="18" t="str">
        <f t="shared" si="160"/>
        <v>עבודה ורווחה</v>
      </c>
      <c r="H79" s="189">
        <f t="shared" si="161"/>
        <v>118</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263.63224885342362</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160.17873628735853</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530.07657502795041</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4609.5880776028735</v>
      </c>
      <c r="DL79" s="227" t="e">
        <f t="shared" si="151"/>
        <v>#REF!</v>
      </c>
      <c r="DM79" s="227" t="e">
        <f t="shared" si="152"/>
        <v>#REF!</v>
      </c>
      <c r="DN79" s="228" t="e">
        <f t="shared" si="106"/>
        <v>#REF!</v>
      </c>
      <c r="DO79" s="228">
        <f t="shared" si="153"/>
        <v>186.35392361591323</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18</v>
      </c>
      <c r="G80" s="18" t="str">
        <f t="shared" si="160"/>
        <v>עבודה ורווחה</v>
      </c>
      <c r="H80" s="189">
        <f t="shared" si="161"/>
        <v>118</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263.63224885342362</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160.17873628735853</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530.07657502795041</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4609.5880776028735</v>
      </c>
      <c r="DL80" s="227" t="e">
        <f t="shared" si="151"/>
        <v>#REF!</v>
      </c>
      <c r="DM80" s="227" t="e">
        <f t="shared" si="152"/>
        <v>#REF!</v>
      </c>
      <c r="DN80" s="228" t="e">
        <f t="shared" si="106"/>
        <v>#REF!</v>
      </c>
      <c r="DO80" s="228">
        <f t="shared" si="153"/>
        <v>186.35392361591323</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18</v>
      </c>
      <c r="G81" s="18" t="str">
        <f t="shared" si="160"/>
        <v>עבודה ורווחה</v>
      </c>
      <c r="H81" s="189">
        <f t="shared" si="161"/>
        <v>118</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263.63224885342362</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160.17873628735853</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530.07657502795041</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4609.5880776028735</v>
      </c>
      <c r="DL81" s="227" t="e">
        <f t="shared" si="151"/>
        <v>#REF!</v>
      </c>
      <c r="DM81" s="227" t="e">
        <f t="shared" si="152"/>
        <v>#REF!</v>
      </c>
      <c r="DN81" s="228" t="e">
        <f t="shared" si="106"/>
        <v>#REF!</v>
      </c>
      <c r="DO81" s="228">
        <f t="shared" si="153"/>
        <v>186.35392361591323</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18</v>
      </c>
      <c r="G82" s="18" t="str">
        <f t="shared" si="160"/>
        <v>עבודה ורווחה</v>
      </c>
      <c r="H82" s="189">
        <f t="shared" si="161"/>
        <v>118</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263.63224885342362</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160.17873628735853</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530.07657502795041</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4609.5880776028735</v>
      </c>
      <c r="DL82" s="227" t="e">
        <f t="shared" si="151"/>
        <v>#REF!</v>
      </c>
      <c r="DM82" s="227" t="e">
        <f t="shared" si="152"/>
        <v>#REF!</v>
      </c>
      <c r="DN82" s="228" t="e">
        <f t="shared" si="106"/>
        <v>#REF!</v>
      </c>
      <c r="DO82" s="228">
        <f t="shared" si="153"/>
        <v>186.35392361591323</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18</v>
      </c>
      <c r="G83" s="18" t="str">
        <f t="shared" si="160"/>
        <v>עבודה ורווחה</v>
      </c>
      <c r="H83" s="189">
        <f t="shared" si="161"/>
        <v>118</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263.63224885342362</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160.17873628735853</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530.07657502795041</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4609.5880776028735</v>
      </c>
      <c r="DL83" s="227" t="e">
        <f t="shared" si="151"/>
        <v>#REF!</v>
      </c>
      <c r="DM83" s="227" t="e">
        <f t="shared" si="152"/>
        <v>#REF!</v>
      </c>
      <c r="DN83" s="228" t="e">
        <f t="shared" si="106"/>
        <v>#REF!</v>
      </c>
      <c r="DO83" s="228">
        <f t="shared" si="153"/>
        <v>186.35392361591323</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18</v>
      </c>
      <c r="G84" s="18" t="str">
        <f t="shared" si="160"/>
        <v>עבודה ורווחה</v>
      </c>
      <c r="H84" s="189">
        <f t="shared" si="161"/>
        <v>118</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263.63224885342362</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160.17873628735853</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530.07657502795041</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4609.5880776028735</v>
      </c>
      <c r="DL84" s="227" t="e">
        <f t="shared" si="151"/>
        <v>#REF!</v>
      </c>
      <c r="DM84" s="227" t="e">
        <f t="shared" si="152"/>
        <v>#REF!</v>
      </c>
      <c r="DN84" s="228" t="e">
        <f t="shared" si="106"/>
        <v>#REF!</v>
      </c>
      <c r="DO84" s="228">
        <f t="shared" si="153"/>
        <v>186.35392361591323</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18</v>
      </c>
      <c r="G85" s="18" t="str">
        <f t="shared" si="160"/>
        <v>עבודה ורווחה</v>
      </c>
      <c r="H85" s="189">
        <f t="shared" si="161"/>
        <v>118</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263.63224885342362</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160.17873628735853</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530.07657502795041</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4609.5880776028735</v>
      </c>
      <c r="DL85" s="227" t="e">
        <f t="shared" si="151"/>
        <v>#REF!</v>
      </c>
      <c r="DM85" s="227" t="e">
        <f t="shared" si="152"/>
        <v>#REF!</v>
      </c>
      <c r="DN85" s="228" t="e">
        <f t="shared" si="106"/>
        <v>#REF!</v>
      </c>
      <c r="DO85" s="228">
        <f t="shared" si="153"/>
        <v>186.35392361591323</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18</v>
      </c>
      <c r="G86" s="18" t="str">
        <f t="shared" si="160"/>
        <v>עבודה ורווחה</v>
      </c>
      <c r="H86" s="189">
        <f t="shared" si="161"/>
        <v>118</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263.63224885342362</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160.17873628735853</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530.07657502795041</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4609.5880776028735</v>
      </c>
      <c r="DL86" s="227" t="e">
        <f t="shared" si="151"/>
        <v>#REF!</v>
      </c>
      <c r="DM86" s="227" t="e">
        <f t="shared" si="152"/>
        <v>#REF!</v>
      </c>
      <c r="DN86" s="228" t="e">
        <f t="shared" si="106"/>
        <v>#REF!</v>
      </c>
      <c r="DO86" s="228">
        <f t="shared" si="153"/>
        <v>186.35392361591323</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18</v>
      </c>
      <c r="G87" s="18" t="str">
        <f t="shared" si="160"/>
        <v>עבודה ורווחה</v>
      </c>
      <c r="H87" s="189">
        <f t="shared" si="161"/>
        <v>118</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263.63224885342362</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160.17873628735853</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530.07657502795041</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4609.5880776028735</v>
      </c>
      <c r="DL87" s="227" t="e">
        <f t="shared" si="151"/>
        <v>#REF!</v>
      </c>
      <c r="DM87" s="227" t="e">
        <f t="shared" si="152"/>
        <v>#REF!</v>
      </c>
      <c r="DN87" s="228" t="e">
        <f t="shared" si="106"/>
        <v>#REF!</v>
      </c>
      <c r="DO87" s="228">
        <f t="shared" si="153"/>
        <v>186.35392361591323</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18</v>
      </c>
      <c r="G88" s="18" t="str">
        <f t="shared" si="160"/>
        <v>עבודה ורווחה</v>
      </c>
      <c r="H88" s="189">
        <f t="shared" si="161"/>
        <v>118</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263.63224885342362</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160.17873628735853</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530.07657502795041</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4609.5880776028735</v>
      </c>
      <c r="DL88" s="227" t="e">
        <f t="shared" si="151"/>
        <v>#REF!</v>
      </c>
      <c r="DM88" s="227" t="e">
        <f t="shared" si="152"/>
        <v>#REF!</v>
      </c>
      <c r="DN88" s="228" t="e">
        <f t="shared" si="106"/>
        <v>#REF!</v>
      </c>
      <c r="DO88" s="228">
        <f t="shared" si="153"/>
        <v>186.35392361591323</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18</v>
      </c>
      <c r="G89" s="18" t="str">
        <f t="shared" si="160"/>
        <v>עבודה ורווחה</v>
      </c>
      <c r="H89" s="189">
        <f t="shared" si="161"/>
        <v>118</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263.63224885342362</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160.17873628735853</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530.07657502795041</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4609.5880776028735</v>
      </c>
      <c r="DL89" s="227" t="e">
        <f t="shared" si="151"/>
        <v>#REF!</v>
      </c>
      <c r="DM89" s="227" t="e">
        <f t="shared" si="152"/>
        <v>#REF!</v>
      </c>
      <c r="DN89" s="228" t="e">
        <f t="shared" si="106"/>
        <v>#REF!</v>
      </c>
      <c r="DO89" s="228">
        <f t="shared" si="153"/>
        <v>186.35392361591323</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18</v>
      </c>
      <c r="G90" s="18" t="str">
        <f t="shared" si="160"/>
        <v>עבודה ורווחה</v>
      </c>
      <c r="H90" s="189">
        <f t="shared" si="161"/>
        <v>118</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263.63224885342362</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160.17873628735853</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530.07657502795041</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4609.5880776028735</v>
      </c>
      <c r="DL90" s="227" t="e">
        <f t="shared" si="151"/>
        <v>#REF!</v>
      </c>
      <c r="DM90" s="227" t="e">
        <f t="shared" si="152"/>
        <v>#REF!</v>
      </c>
      <c r="DN90" s="228" t="e">
        <f t="shared" si="106"/>
        <v>#REF!</v>
      </c>
      <c r="DO90" s="228">
        <f t="shared" si="153"/>
        <v>186.35392361591323</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18</v>
      </c>
      <c r="G91" s="18" t="str">
        <f t="shared" si="160"/>
        <v>עבודה ורווחה</v>
      </c>
      <c r="H91" s="189">
        <f t="shared" si="161"/>
        <v>118</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263.63224885342362</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160.17873628735853</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530.07657502795041</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4609.5880776028735</v>
      </c>
      <c r="DL91" s="227" t="e">
        <f t="shared" si="151"/>
        <v>#REF!</v>
      </c>
      <c r="DM91" s="227" t="e">
        <f t="shared" si="152"/>
        <v>#REF!</v>
      </c>
      <c r="DN91" s="228" t="e">
        <f t="shared" si="106"/>
        <v>#REF!</v>
      </c>
      <c r="DO91" s="228">
        <f t="shared" si="153"/>
        <v>186.35392361591323</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18</v>
      </c>
      <c r="G92" s="18" t="str">
        <f t="shared" si="160"/>
        <v>עבודה ורווחה</v>
      </c>
      <c r="H92" s="189">
        <f t="shared" si="161"/>
        <v>118</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263.63224885342362</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160.17873628735853</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530.07657502795041</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4609.5880776028735</v>
      </c>
      <c r="DL92" s="227" t="e">
        <f t="shared" si="151"/>
        <v>#REF!</v>
      </c>
      <c r="DM92" s="227" t="e">
        <f t="shared" si="152"/>
        <v>#REF!</v>
      </c>
      <c r="DN92" s="228" t="e">
        <f t="shared" si="106"/>
        <v>#REF!</v>
      </c>
      <c r="DO92" s="228">
        <f t="shared" si="153"/>
        <v>186.35392361591323</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18</v>
      </c>
      <c r="G93" s="18" t="str">
        <f t="shared" si="160"/>
        <v>עבודה ורווחה</v>
      </c>
      <c r="H93" s="189">
        <f t="shared" si="161"/>
        <v>118</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263.63224885342362</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160.17873628735853</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530.07657502795041</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4609.5880776028735</v>
      </c>
      <c r="DL93" s="227" t="e">
        <f t="shared" si="151"/>
        <v>#REF!</v>
      </c>
      <c r="DM93" s="227" t="e">
        <f t="shared" si="152"/>
        <v>#REF!</v>
      </c>
      <c r="DN93" s="228" t="e">
        <f t="shared" si="106"/>
        <v>#REF!</v>
      </c>
      <c r="DO93" s="228">
        <f t="shared" si="153"/>
        <v>186.35392361591323</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18</v>
      </c>
      <c r="G94" s="18" t="str">
        <f t="shared" si="160"/>
        <v>עבודה ורווחה</v>
      </c>
      <c r="H94" s="189">
        <f t="shared" si="161"/>
        <v>118</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263.63224885342362</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160.17873628735853</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530.07657502795041</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4609.5880776028735</v>
      </c>
      <c r="DL94" s="227" t="e">
        <f t="shared" si="151"/>
        <v>#REF!</v>
      </c>
      <c r="DM94" s="227" t="e">
        <f t="shared" si="152"/>
        <v>#REF!</v>
      </c>
      <c r="DN94" s="228" t="e">
        <f t="shared" si="106"/>
        <v>#REF!</v>
      </c>
      <c r="DO94" s="228">
        <f t="shared" si="153"/>
        <v>186.35392361591323</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18</v>
      </c>
      <c r="G95" s="18" t="str">
        <f t="shared" si="160"/>
        <v>עבודה ורווחה</v>
      </c>
      <c r="H95" s="189">
        <f t="shared" si="161"/>
        <v>118</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263.63224885342362</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160.17873628735853</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530.07657502795041</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4609.5880776028735</v>
      </c>
      <c r="DL95" s="227" t="e">
        <f t="shared" si="151"/>
        <v>#REF!</v>
      </c>
      <c r="DM95" s="227" t="e">
        <f t="shared" si="152"/>
        <v>#REF!</v>
      </c>
      <c r="DN95" s="228" t="e">
        <f t="shared" si="106"/>
        <v>#REF!</v>
      </c>
      <c r="DO95" s="228">
        <f t="shared" si="153"/>
        <v>186.35392361591323</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18</v>
      </c>
      <c r="G96" s="18" t="str">
        <f t="shared" si="160"/>
        <v>עבודה ורווחה</v>
      </c>
      <c r="H96" s="189">
        <f t="shared" si="161"/>
        <v>118</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263.63224885342362</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160.17873628735853</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530.07657502795041</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4609.5880776028735</v>
      </c>
      <c r="DL96" s="227" t="e">
        <f t="shared" si="151"/>
        <v>#REF!</v>
      </c>
      <c r="DM96" s="227" t="e">
        <f t="shared" si="152"/>
        <v>#REF!</v>
      </c>
      <c r="DN96" s="228" t="e">
        <f t="shared" si="106"/>
        <v>#REF!</v>
      </c>
      <c r="DO96" s="228">
        <f t="shared" si="153"/>
        <v>186.35392361591323</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18</v>
      </c>
      <c r="G97" s="18" t="str">
        <f t="shared" si="160"/>
        <v>עבודה ורווחה</v>
      </c>
      <c r="H97" s="189">
        <f t="shared" si="161"/>
        <v>118</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263.63224885342362</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160.17873628735853</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530.07657502795041</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4609.5880776028735</v>
      </c>
      <c r="DL97" s="227" t="e">
        <f t="shared" si="151"/>
        <v>#REF!</v>
      </c>
      <c r="DM97" s="227" t="e">
        <f t="shared" si="152"/>
        <v>#REF!</v>
      </c>
      <c r="DN97" s="228" t="e">
        <f t="shared" si="106"/>
        <v>#REF!</v>
      </c>
      <c r="DO97" s="228">
        <f t="shared" si="153"/>
        <v>186.35392361591323</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18</v>
      </c>
      <c r="G98" s="18" t="str">
        <f t="shared" si="160"/>
        <v>עבודה ורווחה</v>
      </c>
      <c r="H98" s="189">
        <f t="shared" si="161"/>
        <v>118</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263.63224885342362</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160.17873628735853</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530.07657502795041</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4609.5880776028735</v>
      </c>
      <c r="DL98" s="227" t="e">
        <f t="shared" si="151"/>
        <v>#REF!</v>
      </c>
      <c r="DM98" s="227" t="e">
        <f t="shared" si="152"/>
        <v>#REF!</v>
      </c>
      <c r="DN98" s="228" t="e">
        <f t="shared" si="106"/>
        <v>#REF!</v>
      </c>
      <c r="DO98" s="228">
        <f t="shared" si="153"/>
        <v>186.35392361591323</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18</v>
      </c>
      <c r="G99" s="18" t="str">
        <f t="shared" si="160"/>
        <v>עבודה ורווחה</v>
      </c>
      <c r="H99" s="189">
        <f t="shared" si="161"/>
        <v>118</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263.63224885342362</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160.17873628735853</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530.07657502795041</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4609.5880776028735</v>
      </c>
      <c r="DL99" s="227" t="e">
        <f t="shared" si="151"/>
        <v>#REF!</v>
      </c>
      <c r="DM99" s="227" t="e">
        <f t="shared" si="152"/>
        <v>#REF!</v>
      </c>
      <c r="DN99" s="228" t="e">
        <f t="shared" si="106"/>
        <v>#REF!</v>
      </c>
      <c r="DO99" s="228">
        <f t="shared" si="153"/>
        <v>186.35392361591323</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18</v>
      </c>
      <c r="G100" s="18" t="str">
        <f t="shared" si="160"/>
        <v>עבודה ורווחה</v>
      </c>
      <c r="H100" s="189">
        <f t="shared" si="161"/>
        <v>118</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263.63224885342362</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160.17873628735853</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530.07657502795041</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4609.5880776028735</v>
      </c>
      <c r="DL100" s="227" t="e">
        <f t="shared" si="151"/>
        <v>#REF!</v>
      </c>
      <c r="DM100" s="227" t="e">
        <f t="shared" si="152"/>
        <v>#REF!</v>
      </c>
      <c r="DN100" s="228" t="e">
        <f t="shared" si="106"/>
        <v>#REF!</v>
      </c>
      <c r="DO100" s="228">
        <f t="shared" si="153"/>
        <v>186.35392361591323</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18</v>
      </c>
      <c r="G101" s="18" t="str">
        <f t="shared" si="160"/>
        <v>עבודה ורווחה</v>
      </c>
      <c r="H101" s="189">
        <f t="shared" si="161"/>
        <v>118</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263.63224885342362</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160.17873628735853</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530.07657502795041</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4609.5880776028735</v>
      </c>
      <c r="DL101" s="227" t="e">
        <f t="shared" si="151"/>
        <v>#REF!</v>
      </c>
      <c r="DM101" s="227" t="e">
        <f t="shared" si="152"/>
        <v>#REF!</v>
      </c>
      <c r="DN101" s="228" t="e">
        <f t="shared" si="106"/>
        <v>#REF!</v>
      </c>
      <c r="DO101" s="228">
        <f t="shared" si="153"/>
        <v>186.35392361591323</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18</v>
      </c>
      <c r="G102" s="18" t="str">
        <f t="shared" si="160"/>
        <v>עבודה ורווחה</v>
      </c>
      <c r="H102" s="189">
        <f t="shared" si="161"/>
        <v>118</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263.63224885342362</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160.17873628735853</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530.07657502795041</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4609.5880776028735</v>
      </c>
      <c r="DL102" s="227" t="e">
        <f t="shared" si="151"/>
        <v>#REF!</v>
      </c>
      <c r="DM102" s="227" t="e">
        <f t="shared" si="152"/>
        <v>#REF!</v>
      </c>
      <c r="DN102" s="228" t="e">
        <f t="shared" si="106"/>
        <v>#REF!</v>
      </c>
      <c r="DO102" s="228">
        <f t="shared" si="153"/>
        <v>186.35392361591323</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18</v>
      </c>
      <c r="G103" s="18" t="str">
        <f t="shared" si="160"/>
        <v>עבודה ורווחה</v>
      </c>
      <c r="H103" s="189">
        <f t="shared" si="161"/>
        <v>118</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263.63224885342362</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160.17873628735853</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530.07657502795041</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4609.5880776028735</v>
      </c>
      <c r="DL103" s="227" t="e">
        <f t="shared" si="151"/>
        <v>#REF!</v>
      </c>
      <c r="DM103" s="227" t="e">
        <f t="shared" si="152"/>
        <v>#REF!</v>
      </c>
      <c r="DN103" s="228" t="e">
        <f t="shared" si="106"/>
        <v>#REF!</v>
      </c>
      <c r="DO103" s="228">
        <f t="shared" si="153"/>
        <v>186.35392361591323</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18</v>
      </c>
      <c r="G104" s="18" t="str">
        <f t="shared" si="160"/>
        <v>עבודה ורווחה</v>
      </c>
      <c r="H104" s="189">
        <f t="shared" si="161"/>
        <v>118</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263.63224885342362</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160.17873628735853</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530.07657502795041</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4609.5880776028735</v>
      </c>
      <c r="DL104" s="227" t="e">
        <f t="shared" si="151"/>
        <v>#REF!</v>
      </c>
      <c r="DM104" s="227" t="e">
        <f t="shared" si="152"/>
        <v>#REF!</v>
      </c>
      <c r="DN104" s="228" t="e">
        <f t="shared" si="106"/>
        <v>#REF!</v>
      </c>
      <c r="DO104" s="228">
        <f t="shared" si="153"/>
        <v>186.35392361591323</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18</v>
      </c>
      <c r="G105" s="18" t="str">
        <f t="shared" si="160"/>
        <v>עבודה ורווחה</v>
      </c>
      <c r="H105" s="189">
        <f t="shared" si="161"/>
        <v>118</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263.63224885342362</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160.17873628735853</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530.07657502795041</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4609.5880776028735</v>
      </c>
      <c r="DL105" s="227" t="e">
        <f t="shared" si="151"/>
        <v>#REF!</v>
      </c>
      <c r="DM105" s="227" t="e">
        <f t="shared" si="152"/>
        <v>#REF!</v>
      </c>
      <c r="DN105" s="228" t="e">
        <f t="shared" si="106"/>
        <v>#REF!</v>
      </c>
      <c r="DO105" s="228">
        <f t="shared" si="153"/>
        <v>186.35392361591323</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18</v>
      </c>
      <c r="G106" s="18" t="str">
        <f t="shared" si="160"/>
        <v>עבודה ורווחה</v>
      </c>
      <c r="H106" s="189">
        <f t="shared" si="161"/>
        <v>118</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263.63224885342362</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160.17873628735853</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530.07657502795041</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4609.5880776028735</v>
      </c>
      <c r="DL106" s="227" t="e">
        <f t="shared" si="151"/>
        <v>#REF!</v>
      </c>
      <c r="DM106" s="227" t="e">
        <f t="shared" si="152"/>
        <v>#REF!</v>
      </c>
      <c r="DN106" s="228" t="e">
        <f t="shared" si="106"/>
        <v>#REF!</v>
      </c>
      <c r="DO106" s="228">
        <f t="shared" si="153"/>
        <v>186.35392361591323</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18</v>
      </c>
      <c r="G107" s="18" t="str">
        <f t="shared" si="160"/>
        <v>עבודה ורווחה</v>
      </c>
      <c r="H107" s="189">
        <f t="shared" si="161"/>
        <v>118</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263.63224885342362</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160.17873628735853</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530.07657502795041</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4609.5880776028735</v>
      </c>
      <c r="DL107" s="227" t="e">
        <f t="shared" si="151"/>
        <v>#REF!</v>
      </c>
      <c r="DM107" s="227" t="e">
        <f t="shared" si="152"/>
        <v>#REF!</v>
      </c>
      <c r="DN107" s="228" t="e">
        <f t="shared" si="106"/>
        <v>#REF!</v>
      </c>
      <c r="DO107" s="228">
        <f t="shared" si="153"/>
        <v>186.35392361591323</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18</v>
      </c>
      <c r="G108" s="18" t="str">
        <f t="shared" si="160"/>
        <v>עבודה ורווחה</v>
      </c>
      <c r="H108" s="189">
        <f t="shared" si="161"/>
        <v>118</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263.63224885342362</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160.17873628735853</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530.07657502795041</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4609.5880776028735</v>
      </c>
      <c r="DL108" s="227" t="e">
        <f t="shared" si="151"/>
        <v>#REF!</v>
      </c>
      <c r="DM108" s="227" t="e">
        <f t="shared" si="152"/>
        <v>#REF!</v>
      </c>
      <c r="DN108" s="228" t="e">
        <f t="shared" si="106"/>
        <v>#REF!</v>
      </c>
      <c r="DO108" s="228">
        <f t="shared" si="153"/>
        <v>186.35392361591323</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18</v>
      </c>
      <c r="G109" s="18" t="str">
        <f t="shared" si="160"/>
        <v>עבודה ורווחה</v>
      </c>
      <c r="H109" s="189">
        <f t="shared" si="161"/>
        <v>118</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263.63224885342362</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160.17873628735853</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530.07657502795041</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4609.5880776028735</v>
      </c>
      <c r="DL109" s="227" t="e">
        <f t="shared" si="151"/>
        <v>#REF!</v>
      </c>
      <c r="DM109" s="227" t="e">
        <f t="shared" si="152"/>
        <v>#REF!</v>
      </c>
      <c r="DN109" s="228" t="e">
        <f t="shared" si="106"/>
        <v>#REF!</v>
      </c>
      <c r="DO109" s="228">
        <f t="shared" si="153"/>
        <v>186.35392361591323</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18</v>
      </c>
      <c r="G110" s="18" t="str">
        <f t="shared" si="160"/>
        <v>עבודה ורווחה</v>
      </c>
      <c r="H110" s="189">
        <f t="shared" si="161"/>
        <v>118</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263.63224885342362</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160.17873628735853</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530.07657502795041</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4609.5880776028735</v>
      </c>
      <c r="DL110" s="227" t="e">
        <f t="shared" si="151"/>
        <v>#REF!</v>
      </c>
      <c r="DM110" s="227" t="e">
        <f t="shared" si="152"/>
        <v>#REF!</v>
      </c>
      <c r="DN110" s="228" t="e">
        <f t="shared" si="106"/>
        <v>#REF!</v>
      </c>
      <c r="DO110" s="228">
        <f t="shared" si="153"/>
        <v>186.35392361591323</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18</v>
      </c>
      <c r="G111" s="18" t="str">
        <f t="shared" si="160"/>
        <v>עבודה ורווחה</v>
      </c>
      <c r="H111" s="189">
        <f t="shared" si="161"/>
        <v>118</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263.63224885342362</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160.17873628735853</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530.07657502795041</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4609.5880776028735</v>
      </c>
      <c r="DL111" s="227" t="e">
        <f t="shared" si="151"/>
        <v>#REF!</v>
      </c>
      <c r="DM111" s="227" t="e">
        <f t="shared" si="152"/>
        <v>#REF!</v>
      </c>
      <c r="DN111" s="228" t="e">
        <f t="shared" si="106"/>
        <v>#REF!</v>
      </c>
      <c r="DO111" s="228">
        <f t="shared" si="153"/>
        <v>186.35392361591323</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18</v>
      </c>
      <c r="G112" s="18" t="str">
        <f t="shared" si="160"/>
        <v>עבודה ורווחה</v>
      </c>
      <c r="H112" s="189">
        <f t="shared" si="161"/>
        <v>118</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263.63224885342362</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160.17873628735853</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530.07657502795041</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4609.5880776028735</v>
      </c>
      <c r="DL112" s="227" t="e">
        <f t="shared" si="151"/>
        <v>#REF!</v>
      </c>
      <c r="DM112" s="227" t="e">
        <f t="shared" si="152"/>
        <v>#REF!</v>
      </c>
      <c r="DN112" s="228" t="e">
        <f t="shared" si="106"/>
        <v>#REF!</v>
      </c>
      <c r="DO112" s="228">
        <f t="shared" si="153"/>
        <v>186.35392361591323</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18</v>
      </c>
      <c r="G113" s="18" t="str">
        <f t="shared" si="160"/>
        <v>עבודה ורווחה</v>
      </c>
      <c r="H113" s="189">
        <f t="shared" si="161"/>
        <v>118</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263.63224885342362</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160.17873628735853</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530.07657502795041</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4609.5880776028735</v>
      </c>
      <c r="DL113" s="227" t="e">
        <f t="shared" si="151"/>
        <v>#REF!</v>
      </c>
      <c r="DM113" s="227" t="e">
        <f t="shared" si="152"/>
        <v>#REF!</v>
      </c>
      <c r="DN113" s="228" t="e">
        <f t="shared" si="106"/>
        <v>#REF!</v>
      </c>
      <c r="DO113" s="228">
        <f t="shared" si="153"/>
        <v>186.35392361591323</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18</v>
      </c>
      <c r="G114" s="18" t="str">
        <f t="shared" si="160"/>
        <v>עבודה ורווחה</v>
      </c>
      <c r="H114" s="189">
        <f t="shared" si="161"/>
        <v>118</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263.63224885342362</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160.17873628735853</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530.07657502795041</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4609.5880776028735</v>
      </c>
      <c r="DL114" s="227" t="e">
        <f t="shared" si="151"/>
        <v>#REF!</v>
      </c>
      <c r="DM114" s="227" t="e">
        <f t="shared" si="152"/>
        <v>#REF!</v>
      </c>
      <c r="DN114" s="228" t="e">
        <f t="shared" si="106"/>
        <v>#REF!</v>
      </c>
      <c r="DO114" s="228">
        <f t="shared" si="153"/>
        <v>186.35392361591323</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18</v>
      </c>
      <c r="G115" s="18" t="str">
        <f t="shared" si="160"/>
        <v>עבודה ורווחה</v>
      </c>
      <c r="H115" s="189">
        <f t="shared" si="161"/>
        <v>118</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263.63224885342362</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160.17873628735853</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530.07657502795041</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4609.5880776028735</v>
      </c>
      <c r="DL115" s="227" t="e">
        <f t="shared" si="151"/>
        <v>#REF!</v>
      </c>
      <c r="DM115" s="227" t="e">
        <f t="shared" si="152"/>
        <v>#REF!</v>
      </c>
      <c r="DN115" s="228" t="e">
        <f t="shared" si="106"/>
        <v>#REF!</v>
      </c>
      <c r="DO115" s="228">
        <f t="shared" si="153"/>
        <v>186.35392361591323</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18</v>
      </c>
      <c r="G116" s="18" t="str">
        <f t="shared" si="160"/>
        <v>עבודה ורווחה</v>
      </c>
      <c r="H116" s="189">
        <f t="shared" si="161"/>
        <v>118</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263.63224885342362</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160.17873628735853</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530.07657502795041</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4609.5880776028735</v>
      </c>
      <c r="DL116" s="227" t="e">
        <f t="shared" si="151"/>
        <v>#REF!</v>
      </c>
      <c r="DM116" s="227" t="e">
        <f t="shared" si="152"/>
        <v>#REF!</v>
      </c>
      <c r="DN116" s="228" t="e">
        <f t="shared" si="106"/>
        <v>#REF!</v>
      </c>
      <c r="DO116" s="228">
        <f t="shared" si="153"/>
        <v>186.35392361591323</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18</v>
      </c>
      <c r="G117" s="18" t="str">
        <f t="shared" si="160"/>
        <v>עבודה ורווחה</v>
      </c>
      <c r="H117" s="189">
        <f t="shared" si="161"/>
        <v>118</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263.63224885342362</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160.17873628735853</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530.07657502795041</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4609.5880776028735</v>
      </c>
      <c r="DL117" s="227" t="e">
        <f t="shared" si="151"/>
        <v>#REF!</v>
      </c>
      <c r="DM117" s="227" t="e">
        <f t="shared" si="152"/>
        <v>#REF!</v>
      </c>
      <c r="DN117" s="228" t="e">
        <f t="shared" si="106"/>
        <v>#REF!</v>
      </c>
      <c r="DO117" s="228">
        <f t="shared" si="153"/>
        <v>186.35392361591323</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18</v>
      </c>
      <c r="G118" s="18" t="str">
        <f t="shared" si="160"/>
        <v>עבודה ורווחה</v>
      </c>
      <c r="H118" s="189">
        <f t="shared" si="161"/>
        <v>118</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263.63224885342362</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160.17873628735853</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530.07657502795041</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4609.5880776028735</v>
      </c>
      <c r="DL118" s="227" t="e">
        <f t="shared" si="151"/>
        <v>#REF!</v>
      </c>
      <c r="DM118" s="227" t="e">
        <f t="shared" si="152"/>
        <v>#REF!</v>
      </c>
      <c r="DN118" s="228" t="e">
        <f t="shared" si="106"/>
        <v>#REF!</v>
      </c>
      <c r="DO118" s="228">
        <f t="shared" si="153"/>
        <v>186.35392361591323</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18</v>
      </c>
      <c r="G119" s="18" t="str">
        <f t="shared" si="160"/>
        <v>עבודה ורווחה</v>
      </c>
      <c r="H119" s="189">
        <f t="shared" si="161"/>
        <v>118</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263.63224885342362</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160.17873628735853</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530.07657502795041</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4609.5880776028735</v>
      </c>
      <c r="DL119" s="227" t="e">
        <f t="shared" si="151"/>
        <v>#REF!</v>
      </c>
      <c r="DM119" s="227" t="e">
        <f t="shared" si="152"/>
        <v>#REF!</v>
      </c>
      <c r="DN119" s="228" t="e">
        <f t="shared" si="106"/>
        <v>#REF!</v>
      </c>
      <c r="DO119" s="228">
        <f t="shared" si="153"/>
        <v>186.35392361591323</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18</v>
      </c>
      <c r="G120" s="18" t="str">
        <f t="shared" si="160"/>
        <v>עבודה ורווחה</v>
      </c>
      <c r="H120" s="189">
        <f t="shared" si="161"/>
        <v>118</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263.63224885342362</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160.17873628735853</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530.07657502795041</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4609.5880776028735</v>
      </c>
      <c r="DL120" s="227" t="e">
        <f t="shared" si="151"/>
        <v>#REF!</v>
      </c>
      <c r="DM120" s="227" t="e">
        <f t="shared" si="152"/>
        <v>#REF!</v>
      </c>
      <c r="DN120" s="228" t="e">
        <f t="shared" si="106"/>
        <v>#REF!</v>
      </c>
      <c r="DO120" s="228">
        <f t="shared" si="153"/>
        <v>186.35392361591323</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18</v>
      </c>
      <c r="G121" s="18" t="str">
        <f t="shared" si="160"/>
        <v>עבודה ורווחה</v>
      </c>
      <c r="H121" s="189">
        <f t="shared" si="161"/>
        <v>118</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263.63224885342362</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160.17873628735853</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530.07657502795041</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4609.5880776028735</v>
      </c>
      <c r="DL121" s="227" t="e">
        <f t="shared" si="151"/>
        <v>#REF!</v>
      </c>
      <c r="DM121" s="227" t="e">
        <f t="shared" si="152"/>
        <v>#REF!</v>
      </c>
      <c r="DN121" s="228" t="e">
        <f t="shared" si="106"/>
        <v>#REF!</v>
      </c>
      <c r="DO121" s="228">
        <f t="shared" si="153"/>
        <v>186.35392361591323</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18</v>
      </c>
      <c r="G122" s="18" t="str">
        <f t="shared" si="160"/>
        <v>עבודה ורווחה</v>
      </c>
      <c r="H122" s="189">
        <f t="shared" si="161"/>
        <v>118</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263.63224885342362</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160.17873628735853</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530.07657502795041</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4609.5880776028735</v>
      </c>
      <c r="DL122" s="227" t="e">
        <f t="shared" si="151"/>
        <v>#REF!</v>
      </c>
      <c r="DM122" s="227" t="e">
        <f t="shared" si="152"/>
        <v>#REF!</v>
      </c>
      <c r="DN122" s="228" t="e">
        <f t="shared" si="106"/>
        <v>#REF!</v>
      </c>
      <c r="DO122" s="228">
        <f t="shared" si="153"/>
        <v>186.35392361591323</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18</v>
      </c>
      <c r="G123" s="18" t="str">
        <f t="shared" si="160"/>
        <v>עבודה ורווחה</v>
      </c>
      <c r="H123" s="189">
        <f t="shared" si="161"/>
        <v>118</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263.63224885342362</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160.17873628735853</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530.07657502795041</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4609.5880776028735</v>
      </c>
      <c r="DL123" s="227" t="e">
        <f t="shared" si="151"/>
        <v>#REF!</v>
      </c>
      <c r="DM123" s="227" t="e">
        <f t="shared" si="152"/>
        <v>#REF!</v>
      </c>
      <c r="DN123" s="228" t="e">
        <f t="shared" si="106"/>
        <v>#REF!</v>
      </c>
      <c r="DO123" s="228">
        <f t="shared" si="153"/>
        <v>186.35392361591323</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18</v>
      </c>
      <c r="G124" s="18" t="str">
        <f t="shared" si="160"/>
        <v>עבודה ורווחה</v>
      </c>
      <c r="H124" s="189">
        <f t="shared" si="161"/>
        <v>118</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263.63224885342362</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160.17873628735853</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530.07657502795041</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4609.5880776028735</v>
      </c>
      <c r="DL124" s="227" t="e">
        <f t="shared" si="151"/>
        <v>#REF!</v>
      </c>
      <c r="DM124" s="227" t="e">
        <f t="shared" si="152"/>
        <v>#REF!</v>
      </c>
      <c r="DN124" s="228" t="e">
        <f t="shared" si="106"/>
        <v>#REF!</v>
      </c>
      <c r="DO124" s="228">
        <f t="shared" si="153"/>
        <v>186.35392361591323</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18</v>
      </c>
      <c r="G125" s="18" t="str">
        <f t="shared" si="160"/>
        <v>עבודה ורווחה</v>
      </c>
      <c r="H125" s="189">
        <f t="shared" si="161"/>
        <v>118</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263.63224885342362</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160.17873628735853</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530.07657502795041</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4609.5880776028735</v>
      </c>
      <c r="DL125" s="227" t="e">
        <f t="shared" si="151"/>
        <v>#REF!</v>
      </c>
      <c r="DM125" s="227" t="e">
        <f t="shared" si="152"/>
        <v>#REF!</v>
      </c>
      <c r="DN125" s="228" t="e">
        <f t="shared" si="106"/>
        <v>#REF!</v>
      </c>
      <c r="DO125" s="228">
        <f t="shared" si="153"/>
        <v>186.35392361591323</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18</v>
      </c>
      <c r="G126" s="18" t="str">
        <f t="shared" si="160"/>
        <v>עבודה ורווחה</v>
      </c>
      <c r="H126" s="189">
        <f t="shared" si="161"/>
        <v>118</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263.63224885342362</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160.17873628735853</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530.07657502795041</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4609.5880776028735</v>
      </c>
      <c r="DL126" s="227" t="e">
        <f t="shared" si="151"/>
        <v>#REF!</v>
      </c>
      <c r="DM126" s="227" t="e">
        <f t="shared" si="152"/>
        <v>#REF!</v>
      </c>
      <c r="DN126" s="228" t="e">
        <f t="shared" si="106"/>
        <v>#REF!</v>
      </c>
      <c r="DO126" s="228">
        <f t="shared" si="153"/>
        <v>186.35392361591323</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18</v>
      </c>
      <c r="G127" s="18" t="str">
        <f t="shared" si="160"/>
        <v>עבודה ורווחה</v>
      </c>
      <c r="H127" s="189">
        <f t="shared" si="161"/>
        <v>118</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263.63224885342362</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160.17873628735853</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530.07657502795041</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4609.5880776028735</v>
      </c>
      <c r="DL127" s="227" t="e">
        <f t="shared" si="151"/>
        <v>#REF!</v>
      </c>
      <c r="DM127" s="227" t="e">
        <f t="shared" si="152"/>
        <v>#REF!</v>
      </c>
      <c r="DN127" s="228" t="e">
        <f t="shared" si="106"/>
        <v>#REF!</v>
      </c>
      <c r="DO127" s="228">
        <f t="shared" si="153"/>
        <v>186.35392361591323</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18</v>
      </c>
      <c r="G128" s="18" t="str">
        <f t="shared" si="160"/>
        <v>עבודה ורווחה</v>
      </c>
      <c r="H128" s="189">
        <f t="shared" si="161"/>
        <v>118</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263.63224885342362</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160.17873628735853</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530.07657502795041</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4609.5880776028735</v>
      </c>
      <c r="DL128" s="227" t="e">
        <f t="shared" si="151"/>
        <v>#REF!</v>
      </c>
      <c r="DM128" s="227" t="e">
        <f t="shared" si="152"/>
        <v>#REF!</v>
      </c>
      <c r="DN128" s="228" t="e">
        <f t="shared" si="106"/>
        <v>#REF!</v>
      </c>
      <c r="DO128" s="228">
        <f t="shared" si="153"/>
        <v>186.35392361591323</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18</v>
      </c>
      <c r="G129" s="18" t="str">
        <f t="shared" si="160"/>
        <v>עבודה ורווחה</v>
      </c>
      <c r="H129" s="189">
        <f t="shared" si="161"/>
        <v>118</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263.63224885342362</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160.17873628735853</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530.07657502795041</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4609.5880776028735</v>
      </c>
      <c r="DL129" s="227" t="e">
        <f t="shared" si="151"/>
        <v>#REF!</v>
      </c>
      <c r="DM129" s="227" t="e">
        <f t="shared" si="152"/>
        <v>#REF!</v>
      </c>
      <c r="DN129" s="228" t="e">
        <f t="shared" si="106"/>
        <v>#REF!</v>
      </c>
      <c r="DO129" s="228">
        <f t="shared" si="153"/>
        <v>186.35392361591323</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18</v>
      </c>
      <c r="G130" s="18" t="str">
        <f t="shared" si="160"/>
        <v>עבודה ורווחה</v>
      </c>
      <c r="H130" s="189">
        <f t="shared" si="161"/>
        <v>118</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263.63224885342362</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160.17873628735853</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530.07657502795041</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4609.5880776028735</v>
      </c>
      <c r="DL130" s="227" t="e">
        <f t="shared" si="151"/>
        <v>#REF!</v>
      </c>
      <c r="DM130" s="227" t="e">
        <f t="shared" si="152"/>
        <v>#REF!</v>
      </c>
      <c r="DN130" s="228" t="e">
        <f t="shared" si="106"/>
        <v>#REF!</v>
      </c>
      <c r="DO130" s="228">
        <f t="shared" si="153"/>
        <v>186.35392361591323</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18</v>
      </c>
      <c r="G131" s="18" t="str">
        <f t="shared" si="160"/>
        <v>עבודה ורווחה</v>
      </c>
      <c r="H131" s="189">
        <f t="shared" si="161"/>
        <v>118</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263.63224885342362</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160.17873628735853</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530.07657502795041</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4609.5880776028735</v>
      </c>
      <c r="DL131" s="227" t="e">
        <f t="shared" si="151"/>
        <v>#REF!</v>
      </c>
      <c r="DM131" s="227" t="e">
        <f t="shared" si="152"/>
        <v>#REF!</v>
      </c>
      <c r="DN131" s="228" t="e">
        <f t="shared" si="106"/>
        <v>#REF!</v>
      </c>
      <c r="DO131" s="228">
        <f t="shared" si="153"/>
        <v>186.35392361591323</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18</v>
      </c>
      <c r="G132" s="18" t="str">
        <f t="shared" si="160"/>
        <v>עבודה ורווחה</v>
      </c>
      <c r="H132" s="189">
        <f t="shared" si="161"/>
        <v>118</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263.63224885342362</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160.17873628735853</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530.07657502795041</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4609.5880776028735</v>
      </c>
      <c r="DL132" s="227" t="e">
        <f t="shared" si="151"/>
        <v>#REF!</v>
      </c>
      <c r="DM132" s="227" t="e">
        <f t="shared" si="152"/>
        <v>#REF!</v>
      </c>
      <c r="DN132" s="228" t="e">
        <f t="shared" si="106"/>
        <v>#REF!</v>
      </c>
      <c r="DO132" s="228">
        <f t="shared" si="153"/>
        <v>186.35392361591323</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18</v>
      </c>
      <c r="G133" s="18" t="str">
        <f t="shared" si="160"/>
        <v>עבודה ורווחה</v>
      </c>
      <c r="H133" s="189">
        <f t="shared" si="161"/>
        <v>118</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263.63224885342362</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160.17873628735853</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530.07657502795041</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4609.5880776028735</v>
      </c>
      <c r="DL133" s="227" t="e">
        <f t="shared" si="151"/>
        <v>#REF!</v>
      </c>
      <c r="DM133" s="227" t="e">
        <f t="shared" si="152"/>
        <v>#REF!</v>
      </c>
      <c r="DN133" s="228" t="e">
        <f t="shared" si="106"/>
        <v>#REF!</v>
      </c>
      <c r="DO133" s="228">
        <f t="shared" si="153"/>
        <v>186.35392361591323</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18</v>
      </c>
      <c r="G134" s="18" t="str">
        <f t="shared" si="160"/>
        <v>עבודה ורווחה</v>
      </c>
      <c r="H134" s="189">
        <f t="shared" si="161"/>
        <v>118</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263.63224885342362</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160.17873628735853</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530.07657502795041</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4609.5880776028735</v>
      </c>
      <c r="DL134" s="227" t="e">
        <f t="shared" si="151"/>
        <v>#REF!</v>
      </c>
      <c r="DM134" s="227" t="e">
        <f t="shared" si="152"/>
        <v>#REF!</v>
      </c>
      <c r="DN134" s="228" t="e">
        <f t="shared" si="106"/>
        <v>#REF!</v>
      </c>
      <c r="DO134" s="228">
        <f t="shared" si="153"/>
        <v>186.35392361591323</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18</v>
      </c>
      <c r="G135" s="18" t="str">
        <f t="shared" si="160"/>
        <v>עבודה ורווחה</v>
      </c>
      <c r="H135" s="189">
        <f t="shared" si="161"/>
        <v>118</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263.63224885342362</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160.17873628735853</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530.07657502795041</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4609.5880776028735</v>
      </c>
      <c r="DL135" s="227" t="e">
        <f t="shared" si="151"/>
        <v>#REF!</v>
      </c>
      <c r="DM135" s="227" t="e">
        <f t="shared" si="152"/>
        <v>#REF!</v>
      </c>
      <c r="DN135" s="228" t="e">
        <f t="shared" si="106"/>
        <v>#REF!</v>
      </c>
      <c r="DO135" s="228">
        <f t="shared" si="153"/>
        <v>186.35392361591323</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18</v>
      </c>
      <c r="G136" s="18" t="str">
        <f t="shared" si="160"/>
        <v>עבודה ורווחה</v>
      </c>
      <c r="H136" s="189">
        <f t="shared" si="161"/>
        <v>118</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263.63224885342362</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160.17873628735853</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530.07657502795041</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4609.5880776028735</v>
      </c>
      <c r="DL136" s="227" t="e">
        <f t="shared" si="151"/>
        <v>#REF!</v>
      </c>
      <c r="DM136" s="227" t="e">
        <f t="shared" si="152"/>
        <v>#REF!</v>
      </c>
      <c r="DN136" s="228" t="e">
        <f t="shared" si="106"/>
        <v>#REF!</v>
      </c>
      <c r="DO136" s="228">
        <f t="shared" si="153"/>
        <v>186.35392361591323</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18</v>
      </c>
      <c r="G137" s="18" t="str">
        <f t="shared" si="160"/>
        <v>עבודה ורווחה</v>
      </c>
      <c r="H137" s="189">
        <f t="shared" si="161"/>
        <v>118</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263.63224885342362</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160.17873628735853</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530.07657502795041</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4609.5880776028735</v>
      </c>
      <c r="DL137" s="227" t="e">
        <f t="shared" si="151"/>
        <v>#REF!</v>
      </c>
      <c r="DM137" s="227" t="e">
        <f t="shared" si="152"/>
        <v>#REF!</v>
      </c>
      <c r="DN137" s="228" t="e">
        <f t="shared" si="106"/>
        <v>#REF!</v>
      </c>
      <c r="DO137" s="228">
        <f t="shared" si="153"/>
        <v>186.35392361591323</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18</v>
      </c>
      <c r="G138" s="18" t="str">
        <f t="shared" si="160"/>
        <v>עבודה ורווחה</v>
      </c>
      <c r="H138" s="189">
        <f t="shared" si="161"/>
        <v>118</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263.63224885342362</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160.17873628735853</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530.07657502795041</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4609.5880776028735</v>
      </c>
      <c r="DL138" s="227" t="e">
        <f t="shared" si="151"/>
        <v>#REF!</v>
      </c>
      <c r="DM138" s="227" t="e">
        <f t="shared" si="152"/>
        <v>#REF!</v>
      </c>
      <c r="DN138" s="228" t="e">
        <f t="shared" si="106"/>
        <v>#REF!</v>
      </c>
      <c r="DO138" s="228">
        <f t="shared" si="153"/>
        <v>186.35392361591323</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18</v>
      </c>
      <c r="G139" s="18" t="str">
        <f t="shared" si="160"/>
        <v>עבודה ורווחה</v>
      </c>
      <c r="H139" s="189">
        <f t="shared" si="161"/>
        <v>118</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263.63224885342362</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160.17873628735853</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530.07657502795041</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4609.5880776028735</v>
      </c>
      <c r="DL139" s="227" t="e">
        <f t="shared" si="151"/>
        <v>#REF!</v>
      </c>
      <c r="DM139" s="227" t="e">
        <f t="shared" si="152"/>
        <v>#REF!</v>
      </c>
      <c r="DN139" s="228" t="e">
        <f t="shared" ref="DN139:DN202" si="186">IF(A139=0," ",+DK139*DL139*DM139)</f>
        <v>#REF!</v>
      </c>
      <c r="DO139" s="228">
        <f t="shared" si="153"/>
        <v>186.35392361591323</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18</v>
      </c>
      <c r="G140" s="18" t="str">
        <f t="shared" si="160"/>
        <v>עבודה ורווחה</v>
      </c>
      <c r="H140" s="189">
        <f t="shared" si="161"/>
        <v>118</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263.63224885342362</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160.17873628735853</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530.07657502795041</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4609.5880776028735</v>
      </c>
      <c r="DL140" s="227" t="e">
        <f t="shared" ref="DL140:DL203" si="231">IF(A140=0," ",DL139)</f>
        <v>#REF!</v>
      </c>
      <c r="DM140" s="227" t="e">
        <f t="shared" ref="DM140:DM203" si="232">IF(A140=0," ",DM139)</f>
        <v>#REF!</v>
      </c>
      <c r="DN140" s="228" t="e">
        <f t="shared" si="186"/>
        <v>#REF!</v>
      </c>
      <c r="DO140" s="228">
        <f t="shared" ref="DO140:DO203" si="233">IF(A140=0," ",DO139)</f>
        <v>186.35392361591323</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18</v>
      </c>
      <c r="G141" s="18" t="str">
        <f t="shared" ref="G141:G204" si="240">IF(A141=0," ",+G140)</f>
        <v>עבודה ורווחה</v>
      </c>
      <c r="H141" s="189">
        <f t="shared" ref="H141:H204" si="241">IF(A141=0," ",+H140)</f>
        <v>118</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263.63224885342362</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160.17873628735853</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530.07657502795041</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4609.5880776028735</v>
      </c>
      <c r="DL141" s="227" t="e">
        <f t="shared" si="231"/>
        <v>#REF!</v>
      </c>
      <c r="DM141" s="227" t="e">
        <f t="shared" si="232"/>
        <v>#REF!</v>
      </c>
      <c r="DN141" s="228" t="e">
        <f t="shared" si="186"/>
        <v>#REF!</v>
      </c>
      <c r="DO141" s="228">
        <f t="shared" si="233"/>
        <v>186.35392361591323</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18</v>
      </c>
      <c r="G142" s="18" t="str">
        <f t="shared" si="240"/>
        <v>עבודה ורווחה</v>
      </c>
      <c r="H142" s="189">
        <f t="shared" si="241"/>
        <v>118</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263.63224885342362</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160.17873628735853</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530.07657502795041</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4609.5880776028735</v>
      </c>
      <c r="DL142" s="227" t="e">
        <f t="shared" si="231"/>
        <v>#REF!</v>
      </c>
      <c r="DM142" s="227" t="e">
        <f t="shared" si="232"/>
        <v>#REF!</v>
      </c>
      <c r="DN142" s="228" t="e">
        <f t="shared" si="186"/>
        <v>#REF!</v>
      </c>
      <c r="DO142" s="228">
        <f t="shared" si="233"/>
        <v>186.35392361591323</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18</v>
      </c>
      <c r="G143" s="18" t="str">
        <f t="shared" si="240"/>
        <v>עבודה ורווחה</v>
      </c>
      <c r="H143" s="189">
        <f t="shared" si="241"/>
        <v>118</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263.63224885342362</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160.17873628735853</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530.07657502795041</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4609.5880776028735</v>
      </c>
      <c r="DL143" s="227" t="e">
        <f t="shared" si="231"/>
        <v>#REF!</v>
      </c>
      <c r="DM143" s="227" t="e">
        <f t="shared" si="232"/>
        <v>#REF!</v>
      </c>
      <c r="DN143" s="228" t="e">
        <f t="shared" si="186"/>
        <v>#REF!</v>
      </c>
      <c r="DO143" s="228">
        <f t="shared" si="233"/>
        <v>186.35392361591323</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18</v>
      </c>
      <c r="G144" s="18" t="str">
        <f t="shared" si="240"/>
        <v>עבודה ורווחה</v>
      </c>
      <c r="H144" s="189">
        <f t="shared" si="241"/>
        <v>118</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263.63224885342362</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160.17873628735853</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530.07657502795041</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4609.5880776028735</v>
      </c>
      <c r="DL144" s="227" t="e">
        <f t="shared" si="231"/>
        <v>#REF!</v>
      </c>
      <c r="DM144" s="227" t="e">
        <f t="shared" si="232"/>
        <v>#REF!</v>
      </c>
      <c r="DN144" s="228" t="e">
        <f t="shared" si="186"/>
        <v>#REF!</v>
      </c>
      <c r="DO144" s="228">
        <f t="shared" si="233"/>
        <v>186.35392361591323</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18</v>
      </c>
      <c r="G145" s="18" t="str">
        <f t="shared" si="240"/>
        <v>עבודה ורווחה</v>
      </c>
      <c r="H145" s="189">
        <f t="shared" si="241"/>
        <v>118</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263.63224885342362</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160.17873628735853</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530.07657502795041</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4609.5880776028735</v>
      </c>
      <c r="DL145" s="227" t="e">
        <f t="shared" si="231"/>
        <v>#REF!</v>
      </c>
      <c r="DM145" s="227" t="e">
        <f t="shared" si="232"/>
        <v>#REF!</v>
      </c>
      <c r="DN145" s="228" t="e">
        <f t="shared" si="186"/>
        <v>#REF!</v>
      </c>
      <c r="DO145" s="228">
        <f t="shared" si="233"/>
        <v>186.35392361591323</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18</v>
      </c>
      <c r="G146" s="18" t="str">
        <f t="shared" si="240"/>
        <v>עבודה ורווחה</v>
      </c>
      <c r="H146" s="189">
        <f t="shared" si="241"/>
        <v>118</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263.63224885342362</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160.17873628735853</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530.07657502795041</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4609.5880776028735</v>
      </c>
      <c r="DL146" s="227" t="e">
        <f t="shared" si="231"/>
        <v>#REF!</v>
      </c>
      <c r="DM146" s="227" t="e">
        <f t="shared" si="232"/>
        <v>#REF!</v>
      </c>
      <c r="DN146" s="228" t="e">
        <f t="shared" si="186"/>
        <v>#REF!</v>
      </c>
      <c r="DO146" s="228">
        <f t="shared" si="233"/>
        <v>186.35392361591323</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18</v>
      </c>
      <c r="G147" s="18" t="str">
        <f t="shared" si="240"/>
        <v>עבודה ורווחה</v>
      </c>
      <c r="H147" s="189">
        <f t="shared" si="241"/>
        <v>118</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263.63224885342362</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160.17873628735853</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530.07657502795041</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4609.5880776028735</v>
      </c>
      <c r="DL147" s="227" t="e">
        <f t="shared" si="231"/>
        <v>#REF!</v>
      </c>
      <c r="DM147" s="227" t="e">
        <f t="shared" si="232"/>
        <v>#REF!</v>
      </c>
      <c r="DN147" s="228" t="e">
        <f t="shared" si="186"/>
        <v>#REF!</v>
      </c>
      <c r="DO147" s="228">
        <f t="shared" si="233"/>
        <v>186.35392361591323</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18</v>
      </c>
      <c r="G148" s="18" t="str">
        <f t="shared" si="240"/>
        <v>עבודה ורווחה</v>
      </c>
      <c r="H148" s="189">
        <f t="shared" si="241"/>
        <v>118</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263.63224885342362</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160.17873628735853</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530.07657502795041</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4609.5880776028735</v>
      </c>
      <c r="DL148" s="227" t="e">
        <f t="shared" si="231"/>
        <v>#REF!</v>
      </c>
      <c r="DM148" s="227" t="e">
        <f t="shared" si="232"/>
        <v>#REF!</v>
      </c>
      <c r="DN148" s="228" t="e">
        <f t="shared" si="186"/>
        <v>#REF!</v>
      </c>
      <c r="DO148" s="228">
        <f t="shared" si="233"/>
        <v>186.35392361591323</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18</v>
      </c>
      <c r="G149" s="18" t="str">
        <f t="shared" si="240"/>
        <v>עבודה ורווחה</v>
      </c>
      <c r="H149" s="189">
        <f t="shared" si="241"/>
        <v>118</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263.63224885342362</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160.17873628735853</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530.07657502795041</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4609.5880776028735</v>
      </c>
      <c r="DL149" s="227" t="e">
        <f t="shared" si="231"/>
        <v>#REF!</v>
      </c>
      <c r="DM149" s="227" t="e">
        <f t="shared" si="232"/>
        <v>#REF!</v>
      </c>
      <c r="DN149" s="228" t="e">
        <f t="shared" si="186"/>
        <v>#REF!</v>
      </c>
      <c r="DO149" s="228">
        <f t="shared" si="233"/>
        <v>186.35392361591323</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18</v>
      </c>
      <c r="G150" s="18" t="str">
        <f t="shared" si="240"/>
        <v>עבודה ורווחה</v>
      </c>
      <c r="H150" s="189">
        <f t="shared" si="241"/>
        <v>118</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263.63224885342362</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160.17873628735853</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530.07657502795041</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4609.5880776028735</v>
      </c>
      <c r="DL150" s="227" t="e">
        <f t="shared" si="231"/>
        <v>#REF!</v>
      </c>
      <c r="DM150" s="227" t="e">
        <f t="shared" si="232"/>
        <v>#REF!</v>
      </c>
      <c r="DN150" s="228" t="e">
        <f t="shared" si="186"/>
        <v>#REF!</v>
      </c>
      <c r="DO150" s="228">
        <f t="shared" si="233"/>
        <v>186.35392361591323</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18</v>
      </c>
      <c r="G151" s="18" t="str">
        <f t="shared" si="240"/>
        <v>עבודה ורווחה</v>
      </c>
      <c r="H151" s="189">
        <f t="shared" si="241"/>
        <v>118</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263.63224885342362</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160.17873628735853</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530.07657502795041</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4609.5880776028735</v>
      </c>
      <c r="DL151" s="227" t="e">
        <f t="shared" si="231"/>
        <v>#REF!</v>
      </c>
      <c r="DM151" s="227" t="e">
        <f t="shared" si="232"/>
        <v>#REF!</v>
      </c>
      <c r="DN151" s="228" t="e">
        <f t="shared" si="186"/>
        <v>#REF!</v>
      </c>
      <c r="DO151" s="228">
        <f t="shared" si="233"/>
        <v>186.35392361591323</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18</v>
      </c>
      <c r="G152" s="18" t="str">
        <f t="shared" si="240"/>
        <v>עבודה ורווחה</v>
      </c>
      <c r="H152" s="189">
        <f t="shared" si="241"/>
        <v>118</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263.63224885342362</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160.17873628735853</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530.07657502795041</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4609.5880776028735</v>
      </c>
      <c r="DL152" s="227" t="e">
        <f t="shared" si="231"/>
        <v>#REF!</v>
      </c>
      <c r="DM152" s="227" t="e">
        <f t="shared" si="232"/>
        <v>#REF!</v>
      </c>
      <c r="DN152" s="228" t="e">
        <f t="shared" si="186"/>
        <v>#REF!</v>
      </c>
      <c r="DO152" s="228">
        <f t="shared" si="233"/>
        <v>186.35392361591323</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18</v>
      </c>
      <c r="G153" s="18" t="str">
        <f t="shared" si="240"/>
        <v>עבודה ורווחה</v>
      </c>
      <c r="H153" s="189">
        <f t="shared" si="241"/>
        <v>118</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263.63224885342362</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160.17873628735853</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530.07657502795041</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4609.5880776028735</v>
      </c>
      <c r="DL153" s="227" t="e">
        <f t="shared" si="231"/>
        <v>#REF!</v>
      </c>
      <c r="DM153" s="227" t="e">
        <f t="shared" si="232"/>
        <v>#REF!</v>
      </c>
      <c r="DN153" s="228" t="e">
        <f t="shared" si="186"/>
        <v>#REF!</v>
      </c>
      <c r="DO153" s="228">
        <f t="shared" si="233"/>
        <v>186.35392361591323</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18</v>
      </c>
      <c r="G154" s="18" t="str">
        <f t="shared" si="240"/>
        <v>עבודה ורווחה</v>
      </c>
      <c r="H154" s="189">
        <f t="shared" si="241"/>
        <v>118</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263.63224885342362</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160.17873628735853</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530.07657502795041</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4609.5880776028735</v>
      </c>
      <c r="DL154" s="227" t="e">
        <f t="shared" si="231"/>
        <v>#REF!</v>
      </c>
      <c r="DM154" s="227" t="e">
        <f t="shared" si="232"/>
        <v>#REF!</v>
      </c>
      <c r="DN154" s="228" t="e">
        <f t="shared" si="186"/>
        <v>#REF!</v>
      </c>
      <c r="DO154" s="228">
        <f t="shared" si="233"/>
        <v>186.35392361591323</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18</v>
      </c>
      <c r="G155" s="18" t="str">
        <f t="shared" si="240"/>
        <v>עבודה ורווחה</v>
      </c>
      <c r="H155" s="189">
        <f t="shared" si="241"/>
        <v>118</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263.63224885342362</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160.17873628735853</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530.07657502795041</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4609.5880776028735</v>
      </c>
      <c r="DL155" s="227" t="e">
        <f t="shared" si="231"/>
        <v>#REF!</v>
      </c>
      <c r="DM155" s="227" t="e">
        <f t="shared" si="232"/>
        <v>#REF!</v>
      </c>
      <c r="DN155" s="228" t="e">
        <f t="shared" si="186"/>
        <v>#REF!</v>
      </c>
      <c r="DO155" s="228">
        <f t="shared" si="233"/>
        <v>186.35392361591323</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18</v>
      </c>
      <c r="G156" s="18" t="str">
        <f t="shared" si="240"/>
        <v>עבודה ורווחה</v>
      </c>
      <c r="H156" s="189">
        <f t="shared" si="241"/>
        <v>118</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263.63224885342362</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160.17873628735853</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530.07657502795041</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4609.5880776028735</v>
      </c>
      <c r="DL156" s="227" t="e">
        <f t="shared" si="231"/>
        <v>#REF!</v>
      </c>
      <c r="DM156" s="227" t="e">
        <f t="shared" si="232"/>
        <v>#REF!</v>
      </c>
      <c r="DN156" s="228" t="e">
        <f t="shared" si="186"/>
        <v>#REF!</v>
      </c>
      <c r="DO156" s="228">
        <f t="shared" si="233"/>
        <v>186.35392361591323</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18</v>
      </c>
      <c r="G157" s="18" t="str">
        <f t="shared" si="240"/>
        <v>עבודה ורווחה</v>
      </c>
      <c r="H157" s="189">
        <f t="shared" si="241"/>
        <v>118</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263.63224885342362</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160.17873628735853</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530.07657502795041</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4609.5880776028735</v>
      </c>
      <c r="DL157" s="227" t="e">
        <f t="shared" si="231"/>
        <v>#REF!</v>
      </c>
      <c r="DM157" s="227" t="e">
        <f t="shared" si="232"/>
        <v>#REF!</v>
      </c>
      <c r="DN157" s="228" t="e">
        <f t="shared" si="186"/>
        <v>#REF!</v>
      </c>
      <c r="DO157" s="228">
        <f t="shared" si="233"/>
        <v>186.35392361591323</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18</v>
      </c>
      <c r="G158" s="18" t="str">
        <f t="shared" si="240"/>
        <v>עבודה ורווחה</v>
      </c>
      <c r="H158" s="189">
        <f t="shared" si="241"/>
        <v>118</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263.63224885342362</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160.17873628735853</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530.07657502795041</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4609.5880776028735</v>
      </c>
      <c r="DL158" s="227" t="e">
        <f t="shared" si="231"/>
        <v>#REF!</v>
      </c>
      <c r="DM158" s="227" t="e">
        <f t="shared" si="232"/>
        <v>#REF!</v>
      </c>
      <c r="DN158" s="228" t="e">
        <f t="shared" si="186"/>
        <v>#REF!</v>
      </c>
      <c r="DO158" s="228">
        <f t="shared" si="233"/>
        <v>186.35392361591323</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18</v>
      </c>
      <c r="G159" s="18" t="str">
        <f t="shared" si="240"/>
        <v>עבודה ורווחה</v>
      </c>
      <c r="H159" s="189">
        <f t="shared" si="241"/>
        <v>118</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263.63224885342362</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160.17873628735853</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530.07657502795041</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4609.5880776028735</v>
      </c>
      <c r="DL159" s="227" t="e">
        <f t="shared" si="231"/>
        <v>#REF!</v>
      </c>
      <c r="DM159" s="227" t="e">
        <f t="shared" si="232"/>
        <v>#REF!</v>
      </c>
      <c r="DN159" s="228" t="e">
        <f t="shared" si="186"/>
        <v>#REF!</v>
      </c>
      <c r="DO159" s="228">
        <f t="shared" si="233"/>
        <v>186.35392361591323</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18</v>
      </c>
      <c r="G160" s="18" t="str">
        <f t="shared" si="240"/>
        <v>עבודה ורווחה</v>
      </c>
      <c r="H160" s="189">
        <f t="shared" si="241"/>
        <v>118</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263.63224885342362</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160.17873628735853</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530.07657502795041</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4609.5880776028735</v>
      </c>
      <c r="DL160" s="227" t="e">
        <f t="shared" si="231"/>
        <v>#REF!</v>
      </c>
      <c r="DM160" s="227" t="e">
        <f t="shared" si="232"/>
        <v>#REF!</v>
      </c>
      <c r="DN160" s="228" t="e">
        <f t="shared" si="186"/>
        <v>#REF!</v>
      </c>
      <c r="DO160" s="228">
        <f t="shared" si="233"/>
        <v>186.35392361591323</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18</v>
      </c>
      <c r="G161" s="18" t="str">
        <f t="shared" si="240"/>
        <v>עבודה ורווחה</v>
      </c>
      <c r="H161" s="189">
        <f t="shared" si="241"/>
        <v>118</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263.63224885342362</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160.17873628735853</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530.07657502795041</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4609.5880776028735</v>
      </c>
      <c r="DL161" s="227" t="e">
        <f t="shared" si="231"/>
        <v>#REF!</v>
      </c>
      <c r="DM161" s="227" t="e">
        <f t="shared" si="232"/>
        <v>#REF!</v>
      </c>
      <c r="DN161" s="228" t="e">
        <f t="shared" si="186"/>
        <v>#REF!</v>
      </c>
      <c r="DO161" s="228">
        <f t="shared" si="233"/>
        <v>186.35392361591323</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18</v>
      </c>
      <c r="G162" s="18" t="str">
        <f t="shared" si="240"/>
        <v>עבודה ורווחה</v>
      </c>
      <c r="H162" s="189">
        <f t="shared" si="241"/>
        <v>118</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263.63224885342362</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160.17873628735853</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530.07657502795041</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4609.5880776028735</v>
      </c>
      <c r="DL162" s="227" t="e">
        <f t="shared" si="231"/>
        <v>#REF!</v>
      </c>
      <c r="DM162" s="227" t="e">
        <f t="shared" si="232"/>
        <v>#REF!</v>
      </c>
      <c r="DN162" s="228" t="e">
        <f t="shared" si="186"/>
        <v>#REF!</v>
      </c>
      <c r="DO162" s="228">
        <f t="shared" si="233"/>
        <v>186.35392361591323</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18</v>
      </c>
      <c r="G163" s="18" t="str">
        <f t="shared" si="240"/>
        <v>עבודה ורווחה</v>
      </c>
      <c r="H163" s="189">
        <f t="shared" si="241"/>
        <v>118</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263.63224885342362</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160.17873628735853</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530.07657502795041</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4609.5880776028735</v>
      </c>
      <c r="DL163" s="227" t="e">
        <f t="shared" si="231"/>
        <v>#REF!</v>
      </c>
      <c r="DM163" s="227" t="e">
        <f t="shared" si="232"/>
        <v>#REF!</v>
      </c>
      <c r="DN163" s="228" t="e">
        <f t="shared" si="186"/>
        <v>#REF!</v>
      </c>
      <c r="DO163" s="228">
        <f t="shared" si="233"/>
        <v>186.35392361591323</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18</v>
      </c>
      <c r="G164" s="18" t="str">
        <f t="shared" si="240"/>
        <v>עבודה ורווחה</v>
      </c>
      <c r="H164" s="189">
        <f t="shared" si="241"/>
        <v>118</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263.63224885342362</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160.17873628735853</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530.07657502795041</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4609.5880776028735</v>
      </c>
      <c r="DL164" s="227" t="e">
        <f t="shared" si="231"/>
        <v>#REF!</v>
      </c>
      <c r="DM164" s="227" t="e">
        <f t="shared" si="232"/>
        <v>#REF!</v>
      </c>
      <c r="DN164" s="228" t="e">
        <f t="shared" si="186"/>
        <v>#REF!</v>
      </c>
      <c r="DO164" s="228">
        <f t="shared" si="233"/>
        <v>186.35392361591323</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18</v>
      </c>
      <c r="G165" s="18" t="str">
        <f t="shared" si="240"/>
        <v>עבודה ורווחה</v>
      </c>
      <c r="H165" s="189">
        <f t="shared" si="241"/>
        <v>118</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263.63224885342362</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160.17873628735853</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530.07657502795041</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4609.5880776028735</v>
      </c>
      <c r="DL165" s="227" t="e">
        <f t="shared" si="231"/>
        <v>#REF!</v>
      </c>
      <c r="DM165" s="227" t="e">
        <f t="shared" si="232"/>
        <v>#REF!</v>
      </c>
      <c r="DN165" s="228" t="e">
        <f t="shared" si="186"/>
        <v>#REF!</v>
      </c>
      <c r="DO165" s="228">
        <f t="shared" si="233"/>
        <v>186.35392361591323</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18</v>
      </c>
      <c r="G166" s="18" t="str">
        <f t="shared" si="240"/>
        <v>עבודה ורווחה</v>
      </c>
      <c r="H166" s="189">
        <f t="shared" si="241"/>
        <v>118</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263.63224885342362</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160.17873628735853</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530.07657502795041</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4609.5880776028735</v>
      </c>
      <c r="DL166" s="227" t="e">
        <f t="shared" si="231"/>
        <v>#REF!</v>
      </c>
      <c r="DM166" s="227" t="e">
        <f t="shared" si="232"/>
        <v>#REF!</v>
      </c>
      <c r="DN166" s="228" t="e">
        <f t="shared" si="186"/>
        <v>#REF!</v>
      </c>
      <c r="DO166" s="228">
        <f t="shared" si="233"/>
        <v>186.35392361591323</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18</v>
      </c>
      <c r="G167" s="18" t="str">
        <f t="shared" si="240"/>
        <v>עבודה ורווחה</v>
      </c>
      <c r="H167" s="189">
        <f t="shared" si="241"/>
        <v>118</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263.63224885342362</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160.17873628735853</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530.07657502795041</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4609.5880776028735</v>
      </c>
      <c r="DL167" s="227" t="e">
        <f t="shared" si="231"/>
        <v>#REF!</v>
      </c>
      <c r="DM167" s="227" t="e">
        <f t="shared" si="232"/>
        <v>#REF!</v>
      </c>
      <c r="DN167" s="228" t="e">
        <f t="shared" si="186"/>
        <v>#REF!</v>
      </c>
      <c r="DO167" s="228">
        <f t="shared" si="233"/>
        <v>186.35392361591323</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18</v>
      </c>
      <c r="G168" s="18" t="str">
        <f t="shared" si="240"/>
        <v>עבודה ורווחה</v>
      </c>
      <c r="H168" s="189">
        <f t="shared" si="241"/>
        <v>118</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263.63224885342362</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160.17873628735853</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530.07657502795041</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4609.5880776028735</v>
      </c>
      <c r="DL168" s="227" t="e">
        <f t="shared" si="231"/>
        <v>#REF!</v>
      </c>
      <c r="DM168" s="227" t="e">
        <f t="shared" si="232"/>
        <v>#REF!</v>
      </c>
      <c r="DN168" s="228" t="e">
        <f t="shared" si="186"/>
        <v>#REF!</v>
      </c>
      <c r="DO168" s="228">
        <f t="shared" si="233"/>
        <v>186.35392361591323</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18</v>
      </c>
      <c r="G169" s="18" t="str">
        <f t="shared" si="240"/>
        <v>עבודה ורווחה</v>
      </c>
      <c r="H169" s="189">
        <f t="shared" si="241"/>
        <v>118</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263.63224885342362</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160.17873628735853</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530.07657502795041</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4609.5880776028735</v>
      </c>
      <c r="DL169" s="227" t="e">
        <f t="shared" si="231"/>
        <v>#REF!</v>
      </c>
      <c r="DM169" s="227" t="e">
        <f t="shared" si="232"/>
        <v>#REF!</v>
      </c>
      <c r="DN169" s="228" t="e">
        <f t="shared" si="186"/>
        <v>#REF!</v>
      </c>
      <c r="DO169" s="228">
        <f t="shared" si="233"/>
        <v>186.35392361591323</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18</v>
      </c>
      <c r="G170" s="18" t="str">
        <f t="shared" si="240"/>
        <v>עבודה ורווחה</v>
      </c>
      <c r="H170" s="189">
        <f t="shared" si="241"/>
        <v>118</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263.63224885342362</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160.17873628735853</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530.07657502795041</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4609.5880776028735</v>
      </c>
      <c r="DL170" s="227" t="e">
        <f t="shared" si="231"/>
        <v>#REF!</v>
      </c>
      <c r="DM170" s="227" t="e">
        <f t="shared" si="232"/>
        <v>#REF!</v>
      </c>
      <c r="DN170" s="228" t="e">
        <f t="shared" si="186"/>
        <v>#REF!</v>
      </c>
      <c r="DO170" s="228">
        <f t="shared" si="233"/>
        <v>186.35392361591323</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18</v>
      </c>
      <c r="G171" s="18" t="str">
        <f t="shared" si="240"/>
        <v>עבודה ורווחה</v>
      </c>
      <c r="H171" s="189">
        <f t="shared" si="241"/>
        <v>118</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263.63224885342362</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160.17873628735853</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530.07657502795041</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4609.5880776028735</v>
      </c>
      <c r="DL171" s="227" t="e">
        <f t="shared" si="231"/>
        <v>#REF!</v>
      </c>
      <c r="DM171" s="227" t="e">
        <f t="shared" si="232"/>
        <v>#REF!</v>
      </c>
      <c r="DN171" s="228" t="e">
        <f t="shared" si="186"/>
        <v>#REF!</v>
      </c>
      <c r="DO171" s="228">
        <f t="shared" si="233"/>
        <v>186.35392361591323</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18</v>
      </c>
      <c r="G172" s="18" t="str">
        <f t="shared" si="240"/>
        <v>עבודה ורווחה</v>
      </c>
      <c r="H172" s="189">
        <f t="shared" si="241"/>
        <v>118</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263.63224885342362</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160.17873628735853</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530.07657502795041</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4609.5880776028735</v>
      </c>
      <c r="DL172" s="227" t="e">
        <f t="shared" si="231"/>
        <v>#REF!</v>
      </c>
      <c r="DM172" s="227" t="e">
        <f t="shared" si="232"/>
        <v>#REF!</v>
      </c>
      <c r="DN172" s="228" t="e">
        <f t="shared" si="186"/>
        <v>#REF!</v>
      </c>
      <c r="DO172" s="228">
        <f t="shared" si="233"/>
        <v>186.35392361591323</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18</v>
      </c>
      <c r="G173" s="18" t="str">
        <f t="shared" si="240"/>
        <v>עבודה ורווחה</v>
      </c>
      <c r="H173" s="189">
        <f t="shared" si="241"/>
        <v>118</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263.63224885342362</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160.17873628735853</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530.07657502795041</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4609.5880776028735</v>
      </c>
      <c r="DL173" s="227" t="e">
        <f t="shared" si="231"/>
        <v>#REF!</v>
      </c>
      <c r="DM173" s="227" t="e">
        <f t="shared" si="232"/>
        <v>#REF!</v>
      </c>
      <c r="DN173" s="228" t="e">
        <f t="shared" si="186"/>
        <v>#REF!</v>
      </c>
      <c r="DO173" s="228">
        <f t="shared" si="233"/>
        <v>186.35392361591323</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18</v>
      </c>
      <c r="G174" s="18" t="str">
        <f t="shared" si="240"/>
        <v>עבודה ורווחה</v>
      </c>
      <c r="H174" s="189">
        <f t="shared" si="241"/>
        <v>118</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263.63224885342362</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160.17873628735853</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530.07657502795041</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4609.5880776028735</v>
      </c>
      <c r="DL174" s="227" t="e">
        <f t="shared" si="231"/>
        <v>#REF!</v>
      </c>
      <c r="DM174" s="227" t="e">
        <f t="shared" si="232"/>
        <v>#REF!</v>
      </c>
      <c r="DN174" s="228" t="e">
        <f t="shared" si="186"/>
        <v>#REF!</v>
      </c>
      <c r="DO174" s="228">
        <f t="shared" si="233"/>
        <v>186.35392361591323</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18</v>
      </c>
      <c r="G175" s="18" t="str">
        <f t="shared" si="240"/>
        <v>עבודה ורווחה</v>
      </c>
      <c r="H175" s="189">
        <f t="shared" si="241"/>
        <v>118</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263.63224885342362</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160.17873628735853</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530.07657502795041</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4609.5880776028735</v>
      </c>
      <c r="DL175" s="227" t="e">
        <f t="shared" si="231"/>
        <v>#REF!</v>
      </c>
      <c r="DM175" s="227" t="e">
        <f t="shared" si="232"/>
        <v>#REF!</v>
      </c>
      <c r="DN175" s="228" t="e">
        <f t="shared" si="186"/>
        <v>#REF!</v>
      </c>
      <c r="DO175" s="228">
        <f t="shared" si="233"/>
        <v>186.35392361591323</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18</v>
      </c>
      <c r="G176" s="18" t="str">
        <f t="shared" si="240"/>
        <v>עבודה ורווחה</v>
      </c>
      <c r="H176" s="189">
        <f t="shared" si="241"/>
        <v>118</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263.63224885342362</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160.17873628735853</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530.07657502795041</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4609.5880776028735</v>
      </c>
      <c r="DL176" s="227" t="e">
        <f t="shared" si="231"/>
        <v>#REF!</v>
      </c>
      <c r="DM176" s="227" t="e">
        <f t="shared" si="232"/>
        <v>#REF!</v>
      </c>
      <c r="DN176" s="228" t="e">
        <f t="shared" si="186"/>
        <v>#REF!</v>
      </c>
      <c r="DO176" s="228">
        <f t="shared" si="233"/>
        <v>186.35392361591323</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18</v>
      </c>
      <c r="G177" s="18" t="str">
        <f t="shared" si="240"/>
        <v>עבודה ורווחה</v>
      </c>
      <c r="H177" s="189">
        <f t="shared" si="241"/>
        <v>118</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263.63224885342362</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160.17873628735853</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530.07657502795041</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4609.5880776028735</v>
      </c>
      <c r="DL177" s="227" t="e">
        <f t="shared" si="231"/>
        <v>#REF!</v>
      </c>
      <c r="DM177" s="227" t="e">
        <f t="shared" si="232"/>
        <v>#REF!</v>
      </c>
      <c r="DN177" s="228" t="e">
        <f t="shared" si="186"/>
        <v>#REF!</v>
      </c>
      <c r="DO177" s="228">
        <f t="shared" si="233"/>
        <v>186.35392361591323</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18</v>
      </c>
      <c r="G178" s="18" t="str">
        <f t="shared" si="240"/>
        <v>עבודה ורווחה</v>
      </c>
      <c r="H178" s="189">
        <f t="shared" si="241"/>
        <v>118</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263.63224885342362</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160.17873628735853</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530.07657502795041</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4609.5880776028735</v>
      </c>
      <c r="DL178" s="227" t="e">
        <f t="shared" si="231"/>
        <v>#REF!</v>
      </c>
      <c r="DM178" s="227" t="e">
        <f t="shared" si="232"/>
        <v>#REF!</v>
      </c>
      <c r="DN178" s="228" t="e">
        <f t="shared" si="186"/>
        <v>#REF!</v>
      </c>
      <c r="DO178" s="228">
        <f t="shared" si="233"/>
        <v>186.35392361591323</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18</v>
      </c>
      <c r="G179" s="18" t="str">
        <f t="shared" si="240"/>
        <v>עבודה ורווחה</v>
      </c>
      <c r="H179" s="189">
        <f t="shared" si="241"/>
        <v>118</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263.63224885342362</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160.17873628735853</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530.07657502795041</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4609.5880776028735</v>
      </c>
      <c r="DL179" s="227" t="e">
        <f t="shared" si="231"/>
        <v>#REF!</v>
      </c>
      <c r="DM179" s="227" t="e">
        <f t="shared" si="232"/>
        <v>#REF!</v>
      </c>
      <c r="DN179" s="228" t="e">
        <f t="shared" si="186"/>
        <v>#REF!</v>
      </c>
      <c r="DO179" s="228">
        <f t="shared" si="233"/>
        <v>186.35392361591323</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18</v>
      </c>
      <c r="G180" s="18" t="str">
        <f t="shared" si="240"/>
        <v>עבודה ורווחה</v>
      </c>
      <c r="H180" s="189">
        <f t="shared" si="241"/>
        <v>118</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263.63224885342362</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160.17873628735853</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530.07657502795041</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4609.5880776028735</v>
      </c>
      <c r="DL180" s="227" t="e">
        <f t="shared" si="231"/>
        <v>#REF!</v>
      </c>
      <c r="DM180" s="227" t="e">
        <f t="shared" si="232"/>
        <v>#REF!</v>
      </c>
      <c r="DN180" s="228" t="e">
        <f t="shared" si="186"/>
        <v>#REF!</v>
      </c>
      <c r="DO180" s="228">
        <f t="shared" si="233"/>
        <v>186.35392361591323</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18</v>
      </c>
      <c r="G181" s="18" t="str">
        <f t="shared" si="240"/>
        <v>עבודה ורווחה</v>
      </c>
      <c r="H181" s="189">
        <f t="shared" si="241"/>
        <v>118</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263.63224885342362</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160.17873628735853</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530.07657502795041</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4609.5880776028735</v>
      </c>
      <c r="DL181" s="227" t="e">
        <f t="shared" si="231"/>
        <v>#REF!</v>
      </c>
      <c r="DM181" s="227" t="e">
        <f t="shared" si="232"/>
        <v>#REF!</v>
      </c>
      <c r="DN181" s="228" t="e">
        <f t="shared" si="186"/>
        <v>#REF!</v>
      </c>
      <c r="DO181" s="228">
        <f t="shared" si="233"/>
        <v>186.35392361591323</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18</v>
      </c>
      <c r="G182" s="18" t="str">
        <f t="shared" si="240"/>
        <v>עבודה ורווחה</v>
      </c>
      <c r="H182" s="189">
        <f t="shared" si="241"/>
        <v>118</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263.63224885342362</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160.17873628735853</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530.07657502795041</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4609.5880776028735</v>
      </c>
      <c r="DL182" s="227" t="e">
        <f t="shared" si="231"/>
        <v>#REF!</v>
      </c>
      <c r="DM182" s="227" t="e">
        <f t="shared" si="232"/>
        <v>#REF!</v>
      </c>
      <c r="DN182" s="228" t="e">
        <f t="shared" si="186"/>
        <v>#REF!</v>
      </c>
      <c r="DO182" s="228">
        <f t="shared" si="233"/>
        <v>186.35392361591323</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18</v>
      </c>
      <c r="G183" s="18" t="str">
        <f t="shared" si="240"/>
        <v>עבודה ורווחה</v>
      </c>
      <c r="H183" s="189">
        <f t="shared" si="241"/>
        <v>118</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263.63224885342362</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160.17873628735853</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530.07657502795041</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4609.5880776028735</v>
      </c>
      <c r="DL183" s="227" t="e">
        <f t="shared" si="231"/>
        <v>#REF!</v>
      </c>
      <c r="DM183" s="227" t="e">
        <f t="shared" si="232"/>
        <v>#REF!</v>
      </c>
      <c r="DN183" s="228" t="e">
        <f t="shared" si="186"/>
        <v>#REF!</v>
      </c>
      <c r="DO183" s="228">
        <f t="shared" si="233"/>
        <v>186.35392361591323</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18</v>
      </c>
      <c r="G184" s="18" t="str">
        <f t="shared" si="240"/>
        <v>עבודה ורווחה</v>
      </c>
      <c r="H184" s="189">
        <f t="shared" si="241"/>
        <v>118</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263.63224885342362</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160.17873628735853</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530.07657502795041</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4609.5880776028735</v>
      </c>
      <c r="DL184" s="227" t="e">
        <f t="shared" si="231"/>
        <v>#REF!</v>
      </c>
      <c r="DM184" s="227" t="e">
        <f t="shared" si="232"/>
        <v>#REF!</v>
      </c>
      <c r="DN184" s="228" t="e">
        <f t="shared" si="186"/>
        <v>#REF!</v>
      </c>
      <c r="DO184" s="228">
        <f t="shared" si="233"/>
        <v>186.35392361591323</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18</v>
      </c>
      <c r="G185" s="18" t="str">
        <f t="shared" si="240"/>
        <v>עבודה ורווחה</v>
      </c>
      <c r="H185" s="189">
        <f t="shared" si="241"/>
        <v>118</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263.63224885342362</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160.17873628735853</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530.07657502795041</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4609.5880776028735</v>
      </c>
      <c r="DL185" s="227" t="e">
        <f t="shared" si="231"/>
        <v>#REF!</v>
      </c>
      <c r="DM185" s="227" t="e">
        <f t="shared" si="232"/>
        <v>#REF!</v>
      </c>
      <c r="DN185" s="228" t="e">
        <f t="shared" si="186"/>
        <v>#REF!</v>
      </c>
      <c r="DO185" s="228">
        <f t="shared" si="233"/>
        <v>186.35392361591323</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18</v>
      </c>
      <c r="G186" s="18" t="str">
        <f t="shared" si="240"/>
        <v>עבודה ורווחה</v>
      </c>
      <c r="H186" s="189">
        <f t="shared" si="241"/>
        <v>118</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263.63224885342362</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160.17873628735853</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530.07657502795041</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4609.5880776028735</v>
      </c>
      <c r="DL186" s="227" t="e">
        <f t="shared" si="231"/>
        <v>#REF!</v>
      </c>
      <c r="DM186" s="227" t="e">
        <f t="shared" si="232"/>
        <v>#REF!</v>
      </c>
      <c r="DN186" s="228" t="e">
        <f t="shared" si="186"/>
        <v>#REF!</v>
      </c>
      <c r="DO186" s="228">
        <f t="shared" si="233"/>
        <v>186.35392361591323</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18</v>
      </c>
      <c r="G187" s="18" t="str">
        <f t="shared" si="240"/>
        <v>עבודה ורווחה</v>
      </c>
      <c r="H187" s="189">
        <f t="shared" si="241"/>
        <v>118</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263.63224885342362</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160.17873628735853</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530.07657502795041</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4609.5880776028735</v>
      </c>
      <c r="DL187" s="227" t="e">
        <f t="shared" si="231"/>
        <v>#REF!</v>
      </c>
      <c r="DM187" s="227" t="e">
        <f t="shared" si="232"/>
        <v>#REF!</v>
      </c>
      <c r="DN187" s="228" t="e">
        <f t="shared" si="186"/>
        <v>#REF!</v>
      </c>
      <c r="DO187" s="228">
        <f t="shared" si="233"/>
        <v>186.35392361591323</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18</v>
      </c>
      <c r="G188" s="18" t="str">
        <f t="shared" si="240"/>
        <v>עבודה ורווחה</v>
      </c>
      <c r="H188" s="189">
        <f t="shared" si="241"/>
        <v>118</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263.63224885342362</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160.17873628735853</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530.07657502795041</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4609.5880776028735</v>
      </c>
      <c r="DL188" s="227" t="e">
        <f t="shared" si="231"/>
        <v>#REF!</v>
      </c>
      <c r="DM188" s="227" t="e">
        <f t="shared" si="232"/>
        <v>#REF!</v>
      </c>
      <c r="DN188" s="228" t="e">
        <f t="shared" si="186"/>
        <v>#REF!</v>
      </c>
      <c r="DO188" s="228">
        <f t="shared" si="233"/>
        <v>186.35392361591323</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18</v>
      </c>
      <c r="G189" s="18" t="str">
        <f t="shared" si="240"/>
        <v>עבודה ורווחה</v>
      </c>
      <c r="H189" s="189">
        <f t="shared" si="241"/>
        <v>118</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263.63224885342362</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160.17873628735853</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530.07657502795041</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4609.5880776028735</v>
      </c>
      <c r="DL189" s="227" t="e">
        <f t="shared" si="231"/>
        <v>#REF!</v>
      </c>
      <c r="DM189" s="227" t="e">
        <f t="shared" si="232"/>
        <v>#REF!</v>
      </c>
      <c r="DN189" s="228" t="e">
        <f t="shared" si="186"/>
        <v>#REF!</v>
      </c>
      <c r="DO189" s="228">
        <f t="shared" si="233"/>
        <v>186.35392361591323</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18</v>
      </c>
      <c r="G190" s="18" t="str">
        <f t="shared" si="240"/>
        <v>עבודה ורווחה</v>
      </c>
      <c r="H190" s="189">
        <f t="shared" si="241"/>
        <v>118</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263.63224885342362</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160.17873628735853</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530.07657502795041</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4609.5880776028735</v>
      </c>
      <c r="DL190" s="227" t="e">
        <f t="shared" si="231"/>
        <v>#REF!</v>
      </c>
      <c r="DM190" s="227" t="e">
        <f t="shared" si="232"/>
        <v>#REF!</v>
      </c>
      <c r="DN190" s="228" t="e">
        <f t="shared" si="186"/>
        <v>#REF!</v>
      </c>
      <c r="DO190" s="228">
        <f t="shared" si="233"/>
        <v>186.35392361591323</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18</v>
      </c>
      <c r="G191" s="18" t="str">
        <f t="shared" si="240"/>
        <v>עבודה ורווחה</v>
      </c>
      <c r="H191" s="189">
        <f t="shared" si="241"/>
        <v>118</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263.63224885342362</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160.17873628735853</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530.07657502795041</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4609.5880776028735</v>
      </c>
      <c r="DL191" s="227" t="e">
        <f t="shared" si="231"/>
        <v>#REF!</v>
      </c>
      <c r="DM191" s="227" t="e">
        <f t="shared" si="232"/>
        <v>#REF!</v>
      </c>
      <c r="DN191" s="228" t="e">
        <f t="shared" si="186"/>
        <v>#REF!</v>
      </c>
      <c r="DO191" s="228">
        <f t="shared" si="233"/>
        <v>186.35392361591323</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18</v>
      </c>
      <c r="G192" s="18" t="str">
        <f t="shared" si="240"/>
        <v>עבודה ורווחה</v>
      </c>
      <c r="H192" s="189">
        <f t="shared" si="241"/>
        <v>118</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263.63224885342362</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160.17873628735853</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530.07657502795041</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4609.5880776028735</v>
      </c>
      <c r="DL192" s="227" t="e">
        <f t="shared" si="231"/>
        <v>#REF!</v>
      </c>
      <c r="DM192" s="227" t="e">
        <f t="shared" si="232"/>
        <v>#REF!</v>
      </c>
      <c r="DN192" s="228" t="e">
        <f t="shared" si="186"/>
        <v>#REF!</v>
      </c>
      <c r="DO192" s="228">
        <f t="shared" si="233"/>
        <v>186.35392361591323</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18</v>
      </c>
      <c r="G193" s="18" t="str">
        <f t="shared" si="240"/>
        <v>עבודה ורווחה</v>
      </c>
      <c r="H193" s="189">
        <f t="shared" si="241"/>
        <v>118</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263.63224885342362</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160.17873628735853</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530.07657502795041</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4609.5880776028735</v>
      </c>
      <c r="DL193" s="227" t="e">
        <f t="shared" si="231"/>
        <v>#REF!</v>
      </c>
      <c r="DM193" s="227" t="e">
        <f t="shared" si="232"/>
        <v>#REF!</v>
      </c>
      <c r="DN193" s="228" t="e">
        <f t="shared" si="186"/>
        <v>#REF!</v>
      </c>
      <c r="DO193" s="228">
        <f t="shared" si="233"/>
        <v>186.35392361591323</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18</v>
      </c>
      <c r="G194" s="18" t="str">
        <f t="shared" si="240"/>
        <v>עבודה ורווחה</v>
      </c>
      <c r="H194" s="189">
        <f t="shared" si="241"/>
        <v>118</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263.63224885342362</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160.17873628735853</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530.07657502795041</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4609.5880776028735</v>
      </c>
      <c r="DL194" s="227" t="e">
        <f t="shared" si="231"/>
        <v>#REF!</v>
      </c>
      <c r="DM194" s="227" t="e">
        <f t="shared" si="232"/>
        <v>#REF!</v>
      </c>
      <c r="DN194" s="228" t="e">
        <f t="shared" si="186"/>
        <v>#REF!</v>
      </c>
      <c r="DO194" s="228">
        <f t="shared" si="233"/>
        <v>186.35392361591323</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18</v>
      </c>
      <c r="G195" s="18" t="str">
        <f t="shared" si="240"/>
        <v>עבודה ורווחה</v>
      </c>
      <c r="H195" s="189">
        <f t="shared" si="241"/>
        <v>118</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263.63224885342362</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160.17873628735853</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530.07657502795041</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4609.5880776028735</v>
      </c>
      <c r="DL195" s="227" t="e">
        <f t="shared" si="231"/>
        <v>#REF!</v>
      </c>
      <c r="DM195" s="227" t="e">
        <f t="shared" si="232"/>
        <v>#REF!</v>
      </c>
      <c r="DN195" s="228" t="e">
        <f t="shared" si="186"/>
        <v>#REF!</v>
      </c>
      <c r="DO195" s="228">
        <f t="shared" si="233"/>
        <v>186.35392361591323</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18</v>
      </c>
      <c r="G196" s="18" t="str">
        <f t="shared" si="240"/>
        <v>עבודה ורווחה</v>
      </c>
      <c r="H196" s="189">
        <f t="shared" si="241"/>
        <v>118</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263.63224885342362</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160.17873628735853</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530.07657502795041</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4609.5880776028735</v>
      </c>
      <c r="DL196" s="227" t="e">
        <f t="shared" si="231"/>
        <v>#REF!</v>
      </c>
      <c r="DM196" s="227" t="e">
        <f t="shared" si="232"/>
        <v>#REF!</v>
      </c>
      <c r="DN196" s="228" t="e">
        <f t="shared" si="186"/>
        <v>#REF!</v>
      </c>
      <c r="DO196" s="228">
        <f t="shared" si="233"/>
        <v>186.35392361591323</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18</v>
      </c>
      <c r="G197" s="18" t="str">
        <f t="shared" si="240"/>
        <v>עבודה ורווחה</v>
      </c>
      <c r="H197" s="189">
        <f t="shared" si="241"/>
        <v>118</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263.63224885342362</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160.17873628735853</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530.07657502795041</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4609.5880776028735</v>
      </c>
      <c r="DL197" s="227" t="e">
        <f t="shared" si="231"/>
        <v>#REF!</v>
      </c>
      <c r="DM197" s="227" t="e">
        <f t="shared" si="232"/>
        <v>#REF!</v>
      </c>
      <c r="DN197" s="228" t="e">
        <f t="shared" si="186"/>
        <v>#REF!</v>
      </c>
      <c r="DO197" s="228">
        <f t="shared" si="233"/>
        <v>186.35392361591323</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18</v>
      </c>
      <c r="G198" s="18" t="str">
        <f t="shared" si="240"/>
        <v>עבודה ורווחה</v>
      </c>
      <c r="H198" s="189">
        <f t="shared" si="241"/>
        <v>118</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263.63224885342362</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160.17873628735853</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530.07657502795041</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4609.5880776028735</v>
      </c>
      <c r="DL198" s="227" t="e">
        <f t="shared" si="231"/>
        <v>#REF!</v>
      </c>
      <c r="DM198" s="227" t="e">
        <f t="shared" si="232"/>
        <v>#REF!</v>
      </c>
      <c r="DN198" s="228" t="e">
        <f t="shared" si="186"/>
        <v>#REF!</v>
      </c>
      <c r="DO198" s="228">
        <f t="shared" si="233"/>
        <v>186.35392361591323</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18</v>
      </c>
      <c r="G199" s="18" t="str">
        <f t="shared" si="240"/>
        <v>עבודה ורווחה</v>
      </c>
      <c r="H199" s="189">
        <f t="shared" si="241"/>
        <v>118</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263.63224885342362</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160.17873628735853</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530.07657502795041</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4609.5880776028735</v>
      </c>
      <c r="DL199" s="227" t="e">
        <f t="shared" si="231"/>
        <v>#REF!</v>
      </c>
      <c r="DM199" s="227" t="e">
        <f t="shared" si="232"/>
        <v>#REF!</v>
      </c>
      <c r="DN199" s="228" t="e">
        <f t="shared" si="186"/>
        <v>#REF!</v>
      </c>
      <c r="DO199" s="228">
        <f t="shared" si="233"/>
        <v>186.35392361591323</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18</v>
      </c>
      <c r="G200" s="18" t="str">
        <f t="shared" si="240"/>
        <v>עבודה ורווחה</v>
      </c>
      <c r="H200" s="189">
        <f t="shared" si="241"/>
        <v>118</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263.63224885342362</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160.17873628735853</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530.07657502795041</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4609.5880776028735</v>
      </c>
      <c r="DL200" s="227" t="e">
        <f t="shared" si="231"/>
        <v>#REF!</v>
      </c>
      <c r="DM200" s="227" t="e">
        <f t="shared" si="232"/>
        <v>#REF!</v>
      </c>
      <c r="DN200" s="228" t="e">
        <f t="shared" si="186"/>
        <v>#REF!</v>
      </c>
      <c r="DO200" s="228">
        <f t="shared" si="233"/>
        <v>186.35392361591323</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18</v>
      </c>
      <c r="G201" s="18" t="str">
        <f t="shared" si="240"/>
        <v>עבודה ורווחה</v>
      </c>
      <c r="H201" s="189">
        <f t="shared" si="241"/>
        <v>118</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263.63224885342362</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160.17873628735853</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530.07657502795041</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4609.5880776028735</v>
      </c>
      <c r="DL201" s="227" t="e">
        <f t="shared" si="231"/>
        <v>#REF!</v>
      </c>
      <c r="DM201" s="227" t="e">
        <f t="shared" si="232"/>
        <v>#REF!</v>
      </c>
      <c r="DN201" s="228" t="e">
        <f t="shared" si="186"/>
        <v>#REF!</v>
      </c>
      <c r="DO201" s="228">
        <f t="shared" si="233"/>
        <v>186.35392361591323</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18</v>
      </c>
      <c r="G202" s="18" t="str">
        <f t="shared" si="240"/>
        <v>עבודה ורווחה</v>
      </c>
      <c r="H202" s="189">
        <f t="shared" si="241"/>
        <v>118</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263.63224885342362</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160.17873628735853</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530.07657502795041</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4609.5880776028735</v>
      </c>
      <c r="DL202" s="227" t="e">
        <f t="shared" si="231"/>
        <v>#REF!</v>
      </c>
      <c r="DM202" s="227" t="e">
        <f t="shared" si="232"/>
        <v>#REF!</v>
      </c>
      <c r="DN202" s="228" t="e">
        <f t="shared" si="186"/>
        <v>#REF!</v>
      </c>
      <c r="DO202" s="228">
        <f t="shared" si="233"/>
        <v>186.35392361591323</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18</v>
      </c>
      <c r="G203" s="18" t="str">
        <f t="shared" si="240"/>
        <v>עבודה ורווחה</v>
      </c>
      <c r="H203" s="189">
        <f t="shared" si="241"/>
        <v>118</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263.63224885342362</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160.17873628735853</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530.07657502795041</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4609.5880776028735</v>
      </c>
      <c r="DL203" s="227" t="e">
        <f t="shared" si="231"/>
        <v>#REF!</v>
      </c>
      <c r="DM203" s="227" t="e">
        <f t="shared" si="232"/>
        <v>#REF!</v>
      </c>
      <c r="DN203" s="228" t="e">
        <f t="shared" ref="DN203:DN226" si="267">IF(A203=0," ",+DK203*DL203*DM203)</f>
        <v>#REF!</v>
      </c>
      <c r="DO203" s="228">
        <f t="shared" si="233"/>
        <v>186.35392361591323</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18</v>
      </c>
      <c r="G204" s="18" t="str">
        <f t="shared" si="240"/>
        <v>עבודה ורווחה</v>
      </c>
      <c r="H204" s="189">
        <f t="shared" si="241"/>
        <v>118</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263.63224885342362</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160.17873628735853</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530.07657502795041</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4609.5880776028735</v>
      </c>
      <c r="DL204" s="227" t="e">
        <f t="shared" ref="DL204:DL226" si="311">IF(A204=0," ",DL203)</f>
        <v>#REF!</v>
      </c>
      <c r="DM204" s="227" t="e">
        <f t="shared" ref="DM204:DM226" si="312">IF(A204=0," ",DM203)</f>
        <v>#REF!</v>
      </c>
      <c r="DN204" s="228" t="e">
        <f t="shared" si="267"/>
        <v>#REF!</v>
      </c>
      <c r="DO204" s="228">
        <f t="shared" ref="DO204:DO226" si="313">IF(A204=0," ",DO203)</f>
        <v>186.35392361591323</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18</v>
      </c>
      <c r="G205" s="18" t="str">
        <f t="shared" ref="G205:G226" si="320">IF(A205=0," ",+G204)</f>
        <v>עבודה ורווחה</v>
      </c>
      <c r="H205" s="189">
        <f t="shared" ref="H205:H226" si="321">IF(A205=0," ",+H204)</f>
        <v>118</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263.63224885342362</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160.17873628735853</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530.07657502795041</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4609.5880776028735</v>
      </c>
      <c r="DL205" s="227" t="e">
        <f t="shared" si="311"/>
        <v>#REF!</v>
      </c>
      <c r="DM205" s="227" t="e">
        <f t="shared" si="312"/>
        <v>#REF!</v>
      </c>
      <c r="DN205" s="228" t="e">
        <f t="shared" si="267"/>
        <v>#REF!</v>
      </c>
      <c r="DO205" s="228">
        <f t="shared" si="313"/>
        <v>186.35392361591323</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18</v>
      </c>
      <c r="G206" s="18" t="str">
        <f t="shared" si="320"/>
        <v>עבודה ורווחה</v>
      </c>
      <c r="H206" s="189">
        <f t="shared" si="321"/>
        <v>118</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263.63224885342362</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160.17873628735853</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530.07657502795041</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4609.5880776028735</v>
      </c>
      <c r="DL206" s="227" t="e">
        <f t="shared" si="311"/>
        <v>#REF!</v>
      </c>
      <c r="DM206" s="227" t="e">
        <f t="shared" si="312"/>
        <v>#REF!</v>
      </c>
      <c r="DN206" s="228" t="e">
        <f t="shared" si="267"/>
        <v>#REF!</v>
      </c>
      <c r="DO206" s="228">
        <f t="shared" si="313"/>
        <v>186.35392361591323</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18</v>
      </c>
      <c r="G207" s="18" t="str">
        <f t="shared" si="320"/>
        <v>עבודה ורווחה</v>
      </c>
      <c r="H207" s="189">
        <f t="shared" si="321"/>
        <v>118</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263.63224885342362</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160.17873628735853</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530.07657502795041</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4609.5880776028735</v>
      </c>
      <c r="DL207" s="227" t="e">
        <f t="shared" si="311"/>
        <v>#REF!</v>
      </c>
      <c r="DM207" s="227" t="e">
        <f t="shared" si="312"/>
        <v>#REF!</v>
      </c>
      <c r="DN207" s="228" t="e">
        <f t="shared" si="267"/>
        <v>#REF!</v>
      </c>
      <c r="DO207" s="228">
        <f t="shared" si="313"/>
        <v>186.35392361591323</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18</v>
      </c>
      <c r="G208" s="18" t="str">
        <f t="shared" si="320"/>
        <v>עבודה ורווחה</v>
      </c>
      <c r="H208" s="189">
        <f t="shared" si="321"/>
        <v>118</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263.63224885342362</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160.17873628735853</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530.07657502795041</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4609.5880776028735</v>
      </c>
      <c r="DL208" s="227" t="e">
        <f t="shared" si="311"/>
        <v>#REF!</v>
      </c>
      <c r="DM208" s="227" t="e">
        <f t="shared" si="312"/>
        <v>#REF!</v>
      </c>
      <c r="DN208" s="228" t="e">
        <f t="shared" si="267"/>
        <v>#REF!</v>
      </c>
      <c r="DO208" s="228">
        <f t="shared" si="313"/>
        <v>186.35392361591323</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18</v>
      </c>
      <c r="G209" s="18" t="str">
        <f t="shared" si="320"/>
        <v>עבודה ורווחה</v>
      </c>
      <c r="H209" s="189">
        <f t="shared" si="321"/>
        <v>118</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263.63224885342362</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160.17873628735853</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530.07657502795041</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4609.5880776028735</v>
      </c>
      <c r="DL209" s="227" t="e">
        <f t="shared" si="311"/>
        <v>#REF!</v>
      </c>
      <c r="DM209" s="227" t="e">
        <f t="shared" si="312"/>
        <v>#REF!</v>
      </c>
      <c r="DN209" s="228" t="e">
        <f t="shared" si="267"/>
        <v>#REF!</v>
      </c>
      <c r="DO209" s="228">
        <f t="shared" si="313"/>
        <v>186.35392361591323</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18</v>
      </c>
      <c r="G210" s="18" t="str">
        <f t="shared" si="320"/>
        <v>עבודה ורווחה</v>
      </c>
      <c r="H210" s="189">
        <f t="shared" si="321"/>
        <v>118</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263.63224885342362</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160.17873628735853</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530.07657502795041</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4609.5880776028735</v>
      </c>
      <c r="DL210" s="227" t="e">
        <f t="shared" si="311"/>
        <v>#REF!</v>
      </c>
      <c r="DM210" s="227" t="e">
        <f t="shared" si="312"/>
        <v>#REF!</v>
      </c>
      <c r="DN210" s="228" t="e">
        <f t="shared" si="267"/>
        <v>#REF!</v>
      </c>
      <c r="DO210" s="228">
        <f t="shared" si="313"/>
        <v>186.35392361591323</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18</v>
      </c>
      <c r="G211" s="18" t="str">
        <f t="shared" si="320"/>
        <v>עבודה ורווחה</v>
      </c>
      <c r="H211" s="189">
        <f t="shared" si="321"/>
        <v>118</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263.63224885342362</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160.17873628735853</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530.07657502795041</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4609.5880776028735</v>
      </c>
      <c r="DL211" s="227" t="e">
        <f t="shared" si="311"/>
        <v>#REF!</v>
      </c>
      <c r="DM211" s="227" t="e">
        <f t="shared" si="312"/>
        <v>#REF!</v>
      </c>
      <c r="DN211" s="228" t="e">
        <f t="shared" si="267"/>
        <v>#REF!</v>
      </c>
      <c r="DO211" s="228">
        <f t="shared" si="313"/>
        <v>186.35392361591323</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18</v>
      </c>
      <c r="G212" s="18" t="str">
        <f t="shared" si="320"/>
        <v>עבודה ורווחה</v>
      </c>
      <c r="H212" s="189">
        <f t="shared" si="321"/>
        <v>118</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263.63224885342362</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160.17873628735853</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530.07657502795041</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4609.5880776028735</v>
      </c>
      <c r="DL212" s="227" t="e">
        <f t="shared" si="311"/>
        <v>#REF!</v>
      </c>
      <c r="DM212" s="227" t="e">
        <f t="shared" si="312"/>
        <v>#REF!</v>
      </c>
      <c r="DN212" s="228" t="e">
        <f t="shared" si="267"/>
        <v>#REF!</v>
      </c>
      <c r="DO212" s="228">
        <f t="shared" si="313"/>
        <v>186.35392361591323</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18</v>
      </c>
      <c r="G213" s="18" t="str">
        <f t="shared" si="320"/>
        <v>עבודה ורווחה</v>
      </c>
      <c r="H213" s="189">
        <f t="shared" si="321"/>
        <v>118</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263.63224885342362</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160.17873628735853</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530.07657502795041</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4609.5880776028735</v>
      </c>
      <c r="DL213" s="227" t="e">
        <f t="shared" si="311"/>
        <v>#REF!</v>
      </c>
      <c r="DM213" s="227" t="e">
        <f t="shared" si="312"/>
        <v>#REF!</v>
      </c>
      <c r="DN213" s="228" t="e">
        <f t="shared" si="267"/>
        <v>#REF!</v>
      </c>
      <c r="DO213" s="228">
        <f t="shared" si="313"/>
        <v>186.35392361591323</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18</v>
      </c>
      <c r="G214" s="18" t="str">
        <f t="shared" si="320"/>
        <v>עבודה ורווחה</v>
      </c>
      <c r="H214" s="189">
        <f t="shared" si="321"/>
        <v>118</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263.63224885342362</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160.17873628735853</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530.07657502795041</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4609.5880776028735</v>
      </c>
      <c r="DL214" s="227" t="e">
        <f t="shared" si="311"/>
        <v>#REF!</v>
      </c>
      <c r="DM214" s="227" t="e">
        <f t="shared" si="312"/>
        <v>#REF!</v>
      </c>
      <c r="DN214" s="228" t="e">
        <f t="shared" si="267"/>
        <v>#REF!</v>
      </c>
      <c r="DO214" s="228">
        <f t="shared" si="313"/>
        <v>186.35392361591323</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18</v>
      </c>
      <c r="G215" s="18" t="str">
        <f t="shared" si="320"/>
        <v>עבודה ורווחה</v>
      </c>
      <c r="H215" s="189">
        <f t="shared" si="321"/>
        <v>118</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263.63224885342362</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160.17873628735853</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530.07657502795041</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4609.5880776028735</v>
      </c>
      <c r="DL215" s="227" t="e">
        <f t="shared" si="311"/>
        <v>#REF!</v>
      </c>
      <c r="DM215" s="227" t="e">
        <f t="shared" si="312"/>
        <v>#REF!</v>
      </c>
      <c r="DN215" s="228" t="e">
        <f t="shared" si="267"/>
        <v>#REF!</v>
      </c>
      <c r="DO215" s="228">
        <f t="shared" si="313"/>
        <v>186.35392361591323</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18</v>
      </c>
      <c r="G216" s="18" t="str">
        <f t="shared" si="320"/>
        <v>עבודה ורווחה</v>
      </c>
      <c r="H216" s="189">
        <f t="shared" si="321"/>
        <v>118</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263.63224885342362</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160.17873628735853</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530.07657502795041</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4609.5880776028735</v>
      </c>
      <c r="DL216" s="227" t="e">
        <f t="shared" si="311"/>
        <v>#REF!</v>
      </c>
      <c r="DM216" s="227" t="e">
        <f t="shared" si="312"/>
        <v>#REF!</v>
      </c>
      <c r="DN216" s="228" t="e">
        <f t="shared" si="267"/>
        <v>#REF!</v>
      </c>
      <c r="DO216" s="228">
        <f t="shared" si="313"/>
        <v>186.35392361591323</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18</v>
      </c>
      <c r="G217" s="18" t="str">
        <f t="shared" si="320"/>
        <v>עבודה ורווחה</v>
      </c>
      <c r="H217" s="189">
        <f t="shared" si="321"/>
        <v>118</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263.63224885342362</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160.17873628735853</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530.07657502795041</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4609.5880776028735</v>
      </c>
      <c r="DL217" s="227" t="e">
        <f t="shared" si="311"/>
        <v>#REF!</v>
      </c>
      <c r="DM217" s="227" t="e">
        <f t="shared" si="312"/>
        <v>#REF!</v>
      </c>
      <c r="DN217" s="228" t="e">
        <f t="shared" si="267"/>
        <v>#REF!</v>
      </c>
      <c r="DO217" s="228">
        <f t="shared" si="313"/>
        <v>186.35392361591323</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18</v>
      </c>
      <c r="G218" s="18" t="str">
        <f t="shared" si="320"/>
        <v>עבודה ורווחה</v>
      </c>
      <c r="H218" s="189">
        <f t="shared" si="321"/>
        <v>118</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263.63224885342362</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160.17873628735853</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530.07657502795041</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4609.5880776028735</v>
      </c>
      <c r="DL218" s="227" t="e">
        <f t="shared" si="311"/>
        <v>#REF!</v>
      </c>
      <c r="DM218" s="227" t="e">
        <f t="shared" si="312"/>
        <v>#REF!</v>
      </c>
      <c r="DN218" s="228" t="e">
        <f t="shared" si="267"/>
        <v>#REF!</v>
      </c>
      <c r="DO218" s="228">
        <f t="shared" si="313"/>
        <v>186.35392361591323</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18</v>
      </c>
      <c r="G219" s="18" t="str">
        <f t="shared" si="320"/>
        <v>עבודה ורווחה</v>
      </c>
      <c r="H219" s="189">
        <f t="shared" si="321"/>
        <v>118</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263.63224885342362</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160.17873628735853</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530.07657502795041</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4609.5880776028735</v>
      </c>
      <c r="DL219" s="227" t="e">
        <f t="shared" si="311"/>
        <v>#REF!</v>
      </c>
      <c r="DM219" s="227" t="e">
        <f t="shared" si="312"/>
        <v>#REF!</v>
      </c>
      <c r="DN219" s="228" t="e">
        <f t="shared" si="267"/>
        <v>#REF!</v>
      </c>
      <c r="DO219" s="228">
        <f t="shared" si="313"/>
        <v>186.35392361591323</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18</v>
      </c>
      <c r="G220" s="18" t="str">
        <f t="shared" si="320"/>
        <v>עבודה ורווחה</v>
      </c>
      <c r="H220" s="189">
        <f t="shared" si="321"/>
        <v>118</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263.63224885342362</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160.17873628735853</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530.07657502795041</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4609.5880776028735</v>
      </c>
      <c r="DL220" s="227" t="e">
        <f t="shared" si="311"/>
        <v>#REF!</v>
      </c>
      <c r="DM220" s="227" t="e">
        <f t="shared" si="312"/>
        <v>#REF!</v>
      </c>
      <c r="DN220" s="228" t="e">
        <f t="shared" si="267"/>
        <v>#REF!</v>
      </c>
      <c r="DO220" s="228">
        <f t="shared" si="313"/>
        <v>186.35392361591323</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18</v>
      </c>
      <c r="G221" s="18" t="str">
        <f t="shared" si="320"/>
        <v>עבודה ורווחה</v>
      </c>
      <c r="H221" s="189">
        <f t="shared" si="321"/>
        <v>118</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263.63224885342362</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160.17873628735853</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530.07657502795041</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4609.5880776028735</v>
      </c>
      <c r="DL221" s="227" t="e">
        <f t="shared" si="311"/>
        <v>#REF!</v>
      </c>
      <c r="DM221" s="227" t="e">
        <f t="shared" si="312"/>
        <v>#REF!</v>
      </c>
      <c r="DN221" s="228" t="e">
        <f t="shared" si="267"/>
        <v>#REF!</v>
      </c>
      <c r="DO221" s="228">
        <f t="shared" si="313"/>
        <v>186.35392361591323</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18</v>
      </c>
      <c r="G222" s="18" t="str">
        <f t="shared" si="320"/>
        <v>עבודה ורווחה</v>
      </c>
      <c r="H222" s="189">
        <f t="shared" si="321"/>
        <v>118</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263.63224885342362</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160.17873628735853</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530.07657502795041</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4609.5880776028735</v>
      </c>
      <c r="DL222" s="227" t="e">
        <f t="shared" si="311"/>
        <v>#REF!</v>
      </c>
      <c r="DM222" s="227" t="e">
        <f t="shared" si="312"/>
        <v>#REF!</v>
      </c>
      <c r="DN222" s="228" t="e">
        <f t="shared" si="267"/>
        <v>#REF!</v>
      </c>
      <c r="DO222" s="228">
        <f t="shared" si="313"/>
        <v>186.35392361591323</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18</v>
      </c>
      <c r="G223" s="18" t="str">
        <f t="shared" si="320"/>
        <v>עבודה ורווחה</v>
      </c>
      <c r="H223" s="189">
        <f t="shared" si="321"/>
        <v>118</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263.63224885342362</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160.17873628735853</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530.07657502795041</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4609.5880776028735</v>
      </c>
      <c r="DL223" s="227" t="e">
        <f t="shared" si="311"/>
        <v>#REF!</v>
      </c>
      <c r="DM223" s="227" t="e">
        <f t="shared" si="312"/>
        <v>#REF!</v>
      </c>
      <c r="DN223" s="228" t="e">
        <f t="shared" si="267"/>
        <v>#REF!</v>
      </c>
      <c r="DO223" s="228">
        <f t="shared" si="313"/>
        <v>186.35392361591323</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18</v>
      </c>
      <c r="G224" s="18" t="str">
        <f t="shared" si="320"/>
        <v>עבודה ורווחה</v>
      </c>
      <c r="H224" s="189">
        <f t="shared" si="321"/>
        <v>118</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263.63224885342362</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160.17873628735853</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530.07657502795041</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4609.5880776028735</v>
      </c>
      <c r="DL224" s="227" t="e">
        <f t="shared" si="311"/>
        <v>#REF!</v>
      </c>
      <c r="DM224" s="227" t="e">
        <f t="shared" si="312"/>
        <v>#REF!</v>
      </c>
      <c r="DN224" s="228" t="e">
        <f t="shared" si="267"/>
        <v>#REF!</v>
      </c>
      <c r="DO224" s="228">
        <f t="shared" si="313"/>
        <v>186.35392361591323</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18</v>
      </c>
      <c r="G225" s="18" t="str">
        <f t="shared" si="320"/>
        <v>עבודה ורווחה</v>
      </c>
      <c r="H225" s="189">
        <f t="shared" si="321"/>
        <v>118</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263.63224885342362</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160.17873628735853</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530.07657502795041</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4609.5880776028735</v>
      </c>
      <c r="DL225" s="227" t="e">
        <f t="shared" si="311"/>
        <v>#REF!</v>
      </c>
      <c r="DM225" s="227" t="e">
        <f t="shared" si="312"/>
        <v>#REF!</v>
      </c>
      <c r="DN225" s="228" t="e">
        <f t="shared" si="267"/>
        <v>#REF!</v>
      </c>
      <c r="DO225" s="228">
        <f t="shared" si="313"/>
        <v>186.35392361591323</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18</v>
      </c>
      <c r="G226" s="18" t="str">
        <f t="shared" si="320"/>
        <v>עבודה ורווחה</v>
      </c>
      <c r="H226" s="189">
        <f t="shared" si="321"/>
        <v>118</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263.63224885342362</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160.17873628735853</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530.07657502795041</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4609.5880776028735</v>
      </c>
      <c r="DL226" s="227" t="e">
        <f t="shared" si="311"/>
        <v>#REF!</v>
      </c>
      <c r="DM226" s="227" t="e">
        <f t="shared" si="312"/>
        <v>#REF!</v>
      </c>
      <c r="DN226" s="228" t="e">
        <f t="shared" si="267"/>
        <v>#REF!</v>
      </c>
      <c r="DO226" s="228">
        <f t="shared" si="313"/>
        <v>186.35392361591323</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4" t="s">
        <v>1144</v>
      </c>
      <c r="Y37" s="594"/>
      <c r="Z37" s="594"/>
      <c r="AA37" s="594"/>
      <c r="AB37" s="594"/>
      <c r="AC37" s="594"/>
      <c r="AD37" s="594"/>
    </row>
    <row r="38" spans="1:30" ht="15.6">
      <c r="A38" s="54"/>
      <c r="B38" s="54"/>
      <c r="C38" s="54"/>
      <c r="D38" s="54"/>
      <c r="E38" s="54"/>
      <c r="F38" s="36"/>
      <c r="G38" s="36"/>
      <c r="H38" s="38"/>
      <c r="I38" s="38"/>
      <c r="J38" s="38"/>
      <c r="K38" s="38"/>
      <c r="L38" s="38"/>
      <c r="W38" t="s">
        <v>139</v>
      </c>
      <c r="X38" s="594"/>
      <c r="Y38" s="594"/>
      <c r="Z38" s="594"/>
      <c r="AA38" s="594"/>
      <c r="AB38" s="594"/>
      <c r="AC38" s="594"/>
      <c r="AD38" s="594"/>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18</v>
      </c>
      <c r="D3" t="str">
        <f>VLOOKUP(C3,MISRAD!A5:B81,2,0)</f>
        <v>עבודה ורווחה</v>
      </c>
      <c r="R3" s="108" t="s">
        <v>5347</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5343</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18</v>
      </c>
      <c r="F1" t="str">
        <f>VLOOKUP(E1,MISRAD!$A$5:$B$81,2,0)</f>
        <v>עבודה ורווחה</v>
      </c>
      <c r="G1">
        <f>VLOOKUP(E1,MISRAD!$A$5:$D$81,4,0)</f>
        <v>118</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5" t="s">
        <v>658</v>
      </c>
      <c r="B1" s="595"/>
      <c r="C1" s="595"/>
      <c r="D1" s="595"/>
      <c r="E1" s="595"/>
      <c r="F1" s="595"/>
      <c r="G1" s="595"/>
      <c r="H1" s="595"/>
      <c r="I1" s="595"/>
      <c r="J1" s="595"/>
      <c r="K1" s="595"/>
      <c r="L1" s="595"/>
    </row>
    <row r="2" spans="1:17">
      <c r="A2" s="595" t="s">
        <v>659</v>
      </c>
      <c r="B2" s="595"/>
      <c r="C2" s="595"/>
      <c r="D2" s="595"/>
      <c r="E2" s="595"/>
      <c r="F2" s="595"/>
      <c r="G2" s="595"/>
      <c r="H2" s="595"/>
      <c r="I2" s="595"/>
      <c r="J2" s="595"/>
      <c r="K2" s="595"/>
      <c r="L2" s="595"/>
      <c r="Q2" t="s">
        <v>1222</v>
      </c>
    </row>
    <row r="3" spans="1:17">
      <c r="A3" s="595" t="s">
        <v>660</v>
      </c>
      <c r="B3" s="595"/>
      <c r="C3" s="595"/>
      <c r="D3" s="595"/>
      <c r="E3" s="595"/>
      <c r="F3" s="595"/>
      <c r="G3" s="595"/>
      <c r="H3" s="595"/>
      <c r="I3" s="595"/>
      <c r="J3" s="595"/>
      <c r="K3" s="595"/>
      <c r="L3" s="595"/>
      <c r="Q3" t="s">
        <v>1079</v>
      </c>
    </row>
    <row r="4" spans="1:17">
      <c r="A4" s="595" t="s">
        <v>661</v>
      </c>
      <c r="B4" s="595"/>
      <c r="C4" s="595"/>
      <c r="D4" s="595"/>
      <c r="E4" s="595"/>
      <c r="F4" s="595"/>
      <c r="G4" s="595"/>
      <c r="H4" s="595"/>
      <c r="I4" s="595"/>
      <c r="J4" s="595"/>
      <c r="K4" s="595"/>
      <c r="L4" s="595"/>
    </row>
    <row r="5" spans="1:17">
      <c r="A5" s="595" t="s">
        <v>662</v>
      </c>
      <c r="B5" s="595"/>
      <c r="C5" s="595"/>
      <c r="D5" s="595"/>
      <c r="E5" s="595"/>
      <c r="F5" s="595"/>
      <c r="G5" s="595"/>
      <c r="H5" s="595"/>
      <c r="I5" s="595"/>
      <c r="J5" s="595"/>
      <c r="K5" s="595"/>
      <c r="L5" s="595"/>
      <c r="Q5" t="s">
        <v>1223</v>
      </c>
    </row>
    <row r="6" spans="1:17">
      <c r="A6" s="595" t="s">
        <v>663</v>
      </c>
      <c r="B6" s="595"/>
      <c r="C6" s="595"/>
      <c r="D6" s="595"/>
      <c r="E6" s="595"/>
      <c r="F6" s="595"/>
      <c r="G6" s="595"/>
      <c r="H6" s="595"/>
      <c r="I6" s="595"/>
      <c r="J6" s="595"/>
      <c r="K6" s="595"/>
      <c r="L6" s="595"/>
      <c r="Q6" t="s">
        <v>1224</v>
      </c>
    </row>
    <row r="7" spans="1:17">
      <c r="A7" s="595" t="s">
        <v>664</v>
      </c>
      <c r="B7" s="595"/>
      <c r="C7" s="595"/>
      <c r="D7" s="595"/>
      <c r="E7" s="595"/>
      <c r="F7" s="595"/>
      <c r="G7" s="595"/>
      <c r="H7" s="595"/>
      <c r="I7" s="595"/>
      <c r="J7" s="595"/>
      <c r="K7" s="595"/>
      <c r="L7" s="595"/>
      <c r="M7" s="211"/>
      <c r="N7" s="211"/>
      <c r="Q7" t="s">
        <v>1225</v>
      </c>
    </row>
    <row r="8" spans="1:17">
      <c r="A8" s="595" t="s">
        <v>663</v>
      </c>
      <c r="B8" s="595"/>
      <c r="C8" s="595"/>
      <c r="D8" s="595"/>
      <c r="E8" s="595"/>
      <c r="F8" s="595"/>
      <c r="G8" s="595"/>
      <c r="H8" s="595"/>
      <c r="I8" s="595"/>
      <c r="J8" s="595"/>
      <c r="K8" s="595"/>
      <c r="L8" s="595"/>
      <c r="M8" s="211"/>
      <c r="N8" s="211"/>
      <c r="Q8" t="s">
        <v>1226</v>
      </c>
    </row>
    <row r="9" spans="1:17">
      <c r="A9" s="595" t="s">
        <v>665</v>
      </c>
      <c r="B9" s="595"/>
      <c r="C9" s="595"/>
      <c r="D9" s="595"/>
      <c r="E9" s="595"/>
      <c r="F9" s="595"/>
      <c r="G9" s="595"/>
      <c r="H9" s="595"/>
      <c r="I9" s="595"/>
      <c r="J9" s="595"/>
      <c r="K9" s="595"/>
      <c r="L9" s="595"/>
      <c r="M9" s="211"/>
      <c r="N9" s="211"/>
      <c r="Q9" t="s">
        <v>1227</v>
      </c>
    </row>
    <row r="10" spans="1:17">
      <c r="A10" s="595" t="s">
        <v>666</v>
      </c>
      <c r="B10" s="595"/>
      <c r="C10" s="595"/>
      <c r="D10" s="595"/>
      <c r="E10" s="595"/>
      <c r="F10" s="595"/>
      <c r="G10" s="595"/>
      <c r="H10" s="595"/>
      <c r="I10" s="595"/>
      <c r="J10" s="595"/>
      <c r="K10" s="595"/>
      <c r="L10" s="595"/>
      <c r="M10" s="211"/>
      <c r="N10" s="211"/>
      <c r="Q10" t="s">
        <v>1228</v>
      </c>
    </row>
    <row r="11" spans="1:17">
      <c r="A11" s="595" t="s">
        <v>667</v>
      </c>
      <c r="B11" s="595"/>
      <c r="C11" s="595"/>
      <c r="D11" s="595"/>
      <c r="E11" s="595"/>
      <c r="F11" s="595"/>
      <c r="G11" s="595"/>
      <c r="H11" s="595"/>
      <c r="I11" s="595"/>
      <c r="J11" s="595"/>
      <c r="K11" s="595"/>
      <c r="L11" s="595"/>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6" t="s">
        <v>1110</v>
      </c>
      <c r="C1" s="597"/>
      <c r="D1" s="596" t="s">
        <v>1111</v>
      </c>
      <c r="E1" s="597"/>
      <c r="F1" s="596" t="s">
        <v>1112</v>
      </c>
      <c r="G1" s="597"/>
      <c r="H1" s="596" t="s">
        <v>1113</v>
      </c>
      <c r="I1" s="59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8" t="s">
        <v>1110</v>
      </c>
      <c r="C13" s="599"/>
      <c r="D13" s="598" t="s">
        <v>1111</v>
      </c>
      <c r="E13" s="599"/>
      <c r="F13" s="598" t="s">
        <v>1112</v>
      </c>
      <c r="G13" s="599"/>
      <c r="H13" s="598" t="s">
        <v>1113</v>
      </c>
      <c r="I13" s="599"/>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8" t="s">
        <v>1110</v>
      </c>
      <c r="C25" s="599"/>
      <c r="D25" s="598" t="s">
        <v>1111</v>
      </c>
      <c r="E25" s="599"/>
      <c r="F25" s="598" t="s">
        <v>1112</v>
      </c>
      <c r="G25" s="599"/>
      <c r="H25" s="598" t="s">
        <v>1113</v>
      </c>
      <c r="I25" s="599"/>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8" t="s">
        <v>1110</v>
      </c>
      <c r="C37" s="599"/>
      <c r="D37" s="598" t="s">
        <v>1111</v>
      </c>
      <c r="E37" s="599"/>
      <c r="F37" s="598" t="s">
        <v>1112</v>
      </c>
      <c r="G37" s="599"/>
      <c r="H37" s="598" t="s">
        <v>1113</v>
      </c>
      <c r="I37" s="599"/>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8" t="s">
        <v>1110</v>
      </c>
      <c r="C50" s="599"/>
      <c r="D50" s="598" t="s">
        <v>1111</v>
      </c>
      <c r="E50" s="599"/>
      <c r="F50" s="598" t="s">
        <v>1112</v>
      </c>
      <c r="G50" s="599"/>
      <c r="H50" s="598" t="s">
        <v>1113</v>
      </c>
      <c r="I50" s="599"/>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4" t="s">
        <v>1144</v>
      </c>
      <c r="V28" s="594"/>
      <c r="W28" s="594"/>
      <c r="X28" s="594"/>
      <c r="Y28" s="594"/>
      <c r="Z28" s="594"/>
      <c r="AA28" s="594"/>
    </row>
    <row r="29" spans="1:27" ht="15.6">
      <c r="A29" s="54"/>
      <c r="B29" s="54"/>
      <c r="C29" s="36"/>
      <c r="D29" s="36"/>
      <c r="E29" s="38"/>
      <c r="F29" s="38"/>
      <c r="G29" s="38"/>
      <c r="H29" s="38"/>
      <c r="I29" s="38"/>
      <c r="T29" t="s">
        <v>139</v>
      </c>
      <c r="U29" s="594"/>
      <c r="V29" s="594"/>
      <c r="W29" s="594"/>
      <c r="X29" s="594"/>
      <c r="Y29" s="594"/>
      <c r="Z29" s="594"/>
      <c r="AA29" s="594"/>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5360</v>
      </c>
      <c r="C1">
        <v>1</v>
      </c>
    </row>
    <row r="2" spans="1:3">
      <c r="A2">
        <v>2</v>
      </c>
      <c r="B2" s="1" t="s">
        <v>5361</v>
      </c>
      <c r="C2">
        <v>2</v>
      </c>
    </row>
    <row r="3" spans="1:3">
      <c r="A3">
        <v>3</v>
      </c>
      <c r="B3" s="1" t="s">
        <v>5371</v>
      </c>
      <c r="C3">
        <v>3</v>
      </c>
    </row>
    <row r="4" spans="1:3">
      <c r="A4">
        <v>4</v>
      </c>
      <c r="B4" s="1" t="s">
        <v>5372</v>
      </c>
      <c r="C4">
        <v>4</v>
      </c>
    </row>
    <row r="5" spans="1:3">
      <c r="A5">
        <v>5</v>
      </c>
      <c r="B5" s="1" t="s">
        <v>5373</v>
      </c>
      <c r="C5">
        <v>5</v>
      </c>
    </row>
    <row r="6" spans="1:3">
      <c r="A6">
        <v>6</v>
      </c>
      <c r="B6" s="1" t="s">
        <v>5374</v>
      </c>
      <c r="C6">
        <v>6</v>
      </c>
    </row>
    <row r="7" spans="1:3">
      <c r="A7">
        <v>7</v>
      </c>
      <c r="B7" s="1" t="s">
        <v>5375</v>
      </c>
      <c r="C7">
        <v>7</v>
      </c>
    </row>
    <row r="8" spans="1:3">
      <c r="A8">
        <v>8</v>
      </c>
      <c r="B8" s="1" t="s">
        <v>5376</v>
      </c>
      <c r="C8">
        <v>8</v>
      </c>
    </row>
    <row r="9" spans="1:3">
      <c r="A9">
        <v>9</v>
      </c>
      <c r="B9" s="1" t="s">
        <v>5377</v>
      </c>
      <c r="C9">
        <v>9</v>
      </c>
    </row>
    <row r="10" spans="1:3">
      <c r="A10">
        <v>10</v>
      </c>
      <c r="B10" s="1" t="s">
        <v>5378</v>
      </c>
      <c r="C10">
        <v>10</v>
      </c>
    </row>
    <row r="11" spans="1:3">
      <c r="A11">
        <v>11</v>
      </c>
      <c r="B11" s="1" t="s">
        <v>5379</v>
      </c>
      <c r="C11">
        <v>11</v>
      </c>
    </row>
    <row r="12" spans="1:3">
      <c r="A12">
        <v>12</v>
      </c>
      <c r="B12" s="1" t="s">
        <v>5380</v>
      </c>
      <c r="C12">
        <v>12</v>
      </c>
    </row>
    <row r="13" spans="1:3">
      <c r="A13">
        <v>13</v>
      </c>
      <c r="B13" s="1" t="s">
        <v>5362</v>
      </c>
      <c r="C13">
        <v>13</v>
      </c>
    </row>
    <row r="14" spans="1:3">
      <c r="A14">
        <v>14</v>
      </c>
      <c r="B14" s="1" t="s">
        <v>5363</v>
      </c>
      <c r="C14">
        <v>14</v>
      </c>
    </row>
    <row r="15" spans="1:3">
      <c r="A15">
        <v>15</v>
      </c>
      <c r="B15" s="1" t="s">
        <v>5381</v>
      </c>
      <c r="C15">
        <v>15</v>
      </c>
    </row>
    <row r="16" spans="1:3">
      <c r="A16">
        <v>16</v>
      </c>
      <c r="B16" s="1" t="s">
        <v>5382</v>
      </c>
      <c r="C16">
        <v>16</v>
      </c>
    </row>
    <row r="17" spans="1:3">
      <c r="A17">
        <v>17</v>
      </c>
      <c r="B17" s="1" t="s">
        <v>5383</v>
      </c>
      <c r="C17">
        <v>17</v>
      </c>
    </row>
    <row r="18" spans="1:3">
      <c r="A18">
        <v>18</v>
      </c>
      <c r="B18" s="1" t="s">
        <v>5384</v>
      </c>
      <c r="C18">
        <v>18</v>
      </c>
    </row>
    <row r="19" spans="1:3">
      <c r="A19">
        <v>19</v>
      </c>
      <c r="B19" s="1" t="s">
        <v>5385</v>
      </c>
      <c r="C19">
        <v>19</v>
      </c>
    </row>
    <row r="20" spans="1:3">
      <c r="A20">
        <v>20</v>
      </c>
      <c r="B20" s="1" t="s">
        <v>5386</v>
      </c>
      <c r="C20">
        <v>20</v>
      </c>
    </row>
    <row r="21" spans="1:3">
      <c r="A21">
        <v>21</v>
      </c>
      <c r="B21" s="1" t="s">
        <v>5387</v>
      </c>
      <c r="C21">
        <v>21</v>
      </c>
    </row>
    <row r="22" spans="1:3">
      <c r="A22">
        <v>22</v>
      </c>
      <c r="B22" s="1" t="s">
        <v>5388</v>
      </c>
      <c r="C22">
        <v>22</v>
      </c>
    </row>
    <row r="23" spans="1:3">
      <c r="A23">
        <v>23</v>
      </c>
      <c r="B23" s="1" t="s">
        <v>5389</v>
      </c>
      <c r="C23">
        <v>23</v>
      </c>
    </row>
    <row r="24" spans="1:3">
      <c r="A24">
        <v>24</v>
      </c>
      <c r="B24" s="1" t="s">
        <v>5390</v>
      </c>
      <c r="C24">
        <v>24</v>
      </c>
    </row>
    <row r="25" spans="1:3">
      <c r="A25">
        <v>25</v>
      </c>
      <c r="B25" s="1" t="s">
        <v>5364</v>
      </c>
      <c r="C25">
        <v>25</v>
      </c>
    </row>
    <row r="26" spans="1:3">
      <c r="A26">
        <v>26</v>
      </c>
      <c r="B26" s="1" t="s">
        <v>5365</v>
      </c>
      <c r="C26">
        <v>26</v>
      </c>
    </row>
    <row r="27" spans="1:3">
      <c r="A27">
        <v>27</v>
      </c>
      <c r="B27" s="1" t="s">
        <v>5391</v>
      </c>
      <c r="C27">
        <v>27</v>
      </c>
    </row>
    <row r="28" spans="1:3">
      <c r="A28">
        <v>28</v>
      </c>
      <c r="B28" s="1" t="s">
        <v>5392</v>
      </c>
      <c r="C28">
        <v>28</v>
      </c>
    </row>
    <row r="29" spans="1:3">
      <c r="A29">
        <v>29</v>
      </c>
      <c r="B29" s="1" t="s">
        <v>5393</v>
      </c>
      <c r="C29">
        <v>29</v>
      </c>
    </row>
    <row r="30" spans="1:3">
      <c r="A30">
        <v>30</v>
      </c>
      <c r="B30" s="1" t="s">
        <v>5394</v>
      </c>
      <c r="C30">
        <v>30</v>
      </c>
    </row>
    <row r="31" spans="1:3">
      <c r="A31">
        <v>31</v>
      </c>
      <c r="B31" s="1" t="s">
        <v>5395</v>
      </c>
      <c r="C31">
        <v>31</v>
      </c>
    </row>
    <row r="32" spans="1:3">
      <c r="A32">
        <v>32</v>
      </c>
      <c r="B32" s="1" t="s">
        <v>5396</v>
      </c>
      <c r="C32">
        <v>32</v>
      </c>
    </row>
    <row r="33" spans="1:3">
      <c r="A33">
        <v>33</v>
      </c>
      <c r="B33" s="1" t="s">
        <v>5397</v>
      </c>
      <c r="C33">
        <v>33</v>
      </c>
    </row>
    <row r="34" spans="1:3">
      <c r="A34">
        <v>34</v>
      </c>
      <c r="B34" s="1" t="s">
        <v>5398</v>
      </c>
      <c r="C34">
        <v>34</v>
      </c>
    </row>
    <row r="35" spans="1:3">
      <c r="A35">
        <v>35</v>
      </c>
      <c r="B35" s="1" t="s">
        <v>5399</v>
      </c>
      <c r="C35">
        <v>35</v>
      </c>
    </row>
    <row r="36" spans="1:3">
      <c r="A36">
        <v>36</v>
      </c>
      <c r="B36" s="1" t="s">
        <v>5400</v>
      </c>
      <c r="C36">
        <v>36</v>
      </c>
    </row>
    <row r="37" spans="1:3">
      <c r="A37">
        <v>37</v>
      </c>
      <c r="B37" s="1" t="s">
        <v>5366</v>
      </c>
      <c r="C37">
        <v>37</v>
      </c>
    </row>
    <row r="38" spans="1:3">
      <c r="A38">
        <v>38</v>
      </c>
      <c r="B38" s="1" t="s">
        <v>5367</v>
      </c>
      <c r="C38">
        <v>38</v>
      </c>
    </row>
    <row r="39" spans="1:3">
      <c r="A39">
        <v>39</v>
      </c>
      <c r="B39" s="1" t="s">
        <v>5401</v>
      </c>
      <c r="C39">
        <v>39</v>
      </c>
    </row>
    <row r="40" spans="1:3">
      <c r="A40">
        <v>40</v>
      </c>
      <c r="B40" s="1" t="s">
        <v>5402</v>
      </c>
      <c r="C40">
        <v>40</v>
      </c>
    </row>
    <row r="41" spans="1:3">
      <c r="A41">
        <v>41</v>
      </c>
      <c r="B41" s="1" t="s">
        <v>5403</v>
      </c>
      <c r="C41">
        <v>41</v>
      </c>
    </row>
    <row r="42" spans="1:3">
      <c r="A42">
        <v>42</v>
      </c>
      <c r="B42" s="1" t="s">
        <v>5404</v>
      </c>
      <c r="C42">
        <v>42</v>
      </c>
    </row>
    <row r="43" spans="1:3">
      <c r="A43">
        <v>43</v>
      </c>
      <c r="B43" s="1" t="s">
        <v>5405</v>
      </c>
      <c r="C43">
        <v>43</v>
      </c>
    </row>
    <row r="44" spans="1:3">
      <c r="A44">
        <v>44</v>
      </c>
      <c r="B44" s="1" t="s">
        <v>5406</v>
      </c>
      <c r="C44">
        <v>44</v>
      </c>
    </row>
    <row r="45" spans="1:3">
      <c r="A45">
        <v>45</v>
      </c>
      <c r="B45" s="1" t="s">
        <v>5407</v>
      </c>
      <c r="C45">
        <v>45</v>
      </c>
    </row>
    <row r="46" spans="1:3">
      <c r="A46">
        <v>46</v>
      </c>
      <c r="B46" s="1" t="s">
        <v>5408</v>
      </c>
      <c r="C46">
        <v>46</v>
      </c>
    </row>
    <row r="47" spans="1:3">
      <c r="A47">
        <v>47</v>
      </c>
      <c r="B47" s="1" t="s">
        <v>5409</v>
      </c>
      <c r="C47">
        <v>47</v>
      </c>
    </row>
    <row r="48" spans="1:3">
      <c r="A48">
        <v>48</v>
      </c>
      <c r="B48" s="1" t="s">
        <v>5410</v>
      </c>
      <c r="C48">
        <v>48</v>
      </c>
    </row>
    <row r="49" spans="1:3">
      <c r="A49">
        <v>49</v>
      </c>
      <c r="B49" s="1" t="s">
        <v>5368</v>
      </c>
      <c r="C49">
        <v>49</v>
      </c>
    </row>
    <row r="50" spans="1:3">
      <c r="A50">
        <v>50</v>
      </c>
      <c r="B50" s="1" t="s">
        <v>5369</v>
      </c>
      <c r="C50">
        <v>50</v>
      </c>
    </row>
    <row r="51" spans="1:3">
      <c r="A51">
        <v>51</v>
      </c>
      <c r="B51" s="1" t="s">
        <v>5411</v>
      </c>
      <c r="C51">
        <v>51</v>
      </c>
    </row>
    <row r="52" spans="1:3">
      <c r="A52">
        <v>52</v>
      </c>
      <c r="B52" s="1" t="s">
        <v>5412</v>
      </c>
      <c r="C52">
        <v>52</v>
      </c>
    </row>
    <row r="53" spans="1:3">
      <c r="A53">
        <v>53</v>
      </c>
      <c r="B53" s="1" t="s">
        <v>5413</v>
      </c>
      <c r="C53">
        <v>53</v>
      </c>
    </row>
    <row r="54" spans="1:3">
      <c r="A54">
        <v>54</v>
      </c>
      <c r="B54" s="1" t="s">
        <v>5414</v>
      </c>
      <c r="C54">
        <v>54</v>
      </c>
    </row>
    <row r="55" spans="1:3">
      <c r="A55">
        <v>55</v>
      </c>
      <c r="B55" s="1" t="s">
        <v>5415</v>
      </c>
      <c r="C55">
        <v>55</v>
      </c>
    </row>
    <row r="56" spans="1:3">
      <c r="A56">
        <v>56</v>
      </c>
      <c r="B56" s="1" t="s">
        <v>5416</v>
      </c>
      <c r="C56">
        <v>56</v>
      </c>
    </row>
    <row r="57" spans="1:3">
      <c r="A57">
        <v>57</v>
      </c>
      <c r="B57" s="1" t="s">
        <v>5417</v>
      </c>
      <c r="C57">
        <v>57</v>
      </c>
    </row>
    <row r="58" spans="1:3">
      <c r="A58">
        <v>58</v>
      </c>
      <c r="B58" s="1" t="s">
        <v>5418</v>
      </c>
      <c r="C58">
        <v>58</v>
      </c>
    </row>
    <row r="59" spans="1:3">
      <c r="A59">
        <v>59</v>
      </c>
      <c r="B59" s="1" t="s">
        <v>5419</v>
      </c>
      <c r="C59">
        <v>59</v>
      </c>
    </row>
    <row r="60" spans="1:3">
      <c r="A60">
        <v>60</v>
      </c>
      <c r="B60" s="1" t="s">
        <v>5420</v>
      </c>
      <c r="C60">
        <v>60</v>
      </c>
    </row>
    <row r="61" spans="1:3">
      <c r="A61">
        <v>61</v>
      </c>
      <c r="B61" s="1" t="s">
        <v>5370</v>
      </c>
      <c r="C61">
        <v>61</v>
      </c>
    </row>
    <row r="62" spans="1:3">
      <c r="A62">
        <v>62</v>
      </c>
      <c r="B62" s="1" t="s">
        <v>5368</v>
      </c>
      <c r="C62">
        <v>62</v>
      </c>
    </row>
    <row r="63" spans="1:3">
      <c r="A63">
        <v>63</v>
      </c>
      <c r="B63" s="1" t="s">
        <v>5369</v>
      </c>
      <c r="C63">
        <v>63</v>
      </c>
    </row>
    <row r="64" spans="1:3">
      <c r="A64">
        <v>64</v>
      </c>
      <c r="B64" s="1" t="s">
        <v>5411</v>
      </c>
      <c r="C64">
        <v>64</v>
      </c>
    </row>
    <row r="65" spans="1:3">
      <c r="A65">
        <v>65</v>
      </c>
      <c r="B65" s="1" t="s">
        <v>5412</v>
      </c>
      <c r="C65">
        <v>65</v>
      </c>
    </row>
    <row r="66" spans="1:3">
      <c r="A66">
        <v>66</v>
      </c>
      <c r="B66" s="1" t="s">
        <v>5413</v>
      </c>
      <c r="C66">
        <v>66</v>
      </c>
    </row>
    <row r="67" spans="1:3">
      <c r="A67">
        <v>67</v>
      </c>
      <c r="B67" s="1" t="s">
        <v>5414</v>
      </c>
      <c r="C67">
        <v>67</v>
      </c>
    </row>
    <row r="68" spans="1:3">
      <c r="A68">
        <v>68</v>
      </c>
      <c r="B68" s="1" t="s">
        <v>5415</v>
      </c>
      <c r="C68">
        <v>68</v>
      </c>
    </row>
    <row r="69" spans="1:3">
      <c r="A69">
        <v>69</v>
      </c>
      <c r="B69" s="1" t="s">
        <v>5416</v>
      </c>
      <c r="C69">
        <v>69</v>
      </c>
    </row>
    <row r="70" spans="1:3">
      <c r="A70">
        <v>70</v>
      </c>
      <c r="B70" s="1" t="s">
        <v>5417</v>
      </c>
      <c r="C70">
        <v>70</v>
      </c>
    </row>
    <row r="71" spans="1:3">
      <c r="A71">
        <v>71</v>
      </c>
      <c r="B71" s="1" t="s">
        <v>5418</v>
      </c>
      <c r="C71">
        <v>71</v>
      </c>
    </row>
    <row r="72" spans="1:3">
      <c r="A72">
        <v>72</v>
      </c>
      <c r="B72" s="1" t="s">
        <v>5419</v>
      </c>
      <c r="C72">
        <v>72</v>
      </c>
    </row>
    <row r="73" spans="1:3">
      <c r="A73">
        <v>73</v>
      </c>
      <c r="B73" s="1" t="s">
        <v>5420</v>
      </c>
      <c r="C73">
        <v>73</v>
      </c>
    </row>
    <row r="74" spans="1:3">
      <c r="A74">
        <v>74</v>
      </c>
      <c r="B74" s="1" t="s">
        <v>5370</v>
      </c>
      <c r="C74">
        <v>74</v>
      </c>
    </row>
    <row r="75" spans="1:3">
      <c r="A75">
        <v>75</v>
      </c>
      <c r="B75" s="1" t="s">
        <v>5421</v>
      </c>
      <c r="C75">
        <v>75</v>
      </c>
    </row>
    <row r="76" spans="1:3">
      <c r="A76">
        <v>76</v>
      </c>
      <c r="B76" s="1" t="s">
        <v>5422</v>
      </c>
      <c r="C76">
        <v>76</v>
      </c>
    </row>
    <row r="77" spans="1:3">
      <c r="A77">
        <v>77</v>
      </c>
      <c r="B77" s="1" t="s">
        <v>5423</v>
      </c>
      <c r="C77">
        <v>77</v>
      </c>
    </row>
    <row r="78" spans="1:3">
      <c r="A78">
        <v>78</v>
      </c>
      <c r="B78" s="1" t="s">
        <v>5424</v>
      </c>
      <c r="C78">
        <v>78</v>
      </c>
    </row>
    <row r="79" spans="1:3">
      <c r="A79">
        <v>79</v>
      </c>
      <c r="B79" s="1" t="s">
        <v>5425</v>
      </c>
      <c r="C79">
        <v>79</v>
      </c>
    </row>
    <row r="80" spans="1:3">
      <c r="A80">
        <v>80</v>
      </c>
      <c r="B80" s="1" t="s">
        <v>5426</v>
      </c>
      <c r="C80">
        <v>80</v>
      </c>
    </row>
    <row r="81" spans="1:3">
      <c r="A81">
        <v>81</v>
      </c>
      <c r="B81" s="1" t="s">
        <v>5427</v>
      </c>
      <c r="C81">
        <v>81</v>
      </c>
    </row>
    <row r="82" spans="1:3">
      <c r="A82">
        <v>82</v>
      </c>
      <c r="B82" s="1" t="s">
        <v>5428</v>
      </c>
      <c r="C82">
        <v>82</v>
      </c>
    </row>
    <row r="83" spans="1:3">
      <c r="A83">
        <v>83</v>
      </c>
      <c r="B83" s="1" t="s">
        <v>5429</v>
      </c>
      <c r="C83">
        <v>83</v>
      </c>
    </row>
    <row r="84" spans="1:3">
      <c r="A84">
        <v>84</v>
      </c>
      <c r="B84" s="1" t="s">
        <v>5430</v>
      </c>
      <c r="C84">
        <v>84</v>
      </c>
    </row>
    <row r="85" spans="1:3">
      <c r="A85">
        <v>85</v>
      </c>
      <c r="B85" s="1" t="s">
        <v>5431</v>
      </c>
      <c r="C85">
        <v>85</v>
      </c>
    </row>
    <row r="86" spans="1:3">
      <c r="A86">
        <v>86</v>
      </c>
      <c r="B86" s="1" t="s">
        <v>5368</v>
      </c>
      <c r="C86">
        <v>86</v>
      </c>
    </row>
    <row r="87" spans="1:3">
      <c r="A87">
        <v>87</v>
      </c>
      <c r="B87" s="1" t="s">
        <v>5369</v>
      </c>
      <c r="C87">
        <v>87</v>
      </c>
    </row>
    <row r="88" spans="1:3">
      <c r="A88">
        <v>88</v>
      </c>
      <c r="B88" s="1" t="s">
        <v>5411</v>
      </c>
      <c r="C88">
        <v>88</v>
      </c>
    </row>
    <row r="89" spans="1:3">
      <c r="A89">
        <v>89</v>
      </c>
      <c r="B89" s="1" t="s">
        <v>5412</v>
      </c>
      <c r="C89">
        <v>89</v>
      </c>
    </row>
    <row r="90" spans="1:3">
      <c r="A90">
        <v>90</v>
      </c>
      <c r="B90" s="1" t="s">
        <v>5413</v>
      </c>
      <c r="C90">
        <v>90</v>
      </c>
    </row>
    <row r="91" spans="1:3">
      <c r="A91">
        <v>91</v>
      </c>
      <c r="B91" s="1" t="s">
        <v>5414</v>
      </c>
      <c r="C91">
        <v>91</v>
      </c>
    </row>
    <row r="92" spans="1:3">
      <c r="A92">
        <v>92</v>
      </c>
      <c r="B92" s="1" t="s">
        <v>5415</v>
      </c>
      <c r="C92">
        <v>92</v>
      </c>
    </row>
    <row r="93" spans="1:3">
      <c r="A93">
        <v>93</v>
      </c>
      <c r="B93" s="1" t="s">
        <v>5416</v>
      </c>
      <c r="C93">
        <v>93</v>
      </c>
    </row>
    <row r="94" spans="1:3">
      <c r="A94">
        <v>94</v>
      </c>
      <c r="B94" s="1" t="s">
        <v>5417</v>
      </c>
      <c r="C94">
        <v>94</v>
      </c>
    </row>
    <row r="95" spans="1:3">
      <c r="A95">
        <v>95</v>
      </c>
      <c r="B95" s="1" t="s">
        <v>5418</v>
      </c>
      <c r="C95">
        <v>95</v>
      </c>
    </row>
    <row r="96" spans="1:3">
      <c r="A96">
        <v>96</v>
      </c>
      <c r="B96" s="1" t="s">
        <v>5419</v>
      </c>
      <c r="C96">
        <v>96</v>
      </c>
    </row>
    <row r="97" spans="1:3">
      <c r="A97">
        <v>97</v>
      </c>
      <c r="B97" s="1" t="s">
        <v>5420</v>
      </c>
      <c r="C97">
        <v>97</v>
      </c>
    </row>
    <row r="98" spans="1:3">
      <c r="A98">
        <v>98</v>
      </c>
      <c r="B98" s="1" t="s">
        <v>5370</v>
      </c>
      <c r="C98">
        <v>98</v>
      </c>
    </row>
    <row r="99" spans="1:3">
      <c r="A99">
        <v>99</v>
      </c>
      <c r="B99" s="1" t="s">
        <v>5421</v>
      </c>
      <c r="C99">
        <v>99</v>
      </c>
    </row>
    <row r="100" spans="1:3">
      <c r="A100">
        <v>100</v>
      </c>
      <c r="B100" s="1" t="s">
        <v>5422</v>
      </c>
      <c r="C100">
        <v>100</v>
      </c>
    </row>
    <row r="101" spans="1:3">
      <c r="A101">
        <v>101</v>
      </c>
      <c r="B101" s="1" t="s">
        <v>5423</v>
      </c>
      <c r="C101">
        <v>101</v>
      </c>
    </row>
    <row r="102" spans="1:3">
      <c r="A102">
        <v>102</v>
      </c>
      <c r="B102" s="1" t="s">
        <v>5424</v>
      </c>
      <c r="C102">
        <v>102</v>
      </c>
    </row>
    <row r="103" spans="1:3">
      <c r="A103">
        <v>103</v>
      </c>
      <c r="B103" s="1" t="s">
        <v>5425</v>
      </c>
      <c r="C103">
        <v>103</v>
      </c>
    </row>
    <row r="104" spans="1:3">
      <c r="A104">
        <v>104</v>
      </c>
      <c r="B104" s="1" t="s">
        <v>5426</v>
      </c>
      <c r="C104">
        <v>104</v>
      </c>
    </row>
    <row r="105" spans="1:3">
      <c r="A105">
        <v>105</v>
      </c>
      <c r="B105" s="1" t="s">
        <v>5427</v>
      </c>
      <c r="C105">
        <v>105</v>
      </c>
    </row>
    <row r="106" spans="1:3">
      <c r="A106">
        <v>106</v>
      </c>
      <c r="B106" s="1" t="s">
        <v>5428</v>
      </c>
      <c r="C106">
        <v>106</v>
      </c>
    </row>
    <row r="107" spans="1:3">
      <c r="A107">
        <v>107</v>
      </c>
      <c r="B107" s="1" t="s">
        <v>5429</v>
      </c>
      <c r="C107">
        <v>107</v>
      </c>
    </row>
    <row r="108" spans="1:3">
      <c r="A108">
        <v>108</v>
      </c>
      <c r="B108" s="1" t="s">
        <v>5430</v>
      </c>
      <c r="C108">
        <v>108</v>
      </c>
    </row>
    <row r="109" spans="1:3">
      <c r="A109">
        <v>109</v>
      </c>
      <c r="B109" s="1" t="s">
        <v>5431</v>
      </c>
      <c r="C109">
        <v>109</v>
      </c>
    </row>
    <row r="110" spans="1:3">
      <c r="A110">
        <v>110</v>
      </c>
      <c r="B110" s="1" t="s">
        <v>5366</v>
      </c>
      <c r="C110">
        <v>110</v>
      </c>
    </row>
    <row r="111" spans="1:3">
      <c r="A111">
        <v>111</v>
      </c>
      <c r="B111" s="1" t="s">
        <v>5364</v>
      </c>
      <c r="C111">
        <v>111</v>
      </c>
    </row>
    <row r="112" spans="1:3">
      <c r="A112">
        <v>112</v>
      </c>
      <c r="B112" s="1" t="s">
        <v>5421</v>
      </c>
      <c r="C112">
        <v>112</v>
      </c>
    </row>
    <row r="113" spans="1:3">
      <c r="A113">
        <v>113</v>
      </c>
      <c r="B113" s="1" t="s">
        <v>5422</v>
      </c>
      <c r="C113">
        <v>113</v>
      </c>
    </row>
    <row r="114" spans="1:3">
      <c r="A114">
        <v>114</v>
      </c>
      <c r="B114" s="1" t="s">
        <v>5423</v>
      </c>
      <c r="C114">
        <v>114</v>
      </c>
    </row>
    <row r="115" spans="1:3">
      <c r="A115">
        <v>115</v>
      </c>
      <c r="B115" s="1" t="s">
        <v>5424</v>
      </c>
      <c r="C115">
        <v>115</v>
      </c>
    </row>
    <row r="116" spans="1:3">
      <c r="A116">
        <v>116</v>
      </c>
      <c r="B116" s="1" t="s">
        <v>5425</v>
      </c>
      <c r="C116">
        <v>116</v>
      </c>
    </row>
    <row r="117" spans="1:3">
      <c r="A117">
        <v>117</v>
      </c>
      <c r="B117" s="1" t="s">
        <v>5426</v>
      </c>
      <c r="C117">
        <v>117</v>
      </c>
    </row>
    <row r="118" spans="1:3">
      <c r="A118">
        <v>118</v>
      </c>
      <c r="B118" s="1" t="s">
        <v>5427</v>
      </c>
      <c r="C118">
        <v>118</v>
      </c>
    </row>
    <row r="119" spans="1:3">
      <c r="A119">
        <v>119</v>
      </c>
      <c r="B119" s="1" t="s">
        <v>5428</v>
      </c>
      <c r="C119">
        <v>119</v>
      </c>
    </row>
    <row r="120" spans="1:3">
      <c r="A120">
        <v>120</v>
      </c>
      <c r="B120" s="1" t="s">
        <v>5429</v>
      </c>
      <c r="C120">
        <v>120</v>
      </c>
    </row>
    <row r="121" spans="1:3">
      <c r="A121">
        <v>121</v>
      </c>
      <c r="B121" s="1" t="s">
        <v>5430</v>
      </c>
      <c r="C121">
        <v>121</v>
      </c>
    </row>
    <row r="122" spans="1:3">
      <c r="A122">
        <v>122</v>
      </c>
      <c r="B122" s="1" t="s">
        <v>5431</v>
      </c>
      <c r="C122">
        <v>122</v>
      </c>
    </row>
    <row r="123" spans="1:3">
      <c r="A123">
        <v>123</v>
      </c>
      <c r="B123" s="1" t="s">
        <v>5432</v>
      </c>
      <c r="C123">
        <v>123</v>
      </c>
    </row>
    <row r="124" spans="1:3">
      <c r="A124">
        <v>124</v>
      </c>
      <c r="B124" s="1" t="s">
        <v>5433</v>
      </c>
      <c r="C124">
        <v>124</v>
      </c>
    </row>
    <row r="125" spans="1:3">
      <c r="A125">
        <v>125</v>
      </c>
      <c r="B125" s="1" t="s">
        <v>5434</v>
      </c>
      <c r="C125">
        <v>125</v>
      </c>
    </row>
    <row r="126" spans="1:3">
      <c r="A126">
        <v>126</v>
      </c>
      <c r="B126" s="1" t="s">
        <v>5435</v>
      </c>
      <c r="C126">
        <v>126</v>
      </c>
    </row>
    <row r="127" spans="1:3">
      <c r="A127">
        <v>127</v>
      </c>
      <c r="B127" s="1" t="s">
        <v>5436</v>
      </c>
      <c r="C127">
        <v>127</v>
      </c>
    </row>
    <row r="128" spans="1:3">
      <c r="A128">
        <v>128</v>
      </c>
      <c r="B128" s="1" t="s">
        <v>5437</v>
      </c>
      <c r="C128">
        <v>128</v>
      </c>
    </row>
    <row r="129" spans="1:3">
      <c r="A129">
        <v>129</v>
      </c>
      <c r="B129" s="1" t="s">
        <v>5438</v>
      </c>
      <c r="C129">
        <v>129</v>
      </c>
    </row>
    <row r="130" spans="1:3">
      <c r="A130">
        <v>130</v>
      </c>
      <c r="B130" s="1" t="s">
        <v>5439</v>
      </c>
      <c r="C130">
        <v>130</v>
      </c>
    </row>
    <row r="131" spans="1:3">
      <c r="A131">
        <v>131</v>
      </c>
      <c r="B131" s="1" t="s">
        <v>5440</v>
      </c>
      <c r="C131">
        <v>131</v>
      </c>
    </row>
    <row r="132" spans="1:3">
      <c r="A132">
        <v>132</v>
      </c>
      <c r="B132" s="1" t="s">
        <v>5441</v>
      </c>
      <c r="C132">
        <v>132</v>
      </c>
    </row>
    <row r="133" spans="1:3">
      <c r="A133">
        <v>133</v>
      </c>
      <c r="B133" s="1" t="s">
        <v>5442</v>
      </c>
      <c r="C133">
        <v>133</v>
      </c>
    </row>
    <row r="134" spans="1:3">
      <c r="A134">
        <v>134</v>
      </c>
      <c r="B134" s="1" t="s">
        <v>5443</v>
      </c>
      <c r="C134">
        <v>134</v>
      </c>
    </row>
    <row r="135" spans="1:3">
      <c r="A135">
        <v>135</v>
      </c>
      <c r="B135" s="1" t="s">
        <v>5370</v>
      </c>
      <c r="C135">
        <v>135</v>
      </c>
    </row>
    <row r="136" spans="1:3">
      <c r="A136">
        <v>136</v>
      </c>
      <c r="B136" s="1" t="s">
        <v>5421</v>
      </c>
      <c r="C136">
        <v>136</v>
      </c>
    </row>
    <row r="137" spans="1:3">
      <c r="A137">
        <v>137</v>
      </c>
      <c r="B137" s="1" t="s">
        <v>5422</v>
      </c>
      <c r="C137">
        <v>137</v>
      </c>
    </row>
    <row r="138" spans="1:3">
      <c r="A138">
        <v>138</v>
      </c>
      <c r="B138" s="1" t="s">
        <v>5423</v>
      </c>
      <c r="C138">
        <v>138</v>
      </c>
    </row>
    <row r="139" spans="1:3">
      <c r="A139">
        <v>139</v>
      </c>
      <c r="B139" s="1" t="s">
        <v>5424</v>
      </c>
      <c r="C139">
        <v>139</v>
      </c>
    </row>
    <row r="140" spans="1:3">
      <c r="A140">
        <v>140</v>
      </c>
      <c r="B140" s="1" t="s">
        <v>5425</v>
      </c>
      <c r="C140">
        <v>140</v>
      </c>
    </row>
    <row r="141" spans="1:3">
      <c r="A141">
        <v>141</v>
      </c>
      <c r="B141" s="1" t="s">
        <v>5426</v>
      </c>
      <c r="C141">
        <v>141</v>
      </c>
    </row>
    <row r="142" spans="1:3">
      <c r="A142">
        <v>142</v>
      </c>
      <c r="B142" s="1" t="s">
        <v>5427</v>
      </c>
      <c r="C142">
        <v>142</v>
      </c>
    </row>
    <row r="143" spans="1:3">
      <c r="A143">
        <v>143</v>
      </c>
      <c r="B143" s="1" t="s">
        <v>5428</v>
      </c>
      <c r="C143">
        <v>143</v>
      </c>
    </row>
    <row r="144" spans="1:3">
      <c r="A144">
        <v>144</v>
      </c>
      <c r="B144" s="1" t="s">
        <v>5429</v>
      </c>
      <c r="C144">
        <v>144</v>
      </c>
    </row>
    <row r="145" spans="1:3">
      <c r="A145">
        <v>145</v>
      </c>
      <c r="B145" s="1" t="s">
        <v>5430</v>
      </c>
      <c r="C145">
        <v>145</v>
      </c>
    </row>
    <row r="146" spans="1:3">
      <c r="A146">
        <v>146</v>
      </c>
      <c r="B146" s="1" t="s">
        <v>5431</v>
      </c>
      <c r="C146">
        <v>146</v>
      </c>
    </row>
    <row r="147" spans="1:3">
      <c r="A147">
        <v>147</v>
      </c>
      <c r="B147" s="1" t="s">
        <v>5432</v>
      </c>
      <c r="C147">
        <v>147</v>
      </c>
    </row>
    <row r="148" spans="1:3">
      <c r="A148">
        <v>148</v>
      </c>
      <c r="B148" s="1" t="s">
        <v>5433</v>
      </c>
      <c r="C148">
        <v>148</v>
      </c>
    </row>
    <row r="149" spans="1:3">
      <c r="A149">
        <v>149</v>
      </c>
      <c r="B149" s="1" t="s">
        <v>5434</v>
      </c>
      <c r="C149">
        <v>149</v>
      </c>
    </row>
    <row r="150" spans="1:3">
      <c r="A150">
        <v>150</v>
      </c>
      <c r="B150" s="1" t="s">
        <v>5435</v>
      </c>
      <c r="C150">
        <v>150</v>
      </c>
    </row>
    <row r="151" spans="1:3">
      <c r="A151">
        <v>151</v>
      </c>
      <c r="B151" s="1" t="s">
        <v>5436</v>
      </c>
      <c r="C151">
        <v>151</v>
      </c>
    </row>
    <row r="152" spans="1:3">
      <c r="A152">
        <v>152</v>
      </c>
      <c r="B152" s="1" t="s">
        <v>5437</v>
      </c>
      <c r="C152">
        <v>152</v>
      </c>
    </row>
    <row r="153" spans="1:3">
      <c r="A153">
        <v>153</v>
      </c>
      <c r="B153" s="1" t="s">
        <v>5438</v>
      </c>
      <c r="C153">
        <v>153</v>
      </c>
    </row>
    <row r="154" spans="1:3">
      <c r="A154">
        <v>154</v>
      </c>
      <c r="B154" s="1" t="s">
        <v>5439</v>
      </c>
      <c r="C154">
        <v>154</v>
      </c>
    </row>
    <row r="155" spans="1:3">
      <c r="A155">
        <v>155</v>
      </c>
      <c r="B155" s="1" t="s">
        <v>5440</v>
      </c>
      <c r="C155">
        <v>155</v>
      </c>
    </row>
    <row r="156" spans="1:3">
      <c r="A156">
        <v>156</v>
      </c>
      <c r="B156" s="1" t="s">
        <v>5441</v>
      </c>
      <c r="C156">
        <v>156</v>
      </c>
    </row>
    <row r="157" spans="1:3">
      <c r="A157">
        <v>157</v>
      </c>
      <c r="B157" s="1" t="s">
        <v>5442</v>
      </c>
      <c r="C157">
        <v>157</v>
      </c>
    </row>
    <row r="158" spans="1:3">
      <c r="A158">
        <v>158</v>
      </c>
      <c r="B158" s="1" t="s">
        <v>5443</v>
      </c>
      <c r="C158">
        <v>158</v>
      </c>
    </row>
    <row r="159" spans="1:3">
      <c r="A159">
        <v>159</v>
      </c>
      <c r="B159" s="1" t="s">
        <v>5362</v>
      </c>
      <c r="C159">
        <v>159</v>
      </c>
    </row>
    <row r="160" spans="1:3">
      <c r="A160">
        <v>160</v>
      </c>
      <c r="B160" s="1" t="s">
        <v>5360</v>
      </c>
      <c r="C160">
        <v>160</v>
      </c>
    </row>
    <row r="161" spans="1:3">
      <c r="A161">
        <v>161</v>
      </c>
      <c r="B161" s="1" t="s">
        <v>5433</v>
      </c>
      <c r="C161">
        <v>161</v>
      </c>
    </row>
    <row r="162" spans="1:3">
      <c r="A162">
        <v>162</v>
      </c>
      <c r="B162" s="1" t="s">
        <v>5434</v>
      </c>
      <c r="C162">
        <v>162</v>
      </c>
    </row>
    <row r="163" spans="1:3">
      <c r="A163">
        <v>163</v>
      </c>
      <c r="B163" s="1" t="s">
        <v>5435</v>
      </c>
      <c r="C163">
        <v>163</v>
      </c>
    </row>
    <row r="164" spans="1:3">
      <c r="A164">
        <v>164</v>
      </c>
      <c r="B164" s="1" t="s">
        <v>5436</v>
      </c>
      <c r="C164">
        <v>164</v>
      </c>
    </row>
    <row r="165" spans="1:3">
      <c r="A165">
        <v>165</v>
      </c>
      <c r="B165" s="1" t="s">
        <v>5437</v>
      </c>
      <c r="C165">
        <v>165</v>
      </c>
    </row>
    <row r="166" spans="1:3">
      <c r="A166">
        <v>166</v>
      </c>
      <c r="B166" s="1" t="s">
        <v>5438</v>
      </c>
      <c r="C166">
        <v>166</v>
      </c>
    </row>
    <row r="167" spans="1:3">
      <c r="A167">
        <v>167</v>
      </c>
      <c r="B167" s="1" t="s">
        <v>5439</v>
      </c>
      <c r="C167">
        <v>167</v>
      </c>
    </row>
    <row r="168" spans="1:3">
      <c r="A168">
        <v>168</v>
      </c>
      <c r="B168" s="1" t="s">
        <v>5440</v>
      </c>
      <c r="C168">
        <v>168</v>
      </c>
    </row>
    <row r="169" spans="1:3">
      <c r="A169">
        <v>169</v>
      </c>
      <c r="B169" s="1" t="s">
        <v>5441</v>
      </c>
      <c r="C169">
        <v>169</v>
      </c>
    </row>
    <row r="170" spans="1:3">
      <c r="A170">
        <v>170</v>
      </c>
      <c r="B170" s="1" t="s">
        <v>5442</v>
      </c>
      <c r="C170">
        <v>170</v>
      </c>
    </row>
    <row r="171" spans="1:3">
      <c r="A171">
        <v>171</v>
      </c>
      <c r="B171" s="1" t="s">
        <v>5443</v>
      </c>
      <c r="C171">
        <v>171</v>
      </c>
    </row>
    <row r="172" spans="1:3">
      <c r="A172">
        <v>172</v>
      </c>
      <c r="B172" s="1" t="s">
        <v>5444</v>
      </c>
      <c r="C172">
        <v>172</v>
      </c>
    </row>
    <row r="173" spans="1:3">
      <c r="A173">
        <v>173</v>
      </c>
      <c r="B173" s="1" t="s">
        <v>5445</v>
      </c>
      <c r="C173">
        <v>173</v>
      </c>
    </row>
    <row r="174" spans="1:3">
      <c r="A174">
        <v>174</v>
      </c>
      <c r="B174" s="1" t="s">
        <v>5446</v>
      </c>
      <c r="C174">
        <v>174</v>
      </c>
    </row>
    <row r="175" spans="1:3">
      <c r="A175">
        <v>175</v>
      </c>
      <c r="B175" s="1" t="s">
        <v>5447</v>
      </c>
      <c r="C175">
        <v>175</v>
      </c>
    </row>
    <row r="176" spans="1:3">
      <c r="A176">
        <v>176</v>
      </c>
      <c r="B176" s="1" t="s">
        <v>5448</v>
      </c>
      <c r="C176">
        <v>176</v>
      </c>
    </row>
    <row r="177" spans="1:3">
      <c r="A177">
        <v>177</v>
      </c>
      <c r="B177" s="1" t="s">
        <v>5449</v>
      </c>
      <c r="C177">
        <v>177</v>
      </c>
    </row>
    <row r="178" spans="1:3">
      <c r="A178">
        <v>178</v>
      </c>
      <c r="B178" s="1" t="s">
        <v>5450</v>
      </c>
      <c r="C178">
        <v>178</v>
      </c>
    </row>
    <row r="179" spans="1:3">
      <c r="A179">
        <v>179</v>
      </c>
      <c r="B179" s="1" t="s">
        <v>5451</v>
      </c>
      <c r="C179">
        <v>179</v>
      </c>
    </row>
    <row r="180" spans="1:3">
      <c r="A180">
        <v>180</v>
      </c>
      <c r="B180" s="1" t="s">
        <v>5452</v>
      </c>
      <c r="C180">
        <v>180</v>
      </c>
    </row>
    <row r="181" spans="1:3">
      <c r="A181">
        <v>181</v>
      </c>
      <c r="B181" s="1" t="s">
        <v>5453</v>
      </c>
      <c r="C181">
        <v>181</v>
      </c>
    </row>
    <row r="182" spans="1:3">
      <c r="A182">
        <v>182</v>
      </c>
      <c r="B182" s="1" t="s">
        <v>5454</v>
      </c>
      <c r="C182">
        <v>182</v>
      </c>
    </row>
    <row r="183" spans="1:3">
      <c r="A183">
        <v>183</v>
      </c>
      <c r="B183" s="1" t="s">
        <v>5455</v>
      </c>
      <c r="C183">
        <v>183</v>
      </c>
    </row>
    <row r="184" spans="1:3">
      <c r="A184">
        <v>184</v>
      </c>
      <c r="B184" s="1" t="s">
        <v>5432</v>
      </c>
      <c r="C184">
        <v>184</v>
      </c>
    </row>
    <row r="185" spans="1:3">
      <c r="A185">
        <v>185</v>
      </c>
      <c r="B185" s="1" t="s">
        <v>5433</v>
      </c>
      <c r="C185">
        <v>185</v>
      </c>
    </row>
    <row r="186" spans="1:3">
      <c r="A186">
        <v>186</v>
      </c>
      <c r="B186" s="1" t="s">
        <v>5434</v>
      </c>
      <c r="C186">
        <v>186</v>
      </c>
    </row>
    <row r="187" spans="1:3">
      <c r="A187">
        <v>187</v>
      </c>
      <c r="B187" s="1" t="s">
        <v>5435</v>
      </c>
      <c r="C187">
        <v>187</v>
      </c>
    </row>
    <row r="188" spans="1:3">
      <c r="A188">
        <v>188</v>
      </c>
      <c r="B188" s="1" t="s">
        <v>5436</v>
      </c>
      <c r="C188">
        <v>188</v>
      </c>
    </row>
    <row r="189" spans="1:3">
      <c r="A189">
        <v>189</v>
      </c>
      <c r="B189" s="1" t="s">
        <v>5437</v>
      </c>
      <c r="C189">
        <v>189</v>
      </c>
    </row>
    <row r="190" spans="1:3">
      <c r="A190">
        <v>190</v>
      </c>
      <c r="B190" s="1" t="s">
        <v>5438</v>
      </c>
      <c r="C190">
        <v>190</v>
      </c>
    </row>
    <row r="191" spans="1:3">
      <c r="A191">
        <v>191</v>
      </c>
      <c r="B191" s="1" t="s">
        <v>5439</v>
      </c>
      <c r="C191">
        <v>191</v>
      </c>
    </row>
    <row r="192" spans="1:3">
      <c r="A192">
        <v>192</v>
      </c>
      <c r="B192" s="1" t="s">
        <v>5440</v>
      </c>
      <c r="C192">
        <v>192</v>
      </c>
    </row>
    <row r="193" spans="1:3">
      <c r="A193">
        <v>193</v>
      </c>
      <c r="B193" s="1" t="s">
        <v>5441</v>
      </c>
      <c r="C193">
        <v>193</v>
      </c>
    </row>
    <row r="194" spans="1:3">
      <c r="A194">
        <v>194</v>
      </c>
      <c r="B194" s="1" t="s">
        <v>5442</v>
      </c>
      <c r="C194">
        <v>194</v>
      </c>
    </row>
    <row r="195" spans="1:3">
      <c r="A195">
        <v>195</v>
      </c>
      <c r="B195" s="1" t="s">
        <v>5443</v>
      </c>
      <c r="C195">
        <v>195</v>
      </c>
    </row>
    <row r="196" spans="1:3">
      <c r="A196">
        <v>196</v>
      </c>
      <c r="B196" s="1" t="s">
        <v>5444</v>
      </c>
      <c r="C196">
        <v>196</v>
      </c>
    </row>
    <row r="197" spans="1:3">
      <c r="A197">
        <v>197</v>
      </c>
      <c r="B197" s="1" t="s">
        <v>5445</v>
      </c>
      <c r="C197">
        <v>197</v>
      </c>
    </row>
    <row r="198" spans="1:3">
      <c r="A198">
        <v>198</v>
      </c>
      <c r="B198" s="1" t="s">
        <v>5446</v>
      </c>
      <c r="C198">
        <v>198</v>
      </c>
    </row>
    <row r="199" spans="1:3">
      <c r="A199">
        <v>199</v>
      </c>
      <c r="B199" s="1" t="s">
        <v>5447</v>
      </c>
      <c r="C199">
        <v>199</v>
      </c>
    </row>
    <row r="200" spans="1:3">
      <c r="A200">
        <v>200</v>
      </c>
      <c r="B200" s="1" t="s">
        <v>5448</v>
      </c>
      <c r="C200">
        <v>200</v>
      </c>
    </row>
    <row r="201" spans="1:3">
      <c r="A201">
        <v>201</v>
      </c>
      <c r="B201" s="1" t="s">
        <v>5449</v>
      </c>
      <c r="C201">
        <v>201</v>
      </c>
    </row>
    <row r="202" spans="1:3">
      <c r="A202">
        <v>202</v>
      </c>
      <c r="B202" s="1" t="s">
        <v>5450</v>
      </c>
      <c r="C202">
        <v>202</v>
      </c>
    </row>
    <row r="203" spans="1:3">
      <c r="A203">
        <v>203</v>
      </c>
      <c r="B203" s="1" t="s">
        <v>5451</v>
      </c>
      <c r="C203">
        <v>203</v>
      </c>
    </row>
    <row r="204" spans="1:3">
      <c r="A204">
        <v>204</v>
      </c>
      <c r="B204" s="1" t="s">
        <v>5452</v>
      </c>
      <c r="C204">
        <v>204</v>
      </c>
    </row>
    <row r="205" spans="1:3">
      <c r="A205">
        <v>205</v>
      </c>
      <c r="B205" s="1" t="s">
        <v>5453</v>
      </c>
      <c r="C205">
        <v>205</v>
      </c>
    </row>
    <row r="206" spans="1:3">
      <c r="A206">
        <v>206</v>
      </c>
      <c r="B206" s="1" t="s">
        <v>5454</v>
      </c>
      <c r="C206">
        <v>206</v>
      </c>
    </row>
    <row r="207" spans="1:3">
      <c r="A207">
        <v>207</v>
      </c>
      <c r="B207" s="1" t="s">
        <v>5455</v>
      </c>
      <c r="C207">
        <v>207</v>
      </c>
    </row>
    <row r="208" spans="1:3">
      <c r="A208">
        <v>208</v>
      </c>
      <c r="B208" s="1" t="s">
        <v>5456</v>
      </c>
      <c r="C208">
        <v>208</v>
      </c>
    </row>
    <row r="209" spans="1:3">
      <c r="A209">
        <v>209</v>
      </c>
      <c r="B209" s="1" t="s">
        <v>5457</v>
      </c>
      <c r="C209">
        <v>209</v>
      </c>
    </row>
    <row r="210" spans="1:3">
      <c r="A210">
        <v>210</v>
      </c>
      <c r="B210" s="1" t="s">
        <v>5445</v>
      </c>
      <c r="C210">
        <v>210</v>
      </c>
    </row>
    <row r="211" spans="1:3">
      <c r="A211">
        <v>211</v>
      </c>
      <c r="B211" s="1" t="s">
        <v>5446</v>
      </c>
      <c r="C211">
        <v>211</v>
      </c>
    </row>
    <row r="212" spans="1:3">
      <c r="A212">
        <v>212</v>
      </c>
      <c r="B212" s="1" t="s">
        <v>5447</v>
      </c>
      <c r="C212">
        <v>212</v>
      </c>
    </row>
    <row r="213" spans="1:3">
      <c r="A213">
        <v>213</v>
      </c>
      <c r="B213" s="1" t="s">
        <v>5448</v>
      </c>
      <c r="C213">
        <v>213</v>
      </c>
    </row>
    <row r="214" spans="1:3">
      <c r="A214">
        <v>214</v>
      </c>
      <c r="B214" s="1" t="s">
        <v>5449</v>
      </c>
      <c r="C214">
        <v>214</v>
      </c>
    </row>
    <row r="215" spans="1:3">
      <c r="A215">
        <v>215</v>
      </c>
      <c r="B215" s="1" t="s">
        <v>5450</v>
      </c>
      <c r="C215">
        <v>215</v>
      </c>
    </row>
    <row r="216" spans="1:3">
      <c r="A216">
        <v>216</v>
      </c>
      <c r="B216" s="1" t="s">
        <v>5451</v>
      </c>
      <c r="C216">
        <v>216</v>
      </c>
    </row>
    <row r="217" spans="1:3">
      <c r="A217">
        <v>217</v>
      </c>
      <c r="B217" s="1" t="s">
        <v>5452</v>
      </c>
      <c r="C217">
        <v>217</v>
      </c>
    </row>
    <row r="218" spans="1:3">
      <c r="A218">
        <v>218</v>
      </c>
      <c r="B218" s="1" t="s">
        <v>5453</v>
      </c>
      <c r="C218">
        <v>218</v>
      </c>
    </row>
    <row r="219" spans="1:3">
      <c r="A219">
        <v>219</v>
      </c>
      <c r="B219" s="1" t="s">
        <v>5454</v>
      </c>
      <c r="C219">
        <v>219</v>
      </c>
    </row>
    <row r="220" spans="1:3">
      <c r="A220">
        <v>220</v>
      </c>
      <c r="B220" s="1" t="s">
        <v>5455</v>
      </c>
      <c r="C220">
        <v>220</v>
      </c>
    </row>
    <row r="221" spans="1:3">
      <c r="A221">
        <v>221</v>
      </c>
      <c r="B221" s="1" t="s">
        <v>5458</v>
      </c>
      <c r="C221">
        <v>221</v>
      </c>
    </row>
    <row r="222" spans="1:3">
      <c r="A222">
        <v>222</v>
      </c>
      <c r="B222" s="1" t="s">
        <v>5459</v>
      </c>
      <c r="C222">
        <v>222</v>
      </c>
    </row>
    <row r="223" spans="1:3">
      <c r="A223">
        <v>223</v>
      </c>
      <c r="B223" s="1" t="s">
        <v>5460</v>
      </c>
      <c r="C223">
        <v>223</v>
      </c>
    </row>
    <row r="224" spans="1:3">
      <c r="A224">
        <v>224</v>
      </c>
      <c r="B224" s="1" t="s">
        <v>5461</v>
      </c>
      <c r="C224">
        <v>224</v>
      </c>
    </row>
    <row r="225" spans="1:3">
      <c r="A225">
        <v>225</v>
      </c>
      <c r="B225" s="1" t="s">
        <v>5462</v>
      </c>
      <c r="C225">
        <v>225</v>
      </c>
    </row>
    <row r="226" spans="1:3">
      <c r="A226">
        <v>226</v>
      </c>
      <c r="B226" s="1" t="s">
        <v>5463</v>
      </c>
      <c r="C226">
        <v>226</v>
      </c>
    </row>
    <row r="227" spans="1:3">
      <c r="A227">
        <v>227</v>
      </c>
      <c r="B227" s="1" t="s">
        <v>5464</v>
      </c>
      <c r="C227">
        <v>227</v>
      </c>
    </row>
    <row r="228" spans="1:3">
      <c r="A228">
        <v>228</v>
      </c>
      <c r="B228" s="1" t="s">
        <v>5465</v>
      </c>
      <c r="C228">
        <v>228</v>
      </c>
    </row>
    <row r="229" spans="1:3">
      <c r="A229">
        <v>229</v>
      </c>
      <c r="B229" s="1" t="s">
        <v>5466</v>
      </c>
      <c r="C229">
        <v>229</v>
      </c>
    </row>
    <row r="230" spans="1:3">
      <c r="A230">
        <v>230</v>
      </c>
      <c r="B230" s="1" t="s">
        <v>5467</v>
      </c>
      <c r="C230">
        <v>230</v>
      </c>
    </row>
    <row r="231" spans="1:3">
      <c r="A231">
        <v>231</v>
      </c>
      <c r="B231" s="1" t="s">
        <v>5468</v>
      </c>
      <c r="C231">
        <v>231</v>
      </c>
    </row>
    <row r="232" spans="1:3">
      <c r="A232">
        <v>232</v>
      </c>
      <c r="B232" s="1" t="s">
        <v>5469</v>
      </c>
      <c r="C232">
        <v>232</v>
      </c>
    </row>
    <row r="233" spans="1:3">
      <c r="A233">
        <v>233</v>
      </c>
      <c r="B233" s="1" t="s">
        <v>5444</v>
      </c>
      <c r="C233">
        <v>233</v>
      </c>
    </row>
    <row r="234" spans="1:3">
      <c r="A234">
        <v>234</v>
      </c>
      <c r="B234" s="1" t="s">
        <v>5445</v>
      </c>
      <c r="C234">
        <v>234</v>
      </c>
    </row>
    <row r="235" spans="1:3">
      <c r="A235">
        <v>235</v>
      </c>
      <c r="B235" s="1" t="s">
        <v>5446</v>
      </c>
      <c r="C235">
        <v>235</v>
      </c>
    </row>
    <row r="236" spans="1:3">
      <c r="A236">
        <v>236</v>
      </c>
      <c r="B236" s="1" t="s">
        <v>5447</v>
      </c>
      <c r="C236">
        <v>236</v>
      </c>
    </row>
    <row r="237" spans="1:3">
      <c r="A237">
        <v>237</v>
      </c>
      <c r="B237" s="1" t="s">
        <v>5448</v>
      </c>
      <c r="C237">
        <v>237</v>
      </c>
    </row>
    <row r="238" spans="1:3">
      <c r="A238">
        <v>238</v>
      </c>
      <c r="B238" s="1" t="s">
        <v>5449</v>
      </c>
      <c r="C238">
        <v>238</v>
      </c>
    </row>
    <row r="239" spans="1:3">
      <c r="A239">
        <v>239</v>
      </c>
      <c r="B239" s="1" t="s">
        <v>5450</v>
      </c>
      <c r="C239">
        <v>239</v>
      </c>
    </row>
    <row r="240" spans="1:3">
      <c r="A240">
        <v>240</v>
      </c>
      <c r="B240" s="1" t="s">
        <v>5451</v>
      </c>
      <c r="C240">
        <v>240</v>
      </c>
    </row>
    <row r="241" spans="1:3">
      <c r="A241">
        <v>241</v>
      </c>
      <c r="B241" s="1" t="s">
        <v>5452</v>
      </c>
      <c r="C241">
        <v>241</v>
      </c>
    </row>
    <row r="242" spans="1:3">
      <c r="A242">
        <v>242</v>
      </c>
      <c r="B242" s="1" t="s">
        <v>5453</v>
      </c>
      <c r="C242">
        <v>242</v>
      </c>
    </row>
    <row r="243" spans="1:3">
      <c r="A243">
        <v>243</v>
      </c>
      <c r="B243" s="1" t="s">
        <v>5454</v>
      </c>
      <c r="C243">
        <v>243</v>
      </c>
    </row>
    <row r="244" spans="1:3">
      <c r="A244">
        <v>244</v>
      </c>
      <c r="B244" s="1" t="s">
        <v>5455</v>
      </c>
      <c r="C244">
        <v>244</v>
      </c>
    </row>
    <row r="245" spans="1:3">
      <c r="A245">
        <v>245</v>
      </c>
      <c r="B245" s="1" t="s">
        <v>5458</v>
      </c>
      <c r="C245">
        <v>245</v>
      </c>
    </row>
    <row r="246" spans="1:3">
      <c r="A246">
        <v>246</v>
      </c>
      <c r="B246" s="1" t="s">
        <v>5459</v>
      </c>
      <c r="C246">
        <v>246</v>
      </c>
    </row>
    <row r="247" spans="1:3">
      <c r="A247">
        <v>247</v>
      </c>
      <c r="B247" s="1" t="s">
        <v>5460</v>
      </c>
      <c r="C247">
        <v>247</v>
      </c>
    </row>
    <row r="248" spans="1:3">
      <c r="A248">
        <v>248</v>
      </c>
      <c r="B248" s="1" t="s">
        <v>5461</v>
      </c>
      <c r="C248">
        <v>248</v>
      </c>
    </row>
    <row r="249" spans="1:3">
      <c r="A249">
        <v>249</v>
      </c>
      <c r="B249" s="1" t="s">
        <v>5462</v>
      </c>
      <c r="C249">
        <v>249</v>
      </c>
    </row>
    <row r="250" spans="1:3">
      <c r="A250">
        <v>250</v>
      </c>
      <c r="B250" s="1" t="s">
        <v>5463</v>
      </c>
      <c r="C250">
        <v>250</v>
      </c>
    </row>
    <row r="251" spans="1:3">
      <c r="A251">
        <v>251</v>
      </c>
      <c r="B251" s="1" t="s">
        <v>5464</v>
      </c>
      <c r="C251">
        <v>251</v>
      </c>
    </row>
    <row r="252" spans="1:3">
      <c r="A252">
        <v>252</v>
      </c>
      <c r="B252" s="1" t="s">
        <v>5465</v>
      </c>
      <c r="C252">
        <v>252</v>
      </c>
    </row>
    <row r="253" spans="1:3">
      <c r="A253">
        <v>253</v>
      </c>
      <c r="B253" s="1" t="s">
        <v>5466</v>
      </c>
      <c r="C253">
        <v>253</v>
      </c>
    </row>
    <row r="254" spans="1:3">
      <c r="A254">
        <v>254</v>
      </c>
      <c r="B254" s="1" t="s">
        <v>5467</v>
      </c>
      <c r="C254">
        <v>254</v>
      </c>
    </row>
    <row r="255" spans="1:3">
      <c r="A255">
        <v>255</v>
      </c>
      <c r="B255" s="1" t="s">
        <v>5468</v>
      </c>
      <c r="C255">
        <v>255</v>
      </c>
    </row>
    <row r="256" spans="1:3">
      <c r="A256">
        <v>256</v>
      </c>
      <c r="B256" s="1" t="s">
        <v>5469</v>
      </c>
      <c r="C256">
        <v>256</v>
      </c>
    </row>
    <row r="257" spans="1:3">
      <c r="A257">
        <v>257</v>
      </c>
      <c r="B257" s="1" t="s">
        <v>5470</v>
      </c>
      <c r="C257">
        <v>257</v>
      </c>
    </row>
    <row r="258" spans="1:3">
      <c r="A258">
        <v>258</v>
      </c>
      <c r="B258" s="1" t="s">
        <v>5471</v>
      </c>
      <c r="C258">
        <v>258</v>
      </c>
    </row>
    <row r="259" spans="1:3">
      <c r="A259">
        <v>259</v>
      </c>
      <c r="B259" s="1" t="s">
        <v>5459</v>
      </c>
      <c r="C259">
        <v>259</v>
      </c>
    </row>
    <row r="260" spans="1:3">
      <c r="A260">
        <v>260</v>
      </c>
      <c r="B260" s="1" t="s">
        <v>5460</v>
      </c>
      <c r="C260">
        <v>260</v>
      </c>
    </row>
    <row r="261" spans="1:3">
      <c r="A261">
        <v>261</v>
      </c>
      <c r="B261" s="1" t="s">
        <v>5461</v>
      </c>
      <c r="C261">
        <v>261</v>
      </c>
    </row>
    <row r="262" spans="1:3">
      <c r="A262">
        <v>262</v>
      </c>
      <c r="B262" s="1" t="s">
        <v>5462</v>
      </c>
      <c r="C262">
        <v>262</v>
      </c>
    </row>
    <row r="263" spans="1:3">
      <c r="A263">
        <v>263</v>
      </c>
      <c r="B263" s="1" t="s">
        <v>5463</v>
      </c>
      <c r="C263">
        <v>263</v>
      </c>
    </row>
    <row r="264" spans="1:3">
      <c r="A264">
        <v>264</v>
      </c>
      <c r="B264" s="1" t="s">
        <v>5464</v>
      </c>
      <c r="C264">
        <v>264</v>
      </c>
    </row>
    <row r="265" spans="1:3">
      <c r="A265">
        <v>265</v>
      </c>
      <c r="B265" s="1" t="s">
        <v>5465</v>
      </c>
      <c r="C265">
        <v>265</v>
      </c>
    </row>
    <row r="266" spans="1:3">
      <c r="A266">
        <v>266</v>
      </c>
      <c r="B266" s="1" t="s">
        <v>5466</v>
      </c>
      <c r="C266">
        <v>266</v>
      </c>
    </row>
    <row r="267" spans="1:3">
      <c r="A267">
        <v>267</v>
      </c>
      <c r="B267" s="1" t="s">
        <v>5467</v>
      </c>
      <c r="C267">
        <v>267</v>
      </c>
    </row>
    <row r="268" spans="1:3">
      <c r="A268">
        <v>268</v>
      </c>
      <c r="B268" s="1" t="s">
        <v>5468</v>
      </c>
      <c r="C268">
        <v>268</v>
      </c>
    </row>
    <row r="269" spans="1:3">
      <c r="A269">
        <v>269</v>
      </c>
      <c r="B269" s="1" t="s">
        <v>5469</v>
      </c>
      <c r="C269">
        <v>269</v>
      </c>
    </row>
    <row r="270" spans="1:3">
      <c r="A270">
        <v>270</v>
      </c>
      <c r="B270" s="1" t="s">
        <v>5472</v>
      </c>
      <c r="C270">
        <v>270</v>
      </c>
    </row>
    <row r="271" spans="1:3">
      <c r="A271">
        <v>271</v>
      </c>
      <c r="B271" s="1" t="s">
        <v>5473</v>
      </c>
      <c r="C271">
        <v>271</v>
      </c>
    </row>
    <row r="272" spans="1:3">
      <c r="A272">
        <v>272</v>
      </c>
      <c r="B272" s="1" t="s">
        <v>5474</v>
      </c>
      <c r="C272">
        <v>272</v>
      </c>
    </row>
    <row r="273" spans="1:3">
      <c r="A273">
        <v>273</v>
      </c>
      <c r="B273" s="1" t="s">
        <v>5475</v>
      </c>
      <c r="C273">
        <v>273</v>
      </c>
    </row>
    <row r="274" spans="1:3">
      <c r="A274">
        <v>274</v>
      </c>
      <c r="B274" s="1" t="s">
        <v>5476</v>
      </c>
      <c r="C274">
        <v>274</v>
      </c>
    </row>
    <row r="275" spans="1:3">
      <c r="A275">
        <v>275</v>
      </c>
      <c r="B275" s="1" t="s">
        <v>5477</v>
      </c>
      <c r="C275">
        <v>275</v>
      </c>
    </row>
    <row r="276" spans="1:3">
      <c r="A276">
        <v>276</v>
      </c>
      <c r="B276" s="1" t="s">
        <v>5478</v>
      </c>
      <c r="C276">
        <v>276</v>
      </c>
    </row>
    <row r="277" spans="1:3">
      <c r="A277">
        <v>277</v>
      </c>
      <c r="B277" s="1" t="s">
        <v>5479</v>
      </c>
      <c r="C277">
        <v>277</v>
      </c>
    </row>
    <row r="278" spans="1:3">
      <c r="A278">
        <v>278</v>
      </c>
      <c r="B278" s="1" t="s">
        <v>5480</v>
      </c>
      <c r="C278">
        <v>278</v>
      </c>
    </row>
    <row r="279" spans="1:3">
      <c r="A279">
        <v>279</v>
      </c>
      <c r="B279" s="1" t="s">
        <v>5481</v>
      </c>
      <c r="C279">
        <v>279</v>
      </c>
    </row>
    <row r="280" spans="1:3">
      <c r="A280">
        <v>280</v>
      </c>
      <c r="B280" s="1" t="s">
        <v>5482</v>
      </c>
      <c r="C280">
        <v>280</v>
      </c>
    </row>
    <row r="281" spans="1:3">
      <c r="A281">
        <v>281</v>
      </c>
      <c r="B281" s="1" t="s">
        <v>5483</v>
      </c>
      <c r="C281">
        <v>281</v>
      </c>
    </row>
    <row r="282" spans="1:3">
      <c r="A282">
        <v>282</v>
      </c>
      <c r="B282" s="1" t="s">
        <v>5458</v>
      </c>
      <c r="C282">
        <v>282</v>
      </c>
    </row>
    <row r="283" spans="1:3">
      <c r="A283">
        <v>283</v>
      </c>
      <c r="B283" s="1" t="s">
        <v>5459</v>
      </c>
      <c r="C283">
        <v>283</v>
      </c>
    </row>
    <row r="284" spans="1:3">
      <c r="A284">
        <v>284</v>
      </c>
      <c r="B284" s="1" t="s">
        <v>5460</v>
      </c>
      <c r="C284">
        <v>284</v>
      </c>
    </row>
    <row r="285" spans="1:3">
      <c r="A285">
        <v>285</v>
      </c>
      <c r="B285" s="1" t="s">
        <v>5461</v>
      </c>
      <c r="C285">
        <v>285</v>
      </c>
    </row>
    <row r="286" spans="1:3">
      <c r="A286">
        <v>286</v>
      </c>
      <c r="B286" s="1" t="s">
        <v>5462</v>
      </c>
      <c r="C286">
        <v>286</v>
      </c>
    </row>
    <row r="287" spans="1:3">
      <c r="A287">
        <v>287</v>
      </c>
      <c r="B287" s="1" t="s">
        <v>5463</v>
      </c>
      <c r="C287">
        <v>287</v>
      </c>
    </row>
    <row r="288" spans="1:3">
      <c r="A288">
        <v>288</v>
      </c>
      <c r="B288" s="1" t="s">
        <v>5464</v>
      </c>
      <c r="C288">
        <v>288</v>
      </c>
    </row>
    <row r="289" spans="1:3">
      <c r="A289">
        <v>289</v>
      </c>
      <c r="B289" s="1" t="s">
        <v>5465</v>
      </c>
      <c r="C289">
        <v>289</v>
      </c>
    </row>
    <row r="290" spans="1:3">
      <c r="A290">
        <v>290</v>
      </c>
      <c r="B290" s="1" t="s">
        <v>5466</v>
      </c>
      <c r="C290">
        <v>290</v>
      </c>
    </row>
    <row r="291" spans="1:3">
      <c r="A291">
        <v>291</v>
      </c>
      <c r="B291" s="1" t="s">
        <v>5467</v>
      </c>
      <c r="C291">
        <v>291</v>
      </c>
    </row>
    <row r="292" spans="1:3">
      <c r="A292">
        <v>292</v>
      </c>
      <c r="B292" s="1" t="s">
        <v>5468</v>
      </c>
      <c r="C292">
        <v>292</v>
      </c>
    </row>
    <row r="293" spans="1:3">
      <c r="A293">
        <v>293</v>
      </c>
      <c r="B293" s="1" t="s">
        <v>5469</v>
      </c>
      <c r="C293">
        <v>293</v>
      </c>
    </row>
    <row r="294" spans="1:3">
      <c r="A294">
        <v>294</v>
      </c>
      <c r="B294" s="1" t="s">
        <v>5472</v>
      </c>
      <c r="C294">
        <v>294</v>
      </c>
    </row>
    <row r="295" spans="1:3">
      <c r="A295">
        <v>295</v>
      </c>
      <c r="B295" s="1" t="s">
        <v>5473</v>
      </c>
      <c r="C295">
        <v>295</v>
      </c>
    </row>
    <row r="296" spans="1:3">
      <c r="A296">
        <v>296</v>
      </c>
      <c r="B296" s="1" t="s">
        <v>5474</v>
      </c>
      <c r="C296">
        <v>296</v>
      </c>
    </row>
    <row r="297" spans="1:3">
      <c r="A297">
        <v>297</v>
      </c>
      <c r="B297" s="1" t="s">
        <v>5475</v>
      </c>
      <c r="C297">
        <v>297</v>
      </c>
    </row>
    <row r="298" spans="1:3">
      <c r="A298">
        <v>298</v>
      </c>
      <c r="B298" s="1" t="s">
        <v>5476</v>
      </c>
      <c r="C298">
        <v>298</v>
      </c>
    </row>
    <row r="299" spans="1:3">
      <c r="A299">
        <v>299</v>
      </c>
      <c r="B299" s="1" t="s">
        <v>5477</v>
      </c>
      <c r="C299">
        <v>299</v>
      </c>
    </row>
    <row r="300" spans="1:3">
      <c r="A300">
        <v>300</v>
      </c>
      <c r="B300" s="1" t="s">
        <v>5478</v>
      </c>
      <c r="C300">
        <v>300</v>
      </c>
    </row>
    <row r="301" spans="1:3">
      <c r="A301">
        <v>301</v>
      </c>
      <c r="B301" s="1" t="s">
        <v>5479</v>
      </c>
      <c r="C301">
        <v>301</v>
      </c>
    </row>
    <row r="302" spans="1:3">
      <c r="A302">
        <v>302</v>
      </c>
      <c r="B302" s="1" t="s">
        <v>5480</v>
      </c>
      <c r="C302">
        <v>302</v>
      </c>
    </row>
    <row r="303" spans="1:3">
      <c r="A303">
        <v>303</v>
      </c>
      <c r="B303" s="1" t="s">
        <v>5481</v>
      </c>
      <c r="C303">
        <v>303</v>
      </c>
    </row>
    <row r="304" spans="1:3">
      <c r="A304">
        <v>304</v>
      </c>
      <c r="B304" s="1" t="s">
        <v>5482</v>
      </c>
      <c r="C304">
        <v>304</v>
      </c>
    </row>
    <row r="305" spans="1:3">
      <c r="A305">
        <v>305</v>
      </c>
      <c r="B305" s="1" t="s">
        <v>5483</v>
      </c>
      <c r="C305">
        <v>305</v>
      </c>
    </row>
    <row r="306" spans="1:3">
      <c r="A306">
        <v>306</v>
      </c>
      <c r="B306" s="1" t="s">
        <v>5484</v>
      </c>
      <c r="C306">
        <v>306</v>
      </c>
    </row>
    <row r="307" spans="1:3">
      <c r="A307">
        <v>307</v>
      </c>
      <c r="B307" s="1" t="s">
        <v>5485</v>
      </c>
      <c r="C307">
        <v>307</v>
      </c>
    </row>
    <row r="308" spans="1:3">
      <c r="A308">
        <v>308</v>
      </c>
      <c r="B308" s="1" t="s">
        <v>5473</v>
      </c>
      <c r="C308">
        <v>308</v>
      </c>
    </row>
    <row r="309" spans="1:3">
      <c r="A309">
        <v>309</v>
      </c>
      <c r="B309" s="1" t="s">
        <v>5474</v>
      </c>
      <c r="C309">
        <v>309</v>
      </c>
    </row>
    <row r="310" spans="1:3">
      <c r="A310">
        <v>310</v>
      </c>
      <c r="B310" s="1" t="s">
        <v>5475</v>
      </c>
      <c r="C310">
        <v>310</v>
      </c>
    </row>
    <row r="311" spans="1:3">
      <c r="A311">
        <v>311</v>
      </c>
      <c r="B311" s="1" t="s">
        <v>5476</v>
      </c>
      <c r="C311">
        <v>311</v>
      </c>
    </row>
    <row r="312" spans="1:3">
      <c r="A312">
        <v>312</v>
      </c>
      <c r="B312" s="1" t="s">
        <v>5477</v>
      </c>
      <c r="C312">
        <v>312</v>
      </c>
    </row>
    <row r="313" spans="1:3">
      <c r="A313">
        <v>313</v>
      </c>
      <c r="B313" s="1" t="s">
        <v>5478</v>
      </c>
      <c r="C313">
        <v>313</v>
      </c>
    </row>
    <row r="314" spans="1:3">
      <c r="A314">
        <v>314</v>
      </c>
      <c r="B314" s="1" t="s">
        <v>5479</v>
      </c>
      <c r="C314">
        <v>314</v>
      </c>
    </row>
    <row r="315" spans="1:3">
      <c r="A315">
        <v>315</v>
      </c>
      <c r="B315" s="1" t="s">
        <v>5480</v>
      </c>
      <c r="C315">
        <v>315</v>
      </c>
    </row>
    <row r="316" spans="1:3">
      <c r="A316">
        <v>316</v>
      </c>
      <c r="B316" s="1" t="s">
        <v>5481</v>
      </c>
      <c r="C316">
        <v>316</v>
      </c>
    </row>
    <row r="317" spans="1:3">
      <c r="A317">
        <v>317</v>
      </c>
      <c r="B317" s="1" t="s">
        <v>5482</v>
      </c>
      <c r="C317">
        <v>317</v>
      </c>
    </row>
    <row r="318" spans="1:3">
      <c r="A318">
        <v>318</v>
      </c>
      <c r="B318" s="1" t="s">
        <v>5483</v>
      </c>
      <c r="C318">
        <v>318</v>
      </c>
    </row>
    <row r="319" spans="1:3">
      <c r="A319">
        <v>319</v>
      </c>
      <c r="B319" s="1" t="s">
        <v>5486</v>
      </c>
      <c r="C319">
        <v>319</v>
      </c>
    </row>
    <row r="320" spans="1:3">
      <c r="A320">
        <v>320</v>
      </c>
      <c r="B320" s="1" t="s">
        <v>5487</v>
      </c>
      <c r="C320">
        <v>320</v>
      </c>
    </row>
    <row r="321" spans="1:3">
      <c r="A321">
        <v>321</v>
      </c>
      <c r="B321" s="1" t="s">
        <v>5488</v>
      </c>
      <c r="C321">
        <v>321</v>
      </c>
    </row>
    <row r="322" spans="1:3">
      <c r="A322">
        <v>322</v>
      </c>
      <c r="B322" s="1" t="s">
        <v>5489</v>
      </c>
      <c r="C322">
        <v>322</v>
      </c>
    </row>
    <row r="323" spans="1:3">
      <c r="A323">
        <v>323</v>
      </c>
      <c r="B323" s="1" t="s">
        <v>5490</v>
      </c>
      <c r="C323">
        <v>323</v>
      </c>
    </row>
    <row r="324" spans="1:3">
      <c r="A324">
        <v>324</v>
      </c>
      <c r="B324" s="1" t="s">
        <v>5491</v>
      </c>
      <c r="C324">
        <v>324</v>
      </c>
    </row>
    <row r="325" spans="1:3">
      <c r="A325">
        <v>325</v>
      </c>
      <c r="B325" s="1" t="s">
        <v>5492</v>
      </c>
      <c r="C325">
        <v>325</v>
      </c>
    </row>
    <row r="326" spans="1:3">
      <c r="A326">
        <v>326</v>
      </c>
      <c r="B326" s="1" t="s">
        <v>5493</v>
      </c>
      <c r="C326">
        <v>326</v>
      </c>
    </row>
    <row r="327" spans="1:3">
      <c r="A327">
        <v>327</v>
      </c>
      <c r="B327" s="1" t="s">
        <v>5494</v>
      </c>
      <c r="C327">
        <v>327</v>
      </c>
    </row>
    <row r="328" spans="1:3">
      <c r="A328">
        <v>328</v>
      </c>
      <c r="B328" s="1" t="s">
        <v>5495</v>
      </c>
      <c r="C328">
        <v>328</v>
      </c>
    </row>
    <row r="329" spans="1:3">
      <c r="A329">
        <v>329</v>
      </c>
      <c r="B329" s="1" t="s">
        <v>5496</v>
      </c>
      <c r="C329">
        <v>329</v>
      </c>
    </row>
    <row r="330" spans="1:3">
      <c r="A330">
        <v>330</v>
      </c>
      <c r="B330" s="1" t="s">
        <v>5497</v>
      </c>
      <c r="C330">
        <v>330</v>
      </c>
    </row>
    <row r="331" spans="1:3">
      <c r="A331">
        <v>331</v>
      </c>
      <c r="B331" s="1" t="s">
        <v>5472</v>
      </c>
      <c r="C331">
        <v>331</v>
      </c>
    </row>
    <row r="332" spans="1:3">
      <c r="A332">
        <v>332</v>
      </c>
      <c r="B332" s="1" t="s">
        <v>5473</v>
      </c>
      <c r="C332">
        <v>332</v>
      </c>
    </row>
    <row r="333" spans="1:3">
      <c r="A333">
        <v>333</v>
      </c>
      <c r="B333" s="1" t="s">
        <v>5474</v>
      </c>
      <c r="C333">
        <v>333</v>
      </c>
    </row>
    <row r="334" spans="1:3">
      <c r="A334">
        <v>334</v>
      </c>
      <c r="B334" s="1" t="s">
        <v>5475</v>
      </c>
      <c r="C334">
        <v>334</v>
      </c>
    </row>
    <row r="335" spans="1:3">
      <c r="A335">
        <v>335</v>
      </c>
      <c r="B335" s="1" t="s">
        <v>5476</v>
      </c>
      <c r="C335">
        <v>335</v>
      </c>
    </row>
    <row r="336" spans="1:3">
      <c r="A336">
        <v>336</v>
      </c>
      <c r="B336" s="1" t="s">
        <v>5477</v>
      </c>
      <c r="C336">
        <v>336</v>
      </c>
    </row>
    <row r="337" spans="1:3">
      <c r="A337">
        <v>337</v>
      </c>
      <c r="B337" s="1" t="s">
        <v>5478</v>
      </c>
      <c r="C337">
        <v>337</v>
      </c>
    </row>
    <row r="338" spans="1:3">
      <c r="A338">
        <v>338</v>
      </c>
      <c r="B338" s="1" t="s">
        <v>5479</v>
      </c>
      <c r="C338">
        <v>338</v>
      </c>
    </row>
    <row r="339" spans="1:3">
      <c r="A339">
        <v>339</v>
      </c>
      <c r="B339" s="1" t="s">
        <v>5480</v>
      </c>
      <c r="C339">
        <v>339</v>
      </c>
    </row>
    <row r="340" spans="1:3">
      <c r="A340">
        <v>340</v>
      </c>
      <c r="B340" s="1" t="s">
        <v>5481</v>
      </c>
      <c r="C340">
        <v>340</v>
      </c>
    </row>
    <row r="341" spans="1:3">
      <c r="A341">
        <v>341</v>
      </c>
      <c r="B341" s="1" t="s">
        <v>5482</v>
      </c>
      <c r="C341">
        <v>341</v>
      </c>
    </row>
    <row r="342" spans="1:3">
      <c r="A342">
        <v>342</v>
      </c>
      <c r="B342" s="1" t="s">
        <v>5483</v>
      </c>
      <c r="C342">
        <v>342</v>
      </c>
    </row>
    <row r="343" spans="1:3">
      <c r="A343">
        <v>343</v>
      </c>
      <c r="B343" s="1" t="s">
        <v>5486</v>
      </c>
      <c r="C343">
        <v>343</v>
      </c>
    </row>
    <row r="344" spans="1:3">
      <c r="A344">
        <v>344</v>
      </c>
      <c r="B344" s="1" t="s">
        <v>5487</v>
      </c>
      <c r="C344">
        <v>344</v>
      </c>
    </row>
    <row r="345" spans="1:3">
      <c r="A345">
        <v>345</v>
      </c>
      <c r="B345" s="1" t="s">
        <v>5488</v>
      </c>
      <c r="C345">
        <v>345</v>
      </c>
    </row>
    <row r="346" spans="1:3">
      <c r="A346">
        <v>346</v>
      </c>
      <c r="B346" s="1" t="s">
        <v>5489</v>
      </c>
      <c r="C346">
        <v>346</v>
      </c>
    </row>
    <row r="347" spans="1:3">
      <c r="A347">
        <v>347</v>
      </c>
      <c r="B347" s="1" t="s">
        <v>5490</v>
      </c>
      <c r="C347">
        <v>347</v>
      </c>
    </row>
    <row r="348" spans="1:3">
      <c r="A348">
        <v>348</v>
      </c>
      <c r="B348" s="1" t="s">
        <v>5491</v>
      </c>
      <c r="C348">
        <v>348</v>
      </c>
    </row>
    <row r="349" spans="1:3">
      <c r="A349">
        <v>349</v>
      </c>
      <c r="B349" s="1" t="s">
        <v>5492</v>
      </c>
      <c r="C349">
        <v>349</v>
      </c>
    </row>
    <row r="350" spans="1:3">
      <c r="A350">
        <v>350</v>
      </c>
      <c r="B350" s="1" t="s">
        <v>5493</v>
      </c>
      <c r="C350">
        <v>350</v>
      </c>
    </row>
    <row r="351" spans="1:3">
      <c r="A351">
        <v>351</v>
      </c>
      <c r="B351" s="1" t="s">
        <v>5494</v>
      </c>
      <c r="C351">
        <v>351</v>
      </c>
    </row>
    <row r="352" spans="1:3">
      <c r="A352">
        <v>352</v>
      </c>
      <c r="B352" s="1" t="s">
        <v>5495</v>
      </c>
      <c r="C352">
        <v>352</v>
      </c>
    </row>
    <row r="353" spans="1:3">
      <c r="A353">
        <v>353</v>
      </c>
      <c r="B353" s="1" t="s">
        <v>5496</v>
      </c>
      <c r="C353">
        <v>353</v>
      </c>
    </row>
    <row r="354" spans="1:3">
      <c r="A354">
        <v>354</v>
      </c>
      <c r="B354" s="1" t="s">
        <v>5497</v>
      </c>
      <c r="C354">
        <v>354</v>
      </c>
    </row>
    <row r="355" spans="1:3">
      <c r="A355">
        <v>355</v>
      </c>
      <c r="B355" s="1" t="s">
        <v>5498</v>
      </c>
      <c r="C355">
        <v>355</v>
      </c>
    </row>
    <row r="356" spans="1:3">
      <c r="A356">
        <v>356</v>
      </c>
      <c r="B356" s="1" t="s">
        <v>5499</v>
      </c>
      <c r="C356">
        <v>356</v>
      </c>
    </row>
    <row r="357" spans="1:3">
      <c r="A357">
        <v>357</v>
      </c>
      <c r="B357" s="1" t="s">
        <v>5487</v>
      </c>
      <c r="C357">
        <v>357</v>
      </c>
    </row>
    <row r="358" spans="1:3">
      <c r="A358">
        <v>358</v>
      </c>
      <c r="B358" s="1" t="s">
        <v>5488</v>
      </c>
      <c r="C358">
        <v>358</v>
      </c>
    </row>
    <row r="359" spans="1:3">
      <c r="A359">
        <v>359</v>
      </c>
      <c r="B359" s="1" t="s">
        <v>5489</v>
      </c>
      <c r="C359">
        <v>359</v>
      </c>
    </row>
    <row r="360" spans="1:3">
      <c r="A360">
        <v>360</v>
      </c>
      <c r="B360" s="1" t="s">
        <v>5490</v>
      </c>
      <c r="C360">
        <v>360</v>
      </c>
    </row>
    <row r="361" spans="1:3">
      <c r="A361">
        <v>361</v>
      </c>
      <c r="B361" s="1" t="s">
        <v>5491</v>
      </c>
      <c r="C361">
        <v>361</v>
      </c>
    </row>
    <row r="362" spans="1:3">
      <c r="A362">
        <v>362</v>
      </c>
      <c r="B362" s="1" t="s">
        <v>5492</v>
      </c>
      <c r="C362">
        <v>362</v>
      </c>
    </row>
    <row r="363" spans="1:3">
      <c r="A363">
        <v>363</v>
      </c>
      <c r="B363" s="1" t="s">
        <v>5493</v>
      </c>
      <c r="C363">
        <v>363</v>
      </c>
    </row>
    <row r="364" spans="1:3">
      <c r="A364">
        <v>364</v>
      </c>
      <c r="B364" s="1" t="s">
        <v>5494</v>
      </c>
      <c r="C364">
        <v>364</v>
      </c>
    </row>
    <row r="365" spans="1:3">
      <c r="A365">
        <v>365</v>
      </c>
      <c r="B365" s="1" t="s">
        <v>5495</v>
      </c>
      <c r="C365">
        <v>365</v>
      </c>
    </row>
    <row r="366" spans="1:3">
      <c r="A366">
        <v>366</v>
      </c>
      <c r="B366" s="1" t="s">
        <v>5496</v>
      </c>
      <c r="C366">
        <v>366</v>
      </c>
    </row>
    <row r="367" spans="1:3">
      <c r="A367">
        <v>367</v>
      </c>
      <c r="B367" s="1" t="s">
        <v>5497</v>
      </c>
      <c r="C367">
        <v>367</v>
      </c>
    </row>
    <row r="368" spans="1:3">
      <c r="A368">
        <v>368</v>
      </c>
      <c r="B368" s="1" t="s">
        <v>5500</v>
      </c>
      <c r="C368">
        <v>368</v>
      </c>
    </row>
    <row r="369" spans="1:3">
      <c r="A369">
        <v>369</v>
      </c>
      <c r="B369" s="1" t="s">
        <v>5501</v>
      </c>
      <c r="C369">
        <v>369</v>
      </c>
    </row>
    <row r="370" spans="1:3">
      <c r="A370">
        <v>370</v>
      </c>
      <c r="B370" s="1" t="s">
        <v>5502</v>
      </c>
      <c r="C370">
        <v>370</v>
      </c>
    </row>
    <row r="371" spans="1:3">
      <c r="A371">
        <v>371</v>
      </c>
      <c r="B371" s="1" t="s">
        <v>5503</v>
      </c>
      <c r="C371">
        <v>371</v>
      </c>
    </row>
    <row r="372" spans="1:3">
      <c r="A372">
        <v>372</v>
      </c>
      <c r="B372" s="1" t="s">
        <v>5504</v>
      </c>
      <c r="C372">
        <v>372</v>
      </c>
    </row>
    <row r="373" spans="1:3">
      <c r="A373">
        <v>373</v>
      </c>
      <c r="B373" s="1" t="s">
        <v>5505</v>
      </c>
      <c r="C373">
        <v>373</v>
      </c>
    </row>
    <row r="374" spans="1:3">
      <c r="A374">
        <v>374</v>
      </c>
      <c r="B374" s="1" t="s">
        <v>5506</v>
      </c>
      <c r="C374">
        <v>374</v>
      </c>
    </row>
    <row r="375" spans="1:3">
      <c r="A375">
        <v>375</v>
      </c>
      <c r="B375" s="1" t="s">
        <v>5507</v>
      </c>
      <c r="C375">
        <v>375</v>
      </c>
    </row>
    <row r="376" spans="1:3">
      <c r="A376">
        <v>376</v>
      </c>
      <c r="B376" s="1" t="s">
        <v>5508</v>
      </c>
      <c r="C376">
        <v>376</v>
      </c>
    </row>
    <row r="377" spans="1:3">
      <c r="A377">
        <v>377</v>
      </c>
      <c r="B377" s="1" t="s">
        <v>5509</v>
      </c>
      <c r="C377">
        <v>377</v>
      </c>
    </row>
    <row r="378" spans="1:3">
      <c r="A378">
        <v>378</v>
      </c>
      <c r="B378" s="1" t="s">
        <v>5510</v>
      </c>
      <c r="C378">
        <v>378</v>
      </c>
    </row>
    <row r="379" spans="1:3">
      <c r="A379">
        <v>379</v>
      </c>
      <c r="B379" s="1" t="s">
        <v>5511</v>
      </c>
      <c r="C379">
        <v>379</v>
      </c>
    </row>
    <row r="380" spans="1:3">
      <c r="A380">
        <v>380</v>
      </c>
      <c r="B380" s="1" t="s">
        <v>5486</v>
      </c>
      <c r="C380">
        <v>380</v>
      </c>
    </row>
    <row r="381" spans="1:3">
      <c r="A381">
        <v>381</v>
      </c>
      <c r="B381" s="1" t="s">
        <v>5487</v>
      </c>
      <c r="C381">
        <v>381</v>
      </c>
    </row>
    <row r="382" spans="1:3">
      <c r="A382">
        <v>382</v>
      </c>
      <c r="B382" s="1" t="s">
        <v>5488</v>
      </c>
      <c r="C382">
        <v>382</v>
      </c>
    </row>
    <row r="383" spans="1:3">
      <c r="A383">
        <v>383</v>
      </c>
      <c r="B383" s="1" t="s">
        <v>5489</v>
      </c>
      <c r="C383">
        <v>383</v>
      </c>
    </row>
    <row r="384" spans="1:3">
      <c r="A384">
        <v>384</v>
      </c>
      <c r="B384" s="1" t="s">
        <v>5490</v>
      </c>
      <c r="C384">
        <v>384</v>
      </c>
    </row>
    <row r="385" spans="1:3">
      <c r="A385">
        <v>385</v>
      </c>
      <c r="B385" s="1" t="s">
        <v>5491</v>
      </c>
      <c r="C385">
        <v>385</v>
      </c>
    </row>
    <row r="386" spans="1:3">
      <c r="A386">
        <v>386</v>
      </c>
      <c r="B386" s="1" t="s">
        <v>5492</v>
      </c>
      <c r="C386">
        <v>386</v>
      </c>
    </row>
    <row r="387" spans="1:3">
      <c r="A387">
        <v>387</v>
      </c>
      <c r="B387" s="1" t="s">
        <v>5493</v>
      </c>
      <c r="C387">
        <v>387</v>
      </c>
    </row>
    <row r="388" spans="1:3">
      <c r="A388">
        <v>388</v>
      </c>
      <c r="B388" s="1" t="s">
        <v>5494</v>
      </c>
      <c r="C388">
        <v>388</v>
      </c>
    </row>
    <row r="389" spans="1:3">
      <c r="A389">
        <v>389</v>
      </c>
      <c r="B389" s="1" t="s">
        <v>5495</v>
      </c>
      <c r="C389">
        <v>389</v>
      </c>
    </row>
    <row r="390" spans="1:3">
      <c r="A390">
        <v>390</v>
      </c>
      <c r="B390" s="1" t="s">
        <v>5496</v>
      </c>
      <c r="C390">
        <v>390</v>
      </c>
    </row>
    <row r="391" spans="1:3">
      <c r="A391">
        <v>391</v>
      </c>
      <c r="B391" s="1" t="s">
        <v>5497</v>
      </c>
      <c r="C391">
        <v>391</v>
      </c>
    </row>
    <row r="392" spans="1:3">
      <c r="A392">
        <v>392</v>
      </c>
      <c r="B392" s="1" t="s">
        <v>5500</v>
      </c>
      <c r="C392">
        <v>392</v>
      </c>
    </row>
    <row r="393" spans="1:3">
      <c r="A393">
        <v>393</v>
      </c>
      <c r="B393" s="1" t="s">
        <v>5501</v>
      </c>
      <c r="C393">
        <v>393</v>
      </c>
    </row>
    <row r="394" spans="1:3">
      <c r="A394">
        <v>394</v>
      </c>
      <c r="B394" s="1" t="s">
        <v>5502</v>
      </c>
      <c r="C394">
        <v>394</v>
      </c>
    </row>
    <row r="395" spans="1:3">
      <c r="A395">
        <v>395</v>
      </c>
      <c r="B395" s="1" t="s">
        <v>5503</v>
      </c>
      <c r="C395">
        <v>395</v>
      </c>
    </row>
    <row r="396" spans="1:3">
      <c r="A396">
        <v>396</v>
      </c>
      <c r="B396" s="1" t="s">
        <v>5504</v>
      </c>
      <c r="C396">
        <v>396</v>
      </c>
    </row>
    <row r="397" spans="1:3">
      <c r="A397">
        <v>397</v>
      </c>
      <c r="B397" s="1" t="s">
        <v>5505</v>
      </c>
      <c r="C397">
        <v>397</v>
      </c>
    </row>
    <row r="398" spans="1:3">
      <c r="A398">
        <v>398</v>
      </c>
      <c r="B398" s="1" t="s">
        <v>5506</v>
      </c>
      <c r="C398">
        <v>398</v>
      </c>
    </row>
    <row r="399" spans="1:3">
      <c r="A399">
        <v>399</v>
      </c>
      <c r="B399" s="1" t="s">
        <v>5507</v>
      </c>
      <c r="C399">
        <v>399</v>
      </c>
    </row>
    <row r="400" spans="1:3">
      <c r="A400">
        <v>400</v>
      </c>
      <c r="B400" s="1" t="s">
        <v>5508</v>
      </c>
      <c r="C400">
        <v>400</v>
      </c>
    </row>
    <row r="401" spans="1:3">
      <c r="A401">
        <v>401</v>
      </c>
      <c r="B401" s="1" t="s">
        <v>5509</v>
      </c>
      <c r="C401">
        <v>401</v>
      </c>
    </row>
    <row r="402" spans="1:3">
      <c r="A402">
        <v>402</v>
      </c>
      <c r="B402" s="1" t="s">
        <v>5510</v>
      </c>
      <c r="C402">
        <v>402</v>
      </c>
    </row>
    <row r="403" spans="1:3">
      <c r="A403">
        <v>403</v>
      </c>
      <c r="B403" s="1" t="s">
        <v>5511</v>
      </c>
      <c r="C403">
        <v>403</v>
      </c>
    </row>
    <row r="404" spans="1:3">
      <c r="A404">
        <v>404</v>
      </c>
      <c r="B404" s="1" t="s">
        <v>5512</v>
      </c>
      <c r="C404">
        <v>404</v>
      </c>
    </row>
    <row r="405" spans="1:3">
      <c r="A405">
        <v>405</v>
      </c>
      <c r="B405" s="1" t="s">
        <v>5513</v>
      </c>
      <c r="C405">
        <v>405</v>
      </c>
    </row>
    <row r="406" spans="1:3">
      <c r="A406">
        <v>406</v>
      </c>
      <c r="B406" s="1" t="s">
        <v>5501</v>
      </c>
      <c r="C406">
        <v>406</v>
      </c>
    </row>
    <row r="407" spans="1:3">
      <c r="A407">
        <v>407</v>
      </c>
      <c r="B407" s="1" t="s">
        <v>5502</v>
      </c>
      <c r="C407">
        <v>407</v>
      </c>
    </row>
    <row r="408" spans="1:3">
      <c r="A408">
        <v>408</v>
      </c>
      <c r="B408" s="1" t="s">
        <v>5503</v>
      </c>
      <c r="C408">
        <v>408</v>
      </c>
    </row>
    <row r="409" spans="1:3">
      <c r="A409">
        <v>409</v>
      </c>
      <c r="B409" s="1" t="s">
        <v>5504</v>
      </c>
      <c r="C409">
        <v>409</v>
      </c>
    </row>
    <row r="410" spans="1:3">
      <c r="A410">
        <v>410</v>
      </c>
      <c r="B410" s="1" t="s">
        <v>5505</v>
      </c>
      <c r="C410">
        <v>410</v>
      </c>
    </row>
    <row r="411" spans="1:3">
      <c r="A411">
        <v>411</v>
      </c>
      <c r="B411" s="1" t="s">
        <v>5506</v>
      </c>
      <c r="C411">
        <v>411</v>
      </c>
    </row>
    <row r="412" spans="1:3">
      <c r="A412">
        <v>412</v>
      </c>
      <c r="B412" s="1" t="s">
        <v>5507</v>
      </c>
      <c r="C412">
        <v>412</v>
      </c>
    </row>
    <row r="413" spans="1:3">
      <c r="A413">
        <v>413</v>
      </c>
      <c r="B413" s="1" t="s">
        <v>5508</v>
      </c>
      <c r="C413">
        <v>413</v>
      </c>
    </row>
    <row r="414" spans="1:3">
      <c r="A414">
        <v>414</v>
      </c>
      <c r="B414" s="1" t="s">
        <v>5509</v>
      </c>
      <c r="C414">
        <v>414</v>
      </c>
    </row>
    <row r="415" spans="1:3">
      <c r="A415">
        <v>415</v>
      </c>
      <c r="B415" s="1" t="s">
        <v>5510</v>
      </c>
      <c r="C415">
        <v>415</v>
      </c>
    </row>
    <row r="416" spans="1:3">
      <c r="A416">
        <v>416</v>
      </c>
      <c r="B416" s="1" t="s">
        <v>5511</v>
      </c>
      <c r="C416">
        <v>416</v>
      </c>
    </row>
    <row r="417" spans="1:3">
      <c r="A417">
        <v>417</v>
      </c>
      <c r="B417" s="1" t="s">
        <v>5514</v>
      </c>
      <c r="C417">
        <v>417</v>
      </c>
    </row>
    <row r="418" spans="1:3">
      <c r="A418">
        <v>418</v>
      </c>
      <c r="B418" s="1" t="s">
        <v>5515</v>
      </c>
      <c r="C418">
        <v>418</v>
      </c>
    </row>
    <row r="419" spans="1:3">
      <c r="A419">
        <v>419</v>
      </c>
      <c r="B419" s="1" t="s">
        <v>5516</v>
      </c>
      <c r="C419">
        <v>419</v>
      </c>
    </row>
    <row r="420" spans="1:3">
      <c r="A420">
        <v>420</v>
      </c>
      <c r="B420" s="1" t="s">
        <v>5517</v>
      </c>
      <c r="C420">
        <v>420</v>
      </c>
    </row>
    <row r="421" spans="1:3">
      <c r="A421">
        <v>421</v>
      </c>
      <c r="B421" s="1" t="s">
        <v>5518</v>
      </c>
      <c r="C421">
        <v>421</v>
      </c>
    </row>
    <row r="422" spans="1:3">
      <c r="A422">
        <v>422</v>
      </c>
      <c r="B422" s="1" t="s">
        <v>5519</v>
      </c>
      <c r="C422">
        <v>422</v>
      </c>
    </row>
    <row r="423" spans="1:3">
      <c r="A423">
        <v>423</v>
      </c>
      <c r="B423" s="1" t="s">
        <v>5520</v>
      </c>
      <c r="C423">
        <v>423</v>
      </c>
    </row>
    <row r="424" spans="1:3">
      <c r="A424">
        <v>424</v>
      </c>
      <c r="B424" s="1" t="s">
        <v>5521</v>
      </c>
      <c r="C424">
        <v>424</v>
      </c>
    </row>
    <row r="425" spans="1:3">
      <c r="A425">
        <v>425</v>
      </c>
      <c r="B425" s="1" t="s">
        <v>5522</v>
      </c>
      <c r="C425">
        <v>425</v>
      </c>
    </row>
    <row r="426" spans="1:3">
      <c r="A426">
        <v>426</v>
      </c>
      <c r="B426" s="1" t="s">
        <v>5523</v>
      </c>
      <c r="C426">
        <v>426</v>
      </c>
    </row>
    <row r="427" spans="1:3">
      <c r="A427">
        <v>427</v>
      </c>
      <c r="B427" s="1" t="s">
        <v>5524</v>
      </c>
      <c r="C427">
        <v>427</v>
      </c>
    </row>
    <row r="428" spans="1:3">
      <c r="A428">
        <v>428</v>
      </c>
      <c r="B428" s="1" t="s">
        <v>5525</v>
      </c>
      <c r="C428">
        <v>428</v>
      </c>
    </row>
    <row r="429" spans="1:3">
      <c r="A429">
        <v>429</v>
      </c>
      <c r="B429" s="1" t="s">
        <v>5500</v>
      </c>
      <c r="C429">
        <v>429</v>
      </c>
    </row>
    <row r="430" spans="1:3">
      <c r="A430">
        <v>430</v>
      </c>
      <c r="B430" s="1" t="s">
        <v>5501</v>
      </c>
      <c r="C430">
        <v>430</v>
      </c>
    </row>
    <row r="431" spans="1:3">
      <c r="A431">
        <v>431</v>
      </c>
      <c r="B431" s="1" t="s">
        <v>5502</v>
      </c>
      <c r="C431">
        <v>431</v>
      </c>
    </row>
    <row r="432" spans="1:3">
      <c r="A432">
        <v>432</v>
      </c>
      <c r="B432" s="1" t="s">
        <v>5503</v>
      </c>
      <c r="C432">
        <v>432</v>
      </c>
    </row>
    <row r="433" spans="1:3">
      <c r="A433">
        <v>433</v>
      </c>
      <c r="B433" s="1" t="s">
        <v>5504</v>
      </c>
      <c r="C433">
        <v>433</v>
      </c>
    </row>
    <row r="434" spans="1:3">
      <c r="A434">
        <v>434</v>
      </c>
      <c r="B434" s="1" t="s">
        <v>5505</v>
      </c>
      <c r="C434">
        <v>434</v>
      </c>
    </row>
    <row r="435" spans="1:3">
      <c r="A435">
        <v>435</v>
      </c>
      <c r="B435" s="1" t="s">
        <v>5506</v>
      </c>
      <c r="C435">
        <v>435</v>
      </c>
    </row>
    <row r="436" spans="1:3">
      <c r="A436">
        <v>436</v>
      </c>
      <c r="B436" s="1" t="s">
        <v>5507</v>
      </c>
      <c r="C436">
        <v>436</v>
      </c>
    </row>
    <row r="437" spans="1:3">
      <c r="A437">
        <v>437</v>
      </c>
      <c r="B437" s="1" t="s">
        <v>5508</v>
      </c>
      <c r="C437">
        <v>437</v>
      </c>
    </row>
    <row r="438" spans="1:3">
      <c r="A438">
        <v>438</v>
      </c>
      <c r="B438" s="1" t="s">
        <v>5509</v>
      </c>
      <c r="C438">
        <v>438</v>
      </c>
    </row>
    <row r="439" spans="1:3">
      <c r="A439">
        <v>439</v>
      </c>
      <c r="B439" s="1" t="s">
        <v>5510</v>
      </c>
      <c r="C439">
        <v>439</v>
      </c>
    </row>
    <row r="440" spans="1:3">
      <c r="A440">
        <v>440</v>
      </c>
      <c r="B440" s="1" t="s">
        <v>5511</v>
      </c>
      <c r="C440">
        <v>440</v>
      </c>
    </row>
    <row r="441" spans="1:3">
      <c r="A441">
        <v>441</v>
      </c>
      <c r="B441" s="1" t="s">
        <v>5514</v>
      </c>
      <c r="C441">
        <v>441</v>
      </c>
    </row>
    <row r="442" spans="1:3">
      <c r="A442">
        <v>442</v>
      </c>
      <c r="B442" s="1" t="s">
        <v>5515</v>
      </c>
      <c r="C442">
        <v>442</v>
      </c>
    </row>
    <row r="443" spans="1:3">
      <c r="A443">
        <v>443</v>
      </c>
      <c r="B443" s="1" t="s">
        <v>5516</v>
      </c>
      <c r="C443">
        <v>443</v>
      </c>
    </row>
    <row r="444" spans="1:3">
      <c r="A444">
        <v>444</v>
      </c>
      <c r="B444" s="1" t="s">
        <v>5517</v>
      </c>
      <c r="C444">
        <v>444</v>
      </c>
    </row>
    <row r="445" spans="1:3">
      <c r="A445">
        <v>445</v>
      </c>
      <c r="B445" s="1" t="s">
        <v>5518</v>
      </c>
      <c r="C445">
        <v>445</v>
      </c>
    </row>
    <row r="446" spans="1:3">
      <c r="A446">
        <v>446</v>
      </c>
      <c r="B446" s="1" t="s">
        <v>5519</v>
      </c>
      <c r="C446">
        <v>446</v>
      </c>
    </row>
    <row r="447" spans="1:3">
      <c r="A447">
        <v>447</v>
      </c>
      <c r="B447" s="1" t="s">
        <v>5520</v>
      </c>
      <c r="C447">
        <v>447</v>
      </c>
    </row>
    <row r="448" spans="1:3">
      <c r="A448">
        <v>448</v>
      </c>
      <c r="B448" s="1" t="s">
        <v>5521</v>
      </c>
      <c r="C448">
        <v>448</v>
      </c>
    </row>
    <row r="449" spans="1:3">
      <c r="A449">
        <v>449</v>
      </c>
      <c r="B449" s="1" t="s">
        <v>5522</v>
      </c>
      <c r="C449">
        <v>449</v>
      </c>
    </row>
    <row r="450" spans="1:3">
      <c r="A450">
        <v>450</v>
      </c>
      <c r="B450" s="1" t="s">
        <v>5523</v>
      </c>
      <c r="C450">
        <v>450</v>
      </c>
    </row>
    <row r="451" spans="1:3">
      <c r="A451">
        <v>451</v>
      </c>
      <c r="B451" s="1" t="s">
        <v>5524</v>
      </c>
      <c r="C451">
        <v>451</v>
      </c>
    </row>
    <row r="452" spans="1:3">
      <c r="A452">
        <v>452</v>
      </c>
      <c r="B452" s="1" t="s">
        <v>5525</v>
      </c>
      <c r="C452">
        <v>452</v>
      </c>
    </row>
    <row r="453" spans="1:3">
      <c r="A453">
        <v>453</v>
      </c>
      <c r="B453" s="1" t="s">
        <v>5526</v>
      </c>
      <c r="C453">
        <v>453</v>
      </c>
    </row>
    <row r="454" spans="1:3">
      <c r="A454">
        <v>454</v>
      </c>
      <c r="B454" s="1" t="s">
        <v>5527</v>
      </c>
      <c r="C454">
        <v>454</v>
      </c>
    </row>
    <row r="455" spans="1:3">
      <c r="A455">
        <v>455</v>
      </c>
      <c r="B455" s="1" t="s">
        <v>5515</v>
      </c>
      <c r="C455">
        <v>455</v>
      </c>
    </row>
    <row r="456" spans="1:3">
      <c r="A456">
        <v>456</v>
      </c>
      <c r="B456" s="1" t="s">
        <v>5516</v>
      </c>
      <c r="C456">
        <v>456</v>
      </c>
    </row>
    <row r="457" spans="1:3">
      <c r="A457">
        <v>457</v>
      </c>
      <c r="B457" s="1" t="s">
        <v>5517</v>
      </c>
      <c r="C457">
        <v>457</v>
      </c>
    </row>
    <row r="458" spans="1:3">
      <c r="A458">
        <v>458</v>
      </c>
      <c r="B458" s="1" t="s">
        <v>5518</v>
      </c>
      <c r="C458">
        <v>458</v>
      </c>
    </row>
    <row r="459" spans="1:3">
      <c r="A459">
        <v>459</v>
      </c>
      <c r="B459" s="1" t="s">
        <v>5519</v>
      </c>
      <c r="C459">
        <v>459</v>
      </c>
    </row>
    <row r="460" spans="1:3">
      <c r="A460">
        <v>460</v>
      </c>
      <c r="B460" s="1" t="s">
        <v>5520</v>
      </c>
      <c r="C460">
        <v>460</v>
      </c>
    </row>
    <row r="461" spans="1:3">
      <c r="A461">
        <v>461</v>
      </c>
      <c r="B461" s="1" t="s">
        <v>5521</v>
      </c>
      <c r="C461">
        <v>461</v>
      </c>
    </row>
    <row r="462" spans="1:3">
      <c r="A462">
        <v>462</v>
      </c>
      <c r="B462" s="1" t="s">
        <v>5522</v>
      </c>
      <c r="C462">
        <v>462</v>
      </c>
    </row>
    <row r="463" spans="1:3">
      <c r="A463">
        <v>463</v>
      </c>
      <c r="B463" s="1" t="s">
        <v>5523</v>
      </c>
      <c r="C463">
        <v>463</v>
      </c>
    </row>
    <row r="464" spans="1:3">
      <c r="A464">
        <v>464</v>
      </c>
      <c r="B464" s="1" t="s">
        <v>5524</v>
      </c>
      <c r="C464">
        <v>464</v>
      </c>
    </row>
    <row r="465" spans="1:3">
      <c r="A465">
        <v>465</v>
      </c>
      <c r="B465" s="1" t="s">
        <v>5525</v>
      </c>
      <c r="C465">
        <v>465</v>
      </c>
    </row>
    <row r="466" spans="1:3">
      <c r="A466">
        <v>466</v>
      </c>
      <c r="B466" s="1" t="s">
        <v>5528</v>
      </c>
      <c r="C466">
        <v>466</v>
      </c>
    </row>
    <row r="467" spans="1:3">
      <c r="A467">
        <v>467</v>
      </c>
      <c r="B467" s="1" t="s">
        <v>5529</v>
      </c>
      <c r="C467">
        <v>467</v>
      </c>
    </row>
    <row r="468" spans="1:3">
      <c r="A468">
        <v>468</v>
      </c>
      <c r="B468" s="1" t="s">
        <v>5530</v>
      </c>
      <c r="C468">
        <v>468</v>
      </c>
    </row>
    <row r="469" spans="1:3">
      <c r="A469">
        <v>469</v>
      </c>
      <c r="B469" s="1" t="s">
        <v>5531</v>
      </c>
      <c r="C469">
        <v>469</v>
      </c>
    </row>
    <row r="470" spans="1:3">
      <c r="A470">
        <v>470</v>
      </c>
      <c r="B470" s="1" t="s">
        <v>5532</v>
      </c>
      <c r="C470">
        <v>470</v>
      </c>
    </row>
    <row r="471" spans="1:3">
      <c r="A471">
        <v>471</v>
      </c>
      <c r="B471" s="1" t="s">
        <v>5533</v>
      </c>
      <c r="C471">
        <v>471</v>
      </c>
    </row>
    <row r="472" spans="1:3">
      <c r="A472">
        <v>472</v>
      </c>
      <c r="B472" s="1" t="s">
        <v>5534</v>
      </c>
      <c r="C472">
        <v>472</v>
      </c>
    </row>
    <row r="473" spans="1:3">
      <c r="A473">
        <v>473</v>
      </c>
      <c r="B473" s="1" t="s">
        <v>5535</v>
      </c>
      <c r="C473">
        <v>473</v>
      </c>
    </row>
    <row r="474" spans="1:3">
      <c r="A474">
        <v>474</v>
      </c>
      <c r="B474" s="1" t="s">
        <v>5536</v>
      </c>
      <c r="C474">
        <v>474</v>
      </c>
    </row>
    <row r="475" spans="1:3">
      <c r="A475">
        <v>475</v>
      </c>
      <c r="B475" s="1" t="s">
        <v>5537</v>
      </c>
      <c r="C475">
        <v>475</v>
      </c>
    </row>
    <row r="476" spans="1:3">
      <c r="A476">
        <v>476</v>
      </c>
      <c r="B476" s="1" t="s">
        <v>5538</v>
      </c>
      <c r="C476">
        <v>476</v>
      </c>
    </row>
    <row r="477" spans="1:3">
      <c r="A477">
        <v>477</v>
      </c>
      <c r="B477" s="1" t="s">
        <v>5539</v>
      </c>
      <c r="C477">
        <v>477</v>
      </c>
    </row>
    <row r="478" spans="1:3">
      <c r="A478">
        <v>478</v>
      </c>
      <c r="B478" s="1" t="s">
        <v>5514</v>
      </c>
      <c r="C478">
        <v>478</v>
      </c>
    </row>
    <row r="479" spans="1:3">
      <c r="A479">
        <v>479</v>
      </c>
      <c r="B479" s="1" t="s">
        <v>5515</v>
      </c>
      <c r="C479">
        <v>479</v>
      </c>
    </row>
    <row r="480" spans="1:3">
      <c r="A480">
        <v>480</v>
      </c>
      <c r="B480" s="1" t="s">
        <v>5516</v>
      </c>
      <c r="C480">
        <v>480</v>
      </c>
    </row>
    <row r="481" spans="1:3">
      <c r="A481">
        <v>481</v>
      </c>
      <c r="B481" s="1" t="s">
        <v>5517</v>
      </c>
      <c r="C481">
        <v>481</v>
      </c>
    </row>
    <row r="482" spans="1:3">
      <c r="A482">
        <v>482</v>
      </c>
      <c r="B482" s="1" t="s">
        <v>5518</v>
      </c>
      <c r="C482">
        <v>482</v>
      </c>
    </row>
    <row r="483" spans="1:3">
      <c r="A483">
        <v>483</v>
      </c>
      <c r="B483" s="1" t="s">
        <v>5519</v>
      </c>
      <c r="C483">
        <v>483</v>
      </c>
    </row>
    <row r="484" spans="1:3">
      <c r="A484">
        <v>484</v>
      </c>
      <c r="B484" s="1" t="s">
        <v>5520</v>
      </c>
      <c r="C484">
        <v>484</v>
      </c>
    </row>
    <row r="485" spans="1:3">
      <c r="A485">
        <v>485</v>
      </c>
      <c r="B485" s="1" t="s">
        <v>5521</v>
      </c>
      <c r="C485">
        <v>485</v>
      </c>
    </row>
    <row r="486" spans="1:3">
      <c r="A486">
        <v>486</v>
      </c>
      <c r="B486" s="1" t="s">
        <v>5522</v>
      </c>
      <c r="C486">
        <v>486</v>
      </c>
    </row>
    <row r="487" spans="1:3">
      <c r="A487">
        <v>487</v>
      </c>
      <c r="B487" s="1" t="s">
        <v>5523</v>
      </c>
      <c r="C487">
        <v>487</v>
      </c>
    </row>
    <row r="488" spans="1:3">
      <c r="A488">
        <v>488</v>
      </c>
      <c r="B488" s="1" t="s">
        <v>5524</v>
      </c>
      <c r="C488">
        <v>488</v>
      </c>
    </row>
    <row r="489" spans="1:3">
      <c r="A489">
        <v>489</v>
      </c>
      <c r="B489" s="1" t="s">
        <v>5525</v>
      </c>
      <c r="C489">
        <v>489</v>
      </c>
    </row>
    <row r="490" spans="1:3">
      <c r="A490">
        <v>490</v>
      </c>
      <c r="B490" s="1" t="s">
        <v>5528</v>
      </c>
      <c r="C490">
        <v>490</v>
      </c>
    </row>
    <row r="491" spans="1:3">
      <c r="A491">
        <v>491</v>
      </c>
      <c r="B491" s="1" t="s">
        <v>5529</v>
      </c>
      <c r="C491">
        <v>491</v>
      </c>
    </row>
    <row r="492" spans="1:3">
      <c r="A492">
        <v>492</v>
      </c>
      <c r="B492" s="1" t="s">
        <v>5530</v>
      </c>
      <c r="C492">
        <v>492</v>
      </c>
    </row>
    <row r="493" spans="1:3">
      <c r="A493">
        <v>493</v>
      </c>
      <c r="B493" s="1" t="s">
        <v>5531</v>
      </c>
      <c r="C493">
        <v>493</v>
      </c>
    </row>
    <row r="494" spans="1:3">
      <c r="A494">
        <v>494</v>
      </c>
      <c r="B494" s="1" t="s">
        <v>5532</v>
      </c>
      <c r="C494">
        <v>494</v>
      </c>
    </row>
    <row r="495" spans="1:3">
      <c r="A495">
        <v>495</v>
      </c>
      <c r="B495" s="1" t="s">
        <v>5533</v>
      </c>
      <c r="C495">
        <v>495</v>
      </c>
    </row>
    <row r="496" spans="1:3">
      <c r="A496">
        <v>496</v>
      </c>
      <c r="B496" s="1" t="s">
        <v>5534</v>
      </c>
      <c r="C496">
        <v>496</v>
      </c>
    </row>
    <row r="497" spans="1:3">
      <c r="A497">
        <v>497</v>
      </c>
      <c r="B497" s="1" t="s">
        <v>5535</v>
      </c>
      <c r="C497">
        <v>497</v>
      </c>
    </row>
    <row r="498" spans="1:3">
      <c r="A498">
        <v>498</v>
      </c>
      <c r="B498" s="1" t="s">
        <v>5536</v>
      </c>
      <c r="C498">
        <v>498</v>
      </c>
    </row>
    <row r="499" spans="1:3">
      <c r="A499">
        <v>499</v>
      </c>
      <c r="B499" s="1" t="s">
        <v>5537</v>
      </c>
      <c r="C499">
        <v>499</v>
      </c>
    </row>
    <row r="500" spans="1:3">
      <c r="A500">
        <v>500</v>
      </c>
      <c r="B500" s="1" t="s">
        <v>5538</v>
      </c>
      <c r="C500">
        <v>500</v>
      </c>
    </row>
    <row r="501" spans="1:3">
      <c r="A501">
        <v>501</v>
      </c>
      <c r="B501" s="1" t="s">
        <v>5539</v>
      </c>
      <c r="C501">
        <v>501</v>
      </c>
    </row>
    <row r="502" spans="1:3">
      <c r="A502">
        <v>502</v>
      </c>
      <c r="B502" s="1" t="s">
        <v>5540</v>
      </c>
      <c r="C502">
        <v>502</v>
      </c>
    </row>
    <row r="503" spans="1:3">
      <c r="A503">
        <v>503</v>
      </c>
      <c r="B503" s="1" t="s">
        <v>5541</v>
      </c>
      <c r="C503">
        <v>503</v>
      </c>
    </row>
    <row r="504" spans="1:3">
      <c r="A504">
        <v>504</v>
      </c>
      <c r="B504" s="1" t="s">
        <v>5542</v>
      </c>
      <c r="C504">
        <v>504</v>
      </c>
    </row>
    <row r="505" spans="1:3">
      <c r="A505">
        <v>505</v>
      </c>
      <c r="B505" s="1" t="s">
        <v>5543</v>
      </c>
      <c r="C505">
        <v>505</v>
      </c>
    </row>
    <row r="506" spans="1:3">
      <c r="A506">
        <v>506</v>
      </c>
      <c r="B506" s="1" t="s">
        <v>5544</v>
      </c>
      <c r="C506">
        <v>506</v>
      </c>
    </row>
    <row r="507" spans="1:3">
      <c r="A507">
        <v>507</v>
      </c>
      <c r="B507" s="1" t="s">
        <v>5545</v>
      </c>
      <c r="C507">
        <v>507</v>
      </c>
    </row>
    <row r="508" spans="1:3">
      <c r="A508">
        <v>508</v>
      </c>
      <c r="B508" s="1" t="s">
        <v>5546</v>
      </c>
      <c r="C508">
        <v>508</v>
      </c>
    </row>
    <row r="509" spans="1:3">
      <c r="A509">
        <v>509</v>
      </c>
      <c r="B509" s="1" t="s">
        <v>5547</v>
      </c>
      <c r="C509">
        <v>509</v>
      </c>
    </row>
    <row r="510" spans="1:3">
      <c r="A510">
        <v>510</v>
      </c>
      <c r="B510" s="1" t="s">
        <v>5548</v>
      </c>
      <c r="C510">
        <v>510</v>
      </c>
    </row>
    <row r="511" spans="1:3">
      <c r="A511">
        <v>511</v>
      </c>
      <c r="B511" s="1" t="s">
        <v>5549</v>
      </c>
      <c r="C511">
        <v>511</v>
      </c>
    </row>
    <row r="512" spans="1:3">
      <c r="A512">
        <v>512</v>
      </c>
      <c r="B512" s="1" t="s">
        <v>5550</v>
      </c>
      <c r="C512">
        <v>512</v>
      </c>
    </row>
    <row r="513" spans="1:3">
      <c r="A513">
        <v>513</v>
      </c>
      <c r="B513" s="1" t="s">
        <v>5551</v>
      </c>
      <c r="C513">
        <v>513</v>
      </c>
    </row>
    <row r="514" spans="1:3">
      <c r="A514">
        <v>514</v>
      </c>
      <c r="B514" s="1" t="s">
        <v>5552</v>
      </c>
      <c r="C514">
        <v>514</v>
      </c>
    </row>
    <row r="515" spans="1:3">
      <c r="A515">
        <v>515</v>
      </c>
      <c r="B515" s="1" t="s">
        <v>5553</v>
      </c>
      <c r="C515">
        <v>515</v>
      </c>
    </row>
    <row r="516" spans="1:3">
      <c r="A516">
        <v>516</v>
      </c>
      <c r="B516" s="1" t="s">
        <v>5554</v>
      </c>
      <c r="C516">
        <v>516</v>
      </c>
    </row>
    <row r="517" spans="1:3">
      <c r="A517">
        <v>517</v>
      </c>
      <c r="B517" s="1" t="s">
        <v>5555</v>
      </c>
      <c r="C517">
        <v>517</v>
      </c>
    </row>
    <row r="518" spans="1:3">
      <c r="A518">
        <v>518</v>
      </c>
      <c r="B518" s="1" t="s">
        <v>5556</v>
      </c>
      <c r="C518">
        <v>518</v>
      </c>
    </row>
    <row r="519" spans="1:3">
      <c r="A519">
        <v>519</v>
      </c>
      <c r="B519" s="1" t="s">
        <v>5557</v>
      </c>
      <c r="C519">
        <v>519</v>
      </c>
    </row>
    <row r="520" spans="1:3">
      <c r="A520">
        <v>520</v>
      </c>
      <c r="B520" s="1" t="s">
        <v>5558</v>
      </c>
      <c r="C520">
        <v>520</v>
      </c>
    </row>
    <row r="521" spans="1:3">
      <c r="A521">
        <v>521</v>
      </c>
      <c r="B521" s="1" t="s">
        <v>5559</v>
      </c>
      <c r="C521">
        <v>521</v>
      </c>
    </row>
    <row r="522" spans="1:3">
      <c r="A522">
        <v>522</v>
      </c>
      <c r="B522" s="1" t="s">
        <v>5560</v>
      </c>
      <c r="C522">
        <v>522</v>
      </c>
    </row>
    <row r="523" spans="1:3">
      <c r="A523">
        <v>523</v>
      </c>
      <c r="B523" s="1" t="s">
        <v>5561</v>
      </c>
      <c r="C523">
        <v>523</v>
      </c>
    </row>
    <row r="524" spans="1:3">
      <c r="A524">
        <v>524</v>
      </c>
      <c r="B524" s="1" t="s">
        <v>5562</v>
      </c>
      <c r="C524">
        <v>524</v>
      </c>
    </row>
    <row r="525" spans="1:3">
      <c r="A525">
        <v>525</v>
      </c>
      <c r="B525" s="1" t="s">
        <v>5563</v>
      </c>
      <c r="C525">
        <v>525</v>
      </c>
    </row>
    <row r="526" spans="1:3">
      <c r="A526">
        <v>526</v>
      </c>
      <c r="B526" s="1" t="s">
        <v>5564</v>
      </c>
      <c r="C526">
        <v>526</v>
      </c>
    </row>
    <row r="527" spans="1:3">
      <c r="A527">
        <v>527</v>
      </c>
      <c r="B527" s="1" t="s">
        <v>5565</v>
      </c>
      <c r="C527">
        <v>527</v>
      </c>
    </row>
    <row r="528" spans="1:3">
      <c r="A528">
        <v>528</v>
      </c>
      <c r="B528" s="1" t="s">
        <v>5566</v>
      </c>
      <c r="C528">
        <v>528</v>
      </c>
    </row>
    <row r="529" spans="1:3">
      <c r="A529">
        <v>529</v>
      </c>
      <c r="B529" s="1" t="s">
        <v>5567</v>
      </c>
      <c r="C529">
        <v>529</v>
      </c>
    </row>
    <row r="530" spans="1:3">
      <c r="A530">
        <v>530</v>
      </c>
      <c r="B530" s="1" t="s">
        <v>5568</v>
      </c>
      <c r="C530">
        <v>530</v>
      </c>
    </row>
    <row r="531" spans="1:3">
      <c r="A531">
        <v>531</v>
      </c>
      <c r="B531" s="1" t="s">
        <v>5569</v>
      </c>
      <c r="C531">
        <v>531</v>
      </c>
    </row>
    <row r="532" spans="1:3">
      <c r="A532">
        <v>532</v>
      </c>
      <c r="B532" s="1" t="s">
        <v>5570</v>
      </c>
      <c r="C532">
        <v>532</v>
      </c>
    </row>
    <row r="533" spans="1:3">
      <c r="A533">
        <v>533</v>
      </c>
      <c r="B533" s="1" t="s">
        <v>5571</v>
      </c>
      <c r="C533">
        <v>533</v>
      </c>
    </row>
    <row r="534" spans="1:3">
      <c r="A534">
        <v>534</v>
      </c>
      <c r="B534" s="1" t="s">
        <v>5572</v>
      </c>
      <c r="C534">
        <v>534</v>
      </c>
    </row>
    <row r="535" spans="1:3">
      <c r="A535">
        <v>535</v>
      </c>
      <c r="B535" s="1" t="s">
        <v>5573</v>
      </c>
      <c r="C535">
        <v>535</v>
      </c>
    </row>
    <row r="536" spans="1:3">
      <c r="A536">
        <v>536</v>
      </c>
      <c r="B536" s="1" t="s">
        <v>5574</v>
      </c>
      <c r="C536">
        <v>536</v>
      </c>
    </row>
    <row r="537" spans="1:3">
      <c r="A537">
        <v>537</v>
      </c>
      <c r="B537" s="1" t="s">
        <v>5575</v>
      </c>
      <c r="C537">
        <v>537</v>
      </c>
    </row>
    <row r="538" spans="1:3">
      <c r="A538">
        <v>538</v>
      </c>
      <c r="B538" s="1" t="s">
        <v>5576</v>
      </c>
      <c r="C538">
        <v>538</v>
      </c>
    </row>
    <row r="539" spans="1:3">
      <c r="A539">
        <v>539</v>
      </c>
      <c r="B539" s="1" t="s">
        <v>5577</v>
      </c>
      <c r="C539">
        <v>539</v>
      </c>
    </row>
    <row r="540" spans="1:3">
      <c r="A540">
        <v>540</v>
      </c>
      <c r="B540" s="1" t="s">
        <v>5578</v>
      </c>
      <c r="C540">
        <v>540</v>
      </c>
    </row>
    <row r="541" spans="1:3">
      <c r="A541">
        <v>541</v>
      </c>
      <c r="B541" s="1" t="s">
        <v>5579</v>
      </c>
      <c r="C541">
        <v>541</v>
      </c>
    </row>
    <row r="542" spans="1:3">
      <c r="A542">
        <v>542</v>
      </c>
      <c r="B542" s="1" t="s">
        <v>5580</v>
      </c>
      <c r="C542">
        <v>542</v>
      </c>
    </row>
    <row r="543" spans="1:3">
      <c r="A543">
        <v>543</v>
      </c>
      <c r="B543" s="1" t="s">
        <v>5581</v>
      </c>
      <c r="C543">
        <v>543</v>
      </c>
    </row>
    <row r="544" spans="1:3">
      <c r="A544">
        <v>544</v>
      </c>
      <c r="B544" s="1" t="s">
        <v>5582</v>
      </c>
      <c r="C544">
        <v>544</v>
      </c>
    </row>
    <row r="545" spans="1:3">
      <c r="A545">
        <v>545</v>
      </c>
      <c r="B545" s="1" t="s">
        <v>5583</v>
      </c>
      <c r="C545">
        <v>545</v>
      </c>
    </row>
    <row r="546" spans="1:3">
      <c r="A546">
        <v>546</v>
      </c>
      <c r="B546" s="1" t="s">
        <v>5584</v>
      </c>
      <c r="C546">
        <v>546</v>
      </c>
    </row>
    <row r="547" spans="1:3">
      <c r="A547">
        <v>547</v>
      </c>
      <c r="B547" s="1" t="s">
        <v>5585</v>
      </c>
      <c r="C547">
        <v>547</v>
      </c>
    </row>
    <row r="548" spans="1:3">
      <c r="A548">
        <v>548</v>
      </c>
      <c r="B548" s="1" t="s">
        <v>5586</v>
      </c>
      <c r="C548">
        <v>548</v>
      </c>
    </row>
    <row r="549" spans="1:3">
      <c r="A549">
        <v>549</v>
      </c>
      <c r="B549" s="1" t="s">
        <v>5587</v>
      </c>
      <c r="C549">
        <v>549</v>
      </c>
    </row>
    <row r="550" spans="1:3">
      <c r="A550">
        <v>550</v>
      </c>
      <c r="B550" s="1" t="s">
        <v>5588</v>
      </c>
      <c r="C550">
        <v>550</v>
      </c>
    </row>
    <row r="551" spans="1:3">
      <c r="A551">
        <v>551</v>
      </c>
      <c r="B551" s="1" t="s">
        <v>5589</v>
      </c>
      <c r="C551">
        <v>551</v>
      </c>
    </row>
    <row r="552" spans="1:3">
      <c r="A552">
        <v>552</v>
      </c>
      <c r="B552" s="1" t="s">
        <v>5590</v>
      </c>
      <c r="C552">
        <v>552</v>
      </c>
    </row>
    <row r="553" spans="1:3">
      <c r="A553">
        <v>553</v>
      </c>
      <c r="B553" s="1" t="s">
        <v>5591</v>
      </c>
      <c r="C553">
        <v>553</v>
      </c>
    </row>
    <row r="554" spans="1:3">
      <c r="A554">
        <v>554</v>
      </c>
      <c r="B554" s="1" t="s">
        <v>5592</v>
      </c>
      <c r="C554">
        <v>554</v>
      </c>
    </row>
    <row r="555" spans="1:3">
      <c r="A555">
        <v>555</v>
      </c>
      <c r="B555" s="1" t="s">
        <v>5593</v>
      </c>
      <c r="C555">
        <v>555</v>
      </c>
    </row>
    <row r="556" spans="1:3">
      <c r="A556">
        <v>556</v>
      </c>
      <c r="B556" s="1" t="s">
        <v>5594</v>
      </c>
      <c r="C556">
        <v>556</v>
      </c>
    </row>
    <row r="557" spans="1:3">
      <c r="A557">
        <v>557</v>
      </c>
      <c r="B557" s="1" t="s">
        <v>5595</v>
      </c>
      <c r="C557">
        <v>557</v>
      </c>
    </row>
    <row r="558" spans="1:3">
      <c r="A558">
        <v>558</v>
      </c>
      <c r="B558" s="1" t="s">
        <v>5596</v>
      </c>
      <c r="C558">
        <v>558</v>
      </c>
    </row>
    <row r="559" spans="1:3">
      <c r="A559">
        <v>559</v>
      </c>
      <c r="B559" s="1" t="s">
        <v>5597</v>
      </c>
      <c r="C559">
        <v>559</v>
      </c>
    </row>
    <row r="560" spans="1:3">
      <c r="A560">
        <v>560</v>
      </c>
      <c r="B560" s="1" t="s">
        <v>5598</v>
      </c>
      <c r="C560">
        <v>560</v>
      </c>
    </row>
    <row r="561" spans="1:3">
      <c r="A561">
        <v>561</v>
      </c>
      <c r="B561" s="1" t="s">
        <v>5599</v>
      </c>
      <c r="C561">
        <v>561</v>
      </c>
    </row>
    <row r="562" spans="1:3">
      <c r="A562">
        <v>562</v>
      </c>
      <c r="B562" s="1" t="s">
        <v>5600</v>
      </c>
      <c r="C562">
        <v>562</v>
      </c>
    </row>
    <row r="563" spans="1:3">
      <c r="A563">
        <v>563</v>
      </c>
      <c r="B563" s="1" t="s">
        <v>5601</v>
      </c>
      <c r="C563">
        <v>563</v>
      </c>
    </row>
    <row r="564" spans="1:3">
      <c r="A564">
        <v>564</v>
      </c>
      <c r="B564" s="1" t="s">
        <v>5602</v>
      </c>
      <c r="C564">
        <v>564</v>
      </c>
    </row>
    <row r="565" spans="1:3">
      <c r="A565">
        <v>565</v>
      </c>
      <c r="B565" s="1" t="s">
        <v>5603</v>
      </c>
      <c r="C565">
        <v>565</v>
      </c>
    </row>
    <row r="566" spans="1:3">
      <c r="A566">
        <v>566</v>
      </c>
      <c r="B566" s="1" t="s">
        <v>5604</v>
      </c>
      <c r="C566">
        <v>566</v>
      </c>
    </row>
    <row r="567" spans="1:3">
      <c r="A567">
        <v>567</v>
      </c>
      <c r="B567" s="1" t="s">
        <v>5605</v>
      </c>
      <c r="C567">
        <v>567</v>
      </c>
    </row>
    <row r="568" spans="1:3">
      <c r="A568">
        <v>568</v>
      </c>
      <c r="B568" s="1" t="s">
        <v>5606</v>
      </c>
      <c r="C568">
        <v>568</v>
      </c>
    </row>
    <row r="569" spans="1:3">
      <c r="A569">
        <v>569</v>
      </c>
      <c r="B569" s="1" t="s">
        <v>5607</v>
      </c>
      <c r="C569">
        <v>569</v>
      </c>
    </row>
    <row r="570" spans="1:3">
      <c r="A570">
        <v>570</v>
      </c>
      <c r="B570" s="1" t="s">
        <v>5608</v>
      </c>
      <c r="C570">
        <v>570</v>
      </c>
    </row>
    <row r="571" spans="1:3">
      <c r="A571">
        <v>571</v>
      </c>
      <c r="B571" s="1" t="s">
        <v>5609</v>
      </c>
      <c r="C571">
        <v>571</v>
      </c>
    </row>
    <row r="572" spans="1:3">
      <c r="A572">
        <v>572</v>
      </c>
      <c r="B572" s="1" t="s">
        <v>5610</v>
      </c>
      <c r="C572">
        <v>572</v>
      </c>
    </row>
    <row r="573" spans="1:3">
      <c r="A573">
        <v>573</v>
      </c>
      <c r="B573" s="1" t="s">
        <v>5611</v>
      </c>
      <c r="C573">
        <v>573</v>
      </c>
    </row>
    <row r="574" spans="1:3">
      <c r="A574">
        <v>574</v>
      </c>
      <c r="B574" s="1" t="s">
        <v>5612</v>
      </c>
      <c r="C574">
        <v>574</v>
      </c>
    </row>
    <row r="575" spans="1:3">
      <c r="A575">
        <v>575</v>
      </c>
      <c r="B575" s="1" t="s">
        <v>5613</v>
      </c>
      <c r="C575">
        <v>575</v>
      </c>
    </row>
    <row r="576" spans="1:3">
      <c r="A576">
        <v>576</v>
      </c>
      <c r="B576" s="1" t="s">
        <v>5614</v>
      </c>
      <c r="C576">
        <v>576</v>
      </c>
    </row>
    <row r="577" spans="1:3">
      <c r="A577">
        <v>577</v>
      </c>
      <c r="B577" s="1" t="s">
        <v>5615</v>
      </c>
      <c r="C577">
        <v>577</v>
      </c>
    </row>
    <row r="578" spans="1:3">
      <c r="A578">
        <v>578</v>
      </c>
      <c r="B578" s="1" t="s">
        <v>5616</v>
      </c>
      <c r="C578">
        <v>578</v>
      </c>
    </row>
    <row r="579" spans="1:3">
      <c r="A579">
        <v>579</v>
      </c>
      <c r="B579" s="1" t="s">
        <v>5617</v>
      </c>
      <c r="C579">
        <v>579</v>
      </c>
    </row>
    <row r="580" spans="1:3">
      <c r="A580">
        <v>580</v>
      </c>
      <c r="B580" s="1" t="s">
        <v>5618</v>
      </c>
      <c r="C580">
        <v>580</v>
      </c>
    </row>
    <row r="581" spans="1:3">
      <c r="A581">
        <v>581</v>
      </c>
      <c r="B581" s="1" t="s">
        <v>5619</v>
      </c>
      <c r="C581">
        <v>581</v>
      </c>
    </row>
    <row r="582" spans="1:3">
      <c r="A582">
        <v>582</v>
      </c>
      <c r="B582" s="1" t="s">
        <v>5620</v>
      </c>
      <c r="C582">
        <v>582</v>
      </c>
    </row>
    <row r="583" spans="1:3">
      <c r="A583">
        <v>583</v>
      </c>
      <c r="B583" s="1" t="s">
        <v>5621</v>
      </c>
      <c r="C583">
        <v>583</v>
      </c>
    </row>
    <row r="584" spans="1:3">
      <c r="A584">
        <v>584</v>
      </c>
      <c r="B584" s="1" t="s">
        <v>5622</v>
      </c>
      <c r="C584">
        <v>584</v>
      </c>
    </row>
    <row r="585" spans="1:3">
      <c r="A585">
        <v>585</v>
      </c>
      <c r="B585" s="1" t="s">
        <v>5623</v>
      </c>
      <c r="C585">
        <v>585</v>
      </c>
    </row>
    <row r="586" spans="1:3">
      <c r="A586">
        <v>586</v>
      </c>
      <c r="B586" s="1" t="s">
        <v>5624</v>
      </c>
      <c r="C586">
        <v>586</v>
      </c>
    </row>
    <row r="587" spans="1:3">
      <c r="A587">
        <v>587</v>
      </c>
      <c r="B587" s="1" t="s">
        <v>5625</v>
      </c>
      <c r="C587">
        <v>587</v>
      </c>
    </row>
    <row r="588" spans="1:3">
      <c r="A588">
        <v>588</v>
      </c>
      <c r="B588" s="1" t="s">
        <v>5626</v>
      </c>
      <c r="C588">
        <v>588</v>
      </c>
    </row>
    <row r="589" spans="1:3">
      <c r="A589">
        <v>589</v>
      </c>
      <c r="B589" s="1" t="s">
        <v>5627</v>
      </c>
      <c r="C589">
        <v>589</v>
      </c>
    </row>
    <row r="590" spans="1:3">
      <c r="A590">
        <v>590</v>
      </c>
      <c r="B590" s="1" t="s">
        <v>5628</v>
      </c>
      <c r="C590">
        <v>590</v>
      </c>
    </row>
    <row r="591" spans="1:3">
      <c r="A591">
        <v>591</v>
      </c>
      <c r="B591" s="1" t="s">
        <v>5629</v>
      </c>
      <c r="C591">
        <v>591</v>
      </c>
    </row>
    <row r="592" spans="1:3">
      <c r="A592">
        <v>592</v>
      </c>
      <c r="B592" s="1" t="s">
        <v>5630</v>
      </c>
      <c r="C592">
        <v>592</v>
      </c>
    </row>
    <row r="593" spans="1:3">
      <c r="A593">
        <v>593</v>
      </c>
      <c r="B593" s="1" t="s">
        <v>5631</v>
      </c>
      <c r="C593">
        <v>593</v>
      </c>
    </row>
    <row r="594" spans="1:3">
      <c r="A594">
        <v>594</v>
      </c>
      <c r="B594" s="1" t="s">
        <v>5632</v>
      </c>
      <c r="C594">
        <v>594</v>
      </c>
    </row>
    <row r="595" spans="1:3">
      <c r="A595">
        <v>595</v>
      </c>
      <c r="B595" s="1" t="s">
        <v>5633</v>
      </c>
      <c r="C595">
        <v>595</v>
      </c>
    </row>
    <row r="596" spans="1:3">
      <c r="A596">
        <v>596</v>
      </c>
      <c r="B596" s="1" t="s">
        <v>5634</v>
      </c>
      <c r="C596">
        <v>596</v>
      </c>
    </row>
    <row r="597" spans="1:3">
      <c r="A597">
        <v>597</v>
      </c>
      <c r="B597" s="1" t="s">
        <v>5635</v>
      </c>
      <c r="C597">
        <v>597</v>
      </c>
    </row>
    <row r="598" spans="1:3">
      <c r="A598">
        <v>598</v>
      </c>
      <c r="B598" s="1" t="s">
        <v>1110</v>
      </c>
      <c r="C598">
        <v>598</v>
      </c>
    </row>
    <row r="599" spans="1:3">
      <c r="A599">
        <v>599</v>
      </c>
      <c r="B599" s="1" t="s">
        <v>5636</v>
      </c>
      <c r="C599">
        <v>599</v>
      </c>
    </row>
    <row r="600" spans="1:3">
      <c r="A600">
        <v>600</v>
      </c>
      <c r="B600" s="1" t="s">
        <v>5637</v>
      </c>
      <c r="C600">
        <v>600</v>
      </c>
    </row>
    <row r="601" spans="1:3">
      <c r="A601">
        <v>601</v>
      </c>
      <c r="B601" s="1" t="s">
        <v>5638</v>
      </c>
      <c r="C601">
        <v>601</v>
      </c>
    </row>
    <row r="602" spans="1:3">
      <c r="A602">
        <v>602</v>
      </c>
      <c r="B602" s="1" t="s">
        <v>5639</v>
      </c>
      <c r="C602">
        <v>602</v>
      </c>
    </row>
    <row r="603" spans="1:3">
      <c r="A603">
        <v>603</v>
      </c>
      <c r="B603" s="1" t="s">
        <v>5640</v>
      </c>
      <c r="C603">
        <v>603</v>
      </c>
    </row>
    <row r="604" spans="1:3">
      <c r="A604">
        <v>604</v>
      </c>
      <c r="B604" s="1" t="s">
        <v>5641</v>
      </c>
      <c r="C604">
        <v>604</v>
      </c>
    </row>
    <row r="605" spans="1:3">
      <c r="A605">
        <v>605</v>
      </c>
      <c r="B605" s="1" t="s">
        <v>5642</v>
      </c>
      <c r="C605">
        <v>605</v>
      </c>
    </row>
    <row r="606" spans="1:3">
      <c r="A606">
        <v>606</v>
      </c>
      <c r="B606" s="1" t="s">
        <v>5643</v>
      </c>
      <c r="C606">
        <v>606</v>
      </c>
    </row>
    <row r="607" spans="1:3">
      <c r="A607">
        <v>607</v>
      </c>
      <c r="B607" s="1" t="s">
        <v>5644</v>
      </c>
      <c r="C607">
        <v>607</v>
      </c>
    </row>
    <row r="608" spans="1:3">
      <c r="A608">
        <v>608</v>
      </c>
      <c r="B608" s="1" t="s">
        <v>5645</v>
      </c>
      <c r="C608">
        <v>608</v>
      </c>
    </row>
    <row r="609" spans="1:3">
      <c r="A609">
        <v>609</v>
      </c>
      <c r="B609" s="1" t="s">
        <v>5646</v>
      </c>
      <c r="C609">
        <v>609</v>
      </c>
    </row>
    <row r="610" spans="1:3">
      <c r="A610">
        <v>610</v>
      </c>
      <c r="B610" s="1" t="s">
        <v>5647</v>
      </c>
      <c r="C610">
        <v>610</v>
      </c>
    </row>
    <row r="611" spans="1:3">
      <c r="A611">
        <v>611</v>
      </c>
      <c r="B611" s="1" t="s">
        <v>5648</v>
      </c>
      <c r="C611">
        <v>611</v>
      </c>
    </row>
    <row r="612" spans="1:3">
      <c r="A612">
        <v>612</v>
      </c>
      <c r="B612" s="1" t="s">
        <v>5649</v>
      </c>
      <c r="C612">
        <v>612</v>
      </c>
    </row>
    <row r="613" spans="1:3">
      <c r="A613">
        <v>613</v>
      </c>
      <c r="B613" s="1" t="s">
        <v>5650</v>
      </c>
      <c r="C613">
        <v>613</v>
      </c>
    </row>
    <row r="614" spans="1:3">
      <c r="A614">
        <v>614</v>
      </c>
      <c r="B614" s="1" t="s">
        <v>5651</v>
      </c>
      <c r="C614">
        <v>614</v>
      </c>
    </row>
    <row r="615" spans="1:3">
      <c r="A615">
        <v>615</v>
      </c>
      <c r="B615" s="1" t="s">
        <v>5652</v>
      </c>
      <c r="C615">
        <v>615</v>
      </c>
    </row>
    <row r="616" spans="1:3">
      <c r="A616">
        <v>616</v>
      </c>
      <c r="B616" s="1" t="s">
        <v>5653</v>
      </c>
      <c r="C616">
        <v>616</v>
      </c>
    </row>
    <row r="617" spans="1:3">
      <c r="A617">
        <v>617</v>
      </c>
      <c r="B617" s="1" t="s">
        <v>5654</v>
      </c>
      <c r="C617">
        <v>617</v>
      </c>
    </row>
    <row r="618" spans="1:3">
      <c r="A618">
        <v>618</v>
      </c>
      <c r="B618" s="1" t="s">
        <v>5655</v>
      </c>
      <c r="C618">
        <v>618</v>
      </c>
    </row>
    <row r="619" spans="1:3">
      <c r="A619">
        <v>619</v>
      </c>
      <c r="B619" s="1" t="s">
        <v>5656</v>
      </c>
      <c r="C619">
        <v>619</v>
      </c>
    </row>
    <row r="620" spans="1:3">
      <c r="A620">
        <v>620</v>
      </c>
      <c r="B620" s="1" t="s">
        <v>5657</v>
      </c>
      <c r="C620">
        <v>620</v>
      </c>
    </row>
    <row r="621" spans="1:3">
      <c r="A621">
        <v>621</v>
      </c>
      <c r="B621" s="1" t="s">
        <v>5658</v>
      </c>
      <c r="C621">
        <v>621</v>
      </c>
    </row>
    <row r="622" spans="1:3">
      <c r="A622">
        <v>622</v>
      </c>
      <c r="B622" s="1" t="s">
        <v>5659</v>
      </c>
      <c r="C622">
        <v>622</v>
      </c>
    </row>
    <row r="623" spans="1:3">
      <c r="A623">
        <v>623</v>
      </c>
      <c r="B623" s="1" t="s">
        <v>5660</v>
      </c>
      <c r="C623">
        <v>623</v>
      </c>
    </row>
    <row r="624" spans="1:3">
      <c r="A624">
        <v>624</v>
      </c>
      <c r="B624" s="1" t="s">
        <v>5661</v>
      </c>
      <c r="C624">
        <v>624</v>
      </c>
    </row>
    <row r="625" spans="1:3">
      <c r="A625">
        <v>625</v>
      </c>
      <c r="B625" s="1" t="s">
        <v>5662</v>
      </c>
      <c r="C625">
        <v>625</v>
      </c>
    </row>
    <row r="626" spans="1:3">
      <c r="A626">
        <v>626</v>
      </c>
      <c r="B626" s="1" t="s">
        <v>5663</v>
      </c>
      <c r="C626">
        <v>626</v>
      </c>
    </row>
    <row r="627" spans="1:3">
      <c r="A627">
        <v>627</v>
      </c>
      <c r="B627" s="1" t="s">
        <v>5664</v>
      </c>
      <c r="C627">
        <v>627</v>
      </c>
    </row>
    <row r="628" spans="1:3">
      <c r="A628">
        <v>628</v>
      </c>
      <c r="B628" s="1" t="s">
        <v>1111</v>
      </c>
      <c r="C628">
        <v>628</v>
      </c>
    </row>
    <row r="629" spans="1:3">
      <c r="A629">
        <v>629</v>
      </c>
      <c r="B629" s="1" t="s">
        <v>5665</v>
      </c>
      <c r="C629">
        <v>629</v>
      </c>
    </row>
    <row r="630" spans="1:3">
      <c r="A630">
        <v>630</v>
      </c>
      <c r="B630" s="1" t="s">
        <v>5666</v>
      </c>
      <c r="C630">
        <v>630</v>
      </c>
    </row>
    <row r="631" spans="1:3">
      <c r="A631">
        <v>631</v>
      </c>
      <c r="B631" s="1" t="s">
        <v>5667</v>
      </c>
      <c r="C631">
        <v>631</v>
      </c>
    </row>
    <row r="632" spans="1:3">
      <c r="A632">
        <v>632</v>
      </c>
      <c r="B632" s="1" t="s">
        <v>5668</v>
      </c>
      <c r="C632">
        <v>632</v>
      </c>
    </row>
    <row r="633" spans="1:3">
      <c r="A633">
        <v>633</v>
      </c>
      <c r="B633" s="1" t="s">
        <v>5669</v>
      </c>
      <c r="C633">
        <v>633</v>
      </c>
    </row>
    <row r="634" spans="1:3">
      <c r="A634">
        <v>634</v>
      </c>
      <c r="B634" s="1" t="s">
        <v>1112</v>
      </c>
      <c r="C634">
        <v>634</v>
      </c>
    </row>
    <row r="635" spans="1:3">
      <c r="A635">
        <v>635</v>
      </c>
      <c r="B635" s="1" t="s">
        <v>5670</v>
      </c>
      <c r="C635">
        <v>635</v>
      </c>
    </row>
    <row r="636" spans="1:3">
      <c r="A636">
        <v>636</v>
      </c>
      <c r="B636" s="1" t="s">
        <v>5671</v>
      </c>
      <c r="C636">
        <v>636</v>
      </c>
    </row>
    <row r="637" spans="1:3">
      <c r="A637">
        <v>637</v>
      </c>
      <c r="B637" s="1" t="s">
        <v>5672</v>
      </c>
      <c r="C637">
        <v>637</v>
      </c>
    </row>
    <row r="638" spans="1:3">
      <c r="A638">
        <v>638</v>
      </c>
      <c r="B638" s="1" t="s">
        <v>5673</v>
      </c>
      <c r="C638">
        <v>638</v>
      </c>
    </row>
    <row r="639" spans="1:3">
      <c r="A639">
        <v>639</v>
      </c>
      <c r="B639" s="1" t="s">
        <v>5674</v>
      </c>
      <c r="C639">
        <v>639</v>
      </c>
    </row>
    <row r="640" spans="1:3">
      <c r="A640">
        <v>640</v>
      </c>
      <c r="B640" s="1" t="s">
        <v>5675</v>
      </c>
      <c r="C640">
        <v>640</v>
      </c>
    </row>
    <row r="641" spans="1:3">
      <c r="A641">
        <v>641</v>
      </c>
      <c r="B641" s="1" t="s">
        <v>5676</v>
      </c>
      <c r="C641">
        <v>641</v>
      </c>
    </row>
    <row r="642" spans="1:3">
      <c r="A642">
        <v>642</v>
      </c>
      <c r="B642" s="1" t="s">
        <v>5677</v>
      </c>
      <c r="C642">
        <v>642</v>
      </c>
    </row>
    <row r="643" spans="1:3">
      <c r="A643">
        <v>643</v>
      </c>
      <c r="B643" s="1" t="s">
        <v>5678</v>
      </c>
      <c r="C643">
        <v>643</v>
      </c>
    </row>
    <row r="644" spans="1:3">
      <c r="A644">
        <v>644</v>
      </c>
      <c r="B644" s="1" t="s">
        <v>5679</v>
      </c>
      <c r="C644">
        <v>644</v>
      </c>
    </row>
    <row r="645" spans="1:3">
      <c r="A645">
        <v>645</v>
      </c>
      <c r="B645" s="1" t="s">
        <v>5680</v>
      </c>
      <c r="C645">
        <v>645</v>
      </c>
    </row>
    <row r="646" spans="1:3">
      <c r="A646">
        <v>646</v>
      </c>
      <c r="B646" s="1" t="s">
        <v>1113</v>
      </c>
      <c r="C646">
        <v>646</v>
      </c>
    </row>
    <row r="647" spans="1:3">
      <c r="A647">
        <v>647</v>
      </c>
      <c r="B647" s="1" t="s">
        <v>5681</v>
      </c>
      <c r="C647">
        <v>647</v>
      </c>
    </row>
    <row r="648" spans="1:3">
      <c r="A648">
        <v>648</v>
      </c>
      <c r="B648" s="1" t="s">
        <v>5682</v>
      </c>
      <c r="C648">
        <v>648</v>
      </c>
    </row>
    <row r="649" spans="1:3">
      <c r="A649">
        <v>649</v>
      </c>
      <c r="B649" s="1" t="s">
        <v>5683</v>
      </c>
      <c r="C649">
        <v>649</v>
      </c>
    </row>
    <row r="650" spans="1:3">
      <c r="A650">
        <v>650</v>
      </c>
      <c r="B650" s="1" t="s">
        <v>5684</v>
      </c>
      <c r="C650">
        <v>650</v>
      </c>
    </row>
    <row r="651" spans="1:3">
      <c r="A651">
        <v>651</v>
      </c>
      <c r="B651" s="1" t="s">
        <v>5685</v>
      </c>
      <c r="C651">
        <v>651</v>
      </c>
    </row>
    <row r="652" spans="1:3">
      <c r="A652">
        <v>652</v>
      </c>
      <c r="B652" s="1" t="s">
        <v>5686</v>
      </c>
      <c r="C652">
        <v>652</v>
      </c>
    </row>
    <row r="653" spans="1:3">
      <c r="A653">
        <v>653</v>
      </c>
      <c r="B653" s="1" t="s">
        <v>5687</v>
      </c>
      <c r="C653">
        <v>653</v>
      </c>
    </row>
    <row r="654" spans="1:3">
      <c r="A654">
        <v>654</v>
      </c>
      <c r="B654" s="1" t="s">
        <v>5688</v>
      </c>
      <c r="C654">
        <v>654</v>
      </c>
    </row>
    <row r="655" spans="1:3">
      <c r="A655">
        <v>655</v>
      </c>
      <c r="B655" s="1" t="s">
        <v>5689</v>
      </c>
      <c r="C655">
        <v>655</v>
      </c>
    </row>
    <row r="656" spans="1:3">
      <c r="A656">
        <v>656</v>
      </c>
      <c r="B656" s="1" t="s">
        <v>5690</v>
      </c>
      <c r="C656">
        <v>656</v>
      </c>
    </row>
    <row r="657" spans="1:3">
      <c r="A657">
        <v>657</v>
      </c>
      <c r="B657" s="1" t="s">
        <v>5691</v>
      </c>
      <c r="C657">
        <v>657</v>
      </c>
    </row>
    <row r="658" spans="1:3">
      <c r="A658">
        <v>658</v>
      </c>
      <c r="B658" s="1" t="s">
        <v>5692</v>
      </c>
      <c r="C658">
        <v>658</v>
      </c>
    </row>
    <row r="659" spans="1:3">
      <c r="A659">
        <v>659</v>
      </c>
      <c r="B659" s="1" t="s">
        <v>5693</v>
      </c>
      <c r="C659">
        <v>659</v>
      </c>
    </row>
    <row r="660" spans="1:3">
      <c r="A660">
        <v>660</v>
      </c>
      <c r="B660" s="1" t="s">
        <v>5694</v>
      </c>
      <c r="C660">
        <v>660</v>
      </c>
    </row>
    <row r="661" spans="1:3">
      <c r="A661">
        <v>661</v>
      </c>
      <c r="B661" s="1" t="s">
        <v>5695</v>
      </c>
      <c r="C661">
        <v>661</v>
      </c>
    </row>
    <row r="662" spans="1:3">
      <c r="A662">
        <v>662</v>
      </c>
      <c r="B662" s="1" t="s">
        <v>5696</v>
      </c>
      <c r="C662">
        <v>662</v>
      </c>
    </row>
    <row r="663" spans="1:3">
      <c r="A663">
        <v>663</v>
      </c>
      <c r="B663" s="1" t="s">
        <v>5697</v>
      </c>
      <c r="C663">
        <v>663</v>
      </c>
    </row>
    <row r="664" spans="1:3">
      <c r="A664">
        <v>664</v>
      </c>
      <c r="B664" s="1" t="s">
        <v>5698</v>
      </c>
      <c r="C664">
        <v>664</v>
      </c>
    </row>
    <row r="665" spans="1:3">
      <c r="A665">
        <v>665</v>
      </c>
      <c r="B665" s="1" t="s">
        <v>5699</v>
      </c>
      <c r="C665">
        <v>665</v>
      </c>
    </row>
    <row r="666" spans="1:3">
      <c r="A666">
        <v>666</v>
      </c>
      <c r="B666" s="1" t="s">
        <v>5700</v>
      </c>
      <c r="C666">
        <v>666</v>
      </c>
    </row>
    <row r="667" spans="1:3">
      <c r="A667">
        <v>667</v>
      </c>
      <c r="B667" s="1" t="s">
        <v>5701</v>
      </c>
      <c r="C667">
        <v>667</v>
      </c>
    </row>
    <row r="668" spans="1:3">
      <c r="A668">
        <v>668</v>
      </c>
      <c r="B668" s="1" t="s">
        <v>5702</v>
      </c>
      <c r="C668">
        <v>668</v>
      </c>
    </row>
    <row r="669" spans="1:3">
      <c r="A669">
        <v>669</v>
      </c>
      <c r="B669" s="1" t="s">
        <v>5703</v>
      </c>
      <c r="C669">
        <v>669</v>
      </c>
    </row>
    <row r="670" spans="1:3">
      <c r="A670">
        <v>670</v>
      </c>
      <c r="B670" s="1" t="s">
        <v>5704</v>
      </c>
      <c r="C670">
        <v>670</v>
      </c>
    </row>
    <row r="671" spans="1:3">
      <c r="A671">
        <v>671</v>
      </c>
      <c r="B671" s="1" t="s">
        <v>5705</v>
      </c>
      <c r="C671">
        <v>671</v>
      </c>
    </row>
    <row r="672" spans="1:3">
      <c r="A672">
        <v>672</v>
      </c>
      <c r="B672" s="1" t="s">
        <v>5706</v>
      </c>
      <c r="C672">
        <v>672</v>
      </c>
    </row>
    <row r="673" spans="1:3">
      <c r="A673">
        <v>673</v>
      </c>
      <c r="B673" s="1" t="s">
        <v>5707</v>
      </c>
      <c r="C673">
        <v>673</v>
      </c>
    </row>
    <row r="674" spans="1:3">
      <c r="A674">
        <v>674</v>
      </c>
      <c r="B674" s="1" t="s">
        <v>5708</v>
      </c>
      <c r="C674">
        <v>674</v>
      </c>
    </row>
    <row r="675" spans="1:3">
      <c r="A675">
        <v>675</v>
      </c>
      <c r="B675" s="1" t="s">
        <v>5709</v>
      </c>
      <c r="C675">
        <v>675</v>
      </c>
    </row>
    <row r="676" spans="1:3">
      <c r="A676">
        <v>676</v>
      </c>
      <c r="B676" s="1" t="s">
        <v>5710</v>
      </c>
      <c r="C676">
        <v>676</v>
      </c>
    </row>
    <row r="677" spans="1:3">
      <c r="A677">
        <v>677</v>
      </c>
      <c r="B677" s="1" t="s">
        <v>5711</v>
      </c>
      <c r="C677">
        <v>677</v>
      </c>
    </row>
    <row r="678" spans="1:3">
      <c r="A678">
        <v>678</v>
      </c>
      <c r="B678" s="1" t="s">
        <v>5712</v>
      </c>
      <c r="C678">
        <v>678</v>
      </c>
    </row>
    <row r="679" spans="1:3">
      <c r="A679">
        <v>679</v>
      </c>
      <c r="B679" s="1" t="s">
        <v>5713</v>
      </c>
      <c r="C679">
        <v>679</v>
      </c>
    </row>
    <row r="680" spans="1:3">
      <c r="A680">
        <v>680</v>
      </c>
      <c r="B680" s="1" t="s">
        <v>5714</v>
      </c>
      <c r="C680">
        <v>680</v>
      </c>
    </row>
    <row r="681" spans="1:3">
      <c r="A681">
        <v>681</v>
      </c>
      <c r="B681" s="1" t="s">
        <v>5715</v>
      </c>
      <c r="C681">
        <v>681</v>
      </c>
    </row>
    <row r="682" spans="1:3">
      <c r="A682">
        <v>682</v>
      </c>
      <c r="B682" s="1" t="s">
        <v>5716</v>
      </c>
      <c r="C682">
        <v>682</v>
      </c>
    </row>
    <row r="683" spans="1:3">
      <c r="A683">
        <v>683</v>
      </c>
      <c r="B683" s="1" t="s">
        <v>5717</v>
      </c>
      <c r="C683">
        <v>683</v>
      </c>
    </row>
    <row r="684" spans="1:3">
      <c r="A684">
        <v>684</v>
      </c>
      <c r="B684" s="1" t="s">
        <v>5718</v>
      </c>
      <c r="C684">
        <v>684</v>
      </c>
    </row>
    <row r="685" spans="1:3">
      <c r="A685">
        <v>685</v>
      </c>
      <c r="B685" s="1" t="s">
        <v>5719</v>
      </c>
      <c r="C685">
        <v>685</v>
      </c>
    </row>
    <row r="686" spans="1:3">
      <c r="A686">
        <v>686</v>
      </c>
      <c r="B686" s="1" t="s">
        <v>5720</v>
      </c>
      <c r="C686">
        <v>686</v>
      </c>
    </row>
    <row r="687" spans="1:3">
      <c r="A687">
        <v>687</v>
      </c>
      <c r="B687" s="1" t="s">
        <v>5721</v>
      </c>
      <c r="C687">
        <v>687</v>
      </c>
    </row>
    <row r="688" spans="1:3">
      <c r="A688">
        <v>688</v>
      </c>
      <c r="B688" s="1" t="s">
        <v>5722</v>
      </c>
      <c r="C688">
        <v>688</v>
      </c>
    </row>
    <row r="689" spans="1:3">
      <c r="A689">
        <v>689</v>
      </c>
      <c r="B689" s="1" t="s">
        <v>5723</v>
      </c>
      <c r="C689">
        <v>689</v>
      </c>
    </row>
    <row r="690" spans="1:3">
      <c r="A690">
        <v>690</v>
      </c>
      <c r="B690" s="1" t="s">
        <v>5724</v>
      </c>
      <c r="C690">
        <v>690</v>
      </c>
    </row>
    <row r="691" spans="1:3">
      <c r="A691">
        <v>691</v>
      </c>
      <c r="B691" s="1" t="s">
        <v>5725</v>
      </c>
      <c r="C691">
        <v>691</v>
      </c>
    </row>
    <row r="692" spans="1:3">
      <c r="A692">
        <v>692</v>
      </c>
      <c r="B692" s="1" t="s">
        <v>5726</v>
      </c>
      <c r="C692">
        <v>692</v>
      </c>
    </row>
    <row r="693" spans="1:3">
      <c r="A693">
        <v>693</v>
      </c>
      <c r="B693" s="1" t="s">
        <v>5727</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5352</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5730</v>
      </c>
    </row>
    <row r="4" spans="1:1">
      <c r="A4" t="s">
        <v>5731</v>
      </c>
    </row>
    <row r="5" spans="1:1">
      <c r="A5" t="s">
        <v>5732</v>
      </c>
    </row>
    <row r="6" spans="1:1">
      <c r="A6" t="s">
        <v>5733</v>
      </c>
    </row>
    <row r="7" spans="1:1">
      <c r="A7" t="s">
        <v>5734</v>
      </c>
    </row>
    <row r="8" spans="1:1">
      <c r="A8" t="s">
        <v>5735</v>
      </c>
    </row>
    <row r="9" spans="1:1">
      <c r="A9" t="s">
        <v>5736</v>
      </c>
    </row>
    <row r="10" spans="1:1">
      <c r="A10" t="s">
        <v>5737</v>
      </c>
    </row>
    <row r="11" spans="1:1">
      <c r="A11" t="s">
        <v>5738</v>
      </c>
    </row>
    <row r="12" spans="1:1">
      <c r="A12" t="s">
        <v>5737</v>
      </c>
    </row>
    <row r="13" spans="1:1">
      <c r="A13" t="s">
        <v>5739</v>
      </c>
    </row>
    <row r="14" spans="1:1">
      <c r="A14" t="s">
        <v>5740</v>
      </c>
    </row>
    <row r="15" spans="1:1">
      <c r="A15" t="s">
        <v>5779</v>
      </c>
    </row>
    <row r="16" spans="1:1">
      <c r="A16" t="s">
        <v>5741</v>
      </c>
    </row>
    <row r="17" spans="1:1">
      <c r="A17" t="s">
        <v>5742</v>
      </c>
    </row>
    <row r="18" spans="1:1">
      <c r="A18" t="s">
        <v>5737</v>
      </c>
    </row>
    <row r="19" spans="1:1">
      <c r="A19" t="s">
        <v>5743</v>
      </c>
    </row>
    <row r="20" spans="1:1">
      <c r="A20" t="s">
        <v>5737</v>
      </c>
    </row>
    <row r="21" spans="1:1">
      <c r="A21" t="s">
        <v>5744</v>
      </c>
    </row>
    <row r="22" spans="1:1">
      <c r="A22" t="s">
        <v>5745</v>
      </c>
    </row>
    <row r="23" spans="1:1">
      <c r="A23" t="s">
        <v>5746</v>
      </c>
    </row>
    <row r="24" spans="1:1">
      <c r="A24" t="s">
        <v>5747</v>
      </c>
    </row>
    <row r="25" spans="1:1">
      <c r="A25" t="s">
        <v>5737</v>
      </c>
    </row>
    <row r="26" spans="1:1">
      <c r="A26" t="s">
        <v>5748</v>
      </c>
    </row>
    <row r="27" spans="1:1">
      <c r="A27" t="s">
        <v>5749</v>
      </c>
    </row>
    <row r="28" spans="1:1">
      <c r="A28" t="s">
        <v>5750</v>
      </c>
    </row>
    <row r="29" spans="1:1">
      <c r="A29" t="s">
        <v>5751</v>
      </c>
    </row>
    <row r="30" spans="1:1">
      <c r="A30" t="s">
        <v>5752</v>
      </c>
    </row>
    <row r="31" spans="1:1">
      <c r="A31" t="s">
        <v>5751</v>
      </c>
    </row>
    <row r="32" spans="1:1">
      <c r="A32" t="s">
        <v>5753</v>
      </c>
    </row>
    <row r="33" spans="1:1">
      <c r="A33" t="s">
        <v>5754</v>
      </c>
    </row>
    <row r="34" spans="1:1">
      <c r="A34" t="s">
        <v>5755</v>
      </c>
    </row>
    <row r="35" spans="1:1">
      <c r="A35" t="s">
        <v>5756</v>
      </c>
    </row>
    <row r="36" spans="1:1">
      <c r="A36" t="s">
        <v>5757</v>
      </c>
    </row>
    <row r="37" spans="1:1">
      <c r="A37" t="s">
        <v>5758</v>
      </c>
    </row>
    <row r="38" spans="1:1">
      <c r="A38" t="s">
        <v>5759</v>
      </c>
    </row>
    <row r="39" spans="1:1">
      <c r="A39" t="s">
        <v>5737</v>
      </c>
    </row>
    <row r="40" spans="1:1">
      <c r="A40" t="s">
        <v>5760</v>
      </c>
    </row>
    <row r="41" spans="1:1">
      <c r="A41" t="s">
        <v>5761</v>
      </c>
    </row>
    <row r="42" spans="1:1">
      <c r="A42" t="s">
        <v>5737</v>
      </c>
    </row>
    <row r="43" spans="1:1">
      <c r="A43" t="s">
        <v>5762</v>
      </c>
    </row>
    <row r="44" spans="1:1">
      <c r="A44" t="s">
        <v>5737</v>
      </c>
    </row>
    <row r="45" spans="1:1">
      <c r="A45" t="s">
        <v>5764</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2026-08-01T07:30:15Z</dcterms:modified>
  <cp:category/>
  <cp:contentStatus/>
</cp:coreProperties>
</file>