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720" yWindow="630" windowWidth="19635" windowHeight="7440"/>
  </bookViews>
  <sheets>
    <sheet name="Teste Qui-Quadrado Idade" sheetId="1" r:id="rId1"/>
    <sheet name="Teste Qui Quadrado Classes" sheetId="2" r:id="rId2"/>
    <sheet name="DQM Classes" sheetId="3" r:id="rId3"/>
    <sheet name="KS Classes" sheetId="4" r:id="rId4"/>
  </sheets>
  <calcPr calcId="145621"/>
</workbook>
</file>

<file path=xl/calcChain.xml><?xml version="1.0" encoding="utf-8"?>
<calcChain xmlns="http://schemas.openxmlformats.org/spreadsheetml/2006/main">
  <c r="E16" i="4" l="1"/>
  <c r="D16" i="4"/>
  <c r="C16" i="4"/>
  <c r="O4" i="4" l="1"/>
  <c r="O5" i="4"/>
  <c r="O6" i="4"/>
  <c r="O7" i="4"/>
  <c r="O8" i="4"/>
  <c r="O3" i="4"/>
  <c r="K4" i="4"/>
  <c r="K5" i="4"/>
  <c r="K6" i="4"/>
  <c r="K7" i="4"/>
  <c r="K8" i="4"/>
  <c r="K3" i="4"/>
  <c r="G9" i="4"/>
  <c r="G4" i="4"/>
  <c r="G5" i="4"/>
  <c r="G6" i="4"/>
  <c r="G7" i="4"/>
  <c r="G8" i="4"/>
  <c r="G3" i="4"/>
  <c r="O9" i="4" l="1"/>
  <c r="K9" i="4"/>
  <c r="N8" i="4"/>
  <c r="M8" i="4"/>
  <c r="J8" i="4"/>
  <c r="I8" i="4"/>
  <c r="F8" i="4"/>
  <c r="E8" i="4"/>
  <c r="C8" i="4"/>
  <c r="B8" i="4"/>
  <c r="N7" i="4"/>
  <c r="M7" i="4"/>
  <c r="J7" i="4"/>
  <c r="I7" i="4"/>
  <c r="F7" i="4"/>
  <c r="E7" i="4"/>
  <c r="C7" i="4"/>
  <c r="B7" i="4"/>
  <c r="N6" i="4"/>
  <c r="M6" i="4"/>
  <c r="J6" i="4"/>
  <c r="I6" i="4"/>
  <c r="F6" i="4"/>
  <c r="E6" i="4"/>
  <c r="C6" i="4"/>
  <c r="B6" i="4"/>
  <c r="N5" i="4"/>
  <c r="M5" i="4"/>
  <c r="J5" i="4"/>
  <c r="I5" i="4"/>
  <c r="F5" i="4"/>
  <c r="E5" i="4"/>
  <c r="C5" i="4"/>
  <c r="B5" i="4"/>
  <c r="N4" i="4"/>
  <c r="M4" i="4"/>
  <c r="J4" i="4"/>
  <c r="I4" i="4"/>
  <c r="F4" i="4"/>
  <c r="E4" i="4"/>
  <c r="C4" i="4"/>
  <c r="B4" i="4"/>
  <c r="N3" i="4"/>
  <c r="M3" i="4"/>
  <c r="J3" i="4"/>
  <c r="I3" i="4"/>
  <c r="F3" i="4"/>
  <c r="E3" i="4"/>
  <c r="C3" i="4"/>
  <c r="B3" i="4"/>
  <c r="O4" i="3"/>
  <c r="O5" i="3"/>
  <c r="O6" i="3"/>
  <c r="O7" i="3"/>
  <c r="O8" i="3"/>
  <c r="O3" i="3"/>
  <c r="K4" i="3"/>
  <c r="K5" i="3"/>
  <c r="K6" i="3"/>
  <c r="K7" i="3"/>
  <c r="K8" i="3"/>
  <c r="K3" i="3"/>
  <c r="G4" i="3"/>
  <c r="G5" i="3"/>
  <c r="G6" i="3"/>
  <c r="G7" i="3"/>
  <c r="G8" i="3"/>
  <c r="G3" i="3"/>
  <c r="N8" i="3" l="1"/>
  <c r="M8" i="3"/>
  <c r="J8" i="3"/>
  <c r="I8" i="3"/>
  <c r="F8" i="3"/>
  <c r="E8" i="3"/>
  <c r="C8" i="3"/>
  <c r="B8" i="3"/>
  <c r="N7" i="3"/>
  <c r="M7" i="3"/>
  <c r="J7" i="3"/>
  <c r="I7" i="3"/>
  <c r="F7" i="3"/>
  <c r="E7" i="3"/>
  <c r="C7" i="3"/>
  <c r="B7" i="3"/>
  <c r="N6" i="3"/>
  <c r="M6" i="3"/>
  <c r="J6" i="3"/>
  <c r="I6" i="3"/>
  <c r="F6" i="3"/>
  <c r="E6" i="3"/>
  <c r="C6" i="3"/>
  <c r="B6" i="3"/>
  <c r="N5" i="3"/>
  <c r="M5" i="3"/>
  <c r="J5" i="3"/>
  <c r="I5" i="3"/>
  <c r="F5" i="3"/>
  <c r="E5" i="3"/>
  <c r="C5" i="3"/>
  <c r="B5" i="3"/>
  <c r="N4" i="3"/>
  <c r="M4" i="3"/>
  <c r="J4" i="3"/>
  <c r="I4" i="3"/>
  <c r="F4" i="3"/>
  <c r="E4" i="3"/>
  <c r="C4" i="3"/>
  <c r="B4" i="3"/>
  <c r="N3" i="3"/>
  <c r="M3" i="3"/>
  <c r="J3" i="3"/>
  <c r="K9" i="3" s="1"/>
  <c r="I3" i="3"/>
  <c r="F3" i="3"/>
  <c r="G9" i="3" s="1"/>
  <c r="E3" i="3"/>
  <c r="C3" i="3"/>
  <c r="B3" i="3"/>
  <c r="O9" i="3" l="1"/>
  <c r="C16" i="2"/>
  <c r="N7" i="2"/>
  <c r="N6" i="2"/>
  <c r="N5" i="2"/>
  <c r="N4" i="2"/>
  <c r="O4" i="2" s="1"/>
  <c r="N3" i="2"/>
  <c r="M8" i="2"/>
  <c r="M7" i="2"/>
  <c r="M6" i="2"/>
  <c r="M5" i="2"/>
  <c r="M4" i="2"/>
  <c r="M3" i="2"/>
  <c r="J7" i="2"/>
  <c r="J6" i="2"/>
  <c r="J5" i="2"/>
  <c r="J4" i="2"/>
  <c r="K4" i="2" s="1"/>
  <c r="J3" i="2"/>
  <c r="I8" i="2"/>
  <c r="I7" i="2"/>
  <c r="I6" i="2"/>
  <c r="I5" i="2"/>
  <c r="I4" i="2"/>
  <c r="I3" i="2"/>
  <c r="F7" i="2"/>
  <c r="F6" i="2"/>
  <c r="G6" i="2" s="1"/>
  <c r="F5" i="2"/>
  <c r="F4" i="2"/>
  <c r="G4" i="2" s="1"/>
  <c r="F3" i="2"/>
  <c r="E8" i="2"/>
  <c r="E7" i="2"/>
  <c r="E6" i="2"/>
  <c r="E5" i="2"/>
  <c r="E4" i="2"/>
  <c r="E3" i="2"/>
  <c r="C3" i="2"/>
  <c r="C4" i="2"/>
  <c r="C5" i="2"/>
  <c r="C6" i="2"/>
  <c r="C7" i="2"/>
  <c r="C8" i="2"/>
  <c r="G3" i="2"/>
  <c r="G5" i="2"/>
  <c r="G7" i="2"/>
  <c r="K3" i="2"/>
  <c r="K7" i="2"/>
  <c r="K5" i="2"/>
  <c r="K6" i="2"/>
  <c r="O3" i="2"/>
  <c r="O5" i="2"/>
  <c r="O6" i="2"/>
  <c r="O7" i="2"/>
  <c r="B4" i="2"/>
  <c r="C136" i="1"/>
  <c r="C135" i="1" s="1"/>
  <c r="B8" i="2"/>
  <c r="B7" i="2"/>
  <c r="B6" i="2"/>
  <c r="B5" i="2"/>
  <c r="B3" i="2"/>
  <c r="O6" i="1"/>
  <c r="O7" i="1"/>
  <c r="O10" i="1"/>
  <c r="O11" i="1"/>
  <c r="O14" i="1"/>
  <c r="O15" i="1"/>
  <c r="O18" i="1"/>
  <c r="O19" i="1"/>
  <c r="O22" i="1"/>
  <c r="O23" i="1"/>
  <c r="O26" i="1"/>
  <c r="O27" i="1"/>
  <c r="O30" i="1"/>
  <c r="O31" i="1"/>
  <c r="O34" i="1"/>
  <c r="O35" i="1"/>
  <c r="O38" i="1"/>
  <c r="O39" i="1"/>
  <c r="O42" i="1"/>
  <c r="O43" i="1"/>
  <c r="O46" i="1"/>
  <c r="O47" i="1"/>
  <c r="O50" i="1"/>
  <c r="O51" i="1"/>
  <c r="O54" i="1"/>
  <c r="O55" i="1"/>
  <c r="O58" i="1"/>
  <c r="O59" i="1"/>
  <c r="O62" i="1"/>
  <c r="O63" i="1"/>
  <c r="O66" i="1"/>
  <c r="O67" i="1"/>
  <c r="O70" i="1"/>
  <c r="O71" i="1"/>
  <c r="O74" i="1"/>
  <c r="O75" i="1"/>
  <c r="O78" i="1"/>
  <c r="O79" i="1"/>
  <c r="O82" i="1"/>
  <c r="O83" i="1"/>
  <c r="O86" i="1"/>
  <c r="O87" i="1"/>
  <c r="O90" i="1"/>
  <c r="O91" i="1"/>
  <c r="O94" i="1"/>
  <c r="O95" i="1"/>
  <c r="O98" i="1"/>
  <c r="O99" i="1"/>
  <c r="O102" i="1"/>
  <c r="O103" i="1"/>
  <c r="O106" i="1"/>
  <c r="O107" i="1"/>
  <c r="O110" i="1"/>
  <c r="O111" i="1"/>
  <c r="O114" i="1"/>
  <c r="O122" i="1"/>
  <c r="O123" i="1"/>
  <c r="O126" i="1"/>
  <c r="O127" i="1"/>
  <c r="N4" i="1"/>
  <c r="O4" i="1" s="1"/>
  <c r="N5" i="1"/>
  <c r="O5" i="1" s="1"/>
  <c r="N6" i="1"/>
  <c r="N7" i="1"/>
  <c r="N8" i="1"/>
  <c r="O8" i="1" s="1"/>
  <c r="N9" i="1"/>
  <c r="O9" i="1" s="1"/>
  <c r="N10" i="1"/>
  <c r="N11" i="1"/>
  <c r="N12" i="1"/>
  <c r="O12" i="1" s="1"/>
  <c r="N13" i="1"/>
  <c r="O13" i="1" s="1"/>
  <c r="N14" i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N23" i="1"/>
  <c r="N24" i="1"/>
  <c r="N25" i="1"/>
  <c r="O25" i="1" s="1"/>
  <c r="N26" i="1"/>
  <c r="N27" i="1"/>
  <c r="N28" i="1"/>
  <c r="O28" i="1" s="1"/>
  <c r="N29" i="1"/>
  <c r="O29" i="1" s="1"/>
  <c r="N30" i="1"/>
  <c r="N31" i="1"/>
  <c r="N32" i="1"/>
  <c r="O32" i="1" s="1"/>
  <c r="N33" i="1"/>
  <c r="O33" i="1" s="1"/>
  <c r="N34" i="1"/>
  <c r="N35" i="1"/>
  <c r="N36" i="1"/>
  <c r="O36" i="1" s="1"/>
  <c r="N37" i="1"/>
  <c r="O37" i="1" s="1"/>
  <c r="N38" i="1"/>
  <c r="N39" i="1"/>
  <c r="N40" i="1"/>
  <c r="O40" i="1" s="1"/>
  <c r="N41" i="1"/>
  <c r="O41" i="1" s="1"/>
  <c r="N42" i="1"/>
  <c r="N43" i="1"/>
  <c r="N44" i="1"/>
  <c r="O44" i="1" s="1"/>
  <c r="N45" i="1"/>
  <c r="O45" i="1" s="1"/>
  <c r="N46" i="1"/>
  <c r="N47" i="1"/>
  <c r="N48" i="1"/>
  <c r="O48" i="1" s="1"/>
  <c r="N49" i="1"/>
  <c r="O49" i="1" s="1"/>
  <c r="N50" i="1"/>
  <c r="N51" i="1"/>
  <c r="N52" i="1"/>
  <c r="O52" i="1" s="1"/>
  <c r="N53" i="1"/>
  <c r="O53" i="1" s="1"/>
  <c r="N54" i="1"/>
  <c r="N55" i="1"/>
  <c r="N56" i="1"/>
  <c r="O56" i="1" s="1"/>
  <c r="N57" i="1"/>
  <c r="O57" i="1" s="1"/>
  <c r="N58" i="1"/>
  <c r="N59" i="1"/>
  <c r="N60" i="1"/>
  <c r="O60" i="1" s="1"/>
  <c r="N61" i="1"/>
  <c r="O61" i="1" s="1"/>
  <c r="N62" i="1"/>
  <c r="N63" i="1"/>
  <c r="N64" i="1"/>
  <c r="N65" i="1"/>
  <c r="O65" i="1" s="1"/>
  <c r="N66" i="1"/>
  <c r="N67" i="1"/>
  <c r="N68" i="1"/>
  <c r="O68" i="1" s="1"/>
  <c r="N69" i="1"/>
  <c r="O69" i="1" s="1"/>
  <c r="N70" i="1"/>
  <c r="N71" i="1"/>
  <c r="N72" i="1"/>
  <c r="O72" i="1" s="1"/>
  <c r="N73" i="1"/>
  <c r="O73" i="1" s="1"/>
  <c r="N74" i="1"/>
  <c r="N75" i="1"/>
  <c r="N76" i="1"/>
  <c r="O76" i="1" s="1"/>
  <c r="N77" i="1"/>
  <c r="O77" i="1" s="1"/>
  <c r="N78" i="1"/>
  <c r="N79" i="1"/>
  <c r="N80" i="1"/>
  <c r="O80" i="1" s="1"/>
  <c r="N81" i="1"/>
  <c r="O81" i="1" s="1"/>
  <c r="N82" i="1"/>
  <c r="N83" i="1"/>
  <c r="N84" i="1"/>
  <c r="O84" i="1" s="1"/>
  <c r="N85" i="1"/>
  <c r="O85" i="1" s="1"/>
  <c r="N86" i="1"/>
  <c r="N87" i="1"/>
  <c r="N88" i="1"/>
  <c r="O88" i="1" s="1"/>
  <c r="N89" i="1"/>
  <c r="O89" i="1" s="1"/>
  <c r="N90" i="1"/>
  <c r="N91" i="1"/>
  <c r="N92" i="1"/>
  <c r="O92" i="1" s="1"/>
  <c r="N93" i="1"/>
  <c r="O93" i="1" s="1"/>
  <c r="N94" i="1"/>
  <c r="N95" i="1"/>
  <c r="N96" i="1"/>
  <c r="O96" i="1" s="1"/>
  <c r="N97" i="1"/>
  <c r="O97" i="1" s="1"/>
  <c r="N98" i="1"/>
  <c r="N99" i="1"/>
  <c r="N100" i="1"/>
  <c r="O100" i="1" s="1"/>
  <c r="N101" i="1"/>
  <c r="O101" i="1" s="1"/>
  <c r="N102" i="1"/>
  <c r="N103" i="1"/>
  <c r="N104" i="1"/>
  <c r="N105" i="1"/>
  <c r="O105" i="1" s="1"/>
  <c r="N106" i="1"/>
  <c r="N107" i="1"/>
  <c r="N108" i="1"/>
  <c r="O108" i="1" s="1"/>
  <c r="N109" i="1"/>
  <c r="O109" i="1" s="1"/>
  <c r="N110" i="1"/>
  <c r="N111" i="1"/>
  <c r="N112" i="1"/>
  <c r="O112" i="1" s="1"/>
  <c r="N113" i="1"/>
  <c r="O113" i="1" s="1"/>
  <c r="N114" i="1"/>
  <c r="N115" i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N123" i="1"/>
  <c r="N124" i="1"/>
  <c r="O124" i="1" s="1"/>
  <c r="N125" i="1"/>
  <c r="O125" i="1" s="1"/>
  <c r="N126" i="1"/>
  <c r="N127" i="1"/>
  <c r="N128" i="1"/>
  <c r="O128" i="1" s="1"/>
  <c r="N3" i="1"/>
  <c r="K6" i="1"/>
  <c r="K7" i="1"/>
  <c r="K10" i="1"/>
  <c r="K11" i="1"/>
  <c r="K14" i="1"/>
  <c r="K15" i="1"/>
  <c r="K18" i="1"/>
  <c r="K19" i="1"/>
  <c r="K22" i="1"/>
  <c r="K23" i="1"/>
  <c r="K26" i="1"/>
  <c r="K27" i="1"/>
  <c r="K30" i="1"/>
  <c r="K31" i="1"/>
  <c r="K34" i="1"/>
  <c r="K35" i="1"/>
  <c r="K38" i="1"/>
  <c r="K39" i="1"/>
  <c r="K42" i="1"/>
  <c r="K43" i="1"/>
  <c r="K46" i="1"/>
  <c r="K47" i="1"/>
  <c r="K50" i="1"/>
  <c r="K51" i="1"/>
  <c r="K54" i="1"/>
  <c r="K55" i="1"/>
  <c r="K58" i="1"/>
  <c r="K59" i="1"/>
  <c r="K62" i="1"/>
  <c r="K63" i="1"/>
  <c r="K66" i="1"/>
  <c r="K67" i="1"/>
  <c r="K70" i="1"/>
  <c r="K71" i="1"/>
  <c r="K74" i="1"/>
  <c r="K75" i="1"/>
  <c r="K78" i="1"/>
  <c r="K79" i="1"/>
  <c r="K82" i="1"/>
  <c r="K83" i="1"/>
  <c r="K86" i="1"/>
  <c r="K87" i="1"/>
  <c r="K90" i="1"/>
  <c r="K91" i="1"/>
  <c r="K94" i="1"/>
  <c r="K95" i="1"/>
  <c r="K98" i="1"/>
  <c r="K99" i="1"/>
  <c r="K102" i="1"/>
  <c r="K103" i="1"/>
  <c r="K106" i="1"/>
  <c r="K107" i="1"/>
  <c r="K110" i="1"/>
  <c r="K111" i="1"/>
  <c r="K114" i="1"/>
  <c r="K122" i="1"/>
  <c r="K123" i="1"/>
  <c r="K126" i="1"/>
  <c r="K127" i="1"/>
  <c r="J4" i="1"/>
  <c r="K4" i="1" s="1"/>
  <c r="J5" i="1"/>
  <c r="K5" i="1" s="1"/>
  <c r="J6" i="1"/>
  <c r="J7" i="1"/>
  <c r="J8" i="1"/>
  <c r="K8" i="1" s="1"/>
  <c r="J9" i="1"/>
  <c r="K9" i="1" s="1"/>
  <c r="J10" i="1"/>
  <c r="J11" i="1"/>
  <c r="J12" i="1"/>
  <c r="K12" i="1" s="1"/>
  <c r="J13" i="1"/>
  <c r="K13" i="1" s="1"/>
  <c r="J14" i="1"/>
  <c r="J15" i="1"/>
  <c r="J16" i="1"/>
  <c r="K16" i="1" s="1"/>
  <c r="J17" i="1"/>
  <c r="K17" i="1" s="1"/>
  <c r="J18" i="1"/>
  <c r="J19" i="1"/>
  <c r="J20" i="1"/>
  <c r="K20" i="1" s="1"/>
  <c r="J21" i="1"/>
  <c r="K21" i="1" s="1"/>
  <c r="J22" i="1"/>
  <c r="J23" i="1"/>
  <c r="J24" i="1"/>
  <c r="K24" i="1" s="1"/>
  <c r="J25" i="1"/>
  <c r="K25" i="1" s="1"/>
  <c r="J26" i="1"/>
  <c r="J27" i="1"/>
  <c r="J28" i="1"/>
  <c r="K28" i="1" s="1"/>
  <c r="J29" i="1"/>
  <c r="K29" i="1" s="1"/>
  <c r="J30" i="1"/>
  <c r="J31" i="1"/>
  <c r="J32" i="1"/>
  <c r="K32" i="1" s="1"/>
  <c r="J33" i="1"/>
  <c r="K33" i="1" s="1"/>
  <c r="J34" i="1"/>
  <c r="J35" i="1"/>
  <c r="J36" i="1"/>
  <c r="K36" i="1" s="1"/>
  <c r="J37" i="1"/>
  <c r="K37" i="1" s="1"/>
  <c r="J38" i="1"/>
  <c r="J39" i="1"/>
  <c r="J40" i="1"/>
  <c r="K40" i="1" s="1"/>
  <c r="J41" i="1"/>
  <c r="K41" i="1" s="1"/>
  <c r="J42" i="1"/>
  <c r="J43" i="1"/>
  <c r="J44" i="1"/>
  <c r="J45" i="1"/>
  <c r="K45" i="1" s="1"/>
  <c r="J46" i="1"/>
  <c r="J47" i="1"/>
  <c r="J48" i="1"/>
  <c r="K48" i="1" s="1"/>
  <c r="J49" i="1"/>
  <c r="K49" i="1" s="1"/>
  <c r="J50" i="1"/>
  <c r="J51" i="1"/>
  <c r="J52" i="1"/>
  <c r="K52" i="1" s="1"/>
  <c r="J53" i="1"/>
  <c r="K53" i="1" s="1"/>
  <c r="J54" i="1"/>
  <c r="J55" i="1"/>
  <c r="J56" i="1"/>
  <c r="K56" i="1" s="1"/>
  <c r="J57" i="1"/>
  <c r="K57" i="1" s="1"/>
  <c r="J58" i="1"/>
  <c r="J59" i="1"/>
  <c r="J60" i="1"/>
  <c r="K60" i="1" s="1"/>
  <c r="J61" i="1"/>
  <c r="K61" i="1" s="1"/>
  <c r="J62" i="1"/>
  <c r="J63" i="1"/>
  <c r="J64" i="1"/>
  <c r="K64" i="1" s="1"/>
  <c r="J65" i="1"/>
  <c r="K65" i="1" s="1"/>
  <c r="J66" i="1"/>
  <c r="J67" i="1"/>
  <c r="J68" i="1"/>
  <c r="K68" i="1" s="1"/>
  <c r="J69" i="1"/>
  <c r="K69" i="1" s="1"/>
  <c r="J70" i="1"/>
  <c r="J71" i="1"/>
  <c r="J72" i="1"/>
  <c r="K72" i="1" s="1"/>
  <c r="J73" i="1"/>
  <c r="K73" i="1" s="1"/>
  <c r="J74" i="1"/>
  <c r="J75" i="1"/>
  <c r="J76" i="1"/>
  <c r="K76" i="1" s="1"/>
  <c r="J77" i="1"/>
  <c r="K77" i="1" s="1"/>
  <c r="J78" i="1"/>
  <c r="J79" i="1"/>
  <c r="J80" i="1"/>
  <c r="K80" i="1" s="1"/>
  <c r="J81" i="1"/>
  <c r="K81" i="1" s="1"/>
  <c r="J82" i="1"/>
  <c r="J83" i="1"/>
  <c r="J84" i="1"/>
  <c r="J85" i="1"/>
  <c r="K85" i="1" s="1"/>
  <c r="J86" i="1"/>
  <c r="J87" i="1"/>
  <c r="J88" i="1"/>
  <c r="K88" i="1" s="1"/>
  <c r="J89" i="1"/>
  <c r="K89" i="1" s="1"/>
  <c r="J90" i="1"/>
  <c r="J91" i="1"/>
  <c r="J92" i="1"/>
  <c r="K92" i="1" s="1"/>
  <c r="J93" i="1"/>
  <c r="K93" i="1" s="1"/>
  <c r="J94" i="1"/>
  <c r="J95" i="1"/>
  <c r="J96" i="1"/>
  <c r="K96" i="1" s="1"/>
  <c r="J97" i="1"/>
  <c r="K97" i="1" s="1"/>
  <c r="J98" i="1"/>
  <c r="J99" i="1"/>
  <c r="J100" i="1"/>
  <c r="K100" i="1" s="1"/>
  <c r="J101" i="1"/>
  <c r="K101" i="1" s="1"/>
  <c r="J102" i="1"/>
  <c r="J103" i="1"/>
  <c r="J104" i="1"/>
  <c r="K104" i="1" s="1"/>
  <c r="J105" i="1"/>
  <c r="K105" i="1" s="1"/>
  <c r="J106" i="1"/>
  <c r="J107" i="1"/>
  <c r="J108" i="1"/>
  <c r="K108" i="1" s="1"/>
  <c r="J109" i="1"/>
  <c r="K109" i="1" s="1"/>
  <c r="J110" i="1"/>
  <c r="J111" i="1"/>
  <c r="J112" i="1"/>
  <c r="K112" i="1" s="1"/>
  <c r="J113" i="1"/>
  <c r="K113" i="1" s="1"/>
  <c r="J114" i="1"/>
  <c r="J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J123" i="1"/>
  <c r="J124" i="1"/>
  <c r="K124" i="1" s="1"/>
  <c r="J125" i="1"/>
  <c r="K125" i="1" s="1"/>
  <c r="J126" i="1"/>
  <c r="J127" i="1"/>
  <c r="J128" i="1"/>
  <c r="K128" i="1" s="1"/>
  <c r="J3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4" i="1"/>
  <c r="F55" i="1"/>
  <c r="G55" i="1" s="1"/>
  <c r="F56" i="1"/>
  <c r="G56" i="1" s="1"/>
  <c r="F57" i="1"/>
  <c r="G57" i="1" s="1"/>
  <c r="F58" i="1"/>
  <c r="F59" i="1"/>
  <c r="G59" i="1" s="1"/>
  <c r="F60" i="1"/>
  <c r="G60" i="1" s="1"/>
  <c r="F61" i="1"/>
  <c r="G61" i="1" s="1"/>
  <c r="F62" i="1"/>
  <c r="F63" i="1"/>
  <c r="G63" i="1" s="1"/>
  <c r="F64" i="1"/>
  <c r="G64" i="1" s="1"/>
  <c r="F65" i="1"/>
  <c r="G65" i="1" s="1"/>
  <c r="F66" i="1"/>
  <c r="F67" i="1"/>
  <c r="G67" i="1" s="1"/>
  <c r="F68" i="1"/>
  <c r="G68" i="1" s="1"/>
  <c r="F69" i="1"/>
  <c r="G69" i="1" s="1"/>
  <c r="F70" i="1"/>
  <c r="F71" i="1"/>
  <c r="G71" i="1" s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F79" i="1"/>
  <c r="G79" i="1" s="1"/>
  <c r="F80" i="1"/>
  <c r="G80" i="1" s="1"/>
  <c r="F81" i="1"/>
  <c r="G81" i="1" s="1"/>
  <c r="F82" i="1"/>
  <c r="F83" i="1"/>
  <c r="G83" i="1" s="1"/>
  <c r="F84" i="1"/>
  <c r="G84" i="1" s="1"/>
  <c r="F85" i="1"/>
  <c r="G85" i="1" s="1"/>
  <c r="F86" i="1"/>
  <c r="F87" i="1"/>
  <c r="G87" i="1" s="1"/>
  <c r="F88" i="1"/>
  <c r="G88" i="1" s="1"/>
  <c r="F89" i="1"/>
  <c r="G89" i="1" s="1"/>
  <c r="F90" i="1"/>
  <c r="F91" i="1"/>
  <c r="G91" i="1" s="1"/>
  <c r="F92" i="1"/>
  <c r="G92" i="1" s="1"/>
  <c r="F93" i="1"/>
  <c r="G93" i="1" s="1"/>
  <c r="F94" i="1"/>
  <c r="F95" i="1"/>
  <c r="G95" i="1" s="1"/>
  <c r="F96" i="1"/>
  <c r="G96" i="1" s="1"/>
  <c r="F97" i="1"/>
  <c r="G97" i="1" s="1"/>
  <c r="F98" i="1"/>
  <c r="F99" i="1"/>
  <c r="G99" i="1" s="1"/>
  <c r="F100" i="1"/>
  <c r="G100" i="1" s="1"/>
  <c r="F101" i="1"/>
  <c r="G101" i="1" s="1"/>
  <c r="F102" i="1"/>
  <c r="F103" i="1"/>
  <c r="G103" i="1" s="1"/>
  <c r="F104" i="1"/>
  <c r="G104" i="1" s="1"/>
  <c r="F105" i="1"/>
  <c r="G105" i="1" s="1"/>
  <c r="F106" i="1"/>
  <c r="F107" i="1"/>
  <c r="G107" i="1" s="1"/>
  <c r="F108" i="1"/>
  <c r="G108" i="1" s="1"/>
  <c r="F109" i="1"/>
  <c r="G109" i="1" s="1"/>
  <c r="F110" i="1"/>
  <c r="F111" i="1"/>
  <c r="G111" i="1" s="1"/>
  <c r="F112" i="1"/>
  <c r="G112" i="1" s="1"/>
  <c r="F113" i="1"/>
  <c r="G113" i="1" s="1"/>
  <c r="F114" i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N8" i="2" l="1"/>
  <c r="O8" i="2" s="1"/>
  <c r="J8" i="2"/>
  <c r="K8" i="2" s="1"/>
  <c r="K115" i="1"/>
  <c r="O115" i="1"/>
  <c r="F8" i="2"/>
  <c r="G8" i="2" s="1"/>
  <c r="O3" i="1"/>
  <c r="O129" i="1" s="1"/>
  <c r="O104" i="1"/>
  <c r="O64" i="1"/>
  <c r="O24" i="1"/>
  <c r="K3" i="1"/>
  <c r="K84" i="1"/>
  <c r="K44" i="1"/>
  <c r="G3" i="1"/>
  <c r="G129" i="1" s="1"/>
  <c r="O9" i="2" l="1"/>
  <c r="K9" i="2"/>
  <c r="G9" i="2"/>
  <c r="K129" i="1"/>
</calcChain>
</file>

<file path=xl/sharedStrings.xml><?xml version="1.0" encoding="utf-8"?>
<sst xmlns="http://schemas.openxmlformats.org/spreadsheetml/2006/main" count="115" uniqueCount="34">
  <si>
    <t>IDADE</t>
  </si>
  <si>
    <t>Número de óbitos observados por idade</t>
  </si>
  <si>
    <t>BR-EMSmt-v.2010-m</t>
  </si>
  <si>
    <t>BR-EMSsb – 2015 – f</t>
  </si>
  <si>
    <r>
      <t>q</t>
    </r>
    <r>
      <rPr>
        <b/>
        <vertAlign val="subscript"/>
        <sz val="8"/>
        <rFont val="Arial"/>
        <family val="2"/>
      </rPr>
      <t>x</t>
    </r>
  </si>
  <si>
    <t>Dados Observados no Banco da Empresa</t>
  </si>
  <si>
    <t>Número de óbitos Esperados</t>
  </si>
  <si>
    <t>AT-83 masculina</t>
  </si>
  <si>
    <r>
      <t>Cada Termo da Estatística X</t>
    </r>
    <r>
      <rPr>
        <b/>
        <vertAlign val="superscript"/>
        <sz val="8"/>
        <rFont val="Arial"/>
        <family val="2"/>
      </rPr>
      <t>2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</si>
  <si>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Calculado=</t>
    </r>
  </si>
  <si>
    <t>Classes</t>
  </si>
  <si>
    <t>0-20</t>
  </si>
  <si>
    <t>21-40</t>
  </si>
  <si>
    <t>41-60</t>
  </si>
  <si>
    <t>61-80</t>
  </si>
  <si>
    <t>81-100</t>
  </si>
  <si>
    <t>101-125</t>
  </si>
  <si>
    <t>Graus de Liberdade=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</si>
  <si>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Tabelado 95%=</t>
    </r>
  </si>
  <si>
    <t>Resultado: Tábua não aderente porque o X2 calculado é maior que o Tabelado</t>
  </si>
  <si>
    <t>Resultado: Tábua ADERENTE porque o X2 calculado é menor que o Tabelado</t>
  </si>
  <si>
    <t>OBS: Número de classes/idades com expostos vivos não zerado menos 1</t>
  </si>
  <si>
    <t>Número de Expostos ao Risco (Vivos) em cada Idade</t>
  </si>
  <si>
    <t>Resultado: Tábua com o menor DQM, logo, é a considerada mais aderente</t>
  </si>
  <si>
    <t>Resultado: Não é a tábua com o menor DQM</t>
  </si>
  <si>
    <t>Resultado: Considera que as distribuições são semelhantes</t>
  </si>
  <si>
    <t>KS Calculado=</t>
  </si>
  <si>
    <t>Cada Termo da Estatística KS</t>
  </si>
  <si>
    <t>DQM Calculado=</t>
  </si>
  <si>
    <t>Cada Termo da Estatística DQM</t>
  </si>
  <si>
    <t>KS Tabelado 95%=</t>
  </si>
  <si>
    <t xml:space="preserve">Para 95% = </t>
  </si>
  <si>
    <t>1,36 * ((m+n)/(m*n))^0,5</t>
  </si>
  <si>
    <t>Resultado: Considera que as distribuições são distintas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</si>
</sst>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vertAlign val="subscript"/>
      <sz val="8"/>
      <name val="Arial"/>
      <family val="2"/>
    </font>
    <font>
      <sz val="10"/>
      <name val="Arial"/>
      <family val="2"/>
    </font>
    <font>
      <b/>
      <vertAlign val="superscript"/>
      <sz val="8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2" fillId="0" borderId="3" xfId="0" applyFont="1" applyBorder="1"/>
    <xf numFmtId="0" fontId="0" fillId="0" borderId="3" xfId="0" applyBorder="1"/>
    <xf numFmtId="165" fontId="0" fillId="0" borderId="3" xfId="0" applyNumberFormat="1" applyBorder="1"/>
    <xf numFmtId="0" fontId="3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2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/>
    <xf numFmtId="0" fontId="0" fillId="0" borderId="0" xfId="0" applyFont="1"/>
    <xf numFmtId="165" fontId="8" fillId="0" borderId="0" xfId="1" applyNumberFormat="1" applyFont="1" applyFill="1" applyBorder="1" applyAlignment="1">
      <alignment horizontal="right"/>
    </xf>
    <xf numFmtId="165" fontId="0" fillId="0" borderId="3" xfId="0" applyNumberFormat="1" applyFont="1" applyFill="1" applyBorder="1"/>
    <xf numFmtId="165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65" fontId="0" fillId="0" borderId="3" xfId="0" applyNumberFormat="1" applyFont="1" applyBorder="1"/>
    <xf numFmtId="0" fontId="9" fillId="5" borderId="12" xfId="0" applyFont="1" applyFill="1" applyBorder="1" applyAlignment="1" applyProtection="1">
      <alignment horizontal="center" vertical="center" wrapText="1"/>
    </xf>
    <xf numFmtId="0" fontId="9" fillId="5" borderId="0" xfId="0" applyFont="1" applyFill="1" applyBorder="1" applyAlignment="1" applyProtection="1">
      <alignment horizontal="center" vertical="center" wrapText="1"/>
    </xf>
    <xf numFmtId="0" fontId="0" fillId="2" borderId="3" xfId="0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 applyProtection="1">
      <alignment horizontal="center" vertical="center" wrapText="1"/>
    </xf>
    <xf numFmtId="0" fontId="9" fillId="5" borderId="9" xfId="0" applyFont="1" applyFill="1" applyBorder="1" applyAlignment="1" applyProtection="1">
      <alignment horizontal="center" vertical="center" wrapText="1"/>
    </xf>
    <xf numFmtId="0" fontId="9" fillId="5" borderId="10" xfId="0" applyFont="1" applyFill="1" applyBorder="1" applyAlignment="1" applyProtection="1">
      <alignment horizontal="center" vertical="center" wrapText="1"/>
    </xf>
    <xf numFmtId="0" fontId="9" fillId="5" borderId="15" xfId="0" applyFont="1" applyFill="1" applyBorder="1" applyAlignment="1" applyProtection="1">
      <alignment horizontal="center" vertical="center" wrapText="1"/>
    </xf>
    <xf numFmtId="0" fontId="9" fillId="5" borderId="16" xfId="0" applyFont="1" applyFill="1" applyBorder="1" applyAlignment="1" applyProtection="1">
      <alignment horizontal="center" vertical="center" wrapText="1"/>
    </xf>
    <xf numFmtId="0" fontId="9" fillId="5" borderId="17" xfId="0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2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O137"/>
  <sheetViews>
    <sheetView tabSelected="1" workbookViewId="0">
      <selection activeCell="E16" sqref="E16"/>
    </sheetView>
  </sheetViews>
  <sheetFormatPr defaultRowHeight="15" x14ac:dyDescent="0.25"/>
  <cols>
    <col min="2" max="2" width="18.85546875" customWidth="1"/>
    <col min="3" max="3" width="18" customWidth="1"/>
    <col min="5" max="5" width="8.5703125" customWidth="1"/>
    <col min="6" max="6" width="11.140625" customWidth="1"/>
    <col min="7" max="7" width="11.7109375" bestFit="1" customWidth="1"/>
    <col min="8" max="8" width="3.5703125" style="5" customWidth="1"/>
    <col min="9" max="9" width="9.85546875" customWidth="1"/>
    <col min="10" max="10" width="12.140625" customWidth="1"/>
    <col min="11" max="11" width="12.7109375" customWidth="1"/>
    <col min="12" max="12" width="2.85546875" customWidth="1"/>
    <col min="13" max="13" width="9.140625" customWidth="1"/>
    <col min="14" max="14" width="10.5703125" bestFit="1" customWidth="1"/>
    <col min="15" max="15" width="11.7109375" bestFit="1" customWidth="1"/>
  </cols>
  <sheetData>
    <row r="1" spans="1:15" ht="23.25" customHeight="1" thickBot="1" x14ac:dyDescent="0.3">
      <c r="A1" s="22" t="s">
        <v>5</v>
      </c>
      <c r="B1" s="23"/>
      <c r="C1" s="24"/>
      <c r="E1" s="25" t="s">
        <v>2</v>
      </c>
      <c r="F1" s="26"/>
      <c r="G1" s="27"/>
      <c r="H1" s="4"/>
      <c r="I1" s="28" t="s">
        <v>3</v>
      </c>
      <c r="J1" s="29"/>
      <c r="K1" s="30"/>
      <c r="M1" s="19" t="s">
        <v>7</v>
      </c>
      <c r="N1" s="20"/>
      <c r="O1" s="20"/>
    </row>
    <row r="2" spans="1:15" ht="43.5" customHeight="1" thickBot="1" x14ac:dyDescent="0.3">
      <c r="A2" s="6" t="s">
        <v>0</v>
      </c>
      <c r="B2" s="6" t="s">
        <v>22</v>
      </c>
      <c r="C2" s="6" t="s">
        <v>1</v>
      </c>
      <c r="E2" s="7" t="s">
        <v>4</v>
      </c>
      <c r="F2" s="8" t="s">
        <v>6</v>
      </c>
      <c r="G2" s="8" t="s">
        <v>8</v>
      </c>
      <c r="H2" s="4"/>
      <c r="I2" s="9" t="s">
        <v>4</v>
      </c>
      <c r="J2" s="10" t="s">
        <v>6</v>
      </c>
      <c r="K2" s="10" t="s">
        <v>8</v>
      </c>
      <c r="M2" s="9" t="s">
        <v>4</v>
      </c>
      <c r="N2" s="10" t="s">
        <v>6</v>
      </c>
      <c r="O2" s="10" t="s">
        <v>8</v>
      </c>
    </row>
    <row r="3" spans="1:15" x14ac:dyDescent="0.25">
      <c r="A3" s="1">
        <v>0</v>
      </c>
      <c r="B3" s="11">
        <v>0</v>
      </c>
      <c r="C3" s="11">
        <v>0</v>
      </c>
      <c r="D3" s="12"/>
      <c r="E3" s="14">
        <v>2.7399999999999998E-3</v>
      </c>
      <c r="F3" s="14">
        <f>B3*E3</f>
        <v>0</v>
      </c>
      <c r="G3" s="14">
        <f>IF(F3=0,0,(C3-F3)^2/F3)</f>
        <v>0</v>
      </c>
      <c r="H3" s="13"/>
      <c r="I3" s="14">
        <v>3.4380000000000001E-4</v>
      </c>
      <c r="J3" s="14">
        <f>I3*B3</f>
        <v>0</v>
      </c>
      <c r="K3" s="14">
        <f>IF(J3=0,0,(C3-J3)^2/J3)</f>
        <v>0</v>
      </c>
      <c r="L3" s="15"/>
      <c r="M3" s="14">
        <v>2.6900000000000001E-3</v>
      </c>
      <c r="N3" s="14">
        <f>M3*B3</f>
        <v>0</v>
      </c>
      <c r="O3" s="14">
        <f>IF(N3=0,0,(C3-N3)^2/N3)</f>
        <v>0</v>
      </c>
    </row>
    <row r="4" spans="1:15" x14ac:dyDescent="0.25">
      <c r="A4" s="1">
        <f>A3+1</f>
        <v>1</v>
      </c>
      <c r="B4" s="11">
        <v>9</v>
      </c>
      <c r="C4" s="11">
        <v>0</v>
      </c>
      <c r="D4" s="12"/>
      <c r="E4" s="14">
        <v>9.5E-4</v>
      </c>
      <c r="F4" s="14">
        <f t="shared" ref="F4:F67" si="0">B4*E4</f>
        <v>8.5500000000000003E-3</v>
      </c>
      <c r="G4" s="14">
        <f t="shared" ref="G4:G67" si="1">IF(F4=0,0,(C4-F4)^2/F4)</f>
        <v>8.5500000000000003E-3</v>
      </c>
      <c r="H4" s="13"/>
      <c r="I4" s="14">
        <v>1.527E-4</v>
      </c>
      <c r="J4" s="14">
        <f t="shared" ref="J4:J67" si="2">I4*B4</f>
        <v>1.3743E-3</v>
      </c>
      <c r="K4" s="14">
        <f t="shared" ref="K4:K67" si="3">IF(J4=0,0,(C4-J4)^2/J4)</f>
        <v>1.3743E-3</v>
      </c>
      <c r="L4" s="15"/>
      <c r="M4" s="14">
        <v>1.0529999999999999E-3</v>
      </c>
      <c r="N4" s="14">
        <f t="shared" ref="N4:N67" si="4">M4*B4</f>
        <v>9.4769999999999993E-3</v>
      </c>
      <c r="O4" s="14">
        <f t="shared" ref="O4:O67" si="5">IF(N4=0,0,(C4-N4)^2/N4)</f>
        <v>9.4769999999999993E-3</v>
      </c>
    </row>
    <row r="5" spans="1:15" x14ac:dyDescent="0.25">
      <c r="A5" s="1">
        <f t="shared" ref="A5:A68" si="6">A4+1</f>
        <v>2</v>
      </c>
      <c r="B5" s="11">
        <v>7</v>
      </c>
      <c r="C5" s="11">
        <v>0</v>
      </c>
      <c r="D5" s="12"/>
      <c r="E5" s="14">
        <v>4.8000000000000001E-4</v>
      </c>
      <c r="F5" s="14">
        <f t="shared" si="0"/>
        <v>3.3600000000000001E-3</v>
      </c>
      <c r="G5" s="14">
        <f t="shared" si="1"/>
        <v>3.3600000000000001E-3</v>
      </c>
      <c r="H5" s="13"/>
      <c r="I5" s="14">
        <v>1.159E-4</v>
      </c>
      <c r="J5" s="14">
        <f t="shared" si="2"/>
        <v>8.1130000000000004E-4</v>
      </c>
      <c r="K5" s="14">
        <f t="shared" si="3"/>
        <v>8.1130000000000004E-4</v>
      </c>
      <c r="L5" s="15"/>
      <c r="M5" s="14">
        <v>5.9100000000000005E-4</v>
      </c>
      <c r="N5" s="14">
        <f t="shared" si="4"/>
        <v>4.1370000000000001E-3</v>
      </c>
      <c r="O5" s="14">
        <f t="shared" si="5"/>
        <v>4.1370000000000001E-3</v>
      </c>
    </row>
    <row r="6" spans="1:15" x14ac:dyDescent="0.25">
      <c r="A6" s="1">
        <f t="shared" si="6"/>
        <v>3</v>
      </c>
      <c r="B6" s="11">
        <v>11</v>
      </c>
      <c r="C6" s="11">
        <v>0</v>
      </c>
      <c r="D6" s="12"/>
      <c r="E6" s="14">
        <v>2.9999999999999997E-4</v>
      </c>
      <c r="F6" s="14">
        <f t="shared" si="0"/>
        <v>3.2999999999999995E-3</v>
      </c>
      <c r="G6" s="14">
        <f t="shared" si="1"/>
        <v>3.2999999999999995E-3</v>
      </c>
      <c r="H6" s="13"/>
      <c r="I6" s="14">
        <v>7.9099999999999998E-5</v>
      </c>
      <c r="J6" s="14">
        <f t="shared" si="2"/>
        <v>8.7009999999999995E-4</v>
      </c>
      <c r="K6" s="14">
        <f t="shared" si="3"/>
        <v>8.7009999999999984E-4</v>
      </c>
      <c r="L6" s="15"/>
      <c r="M6" s="14">
        <v>4.7600000000000002E-4</v>
      </c>
      <c r="N6" s="14">
        <f t="shared" si="4"/>
        <v>5.2360000000000002E-3</v>
      </c>
      <c r="O6" s="14">
        <f t="shared" si="5"/>
        <v>5.2360000000000002E-3</v>
      </c>
    </row>
    <row r="7" spans="1:15" x14ac:dyDescent="0.25">
      <c r="A7" s="1">
        <f t="shared" si="6"/>
        <v>4</v>
      </c>
      <c r="B7" s="11">
        <v>19</v>
      </c>
      <c r="C7" s="11">
        <v>0</v>
      </c>
      <c r="D7" s="12"/>
      <c r="E7" s="14">
        <v>2.2000000000000001E-4</v>
      </c>
      <c r="F7" s="14">
        <f t="shared" si="0"/>
        <v>4.1800000000000006E-3</v>
      </c>
      <c r="G7" s="14">
        <f t="shared" si="1"/>
        <v>4.1800000000000006E-3</v>
      </c>
      <c r="H7" s="13"/>
      <c r="I7" s="14">
        <v>5.7599999999999997E-5</v>
      </c>
      <c r="J7" s="14">
        <f t="shared" si="2"/>
        <v>1.0943999999999999E-3</v>
      </c>
      <c r="K7" s="14">
        <f t="shared" si="3"/>
        <v>1.0943999999999999E-3</v>
      </c>
      <c r="L7" s="15"/>
      <c r="M7" s="14">
        <v>4.17E-4</v>
      </c>
      <c r="N7" s="14">
        <f t="shared" si="4"/>
        <v>7.9229999999999995E-3</v>
      </c>
      <c r="O7" s="14">
        <f t="shared" si="5"/>
        <v>7.9229999999999995E-3</v>
      </c>
    </row>
    <row r="8" spans="1:15" x14ac:dyDescent="0.25">
      <c r="A8" s="1">
        <f t="shared" si="6"/>
        <v>5</v>
      </c>
      <c r="B8" s="11">
        <v>17</v>
      </c>
      <c r="C8" s="11">
        <v>0</v>
      </c>
      <c r="D8" s="12"/>
      <c r="E8" s="14">
        <v>1.8000000000000001E-4</v>
      </c>
      <c r="F8" s="14">
        <f t="shared" si="0"/>
        <v>3.0600000000000002E-3</v>
      </c>
      <c r="G8" s="14">
        <f t="shared" si="1"/>
        <v>3.0600000000000002E-3</v>
      </c>
      <c r="H8" s="13"/>
      <c r="I8" s="14">
        <v>4.9400000000000001E-5</v>
      </c>
      <c r="J8" s="14">
        <f t="shared" si="2"/>
        <v>8.3980000000000003E-4</v>
      </c>
      <c r="K8" s="14">
        <f t="shared" si="3"/>
        <v>8.3980000000000003E-4</v>
      </c>
      <c r="L8" s="15"/>
      <c r="M8" s="14">
        <v>3.77E-4</v>
      </c>
      <c r="N8" s="14">
        <f t="shared" si="4"/>
        <v>6.4089999999999998E-3</v>
      </c>
      <c r="O8" s="14">
        <f t="shared" si="5"/>
        <v>6.4089999999999998E-3</v>
      </c>
    </row>
    <row r="9" spans="1:15" x14ac:dyDescent="0.25">
      <c r="A9" s="1">
        <f t="shared" si="6"/>
        <v>6</v>
      </c>
      <c r="B9" s="11">
        <v>21</v>
      </c>
      <c r="C9" s="11">
        <v>0</v>
      </c>
      <c r="D9" s="12"/>
      <c r="E9" s="14">
        <v>1.6000000000000001E-4</v>
      </c>
      <c r="F9" s="14">
        <f t="shared" si="0"/>
        <v>3.3600000000000001E-3</v>
      </c>
      <c r="G9" s="14">
        <f t="shared" si="1"/>
        <v>3.3600000000000001E-3</v>
      </c>
      <c r="H9" s="13"/>
      <c r="I9" s="14">
        <v>4.71E-5</v>
      </c>
      <c r="J9" s="14">
        <f t="shared" si="2"/>
        <v>9.8909999999999992E-4</v>
      </c>
      <c r="K9" s="14">
        <f t="shared" si="3"/>
        <v>9.8909999999999992E-4</v>
      </c>
      <c r="L9" s="15"/>
      <c r="M9" s="14">
        <v>3.5E-4</v>
      </c>
      <c r="N9" s="14">
        <f t="shared" si="4"/>
        <v>7.3499999999999998E-3</v>
      </c>
      <c r="O9" s="14">
        <f t="shared" si="5"/>
        <v>7.3500000000000006E-3</v>
      </c>
    </row>
    <row r="10" spans="1:15" x14ac:dyDescent="0.25">
      <c r="A10" s="1">
        <f t="shared" si="6"/>
        <v>7</v>
      </c>
      <c r="B10" s="11">
        <v>30</v>
      </c>
      <c r="C10" s="11">
        <v>0</v>
      </c>
      <c r="D10" s="12"/>
      <c r="E10" s="14">
        <v>1.4999999999999999E-4</v>
      </c>
      <c r="F10" s="14">
        <f t="shared" si="0"/>
        <v>4.4999999999999997E-3</v>
      </c>
      <c r="G10" s="14">
        <f t="shared" si="1"/>
        <v>4.4999999999999997E-3</v>
      </c>
      <c r="H10" s="13"/>
      <c r="I10" s="14">
        <v>4.7500000000000003E-5</v>
      </c>
      <c r="J10" s="14">
        <f t="shared" si="2"/>
        <v>1.4250000000000001E-3</v>
      </c>
      <c r="K10" s="14">
        <f t="shared" si="3"/>
        <v>1.4250000000000001E-3</v>
      </c>
      <c r="L10" s="15"/>
      <c r="M10" s="14">
        <v>3.3300000000000002E-4</v>
      </c>
      <c r="N10" s="14">
        <f t="shared" si="4"/>
        <v>9.9900000000000006E-3</v>
      </c>
      <c r="O10" s="14">
        <f t="shared" si="5"/>
        <v>9.9900000000000006E-3</v>
      </c>
    </row>
    <row r="11" spans="1:15" x14ac:dyDescent="0.25">
      <c r="A11" s="1">
        <f t="shared" si="6"/>
        <v>8</v>
      </c>
      <c r="B11" s="11">
        <v>36</v>
      </c>
      <c r="C11" s="11">
        <v>0</v>
      </c>
      <c r="D11" s="12"/>
      <c r="E11" s="14">
        <v>1.4999999999999999E-4</v>
      </c>
      <c r="F11" s="14">
        <f t="shared" si="0"/>
        <v>5.3999999999999994E-3</v>
      </c>
      <c r="G11" s="14">
        <f t="shared" si="1"/>
        <v>5.3999999999999994E-3</v>
      </c>
      <c r="H11" s="13"/>
      <c r="I11" s="14">
        <v>4.9599999999999999E-5</v>
      </c>
      <c r="J11" s="14">
        <f t="shared" si="2"/>
        <v>1.7856E-3</v>
      </c>
      <c r="K11" s="14">
        <f t="shared" si="3"/>
        <v>1.7856E-3</v>
      </c>
      <c r="L11" s="15"/>
      <c r="M11" s="14">
        <v>3.5199999999999999E-4</v>
      </c>
      <c r="N11" s="14">
        <f t="shared" si="4"/>
        <v>1.2671999999999999E-2</v>
      </c>
      <c r="O11" s="14">
        <f t="shared" si="5"/>
        <v>1.2672000000000001E-2</v>
      </c>
    </row>
    <row r="12" spans="1:15" x14ac:dyDescent="0.25">
      <c r="A12" s="1">
        <f t="shared" si="6"/>
        <v>9</v>
      </c>
      <c r="B12" s="11">
        <v>42</v>
      </c>
      <c r="C12" s="11">
        <v>0</v>
      </c>
      <c r="D12" s="12"/>
      <c r="E12" s="14">
        <v>1.6000000000000001E-4</v>
      </c>
      <c r="F12" s="14">
        <f t="shared" si="0"/>
        <v>6.7200000000000003E-3</v>
      </c>
      <c r="G12" s="14">
        <f t="shared" si="1"/>
        <v>6.7200000000000003E-3</v>
      </c>
      <c r="H12" s="13"/>
      <c r="I12" s="14">
        <v>5.2599999999999998E-5</v>
      </c>
      <c r="J12" s="14">
        <f t="shared" si="2"/>
        <v>2.2091999999999997E-3</v>
      </c>
      <c r="K12" s="14">
        <f t="shared" si="3"/>
        <v>2.2091999999999997E-3</v>
      </c>
      <c r="L12" s="15"/>
      <c r="M12" s="14">
        <v>3.68E-4</v>
      </c>
      <c r="N12" s="14">
        <f t="shared" si="4"/>
        <v>1.5455999999999999E-2</v>
      </c>
      <c r="O12" s="14">
        <f t="shared" si="5"/>
        <v>1.5455999999999999E-2</v>
      </c>
    </row>
    <row r="13" spans="1:15" x14ac:dyDescent="0.25">
      <c r="A13" s="1">
        <f t="shared" si="6"/>
        <v>10</v>
      </c>
      <c r="B13" s="11">
        <v>53</v>
      </c>
      <c r="C13" s="11">
        <v>0</v>
      </c>
      <c r="D13" s="12"/>
      <c r="E13" s="14">
        <v>1.8000000000000001E-4</v>
      </c>
      <c r="F13" s="14">
        <f t="shared" si="0"/>
        <v>9.5399999999999999E-3</v>
      </c>
      <c r="G13" s="14">
        <f t="shared" si="1"/>
        <v>9.5399999999999999E-3</v>
      </c>
      <c r="H13" s="13"/>
      <c r="I13" s="14">
        <v>5.6499999999999998E-5</v>
      </c>
      <c r="J13" s="14">
        <f t="shared" si="2"/>
        <v>2.9944999999999998E-3</v>
      </c>
      <c r="K13" s="14">
        <f t="shared" si="3"/>
        <v>2.9944999999999998E-3</v>
      </c>
      <c r="L13" s="15"/>
      <c r="M13" s="14">
        <v>3.8200000000000002E-4</v>
      </c>
      <c r="N13" s="14">
        <f t="shared" si="4"/>
        <v>2.0246E-2</v>
      </c>
      <c r="O13" s="14">
        <f t="shared" si="5"/>
        <v>2.0246E-2</v>
      </c>
    </row>
    <row r="14" spans="1:15" x14ac:dyDescent="0.25">
      <c r="A14" s="1">
        <f t="shared" si="6"/>
        <v>11</v>
      </c>
      <c r="B14" s="11">
        <v>68</v>
      </c>
      <c r="C14" s="11">
        <v>0</v>
      </c>
      <c r="D14" s="12"/>
      <c r="E14" s="14">
        <v>2.1000000000000001E-4</v>
      </c>
      <c r="F14" s="14">
        <f t="shared" si="0"/>
        <v>1.4280000000000001E-2</v>
      </c>
      <c r="G14" s="14">
        <f t="shared" si="1"/>
        <v>1.4280000000000001E-2</v>
      </c>
      <c r="H14" s="13"/>
      <c r="I14" s="14">
        <v>6.0999999999999999E-5</v>
      </c>
      <c r="J14" s="14">
        <f t="shared" si="2"/>
        <v>4.1479999999999998E-3</v>
      </c>
      <c r="K14" s="14">
        <f t="shared" si="3"/>
        <v>4.1479999999999998E-3</v>
      </c>
      <c r="L14" s="15"/>
      <c r="M14" s="14">
        <v>3.9399999999999998E-4</v>
      </c>
      <c r="N14" s="14">
        <f t="shared" si="4"/>
        <v>2.6792E-2</v>
      </c>
      <c r="O14" s="14">
        <f t="shared" si="5"/>
        <v>2.6792E-2</v>
      </c>
    </row>
    <row r="15" spans="1:15" x14ac:dyDescent="0.25">
      <c r="A15" s="1">
        <f t="shared" si="6"/>
        <v>12</v>
      </c>
      <c r="B15" s="11">
        <v>104</v>
      </c>
      <c r="C15" s="11">
        <v>0</v>
      </c>
      <c r="D15" s="12"/>
      <c r="E15" s="14">
        <v>2.5999999999999998E-4</v>
      </c>
      <c r="F15" s="14">
        <f t="shared" si="0"/>
        <v>2.7039999999999998E-2</v>
      </c>
      <c r="G15" s="14">
        <f t="shared" si="1"/>
        <v>2.7039999999999998E-2</v>
      </c>
      <c r="H15" s="13"/>
      <c r="I15" s="14">
        <v>6.6400000000000001E-5</v>
      </c>
      <c r="J15" s="14">
        <f t="shared" si="2"/>
        <v>6.9056000000000005E-3</v>
      </c>
      <c r="K15" s="14">
        <f t="shared" si="3"/>
        <v>6.9056000000000005E-3</v>
      </c>
      <c r="L15" s="15"/>
      <c r="M15" s="14">
        <v>4.0499999999999998E-4</v>
      </c>
      <c r="N15" s="14">
        <f t="shared" si="4"/>
        <v>4.2119999999999998E-2</v>
      </c>
      <c r="O15" s="14">
        <f t="shared" si="5"/>
        <v>4.2119999999999998E-2</v>
      </c>
    </row>
    <row r="16" spans="1:15" x14ac:dyDescent="0.25">
      <c r="A16" s="1">
        <f t="shared" si="6"/>
        <v>13</v>
      </c>
      <c r="B16" s="11">
        <v>120</v>
      </c>
      <c r="C16" s="11">
        <v>0</v>
      </c>
      <c r="D16" s="12"/>
      <c r="E16" s="14">
        <v>3.3E-4</v>
      </c>
      <c r="F16" s="14">
        <f t="shared" si="0"/>
        <v>3.9599999999999996E-2</v>
      </c>
      <c r="G16" s="14">
        <f t="shared" si="1"/>
        <v>3.9599999999999996E-2</v>
      </c>
      <c r="H16" s="13"/>
      <c r="I16" s="14">
        <v>7.3100000000000001E-5</v>
      </c>
      <c r="J16" s="14">
        <f t="shared" si="2"/>
        <v>8.7720000000000003E-3</v>
      </c>
      <c r="K16" s="14">
        <f t="shared" si="3"/>
        <v>8.7720000000000003E-3</v>
      </c>
      <c r="L16" s="15"/>
      <c r="M16" s="14">
        <v>4.15E-4</v>
      </c>
      <c r="N16" s="14">
        <f t="shared" si="4"/>
        <v>4.9799999999999997E-2</v>
      </c>
      <c r="O16" s="14">
        <f t="shared" si="5"/>
        <v>4.9799999999999997E-2</v>
      </c>
    </row>
    <row r="17" spans="1:15" x14ac:dyDescent="0.25">
      <c r="A17" s="1">
        <f t="shared" si="6"/>
        <v>14</v>
      </c>
      <c r="B17" s="11">
        <v>152</v>
      </c>
      <c r="C17" s="11">
        <v>0</v>
      </c>
      <c r="D17" s="12"/>
      <c r="E17" s="14">
        <v>4.2000000000000002E-4</v>
      </c>
      <c r="F17" s="14">
        <f t="shared" si="0"/>
        <v>6.3840000000000008E-2</v>
      </c>
      <c r="G17" s="14">
        <f t="shared" si="1"/>
        <v>6.3840000000000008E-2</v>
      </c>
      <c r="H17" s="13"/>
      <c r="I17" s="14">
        <v>8.25E-5</v>
      </c>
      <c r="J17" s="14">
        <f t="shared" si="2"/>
        <v>1.2539999999999999E-2</v>
      </c>
      <c r="K17" s="14">
        <f t="shared" si="3"/>
        <v>1.2539999999999999E-2</v>
      </c>
      <c r="L17" s="15"/>
      <c r="M17" s="14">
        <v>4.2499999999999998E-4</v>
      </c>
      <c r="N17" s="14">
        <f t="shared" si="4"/>
        <v>6.4599999999999991E-2</v>
      </c>
      <c r="O17" s="14">
        <f t="shared" si="5"/>
        <v>6.4599999999999991E-2</v>
      </c>
    </row>
    <row r="18" spans="1:15" x14ac:dyDescent="0.25">
      <c r="A18" s="1">
        <f t="shared" si="6"/>
        <v>15</v>
      </c>
      <c r="B18" s="11">
        <v>185</v>
      </c>
      <c r="C18" s="11">
        <v>0</v>
      </c>
      <c r="D18" s="12"/>
      <c r="E18" s="14">
        <v>5.2999999999999998E-4</v>
      </c>
      <c r="F18" s="14">
        <f t="shared" si="0"/>
        <v>9.8049999999999998E-2</v>
      </c>
      <c r="G18" s="14">
        <f t="shared" si="1"/>
        <v>9.8049999999999998E-2</v>
      </c>
      <c r="H18" s="13"/>
      <c r="I18" s="14">
        <v>9.6799999999999995E-5</v>
      </c>
      <c r="J18" s="14">
        <f t="shared" si="2"/>
        <v>1.7908E-2</v>
      </c>
      <c r="K18" s="14">
        <f t="shared" si="3"/>
        <v>1.7908E-2</v>
      </c>
      <c r="L18" s="15"/>
      <c r="M18" s="14">
        <v>4.35E-4</v>
      </c>
      <c r="N18" s="14">
        <f t="shared" si="4"/>
        <v>8.0475000000000005E-2</v>
      </c>
      <c r="O18" s="14">
        <f t="shared" si="5"/>
        <v>8.0475000000000005E-2</v>
      </c>
    </row>
    <row r="19" spans="1:15" x14ac:dyDescent="0.25">
      <c r="A19" s="1">
        <f t="shared" si="6"/>
        <v>16</v>
      </c>
      <c r="B19" s="11">
        <v>248</v>
      </c>
      <c r="C19" s="11">
        <v>0</v>
      </c>
      <c r="D19" s="12"/>
      <c r="E19" s="14">
        <v>6.4999999999999997E-4</v>
      </c>
      <c r="F19" s="14">
        <f t="shared" si="0"/>
        <v>0.16119999999999998</v>
      </c>
      <c r="G19" s="14">
        <f t="shared" si="1"/>
        <v>0.16119999999999998</v>
      </c>
      <c r="H19" s="13"/>
      <c r="I19" s="14">
        <v>1.22E-4</v>
      </c>
      <c r="J19" s="14">
        <f t="shared" si="2"/>
        <v>3.0255999999999998E-2</v>
      </c>
      <c r="K19" s="14">
        <f t="shared" si="3"/>
        <v>3.0255999999999998E-2</v>
      </c>
      <c r="L19" s="15"/>
      <c r="M19" s="14">
        <v>4.46E-4</v>
      </c>
      <c r="N19" s="14">
        <f t="shared" si="4"/>
        <v>0.110608</v>
      </c>
      <c r="O19" s="14">
        <f t="shared" si="5"/>
        <v>0.110608</v>
      </c>
    </row>
    <row r="20" spans="1:15" x14ac:dyDescent="0.25">
      <c r="A20" s="1">
        <f t="shared" si="6"/>
        <v>17</v>
      </c>
      <c r="B20" s="11">
        <v>402</v>
      </c>
      <c r="C20" s="11">
        <v>0</v>
      </c>
      <c r="D20" s="12"/>
      <c r="E20" s="14">
        <v>7.7999999999999999E-4</v>
      </c>
      <c r="F20" s="14">
        <f t="shared" si="0"/>
        <v>0.31356000000000001</v>
      </c>
      <c r="G20" s="14">
        <f t="shared" si="1"/>
        <v>0.31356000000000001</v>
      </c>
      <c r="H20" s="13"/>
      <c r="I20" s="14">
        <v>1.428E-4</v>
      </c>
      <c r="J20" s="14">
        <f t="shared" si="2"/>
        <v>5.7405600000000001E-2</v>
      </c>
      <c r="K20" s="14">
        <f t="shared" si="3"/>
        <v>5.7405600000000001E-2</v>
      </c>
      <c r="L20" s="15"/>
      <c r="M20" s="14">
        <v>4.5800000000000002E-4</v>
      </c>
      <c r="N20" s="14">
        <f t="shared" si="4"/>
        <v>0.184116</v>
      </c>
      <c r="O20" s="14">
        <f t="shared" si="5"/>
        <v>0.18411599999999997</v>
      </c>
    </row>
    <row r="21" spans="1:15" x14ac:dyDescent="0.25">
      <c r="A21" s="1">
        <f t="shared" si="6"/>
        <v>18</v>
      </c>
      <c r="B21" s="11">
        <v>1189</v>
      </c>
      <c r="C21" s="11">
        <v>0</v>
      </c>
      <c r="D21" s="12"/>
      <c r="E21" s="14">
        <v>8.9999999999999998E-4</v>
      </c>
      <c r="F21" s="14">
        <f t="shared" si="0"/>
        <v>1.0701000000000001</v>
      </c>
      <c r="G21" s="14">
        <f t="shared" si="1"/>
        <v>1.0701000000000001</v>
      </c>
      <c r="H21" s="13"/>
      <c r="I21" s="14">
        <v>1.708E-4</v>
      </c>
      <c r="J21" s="14">
        <f t="shared" si="2"/>
        <v>0.20308120000000002</v>
      </c>
      <c r="K21" s="14">
        <f t="shared" si="3"/>
        <v>0.20308120000000002</v>
      </c>
      <c r="L21" s="15"/>
      <c r="M21" s="14">
        <v>4.7199999999999998E-4</v>
      </c>
      <c r="N21" s="14">
        <f t="shared" si="4"/>
        <v>0.56120799999999993</v>
      </c>
      <c r="O21" s="14">
        <f t="shared" si="5"/>
        <v>0.56120799999999993</v>
      </c>
    </row>
    <row r="22" spans="1:15" x14ac:dyDescent="0.25">
      <c r="A22" s="1">
        <f t="shared" si="6"/>
        <v>19</v>
      </c>
      <c r="B22" s="11">
        <v>155489</v>
      </c>
      <c r="C22" s="11">
        <v>35</v>
      </c>
      <c r="D22" s="12"/>
      <c r="E22" s="14">
        <v>1.01E-3</v>
      </c>
      <c r="F22" s="14">
        <f t="shared" si="0"/>
        <v>157.04389</v>
      </c>
      <c r="G22" s="14">
        <f t="shared" si="1"/>
        <v>94.844257145770527</v>
      </c>
      <c r="H22" s="13"/>
      <c r="I22" s="14">
        <v>2.0350000000000001E-4</v>
      </c>
      <c r="J22" s="14">
        <f t="shared" si="2"/>
        <v>31.642011500000002</v>
      </c>
      <c r="K22" s="14">
        <f t="shared" si="3"/>
        <v>0.35636441021242388</v>
      </c>
      <c r="L22" s="15"/>
      <c r="M22" s="14">
        <v>4.8799999999999999E-4</v>
      </c>
      <c r="N22" s="14">
        <f t="shared" si="4"/>
        <v>75.878631999999996</v>
      </c>
      <c r="O22" s="14">
        <f t="shared" si="5"/>
        <v>22.022834494320136</v>
      </c>
    </row>
    <row r="23" spans="1:15" x14ac:dyDescent="0.25">
      <c r="A23" s="1">
        <f t="shared" si="6"/>
        <v>20</v>
      </c>
      <c r="B23" s="11">
        <v>77087</v>
      </c>
      <c r="C23" s="11">
        <v>15</v>
      </c>
      <c r="D23" s="12"/>
      <c r="E23" s="14">
        <v>1.1000000000000001E-3</v>
      </c>
      <c r="F23" s="14">
        <f t="shared" si="0"/>
        <v>84.795700000000011</v>
      </c>
      <c r="G23" s="14">
        <f t="shared" si="1"/>
        <v>57.449136436045706</v>
      </c>
      <c r="H23" s="13"/>
      <c r="I23" s="14">
        <v>2.3130000000000001E-4</v>
      </c>
      <c r="J23" s="14">
        <f t="shared" si="2"/>
        <v>17.830223100000001</v>
      </c>
      <c r="K23" s="14">
        <f t="shared" si="3"/>
        <v>0.44924635832367216</v>
      </c>
      <c r="L23" s="15"/>
      <c r="M23" s="14">
        <v>5.0500000000000002E-4</v>
      </c>
      <c r="N23" s="14">
        <f t="shared" si="4"/>
        <v>38.928935000000003</v>
      </c>
      <c r="O23" s="14">
        <f t="shared" si="5"/>
        <v>14.708697533960924</v>
      </c>
    </row>
    <row r="24" spans="1:15" x14ac:dyDescent="0.25">
      <c r="A24" s="1">
        <f t="shared" si="6"/>
        <v>21</v>
      </c>
      <c r="B24" s="11">
        <v>48678</v>
      </c>
      <c r="C24" s="11">
        <v>14</v>
      </c>
      <c r="D24" s="12"/>
      <c r="E24" s="14">
        <v>1.17E-3</v>
      </c>
      <c r="F24" s="14">
        <f t="shared" si="0"/>
        <v>56.95326</v>
      </c>
      <c r="G24" s="14">
        <f t="shared" si="1"/>
        <v>32.394678454360644</v>
      </c>
      <c r="H24" s="13"/>
      <c r="I24" s="14">
        <v>2.52E-4</v>
      </c>
      <c r="J24" s="14">
        <f t="shared" si="2"/>
        <v>12.266856000000001</v>
      </c>
      <c r="K24" s="14">
        <f t="shared" si="3"/>
        <v>0.24487025238871293</v>
      </c>
      <c r="L24" s="15"/>
      <c r="M24" s="14">
        <v>5.2499999999999997E-4</v>
      </c>
      <c r="N24" s="14">
        <f t="shared" si="4"/>
        <v>25.555949999999999</v>
      </c>
      <c r="O24" s="14">
        <f t="shared" si="5"/>
        <v>5.2253968411465825</v>
      </c>
    </row>
    <row r="25" spans="1:15" x14ac:dyDescent="0.25">
      <c r="A25" s="1">
        <f t="shared" si="6"/>
        <v>22</v>
      </c>
      <c r="B25" s="11">
        <v>39668</v>
      </c>
      <c r="C25" s="11">
        <v>9</v>
      </c>
      <c r="D25" s="12"/>
      <c r="E25" s="14">
        <v>1.2199999999999999E-3</v>
      </c>
      <c r="F25" s="14">
        <f t="shared" si="0"/>
        <v>48.394959999999998</v>
      </c>
      <c r="G25" s="14">
        <f t="shared" si="1"/>
        <v>32.068688008040503</v>
      </c>
      <c r="H25" s="13"/>
      <c r="I25" s="14">
        <v>2.7260000000000001E-4</v>
      </c>
      <c r="J25" s="14">
        <f t="shared" si="2"/>
        <v>10.813496800000001</v>
      </c>
      <c r="K25" s="14">
        <f t="shared" si="3"/>
        <v>0.30413572079757251</v>
      </c>
      <c r="L25" s="15"/>
      <c r="M25" s="14">
        <v>5.4600000000000004E-4</v>
      </c>
      <c r="N25" s="14">
        <f t="shared" si="4"/>
        <v>21.658728000000004</v>
      </c>
      <c r="O25" s="14">
        <f t="shared" si="5"/>
        <v>7.3985598128377648</v>
      </c>
    </row>
    <row r="26" spans="1:15" x14ac:dyDescent="0.25">
      <c r="A26" s="1">
        <f t="shared" si="6"/>
        <v>23</v>
      </c>
      <c r="B26" s="11">
        <v>33725</v>
      </c>
      <c r="C26" s="11">
        <v>13</v>
      </c>
      <c r="D26" s="12"/>
      <c r="E26" s="14">
        <v>1.25E-3</v>
      </c>
      <c r="F26" s="14">
        <f t="shared" si="0"/>
        <v>42.15625</v>
      </c>
      <c r="G26" s="14">
        <f t="shared" si="1"/>
        <v>20.165145478131951</v>
      </c>
      <c r="H26" s="13"/>
      <c r="I26" s="14">
        <v>2.8699999999999998E-4</v>
      </c>
      <c r="J26" s="14">
        <f t="shared" si="2"/>
        <v>9.6790749999999992</v>
      </c>
      <c r="K26" s="14">
        <f t="shared" si="3"/>
        <v>1.1394211591112793</v>
      </c>
      <c r="L26" s="15"/>
      <c r="M26" s="14">
        <v>5.6999999999999998E-4</v>
      </c>
      <c r="N26" s="14">
        <f t="shared" si="4"/>
        <v>19.22325</v>
      </c>
      <c r="O26" s="14">
        <f t="shared" si="5"/>
        <v>2.0146874520437494</v>
      </c>
    </row>
    <row r="27" spans="1:15" x14ac:dyDescent="0.25">
      <c r="A27" s="1">
        <f t="shared" si="6"/>
        <v>24</v>
      </c>
      <c r="B27" s="11">
        <v>29748</v>
      </c>
      <c r="C27" s="11">
        <v>6</v>
      </c>
      <c r="D27" s="12"/>
      <c r="E27" s="14">
        <v>1.2700000000000001E-3</v>
      </c>
      <c r="F27" s="14">
        <f t="shared" si="0"/>
        <v>37.779960000000003</v>
      </c>
      <c r="G27" s="14">
        <f t="shared" si="1"/>
        <v>26.732846133283363</v>
      </c>
      <c r="H27" s="13"/>
      <c r="I27" s="14">
        <v>2.8719999999999999E-4</v>
      </c>
      <c r="J27" s="14">
        <f t="shared" si="2"/>
        <v>8.5436256000000004</v>
      </c>
      <c r="K27" s="14">
        <f t="shared" si="3"/>
        <v>0.75729338993686257</v>
      </c>
      <c r="L27" s="15"/>
      <c r="M27" s="14">
        <v>5.9599999999999996E-4</v>
      </c>
      <c r="N27" s="14">
        <f t="shared" si="4"/>
        <v>17.729807999999998</v>
      </c>
      <c r="O27" s="14">
        <f t="shared" si="5"/>
        <v>7.7602868410568231</v>
      </c>
    </row>
    <row r="28" spans="1:15" x14ac:dyDescent="0.25">
      <c r="A28" s="1">
        <f t="shared" si="6"/>
        <v>25</v>
      </c>
      <c r="B28" s="11">
        <v>26499</v>
      </c>
      <c r="C28" s="11">
        <v>10</v>
      </c>
      <c r="D28" s="12"/>
      <c r="E28" s="14">
        <v>1.2700000000000001E-3</v>
      </c>
      <c r="F28" s="14">
        <f t="shared" si="0"/>
        <v>33.653730000000003</v>
      </c>
      <c r="G28" s="14">
        <f t="shared" si="1"/>
        <v>16.62516882713744</v>
      </c>
      <c r="H28" s="13"/>
      <c r="I28" s="14">
        <v>2.8830000000000001E-4</v>
      </c>
      <c r="J28" s="14">
        <f t="shared" si="2"/>
        <v>7.6396617000000004</v>
      </c>
      <c r="K28" s="14">
        <f t="shared" si="3"/>
        <v>0.72924654378961418</v>
      </c>
      <c r="L28" s="15"/>
      <c r="M28" s="14">
        <v>6.2200000000000005E-4</v>
      </c>
      <c r="N28" s="14">
        <f t="shared" si="4"/>
        <v>16.482378000000001</v>
      </c>
      <c r="O28" s="14">
        <f t="shared" si="5"/>
        <v>2.549463708142357</v>
      </c>
    </row>
    <row r="29" spans="1:15" x14ac:dyDescent="0.25">
      <c r="A29" s="1">
        <f t="shared" si="6"/>
        <v>26</v>
      </c>
      <c r="B29" s="11">
        <v>17918</v>
      </c>
      <c r="C29" s="11">
        <v>3</v>
      </c>
      <c r="D29" s="12"/>
      <c r="E29" s="14">
        <v>1.2700000000000001E-3</v>
      </c>
      <c r="F29" s="14">
        <f t="shared" si="0"/>
        <v>22.755860000000002</v>
      </c>
      <c r="G29" s="14">
        <f t="shared" si="1"/>
        <v>17.151362521108851</v>
      </c>
      <c r="H29" s="13"/>
      <c r="I29" s="14">
        <v>2.8949999999999999E-4</v>
      </c>
      <c r="J29" s="14">
        <f t="shared" si="2"/>
        <v>5.1872609999999995</v>
      </c>
      <c r="K29" s="14">
        <f t="shared" si="3"/>
        <v>0.9222806953652416</v>
      </c>
      <c r="L29" s="15"/>
      <c r="M29" s="14">
        <v>6.4999999999999997E-4</v>
      </c>
      <c r="N29" s="14">
        <f t="shared" si="4"/>
        <v>11.646699999999999</v>
      </c>
      <c r="O29" s="14">
        <f t="shared" si="5"/>
        <v>6.41945107970498</v>
      </c>
    </row>
    <row r="30" spans="1:15" x14ac:dyDescent="0.25">
      <c r="A30" s="1">
        <f t="shared" si="6"/>
        <v>27</v>
      </c>
      <c r="B30" s="11">
        <v>11074</v>
      </c>
      <c r="C30" s="11">
        <v>6</v>
      </c>
      <c r="D30" s="12"/>
      <c r="E30" s="14">
        <v>1.2600000000000001E-3</v>
      </c>
      <c r="F30" s="14">
        <f t="shared" si="0"/>
        <v>13.953240000000001</v>
      </c>
      <c r="G30" s="14">
        <f t="shared" si="1"/>
        <v>4.5332859248174628</v>
      </c>
      <c r="H30" s="13"/>
      <c r="I30" s="14">
        <v>2.9779999999999997E-4</v>
      </c>
      <c r="J30" s="14">
        <f t="shared" si="2"/>
        <v>3.2978371999999996</v>
      </c>
      <c r="K30" s="14">
        <f t="shared" si="3"/>
        <v>2.2140825501343255</v>
      </c>
      <c r="L30" s="15"/>
      <c r="M30" s="14">
        <v>6.7699999999999998E-4</v>
      </c>
      <c r="N30" s="14">
        <f t="shared" si="4"/>
        <v>7.4970979999999994</v>
      </c>
      <c r="O30" s="14">
        <f t="shared" si="5"/>
        <v>0.29895599892171587</v>
      </c>
    </row>
    <row r="31" spans="1:15" x14ac:dyDescent="0.25">
      <c r="A31" s="1">
        <f t="shared" si="6"/>
        <v>28</v>
      </c>
      <c r="B31" s="11">
        <v>9525</v>
      </c>
      <c r="C31" s="11">
        <v>0</v>
      </c>
      <c r="D31" s="12"/>
      <c r="E31" s="14">
        <v>1.2600000000000001E-3</v>
      </c>
      <c r="F31" s="14">
        <f t="shared" si="0"/>
        <v>12.0015</v>
      </c>
      <c r="G31" s="14">
        <f t="shared" si="1"/>
        <v>12.0015</v>
      </c>
      <c r="H31" s="13"/>
      <c r="I31" s="14">
        <v>3.144E-4</v>
      </c>
      <c r="J31" s="14">
        <f t="shared" si="2"/>
        <v>2.9946600000000001</v>
      </c>
      <c r="K31" s="14">
        <f t="shared" si="3"/>
        <v>2.9946600000000001</v>
      </c>
      <c r="L31" s="15"/>
      <c r="M31" s="14">
        <v>7.0399999999999998E-4</v>
      </c>
      <c r="N31" s="14">
        <f t="shared" si="4"/>
        <v>6.7055999999999996</v>
      </c>
      <c r="O31" s="14">
        <f t="shared" si="5"/>
        <v>6.7055999999999996</v>
      </c>
    </row>
    <row r="32" spans="1:15" x14ac:dyDescent="0.25">
      <c r="A32" s="1">
        <f t="shared" si="6"/>
        <v>29</v>
      </c>
      <c r="B32" s="11">
        <v>9384</v>
      </c>
      <c r="C32" s="11">
        <v>5</v>
      </c>
      <c r="D32" s="12"/>
      <c r="E32" s="14">
        <v>1.25E-3</v>
      </c>
      <c r="F32" s="14">
        <f t="shared" si="0"/>
        <v>11.73</v>
      </c>
      <c r="G32" s="14">
        <f t="shared" si="1"/>
        <v>3.8612872975277068</v>
      </c>
      <c r="H32" s="13"/>
      <c r="I32" s="14">
        <v>3.3359999999999998E-4</v>
      </c>
      <c r="J32" s="14">
        <f t="shared" si="2"/>
        <v>3.1305023999999997</v>
      </c>
      <c r="K32" s="14">
        <f t="shared" si="3"/>
        <v>1.1164410148370312</v>
      </c>
      <c r="L32" s="15"/>
      <c r="M32" s="14">
        <v>7.3099999999999999E-4</v>
      </c>
      <c r="N32" s="14">
        <f t="shared" si="4"/>
        <v>6.8597039999999998</v>
      </c>
      <c r="O32" s="14">
        <f t="shared" si="5"/>
        <v>0.50417612299539449</v>
      </c>
    </row>
    <row r="33" spans="1:15" x14ac:dyDescent="0.25">
      <c r="A33" s="1">
        <f t="shared" si="6"/>
        <v>30</v>
      </c>
      <c r="B33" s="11">
        <v>9613</v>
      </c>
      <c r="C33" s="11">
        <v>1</v>
      </c>
      <c r="D33" s="12"/>
      <c r="E33" s="14">
        <v>1.2600000000000001E-3</v>
      </c>
      <c r="F33" s="14">
        <f t="shared" si="0"/>
        <v>12.11238</v>
      </c>
      <c r="G33" s="14">
        <f t="shared" si="1"/>
        <v>10.194940157458733</v>
      </c>
      <c r="H33" s="13"/>
      <c r="I33" s="14">
        <v>3.48E-4</v>
      </c>
      <c r="J33" s="14">
        <f t="shared" si="2"/>
        <v>3.3453240000000002</v>
      </c>
      <c r="K33" s="14">
        <f t="shared" si="3"/>
        <v>1.6442487080402379</v>
      </c>
      <c r="L33" s="15"/>
      <c r="M33" s="14">
        <v>7.5900000000000002E-4</v>
      </c>
      <c r="N33" s="14">
        <f t="shared" si="4"/>
        <v>7.2962670000000003</v>
      </c>
      <c r="O33" s="14">
        <f t="shared" si="5"/>
        <v>5.4333233878761567</v>
      </c>
    </row>
    <row r="34" spans="1:15" x14ac:dyDescent="0.25">
      <c r="A34" s="1">
        <f t="shared" si="6"/>
        <v>31</v>
      </c>
      <c r="B34" s="11">
        <v>9727</v>
      </c>
      <c r="C34" s="11">
        <v>6</v>
      </c>
      <c r="D34" s="12"/>
      <c r="E34" s="14">
        <v>1.2700000000000001E-3</v>
      </c>
      <c r="F34" s="14">
        <f t="shared" si="0"/>
        <v>12.353290000000001</v>
      </c>
      <c r="G34" s="14">
        <f t="shared" si="1"/>
        <v>3.267493422731921</v>
      </c>
      <c r="H34" s="13"/>
      <c r="I34" s="14">
        <v>3.5750000000000002E-4</v>
      </c>
      <c r="J34" s="14">
        <f t="shared" si="2"/>
        <v>3.4774025000000002</v>
      </c>
      <c r="K34" s="14">
        <f t="shared" si="3"/>
        <v>1.8299573164182887</v>
      </c>
      <c r="L34" s="15"/>
      <c r="M34" s="14">
        <v>7.8600000000000002E-4</v>
      </c>
      <c r="N34" s="14">
        <f t="shared" si="4"/>
        <v>7.6454219999999999</v>
      </c>
      <c r="O34" s="14">
        <f t="shared" si="5"/>
        <v>0.35412218685691904</v>
      </c>
    </row>
    <row r="35" spans="1:15" x14ac:dyDescent="0.25">
      <c r="A35" s="1">
        <f t="shared" si="6"/>
        <v>32</v>
      </c>
      <c r="B35" s="11">
        <v>9653</v>
      </c>
      <c r="C35" s="11">
        <v>1</v>
      </c>
      <c r="D35" s="12"/>
      <c r="E35" s="14">
        <v>1.2899999999999999E-3</v>
      </c>
      <c r="F35" s="14">
        <f t="shared" si="0"/>
        <v>12.452369999999998</v>
      </c>
      <c r="G35" s="14">
        <f t="shared" si="1"/>
        <v>10.532675997974682</v>
      </c>
      <c r="H35" s="13"/>
      <c r="I35" s="14">
        <v>3.6850000000000001E-4</v>
      </c>
      <c r="J35" s="14">
        <f t="shared" si="2"/>
        <v>3.5571305</v>
      </c>
      <c r="K35" s="14">
        <f t="shared" si="3"/>
        <v>1.838255974592512</v>
      </c>
      <c r="L35" s="15"/>
      <c r="M35" s="14">
        <v>8.1400000000000005E-4</v>
      </c>
      <c r="N35" s="14">
        <f t="shared" si="4"/>
        <v>7.8575420000000005</v>
      </c>
      <c r="O35" s="14">
        <f t="shared" si="5"/>
        <v>5.9848082621466103</v>
      </c>
    </row>
    <row r="36" spans="1:15" x14ac:dyDescent="0.25">
      <c r="A36" s="1">
        <f t="shared" si="6"/>
        <v>33</v>
      </c>
      <c r="B36" s="11">
        <v>9552</v>
      </c>
      <c r="C36" s="11">
        <v>6</v>
      </c>
      <c r="D36" s="12"/>
      <c r="E36" s="14">
        <v>1.3500000000000001E-3</v>
      </c>
      <c r="F36" s="14">
        <f t="shared" si="0"/>
        <v>12.895200000000001</v>
      </c>
      <c r="G36" s="14">
        <f t="shared" si="1"/>
        <v>3.6869364600781696</v>
      </c>
      <c r="H36" s="13"/>
      <c r="I36" s="14">
        <v>3.8309999999999999E-4</v>
      </c>
      <c r="J36" s="14">
        <f t="shared" si="2"/>
        <v>3.6593711999999998</v>
      </c>
      <c r="K36" s="14">
        <f t="shared" si="3"/>
        <v>1.4971269324602656</v>
      </c>
      <c r="L36" s="15"/>
      <c r="M36" s="14">
        <v>8.43E-4</v>
      </c>
      <c r="N36" s="14">
        <f t="shared" si="4"/>
        <v>8.0523360000000004</v>
      </c>
      <c r="O36" s="14">
        <f t="shared" si="5"/>
        <v>0.523088338203473</v>
      </c>
    </row>
    <row r="37" spans="1:15" x14ac:dyDescent="0.25">
      <c r="A37" s="1">
        <f t="shared" si="6"/>
        <v>34</v>
      </c>
      <c r="B37" s="11">
        <v>9854</v>
      </c>
      <c r="C37" s="11">
        <v>2</v>
      </c>
      <c r="D37" s="12"/>
      <c r="E37" s="14">
        <v>1.42E-3</v>
      </c>
      <c r="F37" s="14">
        <f t="shared" si="0"/>
        <v>13.99268</v>
      </c>
      <c r="G37" s="14">
        <f t="shared" si="1"/>
        <v>10.278543751618704</v>
      </c>
      <c r="H37" s="13"/>
      <c r="I37" s="14">
        <v>4.103E-4</v>
      </c>
      <c r="J37" s="14">
        <f t="shared" si="2"/>
        <v>4.0430961999999999</v>
      </c>
      <c r="K37" s="14">
        <f t="shared" si="3"/>
        <v>1.0324369928309991</v>
      </c>
      <c r="L37" s="15"/>
      <c r="M37" s="14">
        <v>8.7600000000000004E-4</v>
      </c>
      <c r="N37" s="14">
        <f t="shared" si="4"/>
        <v>8.632104</v>
      </c>
      <c r="O37" s="14">
        <f t="shared" si="5"/>
        <v>5.0954904466878519</v>
      </c>
    </row>
    <row r="38" spans="1:15" x14ac:dyDescent="0.25">
      <c r="A38" s="1">
        <f t="shared" si="6"/>
        <v>35</v>
      </c>
      <c r="B38" s="11">
        <v>10088</v>
      </c>
      <c r="C38" s="11">
        <v>8</v>
      </c>
      <c r="D38" s="12"/>
      <c r="E38" s="14">
        <v>1.49E-3</v>
      </c>
      <c r="F38" s="14">
        <f t="shared" si="0"/>
        <v>15.03112</v>
      </c>
      <c r="G38" s="14">
        <f t="shared" si="1"/>
        <v>3.2889530822985908</v>
      </c>
      <c r="H38" s="13"/>
      <c r="I38" s="14">
        <v>4.548E-4</v>
      </c>
      <c r="J38" s="14">
        <f t="shared" si="2"/>
        <v>4.5880223999999998</v>
      </c>
      <c r="K38" s="14">
        <f t="shared" si="3"/>
        <v>2.5373875992631949</v>
      </c>
      <c r="L38" s="15"/>
      <c r="M38" s="14">
        <v>9.1699999999999995E-4</v>
      </c>
      <c r="N38" s="14">
        <f t="shared" si="4"/>
        <v>9.2506959999999996</v>
      </c>
      <c r="O38" s="14">
        <f t="shared" si="5"/>
        <v>0.16909435618855045</v>
      </c>
    </row>
    <row r="39" spans="1:15" x14ac:dyDescent="0.25">
      <c r="A39" s="1">
        <f t="shared" si="6"/>
        <v>36</v>
      </c>
      <c r="B39" s="11">
        <v>10190</v>
      </c>
      <c r="C39" s="11">
        <v>2</v>
      </c>
      <c r="D39" s="12"/>
      <c r="E39" s="14">
        <v>1.57E-3</v>
      </c>
      <c r="F39" s="14">
        <f t="shared" si="0"/>
        <v>15.9983</v>
      </c>
      <c r="G39" s="14">
        <f t="shared" si="1"/>
        <v>12.248326565322566</v>
      </c>
      <c r="H39" s="13"/>
      <c r="I39" s="14">
        <v>4.9919999999999999E-4</v>
      </c>
      <c r="J39" s="14">
        <f t="shared" si="2"/>
        <v>5.0868479999999998</v>
      </c>
      <c r="K39" s="14">
        <f t="shared" si="3"/>
        <v>1.873189561611434</v>
      </c>
      <c r="L39" s="15"/>
      <c r="M39" s="14">
        <v>9.68E-4</v>
      </c>
      <c r="N39" s="14">
        <f t="shared" si="4"/>
        <v>9.8639200000000002</v>
      </c>
      <c r="O39" s="14">
        <f t="shared" si="5"/>
        <v>6.2694382929301948</v>
      </c>
    </row>
    <row r="40" spans="1:15" x14ac:dyDescent="0.25">
      <c r="A40" s="1">
        <f t="shared" si="6"/>
        <v>37</v>
      </c>
      <c r="B40" s="11">
        <v>10468</v>
      </c>
      <c r="C40" s="11">
        <v>8</v>
      </c>
      <c r="D40" s="12"/>
      <c r="E40" s="14">
        <v>1.66E-3</v>
      </c>
      <c r="F40" s="14">
        <f t="shared" si="0"/>
        <v>17.37688</v>
      </c>
      <c r="G40" s="14">
        <f t="shared" si="1"/>
        <v>5.0599347255894038</v>
      </c>
      <c r="H40" s="13"/>
      <c r="I40" s="14">
        <v>5.3370000000000002E-4</v>
      </c>
      <c r="J40" s="14">
        <f t="shared" si="2"/>
        <v>5.5867716000000005</v>
      </c>
      <c r="K40" s="14">
        <f t="shared" si="3"/>
        <v>1.0424036863376618</v>
      </c>
      <c r="L40" s="15"/>
      <c r="M40" s="14">
        <v>1.0319999999999999E-3</v>
      </c>
      <c r="N40" s="14">
        <f t="shared" si="4"/>
        <v>10.802975999999999</v>
      </c>
      <c r="O40" s="14">
        <f t="shared" si="5"/>
        <v>0.72726945395194775</v>
      </c>
    </row>
    <row r="41" spans="1:15" x14ac:dyDescent="0.25">
      <c r="A41" s="1">
        <f t="shared" si="6"/>
        <v>38</v>
      </c>
      <c r="B41" s="11">
        <v>12474</v>
      </c>
      <c r="C41" s="11">
        <v>5</v>
      </c>
      <c r="D41" s="12"/>
      <c r="E41" s="14">
        <v>1.7600000000000001E-3</v>
      </c>
      <c r="F41" s="14">
        <f t="shared" si="0"/>
        <v>21.954240000000002</v>
      </c>
      <c r="G41" s="14">
        <f t="shared" si="1"/>
        <v>13.092972199338261</v>
      </c>
      <c r="H41" s="13"/>
      <c r="I41" s="14">
        <v>5.5780000000000001E-4</v>
      </c>
      <c r="J41" s="14">
        <f t="shared" si="2"/>
        <v>6.9579972000000003</v>
      </c>
      <c r="K41" s="14">
        <f t="shared" si="3"/>
        <v>0.55098513624119327</v>
      </c>
      <c r="L41" s="15"/>
      <c r="M41" s="14">
        <v>1.114E-3</v>
      </c>
      <c r="N41" s="14">
        <f t="shared" si="4"/>
        <v>13.896036</v>
      </c>
      <c r="O41" s="14">
        <f t="shared" si="5"/>
        <v>5.6951102108037146</v>
      </c>
    </row>
    <row r="42" spans="1:15" x14ac:dyDescent="0.25">
      <c r="A42" s="1">
        <f t="shared" si="6"/>
        <v>39</v>
      </c>
      <c r="B42" s="11">
        <v>14047</v>
      </c>
      <c r="C42" s="11">
        <v>11</v>
      </c>
      <c r="D42" s="12"/>
      <c r="E42" s="14">
        <v>1.8600000000000001E-3</v>
      </c>
      <c r="F42" s="14">
        <f t="shared" si="0"/>
        <v>26.127420000000001</v>
      </c>
      <c r="G42" s="14">
        <f t="shared" si="1"/>
        <v>8.7585699566355952</v>
      </c>
      <c r="H42" s="13"/>
      <c r="I42" s="14">
        <v>5.7689999999999998E-4</v>
      </c>
      <c r="J42" s="14">
        <f t="shared" si="2"/>
        <v>8.1037143</v>
      </c>
      <c r="K42" s="14">
        <f t="shared" si="3"/>
        <v>1.0351390171818484</v>
      </c>
      <c r="L42" s="15"/>
      <c r="M42" s="14">
        <v>1.2160000000000001E-3</v>
      </c>
      <c r="N42" s="14">
        <f t="shared" si="4"/>
        <v>17.081151999999999</v>
      </c>
      <c r="O42" s="14">
        <f t="shared" si="5"/>
        <v>2.164983348143263</v>
      </c>
    </row>
    <row r="43" spans="1:15" x14ac:dyDescent="0.25">
      <c r="A43" s="1">
        <f t="shared" si="6"/>
        <v>40</v>
      </c>
      <c r="B43" s="11">
        <v>15094</v>
      </c>
      <c r="C43" s="11">
        <v>6</v>
      </c>
      <c r="D43" s="12"/>
      <c r="E43" s="14">
        <v>1.98E-3</v>
      </c>
      <c r="F43" s="14">
        <f t="shared" si="0"/>
        <v>29.886119999999998</v>
      </c>
      <c r="G43" s="14">
        <f t="shared" si="1"/>
        <v>19.090692557427992</v>
      </c>
      <c r="H43" s="13"/>
      <c r="I43" s="14">
        <v>5.9679999999999998E-4</v>
      </c>
      <c r="J43" s="14">
        <f t="shared" si="2"/>
        <v>9.0080992000000002</v>
      </c>
      <c r="K43" s="14">
        <f t="shared" si="3"/>
        <v>1.0045027920030722</v>
      </c>
      <c r="L43" s="15"/>
      <c r="M43" s="14">
        <v>1.341E-3</v>
      </c>
      <c r="N43" s="14">
        <f t="shared" si="4"/>
        <v>20.241053999999998</v>
      </c>
      <c r="O43" s="14">
        <f t="shared" si="5"/>
        <v>10.019617507611805</v>
      </c>
    </row>
    <row r="44" spans="1:15" x14ac:dyDescent="0.25">
      <c r="A44" s="1">
        <f t="shared" si="6"/>
        <v>41</v>
      </c>
      <c r="B44" s="11">
        <v>14610</v>
      </c>
      <c r="C44" s="11">
        <v>11</v>
      </c>
      <c r="D44" s="12"/>
      <c r="E44" s="14">
        <v>2.1099999999999999E-3</v>
      </c>
      <c r="F44" s="14">
        <f t="shared" si="0"/>
        <v>30.827099999999998</v>
      </c>
      <c r="G44" s="14">
        <f t="shared" si="1"/>
        <v>12.752217834632514</v>
      </c>
      <c r="H44" s="13"/>
      <c r="I44" s="14">
        <v>6.2540000000000002E-4</v>
      </c>
      <c r="J44" s="14">
        <f t="shared" si="2"/>
        <v>9.1370940000000012</v>
      </c>
      <c r="K44" s="14">
        <f t="shared" si="3"/>
        <v>0.37981646734027202</v>
      </c>
      <c r="L44" s="15"/>
      <c r="M44" s="14">
        <v>1.4920000000000001E-3</v>
      </c>
      <c r="N44" s="14">
        <f t="shared" si="4"/>
        <v>21.798120000000001</v>
      </c>
      <c r="O44" s="14">
        <f t="shared" si="5"/>
        <v>5.3490574202912917</v>
      </c>
    </row>
    <row r="45" spans="1:15" x14ac:dyDescent="0.25">
      <c r="A45" s="1">
        <f t="shared" si="6"/>
        <v>42</v>
      </c>
      <c r="B45" s="11">
        <v>14746</v>
      </c>
      <c r="C45" s="11">
        <v>8</v>
      </c>
      <c r="D45" s="12"/>
      <c r="E45" s="14">
        <v>2.2499999999999998E-3</v>
      </c>
      <c r="F45" s="14">
        <f t="shared" si="0"/>
        <v>33.1785</v>
      </c>
      <c r="G45" s="14">
        <f t="shared" si="1"/>
        <v>19.107460019289601</v>
      </c>
      <c r="H45" s="13"/>
      <c r="I45" s="14">
        <v>6.7929999999999998E-4</v>
      </c>
      <c r="J45" s="14">
        <f t="shared" si="2"/>
        <v>10.0169578</v>
      </c>
      <c r="K45" s="14">
        <f t="shared" si="3"/>
        <v>0.40612318112998746</v>
      </c>
      <c r="L45" s="15"/>
      <c r="M45" s="14">
        <v>1.673E-3</v>
      </c>
      <c r="N45" s="14">
        <f t="shared" si="4"/>
        <v>24.670058000000001</v>
      </c>
      <c r="O45" s="14">
        <f t="shared" si="5"/>
        <v>11.264295921937599</v>
      </c>
    </row>
    <row r="46" spans="1:15" x14ac:dyDescent="0.25">
      <c r="A46" s="1">
        <f t="shared" si="6"/>
        <v>43</v>
      </c>
      <c r="B46" s="11">
        <v>15249</v>
      </c>
      <c r="C46" s="11">
        <v>14</v>
      </c>
      <c r="D46" s="12"/>
      <c r="E46" s="14">
        <v>2.3999999999999998E-3</v>
      </c>
      <c r="F46" s="14">
        <f t="shared" si="0"/>
        <v>36.5976</v>
      </c>
      <c r="G46" s="14">
        <f t="shared" si="1"/>
        <v>13.953142439941416</v>
      </c>
      <c r="H46" s="13"/>
      <c r="I46" s="14">
        <v>7.4600000000000003E-4</v>
      </c>
      <c r="J46" s="14">
        <f t="shared" si="2"/>
        <v>11.375754000000001</v>
      </c>
      <c r="K46" s="14">
        <f t="shared" si="3"/>
        <v>0.60538115262654202</v>
      </c>
      <c r="L46" s="15"/>
      <c r="M46" s="14">
        <v>1.8860000000000001E-3</v>
      </c>
      <c r="N46" s="14">
        <f t="shared" si="4"/>
        <v>28.759614000000003</v>
      </c>
      <c r="O46" s="14">
        <f t="shared" si="5"/>
        <v>7.5747263307844142</v>
      </c>
    </row>
    <row r="47" spans="1:15" x14ac:dyDescent="0.25">
      <c r="A47" s="1">
        <f t="shared" si="6"/>
        <v>44</v>
      </c>
      <c r="B47" s="11">
        <v>14434</v>
      </c>
      <c r="C47" s="11">
        <v>9</v>
      </c>
      <c r="D47" s="12"/>
      <c r="E47" s="14">
        <v>2.5600000000000002E-3</v>
      </c>
      <c r="F47" s="14">
        <f t="shared" si="0"/>
        <v>36.951040000000006</v>
      </c>
      <c r="G47" s="14">
        <f t="shared" si="1"/>
        <v>21.143129857281423</v>
      </c>
      <c r="H47" s="13"/>
      <c r="I47" s="14">
        <v>8.1590000000000005E-4</v>
      </c>
      <c r="J47" s="14">
        <f t="shared" si="2"/>
        <v>11.7767006</v>
      </c>
      <c r="K47" s="14">
        <f t="shared" si="3"/>
        <v>0.65468814092466265</v>
      </c>
      <c r="L47" s="15"/>
      <c r="M47" s="14">
        <v>2.1289999999999998E-3</v>
      </c>
      <c r="N47" s="14">
        <f t="shared" si="4"/>
        <v>30.729985999999997</v>
      </c>
      <c r="O47" s="14">
        <f t="shared" si="5"/>
        <v>15.365847923269341</v>
      </c>
    </row>
    <row r="48" spans="1:15" x14ac:dyDescent="0.25">
      <c r="A48" s="1">
        <f t="shared" si="6"/>
        <v>45</v>
      </c>
      <c r="B48" s="11">
        <v>13503</v>
      </c>
      <c r="C48" s="11">
        <v>14</v>
      </c>
      <c r="D48" s="12"/>
      <c r="E48" s="14">
        <v>2.7499999999999998E-3</v>
      </c>
      <c r="F48" s="14">
        <f t="shared" si="0"/>
        <v>37.133249999999997</v>
      </c>
      <c r="G48" s="14">
        <f t="shared" si="1"/>
        <v>14.411538326499832</v>
      </c>
      <c r="H48" s="13"/>
      <c r="I48" s="14">
        <v>8.8679999999999998E-4</v>
      </c>
      <c r="J48" s="14">
        <f t="shared" si="2"/>
        <v>11.9744604</v>
      </c>
      <c r="K48" s="14">
        <f t="shared" si="3"/>
        <v>0.34263010892483808</v>
      </c>
      <c r="L48" s="15"/>
      <c r="M48" s="14">
        <v>2.3990000000000001E-3</v>
      </c>
      <c r="N48" s="14">
        <f t="shared" si="4"/>
        <v>32.393697000000003</v>
      </c>
      <c r="O48" s="14">
        <f t="shared" si="5"/>
        <v>10.444256774020237</v>
      </c>
    </row>
    <row r="49" spans="1:15" x14ac:dyDescent="0.25">
      <c r="A49" s="1">
        <f t="shared" si="6"/>
        <v>46</v>
      </c>
      <c r="B49" s="11">
        <v>12606</v>
      </c>
      <c r="C49" s="11">
        <v>10</v>
      </c>
      <c r="D49" s="12"/>
      <c r="E49" s="14">
        <v>2.9499999999999999E-3</v>
      </c>
      <c r="F49" s="14">
        <f t="shared" si="0"/>
        <v>37.1877</v>
      </c>
      <c r="G49" s="14">
        <f t="shared" si="1"/>
        <v>19.876761168074388</v>
      </c>
      <c r="H49" s="13"/>
      <c r="I49" s="14">
        <v>9.6630000000000001E-4</v>
      </c>
      <c r="J49" s="14">
        <f t="shared" si="2"/>
        <v>12.1811778</v>
      </c>
      <c r="K49" s="14">
        <f t="shared" si="3"/>
        <v>0.39056458031610386</v>
      </c>
      <c r="L49" s="15"/>
      <c r="M49" s="14">
        <v>2.6930000000000001E-3</v>
      </c>
      <c r="N49" s="14">
        <f t="shared" si="4"/>
        <v>33.947958</v>
      </c>
      <c r="O49" s="14">
        <f t="shared" si="5"/>
        <v>16.893643275090774</v>
      </c>
    </row>
    <row r="50" spans="1:15" x14ac:dyDescent="0.25">
      <c r="A50" s="1">
        <f t="shared" si="6"/>
        <v>47</v>
      </c>
      <c r="B50" s="11">
        <v>12583</v>
      </c>
      <c r="C50" s="11">
        <v>16</v>
      </c>
      <c r="D50" s="12"/>
      <c r="E50" s="14">
        <v>3.1700000000000001E-3</v>
      </c>
      <c r="F50" s="14">
        <f t="shared" si="0"/>
        <v>39.888109999999998</v>
      </c>
      <c r="G50" s="14">
        <f t="shared" si="1"/>
        <v>14.306062617960588</v>
      </c>
      <c r="H50" s="13"/>
      <c r="I50" s="14">
        <v>1.0660999999999999E-3</v>
      </c>
      <c r="J50" s="14">
        <f t="shared" si="2"/>
        <v>13.4147363</v>
      </c>
      <c r="K50" s="14">
        <f t="shared" si="3"/>
        <v>0.49822734111722294</v>
      </c>
      <c r="L50" s="15"/>
      <c r="M50" s="14">
        <v>3.009E-3</v>
      </c>
      <c r="N50" s="14">
        <f t="shared" si="4"/>
        <v>37.862246999999996</v>
      </c>
      <c r="O50" s="14">
        <f t="shared" si="5"/>
        <v>12.623599542018965</v>
      </c>
    </row>
    <row r="51" spans="1:15" x14ac:dyDescent="0.25">
      <c r="A51" s="1">
        <f t="shared" si="6"/>
        <v>48</v>
      </c>
      <c r="B51" s="11">
        <v>12454</v>
      </c>
      <c r="C51" s="11">
        <v>12</v>
      </c>
      <c r="D51" s="12"/>
      <c r="E51" s="14">
        <v>3.4099999999999998E-3</v>
      </c>
      <c r="F51" s="14">
        <f t="shared" si="0"/>
        <v>42.468139999999998</v>
      </c>
      <c r="G51" s="14">
        <f t="shared" si="1"/>
        <v>21.858917180257951</v>
      </c>
      <c r="H51" s="13"/>
      <c r="I51" s="14">
        <v>1.1670000000000001E-3</v>
      </c>
      <c r="J51" s="14">
        <f t="shared" si="2"/>
        <v>14.533818</v>
      </c>
      <c r="K51" s="14">
        <f t="shared" si="3"/>
        <v>0.44174446502109777</v>
      </c>
      <c r="L51" s="15"/>
      <c r="M51" s="14">
        <v>3.3430000000000001E-3</v>
      </c>
      <c r="N51" s="14">
        <f t="shared" si="4"/>
        <v>41.633721999999999</v>
      </c>
      <c r="O51" s="14">
        <f t="shared" si="5"/>
        <v>21.092456724702249</v>
      </c>
    </row>
    <row r="52" spans="1:15" x14ac:dyDescent="0.25">
      <c r="A52" s="1">
        <f t="shared" si="6"/>
        <v>49</v>
      </c>
      <c r="B52" s="11">
        <v>11578</v>
      </c>
      <c r="C52" s="11">
        <v>17</v>
      </c>
      <c r="D52" s="12"/>
      <c r="E52" s="14">
        <v>3.6700000000000001E-3</v>
      </c>
      <c r="F52" s="14">
        <f t="shared" si="0"/>
        <v>42.491260000000004</v>
      </c>
      <c r="G52" s="14">
        <f t="shared" si="1"/>
        <v>15.292658687636001</v>
      </c>
      <c r="H52" s="13"/>
      <c r="I52" s="14">
        <v>1.2926000000000001E-3</v>
      </c>
      <c r="J52" s="14">
        <f t="shared" si="2"/>
        <v>14.965722800000002</v>
      </c>
      <c r="K52" s="14">
        <f t="shared" si="3"/>
        <v>0.27651746472544797</v>
      </c>
      <c r="L52" s="15"/>
      <c r="M52" s="14">
        <v>3.6939999999999998E-3</v>
      </c>
      <c r="N52" s="14">
        <f t="shared" si="4"/>
        <v>42.769131999999999</v>
      </c>
      <c r="O52" s="14">
        <f t="shared" si="5"/>
        <v>15.526341849383897</v>
      </c>
    </row>
    <row r="53" spans="1:15" x14ac:dyDescent="0.25">
      <c r="A53" s="1">
        <f t="shared" si="6"/>
        <v>50</v>
      </c>
      <c r="B53" s="11">
        <v>10939</v>
      </c>
      <c r="C53" s="11">
        <v>13</v>
      </c>
      <c r="D53" s="12"/>
      <c r="E53" s="14">
        <v>3.96E-3</v>
      </c>
      <c r="F53" s="14">
        <f t="shared" si="0"/>
        <v>43.318440000000002</v>
      </c>
      <c r="G53" s="14">
        <f t="shared" si="1"/>
        <v>21.21978086084356</v>
      </c>
      <c r="H53" s="13"/>
      <c r="I53" s="14">
        <v>1.4107E-3</v>
      </c>
      <c r="J53" s="14">
        <f t="shared" si="2"/>
        <v>15.4316473</v>
      </c>
      <c r="K53" s="14">
        <f t="shared" si="3"/>
        <v>0.38316768629084008</v>
      </c>
      <c r="L53" s="15"/>
      <c r="M53" s="14">
        <v>4.0569999999999998E-3</v>
      </c>
      <c r="N53" s="14">
        <f t="shared" si="4"/>
        <v>44.379522999999999</v>
      </c>
      <c r="O53" s="14">
        <f t="shared" si="5"/>
        <v>22.187585560744512</v>
      </c>
    </row>
    <row r="54" spans="1:15" x14ac:dyDescent="0.25">
      <c r="A54" s="1">
        <f t="shared" si="6"/>
        <v>51</v>
      </c>
      <c r="B54" s="11">
        <v>10340</v>
      </c>
      <c r="C54" s="11">
        <v>19</v>
      </c>
      <c r="D54" s="12"/>
      <c r="E54" s="14">
        <v>4.2700000000000004E-3</v>
      </c>
      <c r="F54" s="14">
        <f t="shared" si="0"/>
        <v>44.151800000000001</v>
      </c>
      <c r="G54" s="14">
        <f t="shared" si="1"/>
        <v>14.328137091579505</v>
      </c>
      <c r="H54" s="13"/>
      <c r="I54" s="14">
        <v>1.5282E-3</v>
      </c>
      <c r="J54" s="14">
        <f t="shared" si="2"/>
        <v>15.801587999999999</v>
      </c>
      <c r="K54" s="14">
        <f t="shared" si="3"/>
        <v>0.64739311781474163</v>
      </c>
      <c r="L54" s="15"/>
      <c r="M54" s="14">
        <v>4.431E-3</v>
      </c>
      <c r="N54" s="14">
        <f t="shared" si="4"/>
        <v>45.816540000000003</v>
      </c>
      <c r="O54" s="14">
        <f t="shared" si="5"/>
        <v>15.695790593781201</v>
      </c>
    </row>
    <row r="55" spans="1:15" x14ac:dyDescent="0.25">
      <c r="A55" s="1">
        <f t="shared" si="6"/>
        <v>52</v>
      </c>
      <c r="B55" s="11">
        <v>9899</v>
      </c>
      <c r="C55" s="11">
        <v>13</v>
      </c>
      <c r="D55" s="12"/>
      <c r="E55" s="14">
        <v>4.62E-3</v>
      </c>
      <c r="F55" s="14">
        <f t="shared" si="0"/>
        <v>45.733379999999997</v>
      </c>
      <c r="G55" s="14">
        <f t="shared" si="1"/>
        <v>23.428711506221493</v>
      </c>
      <c r="H55" s="13"/>
      <c r="I55" s="14">
        <v>1.6306000000000001E-3</v>
      </c>
      <c r="J55" s="14">
        <f t="shared" si="2"/>
        <v>16.141309400000001</v>
      </c>
      <c r="K55" s="14">
        <f t="shared" si="3"/>
        <v>0.61133979294940999</v>
      </c>
      <c r="L55" s="15"/>
      <c r="M55" s="14">
        <v>4.8120000000000003E-3</v>
      </c>
      <c r="N55" s="14">
        <f t="shared" si="4"/>
        <v>47.633988000000002</v>
      </c>
      <c r="O55" s="14">
        <f t="shared" si="5"/>
        <v>25.181874857594206</v>
      </c>
    </row>
    <row r="56" spans="1:15" x14ac:dyDescent="0.25">
      <c r="A56" s="1">
        <f t="shared" si="6"/>
        <v>53</v>
      </c>
      <c r="B56" s="11">
        <v>9396</v>
      </c>
      <c r="C56" s="11">
        <v>19</v>
      </c>
      <c r="D56" s="12"/>
      <c r="E56" s="14">
        <v>4.9899999999999996E-3</v>
      </c>
      <c r="F56" s="14">
        <f t="shared" si="0"/>
        <v>46.886039999999994</v>
      </c>
      <c r="G56" s="14">
        <f t="shared" si="1"/>
        <v>16.585559942396497</v>
      </c>
      <c r="H56" s="13"/>
      <c r="I56" s="14">
        <v>1.7600999999999999E-3</v>
      </c>
      <c r="J56" s="14">
        <f t="shared" si="2"/>
        <v>16.537899599999999</v>
      </c>
      <c r="K56" s="14">
        <f t="shared" si="3"/>
        <v>0.36654826346147146</v>
      </c>
      <c r="L56" s="15"/>
      <c r="M56" s="14">
        <v>5.1980000000000004E-3</v>
      </c>
      <c r="N56" s="14">
        <f t="shared" si="4"/>
        <v>48.840408000000004</v>
      </c>
      <c r="O56" s="14">
        <f t="shared" si="5"/>
        <v>18.231828644970864</v>
      </c>
    </row>
    <row r="57" spans="1:15" x14ac:dyDescent="0.25">
      <c r="A57" s="1">
        <f t="shared" si="6"/>
        <v>54</v>
      </c>
      <c r="B57" s="11">
        <v>9039</v>
      </c>
      <c r="C57" s="11">
        <v>15</v>
      </c>
      <c r="D57" s="12"/>
      <c r="E57" s="14">
        <v>5.4099999999999999E-3</v>
      </c>
      <c r="F57" s="14">
        <f t="shared" si="0"/>
        <v>48.90099</v>
      </c>
      <c r="G57" s="14">
        <f t="shared" si="1"/>
        <v>23.502123842075591</v>
      </c>
      <c r="H57" s="13"/>
      <c r="I57" s="14">
        <v>1.9246000000000001E-3</v>
      </c>
      <c r="J57" s="14">
        <f t="shared" si="2"/>
        <v>17.396459400000001</v>
      </c>
      <c r="K57" s="14">
        <f t="shared" si="3"/>
        <v>0.33012566084845779</v>
      </c>
      <c r="L57" s="15"/>
      <c r="M57" s="14">
        <v>5.5909999999999996E-3</v>
      </c>
      <c r="N57" s="14">
        <f t="shared" si="4"/>
        <v>50.537048999999996</v>
      </c>
      <c r="O57" s="14">
        <f t="shared" si="5"/>
        <v>24.989228231913597</v>
      </c>
    </row>
    <row r="58" spans="1:15" x14ac:dyDescent="0.25">
      <c r="A58" s="1">
        <f t="shared" si="6"/>
        <v>55</v>
      </c>
      <c r="B58" s="11">
        <v>9174</v>
      </c>
      <c r="C58" s="11">
        <v>19</v>
      </c>
      <c r="D58" s="12"/>
      <c r="E58" s="14">
        <v>5.8599999999999998E-3</v>
      </c>
      <c r="F58" s="14">
        <f t="shared" si="0"/>
        <v>53.759639999999997</v>
      </c>
      <c r="G58" s="14">
        <f t="shared" si="1"/>
        <v>22.474714728923036</v>
      </c>
      <c r="H58" s="13"/>
      <c r="I58" s="14">
        <v>2.1113E-3</v>
      </c>
      <c r="J58" s="14">
        <f t="shared" si="2"/>
        <v>19.369066199999999</v>
      </c>
      <c r="K58" s="14">
        <f t="shared" si="3"/>
        <v>7.0323400506751956E-3</v>
      </c>
      <c r="L58" s="15"/>
      <c r="M58" s="14">
        <v>5.9940000000000002E-3</v>
      </c>
      <c r="N58" s="14">
        <f t="shared" si="4"/>
        <v>54.988956000000002</v>
      </c>
      <c r="O58" s="14">
        <f t="shared" si="5"/>
        <v>23.553910606521352</v>
      </c>
    </row>
    <row r="59" spans="1:15" x14ac:dyDescent="0.25">
      <c r="A59" s="1">
        <f t="shared" si="6"/>
        <v>56</v>
      </c>
      <c r="B59" s="11">
        <v>9520</v>
      </c>
      <c r="C59" s="11">
        <v>22</v>
      </c>
      <c r="D59" s="12"/>
      <c r="E59" s="14">
        <v>6.3499999999999997E-3</v>
      </c>
      <c r="F59" s="14">
        <f t="shared" si="0"/>
        <v>60.451999999999998</v>
      </c>
      <c r="G59" s="14">
        <f t="shared" si="1"/>
        <v>24.458352147158077</v>
      </c>
      <c r="H59" s="13"/>
      <c r="I59" s="14">
        <v>2.3297999999999999E-3</v>
      </c>
      <c r="J59" s="14">
        <f t="shared" si="2"/>
        <v>22.179696</v>
      </c>
      <c r="K59" s="14">
        <f t="shared" si="3"/>
        <v>1.4558654192555185E-3</v>
      </c>
      <c r="L59" s="15"/>
      <c r="M59" s="14">
        <v>6.4089999999999998E-3</v>
      </c>
      <c r="N59" s="14">
        <f t="shared" si="4"/>
        <v>61.013680000000001</v>
      </c>
      <c r="O59" s="14">
        <f t="shared" si="5"/>
        <v>24.946327235833014</v>
      </c>
    </row>
    <row r="60" spans="1:15" x14ac:dyDescent="0.25">
      <c r="A60" s="1">
        <f t="shared" si="6"/>
        <v>57</v>
      </c>
      <c r="B60" s="11">
        <v>10086</v>
      </c>
      <c r="C60" s="11">
        <v>26</v>
      </c>
      <c r="D60" s="12"/>
      <c r="E60" s="14">
        <v>6.8999999999999999E-3</v>
      </c>
      <c r="F60" s="14">
        <f t="shared" si="0"/>
        <v>69.593400000000003</v>
      </c>
      <c r="G60" s="14">
        <f t="shared" si="1"/>
        <v>27.306964792063617</v>
      </c>
      <c r="H60" s="13"/>
      <c r="I60" s="14">
        <v>2.5639999999999999E-3</v>
      </c>
      <c r="J60" s="14">
        <f t="shared" si="2"/>
        <v>25.860503999999999</v>
      </c>
      <c r="K60" s="14">
        <f t="shared" si="3"/>
        <v>7.5246538180386317E-4</v>
      </c>
      <c r="L60" s="15"/>
      <c r="M60" s="14">
        <v>6.8389999999999996E-3</v>
      </c>
      <c r="N60" s="14">
        <f t="shared" si="4"/>
        <v>68.978153999999989</v>
      </c>
      <c r="O60" s="14">
        <f t="shared" si="5"/>
        <v>26.778358279169307</v>
      </c>
    </row>
    <row r="61" spans="1:15" x14ac:dyDescent="0.25">
      <c r="A61" s="1">
        <f t="shared" si="6"/>
        <v>58</v>
      </c>
      <c r="B61" s="11">
        <v>10582</v>
      </c>
      <c r="C61" s="11">
        <v>30</v>
      </c>
      <c r="D61" s="12"/>
      <c r="E61" s="14">
        <v>7.4900000000000001E-3</v>
      </c>
      <c r="F61" s="14">
        <f t="shared" si="0"/>
        <v>79.259180000000001</v>
      </c>
      <c r="G61" s="14">
        <f t="shared" si="1"/>
        <v>30.614331542067429</v>
      </c>
      <c r="H61" s="13"/>
      <c r="I61" s="14">
        <v>2.8004000000000002E-3</v>
      </c>
      <c r="J61" s="14">
        <f t="shared" si="2"/>
        <v>29.6338328</v>
      </c>
      <c r="K61" s="14">
        <f t="shared" si="3"/>
        <v>4.5245047868340436E-3</v>
      </c>
      <c r="L61" s="15"/>
      <c r="M61" s="14">
        <v>7.2899999999999996E-3</v>
      </c>
      <c r="N61" s="14">
        <f t="shared" si="4"/>
        <v>77.142780000000002</v>
      </c>
      <c r="O61" s="14">
        <f t="shared" si="5"/>
        <v>28.809458333345003</v>
      </c>
    </row>
    <row r="62" spans="1:15" x14ac:dyDescent="0.25">
      <c r="A62" s="1">
        <f t="shared" si="6"/>
        <v>59</v>
      </c>
      <c r="B62" s="11">
        <v>11012</v>
      </c>
      <c r="C62" s="11">
        <v>33</v>
      </c>
      <c r="D62" s="12"/>
      <c r="E62" s="14">
        <v>8.1399999999999997E-3</v>
      </c>
      <c r="F62" s="14">
        <f t="shared" si="0"/>
        <v>89.637680000000003</v>
      </c>
      <c r="G62" s="14">
        <f t="shared" si="1"/>
        <v>35.786588807099875</v>
      </c>
      <c r="H62" s="13"/>
      <c r="I62" s="14">
        <v>3.0333999999999999E-3</v>
      </c>
      <c r="J62" s="14">
        <f t="shared" si="2"/>
        <v>33.403800799999999</v>
      </c>
      <c r="K62" s="14">
        <f t="shared" si="3"/>
        <v>4.8813333266147143E-3</v>
      </c>
      <c r="L62" s="15"/>
      <c r="M62" s="14">
        <v>7.7819999999999999E-3</v>
      </c>
      <c r="N62" s="14">
        <f t="shared" si="4"/>
        <v>85.695384000000004</v>
      </c>
      <c r="O62" s="14">
        <f t="shared" si="5"/>
        <v>32.403186324568615</v>
      </c>
    </row>
    <row r="63" spans="1:15" x14ac:dyDescent="0.25">
      <c r="A63" s="1">
        <f t="shared" si="6"/>
        <v>60</v>
      </c>
      <c r="B63" s="11">
        <v>11222</v>
      </c>
      <c r="C63" s="11">
        <v>37</v>
      </c>
      <c r="D63" s="12"/>
      <c r="E63" s="14">
        <v>8.8599999999999998E-3</v>
      </c>
      <c r="F63" s="14">
        <f t="shared" si="0"/>
        <v>99.426919999999996</v>
      </c>
      <c r="G63" s="14">
        <f t="shared" si="1"/>
        <v>39.195826851383906</v>
      </c>
      <c r="H63" s="13"/>
      <c r="I63" s="14">
        <v>3.3008999999999998E-3</v>
      </c>
      <c r="J63" s="14">
        <f t="shared" si="2"/>
        <v>37.042699800000001</v>
      </c>
      <c r="K63" s="14">
        <f t="shared" si="3"/>
        <v>4.9220843239943874E-5</v>
      </c>
      <c r="L63" s="15"/>
      <c r="M63" s="14">
        <v>8.3379999999999999E-3</v>
      </c>
      <c r="N63" s="14">
        <f t="shared" si="4"/>
        <v>93.569035999999997</v>
      </c>
      <c r="O63" s="14">
        <f t="shared" si="5"/>
        <v>34.199944455656201</v>
      </c>
    </row>
    <row r="64" spans="1:15" x14ac:dyDescent="0.25">
      <c r="A64" s="1">
        <f t="shared" si="6"/>
        <v>61</v>
      </c>
      <c r="B64" s="11">
        <v>11914</v>
      </c>
      <c r="C64" s="11">
        <v>43</v>
      </c>
      <c r="D64" s="12"/>
      <c r="E64" s="14">
        <v>9.6399999999999993E-3</v>
      </c>
      <c r="F64" s="14">
        <f t="shared" si="0"/>
        <v>114.85095999999999</v>
      </c>
      <c r="G64" s="14">
        <f t="shared" si="1"/>
        <v>44.950085336000662</v>
      </c>
      <c r="H64" s="13"/>
      <c r="I64" s="14">
        <v>3.5956999999999999E-3</v>
      </c>
      <c r="J64" s="14">
        <f t="shared" si="2"/>
        <v>42.839169800000001</v>
      </c>
      <c r="K64" s="14">
        <f t="shared" si="3"/>
        <v>6.0380145910390241E-4</v>
      </c>
      <c r="L64" s="15"/>
      <c r="M64" s="14">
        <v>8.9829999999999997E-3</v>
      </c>
      <c r="N64" s="14">
        <f t="shared" si="4"/>
        <v>107.02346199999999</v>
      </c>
      <c r="O64" s="14">
        <f t="shared" si="5"/>
        <v>38.300047577095228</v>
      </c>
    </row>
    <row r="65" spans="1:15" x14ac:dyDescent="0.25">
      <c r="A65" s="1">
        <f t="shared" si="6"/>
        <v>62</v>
      </c>
      <c r="B65" s="11">
        <v>12685</v>
      </c>
      <c r="C65" s="11">
        <v>50</v>
      </c>
      <c r="D65" s="12"/>
      <c r="E65" s="14">
        <v>1.0489999999999999E-2</v>
      </c>
      <c r="F65" s="14">
        <f t="shared" si="0"/>
        <v>133.06565000000001</v>
      </c>
      <c r="G65" s="14">
        <f t="shared" si="1"/>
        <v>51.853368693742532</v>
      </c>
      <c r="H65" s="13"/>
      <c r="I65" s="14">
        <v>3.9135000000000003E-3</v>
      </c>
      <c r="J65" s="14">
        <f t="shared" si="2"/>
        <v>49.642747500000006</v>
      </c>
      <c r="K65" s="14">
        <f t="shared" si="3"/>
        <v>2.5709565884975611E-3</v>
      </c>
      <c r="L65" s="15"/>
      <c r="M65" s="14">
        <v>9.7400000000000004E-3</v>
      </c>
      <c r="N65" s="14">
        <f t="shared" si="4"/>
        <v>123.5519</v>
      </c>
      <c r="O65" s="14">
        <f t="shared" si="5"/>
        <v>43.786311611638517</v>
      </c>
    </row>
    <row r="66" spans="1:15" x14ac:dyDescent="0.25">
      <c r="A66" s="1">
        <f t="shared" si="6"/>
        <v>63</v>
      </c>
      <c r="B66" s="11">
        <v>13694</v>
      </c>
      <c r="C66" s="11">
        <v>59</v>
      </c>
      <c r="D66" s="12"/>
      <c r="E66" s="14">
        <v>1.1429999999999999E-2</v>
      </c>
      <c r="F66" s="14">
        <f t="shared" si="0"/>
        <v>156.52241999999998</v>
      </c>
      <c r="G66" s="14">
        <f t="shared" si="1"/>
        <v>60.762045479851366</v>
      </c>
      <c r="H66" s="13"/>
      <c r="I66" s="14">
        <v>4.2897999999999999E-3</v>
      </c>
      <c r="J66" s="14">
        <f t="shared" si="2"/>
        <v>58.744521200000001</v>
      </c>
      <c r="K66" s="14">
        <f t="shared" si="3"/>
        <v>1.1110724186043648E-3</v>
      </c>
      <c r="L66" s="15"/>
      <c r="M66" s="14">
        <v>1.0630000000000001E-2</v>
      </c>
      <c r="N66" s="14">
        <f t="shared" si="4"/>
        <v>145.56722000000002</v>
      </c>
      <c r="O66" s="14">
        <f t="shared" si="5"/>
        <v>51.480570821702869</v>
      </c>
    </row>
    <row r="67" spans="1:15" x14ac:dyDescent="0.25">
      <c r="A67" s="1">
        <f t="shared" si="6"/>
        <v>64</v>
      </c>
      <c r="B67" s="11">
        <v>14501</v>
      </c>
      <c r="C67" s="11">
        <v>68</v>
      </c>
      <c r="D67" s="12"/>
      <c r="E67" s="14">
        <v>1.2460000000000001E-2</v>
      </c>
      <c r="F67" s="14">
        <f t="shared" si="0"/>
        <v>180.68246000000002</v>
      </c>
      <c r="G67" s="14">
        <f t="shared" si="1"/>
        <v>70.274318778101673</v>
      </c>
      <c r="H67" s="13"/>
      <c r="I67" s="14">
        <v>4.7134999999999998E-3</v>
      </c>
      <c r="J67" s="14">
        <f t="shared" si="2"/>
        <v>68.350463500000004</v>
      </c>
      <c r="K67" s="14">
        <f t="shared" si="3"/>
        <v>1.7969836419946517E-3</v>
      </c>
      <c r="L67" s="15"/>
      <c r="M67" s="14">
        <v>1.1664000000000001E-2</v>
      </c>
      <c r="N67" s="14">
        <f t="shared" si="4"/>
        <v>169.13966400000001</v>
      </c>
      <c r="O67" s="14">
        <f t="shared" si="5"/>
        <v>60.478017941627797</v>
      </c>
    </row>
    <row r="68" spans="1:15" x14ac:dyDescent="0.25">
      <c r="A68" s="1">
        <f t="shared" si="6"/>
        <v>65</v>
      </c>
      <c r="B68" s="11">
        <v>14906</v>
      </c>
      <c r="C68" s="11">
        <v>78</v>
      </c>
      <c r="D68" s="12"/>
      <c r="E68" s="14">
        <v>1.358E-2</v>
      </c>
      <c r="F68" s="14">
        <f t="shared" ref="F68:F128" si="7">B68*E68</f>
        <v>202.42348000000001</v>
      </c>
      <c r="G68" s="14">
        <f t="shared" ref="G68:G128" si="8">IF(F68=0,0,(C68-F68)^2/F68)</f>
        <v>76.479281826942213</v>
      </c>
      <c r="H68" s="13"/>
      <c r="I68" s="14">
        <v>5.2345999999999998E-3</v>
      </c>
      <c r="J68" s="14">
        <f t="shared" ref="J68:J128" si="9">I68*B68</f>
        <v>78.0269476</v>
      </c>
      <c r="K68" s="14">
        <f t="shared" ref="K68:K128" si="10">IF(J68=0,0,(C68-J68)^2/J68)</f>
        <v>9.3066968284170817E-6</v>
      </c>
      <c r="L68" s="15"/>
      <c r="M68" s="14">
        <v>1.2851E-2</v>
      </c>
      <c r="N68" s="14">
        <f t="shared" ref="N68:N128" si="11">M68*B68</f>
        <v>191.557006</v>
      </c>
      <c r="O68" s="14">
        <f t="shared" ref="O68:O128" si="12">IF(N68=0,0,(C68-N68)^2/N68)</f>
        <v>67.317786391399522</v>
      </c>
    </row>
    <row r="69" spans="1:15" x14ac:dyDescent="0.25">
      <c r="A69" s="1">
        <f t="shared" ref="A69:A121" si="13">A68+1</f>
        <v>66</v>
      </c>
      <c r="B69" s="11">
        <v>14556</v>
      </c>
      <c r="C69" s="11">
        <v>84</v>
      </c>
      <c r="D69" s="12"/>
      <c r="E69" s="14">
        <v>1.481E-2</v>
      </c>
      <c r="F69" s="14">
        <f t="shared" si="7"/>
        <v>215.57436000000001</v>
      </c>
      <c r="G69" s="14">
        <f t="shared" si="8"/>
        <v>80.305525246182356</v>
      </c>
      <c r="H69" s="13"/>
      <c r="I69" s="14">
        <v>5.7863999999999997E-3</v>
      </c>
      <c r="J69" s="14">
        <f t="shared" si="9"/>
        <v>84.226838399999991</v>
      </c>
      <c r="K69" s="14">
        <f t="shared" si="10"/>
        <v>6.1091762070171712E-4</v>
      </c>
      <c r="L69" s="15"/>
      <c r="M69" s="14">
        <v>1.4199E-2</v>
      </c>
      <c r="N69" s="14">
        <f t="shared" si="11"/>
        <v>206.680644</v>
      </c>
      <c r="O69" s="14">
        <f t="shared" si="12"/>
        <v>72.820270543838333</v>
      </c>
    </row>
    <row r="70" spans="1:15" x14ac:dyDescent="0.25">
      <c r="A70" s="1">
        <f t="shared" si="13"/>
        <v>67</v>
      </c>
      <c r="B70" s="11">
        <v>13121</v>
      </c>
      <c r="C70" s="11">
        <v>84</v>
      </c>
      <c r="D70" s="12"/>
      <c r="E70" s="14">
        <v>1.6160000000000001E-2</v>
      </c>
      <c r="F70" s="14">
        <f t="shared" si="7"/>
        <v>212.03536</v>
      </c>
      <c r="G70" s="14">
        <f t="shared" si="8"/>
        <v>77.312828437339874</v>
      </c>
      <c r="H70" s="13"/>
      <c r="I70" s="14">
        <v>6.3930000000000002E-3</v>
      </c>
      <c r="J70" s="14">
        <f t="shared" si="9"/>
        <v>83.882553000000001</v>
      </c>
      <c r="K70" s="14">
        <f t="shared" si="10"/>
        <v>1.6444179767632553E-4</v>
      </c>
      <c r="L70" s="15"/>
      <c r="M70" s="14">
        <v>1.5716999999999998E-2</v>
      </c>
      <c r="N70" s="14">
        <f t="shared" si="11"/>
        <v>206.22275699999997</v>
      </c>
      <c r="O70" s="14">
        <f t="shared" si="12"/>
        <v>72.438185513546614</v>
      </c>
    </row>
    <row r="71" spans="1:15" x14ac:dyDescent="0.25">
      <c r="A71" s="1">
        <f t="shared" si="13"/>
        <v>68</v>
      </c>
      <c r="B71" s="11">
        <v>11499</v>
      </c>
      <c r="C71" s="11">
        <v>82</v>
      </c>
      <c r="D71" s="12"/>
      <c r="E71" s="14">
        <v>1.763E-2</v>
      </c>
      <c r="F71" s="14">
        <f t="shared" si="7"/>
        <v>202.72737000000001</v>
      </c>
      <c r="G71" s="14">
        <f t="shared" si="8"/>
        <v>71.895067089939062</v>
      </c>
      <c r="H71" s="13"/>
      <c r="I71" s="14">
        <v>7.1060999999999997E-3</v>
      </c>
      <c r="J71" s="14">
        <f t="shared" si="9"/>
        <v>81.713043900000002</v>
      </c>
      <c r="K71" s="14">
        <f t="shared" si="10"/>
        <v>1.007719201208323E-3</v>
      </c>
      <c r="L71" s="15"/>
      <c r="M71" s="14">
        <v>1.7413999999999999E-2</v>
      </c>
      <c r="N71" s="14">
        <f t="shared" si="11"/>
        <v>200.24358599999999</v>
      </c>
      <c r="O71" s="14">
        <f t="shared" si="12"/>
        <v>69.822689003079461</v>
      </c>
    </row>
    <row r="72" spans="1:15" x14ac:dyDescent="0.25">
      <c r="A72" s="1">
        <f t="shared" si="13"/>
        <v>69</v>
      </c>
      <c r="B72" s="11">
        <v>10196</v>
      </c>
      <c r="C72" s="11">
        <v>81</v>
      </c>
      <c r="D72" s="12"/>
      <c r="E72" s="14">
        <v>1.925E-2</v>
      </c>
      <c r="F72" s="14">
        <f t="shared" si="7"/>
        <v>196.273</v>
      </c>
      <c r="G72" s="14">
        <f t="shared" si="8"/>
        <v>67.700929465591287</v>
      </c>
      <c r="H72" s="13"/>
      <c r="I72" s="14">
        <v>7.9214000000000003E-3</v>
      </c>
      <c r="J72" s="14">
        <f t="shared" si="9"/>
        <v>80.766594400000002</v>
      </c>
      <c r="K72" s="14">
        <f t="shared" si="10"/>
        <v>6.7451369611492315E-4</v>
      </c>
      <c r="L72" s="15"/>
      <c r="M72" s="14">
        <v>1.9296000000000001E-2</v>
      </c>
      <c r="N72" s="14">
        <f t="shared" si="11"/>
        <v>196.74201600000001</v>
      </c>
      <c r="O72" s="14">
        <f t="shared" si="12"/>
        <v>68.090256164419174</v>
      </c>
    </row>
    <row r="73" spans="1:15" x14ac:dyDescent="0.25">
      <c r="A73" s="1">
        <f t="shared" si="13"/>
        <v>70</v>
      </c>
      <c r="B73" s="11">
        <v>9267</v>
      </c>
      <c r="C73" s="11">
        <v>82</v>
      </c>
      <c r="D73" s="12"/>
      <c r="E73" s="14">
        <v>2.102E-2</v>
      </c>
      <c r="F73" s="14">
        <f t="shared" si="7"/>
        <v>194.79234</v>
      </c>
      <c r="G73" s="14">
        <f t="shared" si="8"/>
        <v>65.311151160644201</v>
      </c>
      <c r="H73" s="13"/>
      <c r="I73" s="14">
        <v>8.8362000000000007E-3</v>
      </c>
      <c r="J73" s="14">
        <f t="shared" si="9"/>
        <v>81.885065400000002</v>
      </c>
      <c r="K73" s="14">
        <f t="shared" si="10"/>
        <v>1.6132321825268445E-4</v>
      </c>
      <c r="L73" s="15"/>
      <c r="M73" s="14">
        <v>2.1371000000000001E-2</v>
      </c>
      <c r="N73" s="14">
        <f t="shared" si="11"/>
        <v>198.04505700000001</v>
      </c>
      <c r="O73" s="14">
        <f t="shared" si="12"/>
        <v>67.996926851515667</v>
      </c>
    </row>
    <row r="74" spans="1:15" x14ac:dyDescent="0.25">
      <c r="A74" s="1">
        <f t="shared" si="13"/>
        <v>71</v>
      </c>
      <c r="B74" s="11">
        <v>9152</v>
      </c>
      <c r="C74" s="11">
        <v>89</v>
      </c>
      <c r="D74" s="12"/>
      <c r="E74" s="14">
        <v>2.2950000000000002E-2</v>
      </c>
      <c r="F74" s="14">
        <f t="shared" si="7"/>
        <v>210.03840000000002</v>
      </c>
      <c r="G74" s="14">
        <f t="shared" si="8"/>
        <v>69.750551682739939</v>
      </c>
      <c r="H74" s="13"/>
      <c r="I74" s="14">
        <v>9.7453999999999995E-3</v>
      </c>
      <c r="J74" s="14">
        <f t="shared" si="9"/>
        <v>89.18990079999999</v>
      </c>
      <c r="K74" s="14">
        <f t="shared" si="10"/>
        <v>4.0433180794204938E-4</v>
      </c>
      <c r="L74" s="15"/>
      <c r="M74" s="14">
        <v>2.3647000000000001E-2</v>
      </c>
      <c r="N74" s="14">
        <f t="shared" si="11"/>
        <v>216.41734400000001</v>
      </c>
      <c r="O74" s="14">
        <f t="shared" si="12"/>
        <v>75.017922556217755</v>
      </c>
    </row>
    <row r="75" spans="1:15" x14ac:dyDescent="0.25">
      <c r="A75" s="1">
        <f t="shared" si="13"/>
        <v>72</v>
      </c>
      <c r="B75" s="11">
        <v>9009</v>
      </c>
      <c r="C75" s="11">
        <v>97</v>
      </c>
      <c r="D75" s="12"/>
      <c r="E75" s="14">
        <v>2.5080000000000002E-2</v>
      </c>
      <c r="F75" s="14">
        <f t="shared" si="7"/>
        <v>225.94572000000002</v>
      </c>
      <c r="G75" s="14">
        <f t="shared" si="8"/>
        <v>73.588464992027298</v>
      </c>
      <c r="H75" s="13"/>
      <c r="I75" s="14">
        <v>1.0748000000000001E-2</v>
      </c>
      <c r="J75" s="14">
        <f t="shared" si="9"/>
        <v>96.828732000000002</v>
      </c>
      <c r="K75" s="14">
        <f t="shared" si="10"/>
        <v>3.029341314104912E-4</v>
      </c>
      <c r="L75" s="15"/>
      <c r="M75" s="14">
        <v>2.6131000000000001E-2</v>
      </c>
      <c r="N75" s="14">
        <f t="shared" si="11"/>
        <v>235.41417900000002</v>
      </c>
      <c r="O75" s="14">
        <f t="shared" si="12"/>
        <v>81.382034971835935</v>
      </c>
    </row>
    <row r="76" spans="1:15" x14ac:dyDescent="0.25">
      <c r="A76" s="1">
        <f t="shared" si="13"/>
        <v>73</v>
      </c>
      <c r="B76" s="11">
        <v>9488</v>
      </c>
      <c r="C76" s="11">
        <v>112</v>
      </c>
      <c r="D76" s="12"/>
      <c r="E76" s="14">
        <v>2.7400000000000001E-2</v>
      </c>
      <c r="F76" s="14">
        <f t="shared" si="7"/>
        <v>259.97120000000001</v>
      </c>
      <c r="G76" s="14">
        <f t="shared" si="8"/>
        <v>84.222698627540296</v>
      </c>
      <c r="H76" s="13"/>
      <c r="I76" s="14">
        <v>1.17749E-2</v>
      </c>
      <c r="J76" s="14">
        <f t="shared" si="9"/>
        <v>111.72025119999999</v>
      </c>
      <c r="K76" s="14">
        <f t="shared" si="10"/>
        <v>7.0049422786693525E-4</v>
      </c>
      <c r="L76" s="15"/>
      <c r="M76" s="14">
        <v>2.8835E-2</v>
      </c>
      <c r="N76" s="14">
        <f t="shared" si="11"/>
        <v>273.58647999999999</v>
      </c>
      <c r="O76" s="14">
        <f t="shared" si="12"/>
        <v>95.436698914326456</v>
      </c>
    </row>
    <row r="77" spans="1:15" x14ac:dyDescent="0.25">
      <c r="A77" s="1">
        <f t="shared" si="13"/>
        <v>74</v>
      </c>
      <c r="B77" s="11">
        <v>9925</v>
      </c>
      <c r="C77" s="11">
        <v>127</v>
      </c>
      <c r="D77" s="12"/>
      <c r="E77" s="14">
        <v>2.9940000000000001E-2</v>
      </c>
      <c r="F77" s="14">
        <f t="shared" si="7"/>
        <v>297.15450000000004</v>
      </c>
      <c r="G77" s="14">
        <f t="shared" si="8"/>
        <v>97.432661697029687</v>
      </c>
      <c r="H77" s="13"/>
      <c r="I77" s="14">
        <v>1.2800199999999999E-2</v>
      </c>
      <c r="J77" s="14">
        <f t="shared" si="9"/>
        <v>127.041985</v>
      </c>
      <c r="K77" s="14">
        <f t="shared" si="10"/>
        <v>1.3875257262390334E-5</v>
      </c>
      <c r="L77" s="15"/>
      <c r="M77" s="14">
        <v>3.1794000000000003E-2</v>
      </c>
      <c r="N77" s="14">
        <f t="shared" si="11"/>
        <v>315.55545000000001</v>
      </c>
      <c r="O77" s="14">
        <f t="shared" si="12"/>
        <v>112.66849526668769</v>
      </c>
    </row>
    <row r="78" spans="1:15" x14ac:dyDescent="0.25">
      <c r="A78" s="1">
        <f t="shared" si="13"/>
        <v>75</v>
      </c>
      <c r="B78" s="11">
        <v>10777</v>
      </c>
      <c r="C78" s="11">
        <v>149</v>
      </c>
      <c r="D78" s="12"/>
      <c r="E78" s="14">
        <v>3.2730000000000002E-2</v>
      </c>
      <c r="F78" s="14">
        <f t="shared" si="7"/>
        <v>352.73121000000003</v>
      </c>
      <c r="G78" s="14">
        <f t="shared" si="8"/>
        <v>117.6714868187142</v>
      </c>
      <c r="H78" s="13"/>
      <c r="I78" s="14">
        <v>1.3845E-2</v>
      </c>
      <c r="J78" s="14">
        <f t="shared" si="9"/>
        <v>149.20756499999999</v>
      </c>
      <c r="K78" s="14">
        <f t="shared" si="10"/>
        <v>2.8874694942575545E-4</v>
      </c>
      <c r="L78" s="15"/>
      <c r="M78" s="14">
        <v>3.5046000000000001E-2</v>
      </c>
      <c r="N78" s="14">
        <f t="shared" si="11"/>
        <v>377.690742</v>
      </c>
      <c r="O78" s="14">
        <f t="shared" si="12"/>
        <v>138.47163740251426</v>
      </c>
    </row>
    <row r="79" spans="1:15" x14ac:dyDescent="0.25">
      <c r="A79" s="1">
        <f t="shared" si="13"/>
        <v>76</v>
      </c>
      <c r="B79" s="11">
        <v>10834</v>
      </c>
      <c r="C79" s="11">
        <v>164</v>
      </c>
      <c r="D79" s="12"/>
      <c r="E79" s="14">
        <v>3.5779999999999999E-2</v>
      </c>
      <c r="F79" s="14">
        <f t="shared" si="7"/>
        <v>387.64051999999998</v>
      </c>
      <c r="G79" s="14">
        <f t="shared" si="8"/>
        <v>129.02439142809527</v>
      </c>
      <c r="H79" s="13"/>
      <c r="I79" s="14">
        <v>1.51097E-2</v>
      </c>
      <c r="J79" s="14">
        <f t="shared" si="9"/>
        <v>163.6984898</v>
      </c>
      <c r="K79" s="14">
        <f t="shared" si="10"/>
        <v>5.5534049712435013E-4</v>
      </c>
      <c r="L79" s="15"/>
      <c r="M79" s="14">
        <v>3.8630999999999999E-2</v>
      </c>
      <c r="N79" s="14">
        <f t="shared" si="11"/>
        <v>418.528254</v>
      </c>
      <c r="O79" s="14">
        <f t="shared" si="12"/>
        <v>154.79153788333849</v>
      </c>
    </row>
    <row r="80" spans="1:15" x14ac:dyDescent="0.25">
      <c r="A80" s="1">
        <f t="shared" si="13"/>
        <v>77</v>
      </c>
      <c r="B80" s="11">
        <v>10119</v>
      </c>
      <c r="C80" s="11">
        <v>168</v>
      </c>
      <c r="D80" s="12"/>
      <c r="E80" s="14">
        <v>3.9120000000000002E-2</v>
      </c>
      <c r="F80" s="14">
        <f t="shared" si="7"/>
        <v>395.85527999999999</v>
      </c>
      <c r="G80" s="14">
        <f t="shared" si="8"/>
        <v>131.15406373732944</v>
      </c>
      <c r="H80" s="13"/>
      <c r="I80" s="14">
        <v>1.6644599999999999E-2</v>
      </c>
      <c r="J80" s="14">
        <f t="shared" si="9"/>
        <v>168.4267074</v>
      </c>
      <c r="K80" s="14">
        <f t="shared" si="10"/>
        <v>1.081058984204534E-3</v>
      </c>
      <c r="L80" s="15"/>
      <c r="M80" s="14">
        <v>4.2587E-2</v>
      </c>
      <c r="N80" s="14">
        <f t="shared" si="11"/>
        <v>430.93785300000002</v>
      </c>
      <c r="O80" s="14">
        <f t="shared" si="12"/>
        <v>160.43221559432055</v>
      </c>
    </row>
    <row r="81" spans="1:15" x14ac:dyDescent="0.25">
      <c r="A81" s="1">
        <f t="shared" si="13"/>
        <v>78</v>
      </c>
      <c r="B81" s="11">
        <v>8817</v>
      </c>
      <c r="C81" s="11">
        <v>164</v>
      </c>
      <c r="D81" s="12"/>
      <c r="E81" s="14">
        <v>4.2779999999999999E-2</v>
      </c>
      <c r="F81" s="14">
        <f t="shared" si="7"/>
        <v>377.19126</v>
      </c>
      <c r="G81" s="14">
        <f t="shared" si="8"/>
        <v>120.49726003828297</v>
      </c>
      <c r="H81" s="13"/>
      <c r="I81" s="14">
        <v>1.86115E-2</v>
      </c>
      <c r="J81" s="14">
        <f t="shared" si="9"/>
        <v>164.09759549999998</v>
      </c>
      <c r="K81" s="14">
        <f t="shared" si="10"/>
        <v>5.8044004796198569E-5</v>
      </c>
      <c r="L81" s="15"/>
      <c r="M81" s="14">
        <v>4.6951E-2</v>
      </c>
      <c r="N81" s="14">
        <f t="shared" si="11"/>
        <v>413.96696700000001</v>
      </c>
      <c r="O81" s="14">
        <f t="shared" si="12"/>
        <v>150.93833463088637</v>
      </c>
    </row>
    <row r="82" spans="1:15" x14ac:dyDescent="0.25">
      <c r="A82" s="1">
        <f t="shared" si="13"/>
        <v>79</v>
      </c>
      <c r="B82" s="11">
        <v>8009</v>
      </c>
      <c r="C82" s="11">
        <v>169</v>
      </c>
      <c r="D82" s="12"/>
      <c r="E82" s="14">
        <v>4.6789999999999998E-2</v>
      </c>
      <c r="F82" s="14">
        <f t="shared" si="7"/>
        <v>374.74110999999999</v>
      </c>
      <c r="G82" s="14">
        <f t="shared" si="8"/>
        <v>112.95639366610217</v>
      </c>
      <c r="H82" s="13"/>
      <c r="I82" s="14">
        <v>2.1060300000000001E-2</v>
      </c>
      <c r="J82" s="14">
        <f t="shared" si="9"/>
        <v>168.67194270000002</v>
      </c>
      <c r="K82" s="14">
        <f t="shared" si="10"/>
        <v>6.3805272151690857E-4</v>
      </c>
      <c r="L82" s="15"/>
      <c r="M82" s="14">
        <v>5.1755000000000002E-2</v>
      </c>
      <c r="N82" s="14">
        <f t="shared" si="11"/>
        <v>414.50579500000003</v>
      </c>
      <c r="O82" s="14">
        <f t="shared" si="12"/>
        <v>145.40953614069988</v>
      </c>
    </row>
    <row r="83" spans="1:15" x14ac:dyDescent="0.25">
      <c r="A83" s="1">
        <f t="shared" si="13"/>
        <v>80</v>
      </c>
      <c r="B83" s="11">
        <v>7353</v>
      </c>
      <c r="C83" s="11">
        <v>177</v>
      </c>
      <c r="D83" s="12"/>
      <c r="E83" s="14">
        <v>5.1180000000000003E-2</v>
      </c>
      <c r="F83" s="14">
        <f t="shared" si="7"/>
        <v>376.32654000000002</v>
      </c>
      <c r="G83" s="14">
        <f t="shared" si="8"/>
        <v>105.57604985386257</v>
      </c>
      <c r="H83" s="13"/>
      <c r="I83" s="14">
        <v>2.4047300000000001E-2</v>
      </c>
      <c r="J83" s="14">
        <f t="shared" si="9"/>
        <v>176.8197969</v>
      </c>
      <c r="K83" s="14">
        <f t="shared" si="10"/>
        <v>1.8365113985497391E-4</v>
      </c>
      <c r="L83" s="15"/>
      <c r="M83" s="14">
        <v>5.7026E-2</v>
      </c>
      <c r="N83" s="14">
        <f t="shared" si="11"/>
        <v>419.31217800000002</v>
      </c>
      <c r="O83" s="14">
        <f t="shared" si="12"/>
        <v>140.02739411757244</v>
      </c>
    </row>
    <row r="84" spans="1:15" x14ac:dyDescent="0.25">
      <c r="A84" s="1">
        <f t="shared" si="13"/>
        <v>81</v>
      </c>
      <c r="B84" s="11">
        <v>7022</v>
      </c>
      <c r="C84" s="11">
        <v>192</v>
      </c>
      <c r="D84" s="12"/>
      <c r="E84" s="14">
        <v>5.5980000000000002E-2</v>
      </c>
      <c r="F84" s="14">
        <f t="shared" si="7"/>
        <v>393.09156000000002</v>
      </c>
      <c r="G84" s="14">
        <f t="shared" si="8"/>
        <v>102.87123820016285</v>
      </c>
      <c r="H84" s="13"/>
      <c r="I84" s="14">
        <v>2.7336800000000001E-2</v>
      </c>
      <c r="J84" s="14">
        <f t="shared" si="9"/>
        <v>191.9590096</v>
      </c>
      <c r="K84" s="14">
        <f t="shared" si="10"/>
        <v>8.7529775010876183E-6</v>
      </c>
      <c r="L84" s="15"/>
      <c r="M84" s="14">
        <v>6.2791E-2</v>
      </c>
      <c r="N84" s="14">
        <f t="shared" si="11"/>
        <v>440.91840200000001</v>
      </c>
      <c r="O84" s="14">
        <f t="shared" si="12"/>
        <v>140.5257085510203</v>
      </c>
    </row>
    <row r="85" spans="1:15" x14ac:dyDescent="0.25">
      <c r="A85" s="1">
        <f t="shared" si="13"/>
        <v>82</v>
      </c>
      <c r="B85" s="11">
        <v>6413</v>
      </c>
      <c r="C85" s="11">
        <v>197</v>
      </c>
      <c r="D85" s="12"/>
      <c r="E85" s="14">
        <v>6.1249999999999999E-2</v>
      </c>
      <c r="F85" s="14">
        <f t="shared" si="7"/>
        <v>392.79624999999999</v>
      </c>
      <c r="G85" s="14">
        <f t="shared" si="8"/>
        <v>97.598109742805576</v>
      </c>
      <c r="H85" s="13"/>
      <c r="I85" s="14">
        <v>3.0790700000000001E-2</v>
      </c>
      <c r="J85" s="14">
        <f t="shared" si="9"/>
        <v>197.46075910000002</v>
      </c>
      <c r="K85" s="14">
        <f t="shared" si="10"/>
        <v>1.0751450019763798E-3</v>
      </c>
      <c r="L85" s="15"/>
      <c r="M85" s="14">
        <v>6.9081000000000004E-2</v>
      </c>
      <c r="N85" s="14">
        <f t="shared" si="11"/>
        <v>443.01645300000001</v>
      </c>
      <c r="O85" s="14">
        <f t="shared" si="12"/>
        <v>136.61816561630323</v>
      </c>
    </row>
    <row r="86" spans="1:15" x14ac:dyDescent="0.25">
      <c r="A86" s="1">
        <f t="shared" si="13"/>
        <v>83</v>
      </c>
      <c r="B86" s="11">
        <v>6091</v>
      </c>
      <c r="C86" s="11">
        <v>209</v>
      </c>
      <c r="D86" s="12"/>
      <c r="E86" s="14">
        <v>6.701E-2</v>
      </c>
      <c r="F86" s="14">
        <f t="shared" si="7"/>
        <v>408.15791000000002</v>
      </c>
      <c r="G86" s="14">
        <f t="shared" si="8"/>
        <v>97.177764153996449</v>
      </c>
      <c r="H86" s="13"/>
      <c r="I86" s="14">
        <v>3.4290800000000003E-2</v>
      </c>
      <c r="J86" s="14">
        <f t="shared" si="9"/>
        <v>208.86526280000001</v>
      </c>
      <c r="K86" s="14">
        <f t="shared" si="10"/>
        <v>8.6917818791249613E-5</v>
      </c>
      <c r="L86" s="15"/>
      <c r="M86" s="14">
        <v>7.5908000000000003E-2</v>
      </c>
      <c r="N86" s="14">
        <f t="shared" si="11"/>
        <v>462.35562800000002</v>
      </c>
      <c r="O86" s="14">
        <f t="shared" si="12"/>
        <v>138.83052428048825</v>
      </c>
    </row>
    <row r="87" spans="1:15" x14ac:dyDescent="0.25">
      <c r="A87" s="1">
        <f t="shared" si="13"/>
        <v>84</v>
      </c>
      <c r="B87" s="11">
        <v>5516</v>
      </c>
      <c r="C87" s="11">
        <v>211</v>
      </c>
      <c r="D87" s="12"/>
      <c r="E87" s="14">
        <v>7.3319999999999996E-2</v>
      </c>
      <c r="F87" s="14">
        <f t="shared" si="7"/>
        <v>404.43311999999997</v>
      </c>
      <c r="G87" s="14">
        <f t="shared" si="8"/>
        <v>92.515597913777171</v>
      </c>
      <c r="H87" s="13"/>
      <c r="I87" s="14">
        <v>3.8171299999999998E-2</v>
      </c>
      <c r="J87" s="14">
        <f t="shared" si="9"/>
        <v>210.5528908</v>
      </c>
      <c r="K87" s="14">
        <f t="shared" si="10"/>
        <v>9.4943667581618341E-4</v>
      </c>
      <c r="L87" s="15"/>
      <c r="M87" s="14">
        <v>8.3229999999999998E-2</v>
      </c>
      <c r="N87" s="14">
        <f t="shared" si="11"/>
        <v>459.09667999999999</v>
      </c>
      <c r="O87" s="14">
        <f t="shared" si="12"/>
        <v>134.07189663628671</v>
      </c>
    </row>
    <row r="88" spans="1:15" x14ac:dyDescent="0.25">
      <c r="A88" s="1">
        <f t="shared" si="13"/>
        <v>85</v>
      </c>
      <c r="B88" s="11">
        <v>5176</v>
      </c>
      <c r="C88" s="11">
        <v>222</v>
      </c>
      <c r="D88" s="12"/>
      <c r="E88" s="14">
        <v>8.0240000000000006E-2</v>
      </c>
      <c r="F88" s="14">
        <f t="shared" si="7"/>
        <v>415.32224000000002</v>
      </c>
      <c r="G88" s="14">
        <f t="shared" si="8"/>
        <v>89.986725677434492</v>
      </c>
      <c r="H88" s="13"/>
      <c r="I88" s="14">
        <v>4.2888799999999998E-2</v>
      </c>
      <c r="J88" s="14">
        <f t="shared" si="9"/>
        <v>221.9924288</v>
      </c>
      <c r="K88" s="14">
        <f t="shared" si="10"/>
        <v>2.5822083099806658E-7</v>
      </c>
      <c r="L88" s="15"/>
      <c r="M88" s="14">
        <v>9.0986999999999998E-2</v>
      </c>
      <c r="N88" s="14">
        <f t="shared" si="11"/>
        <v>470.948712</v>
      </c>
      <c r="O88" s="14">
        <f t="shared" si="12"/>
        <v>131.59705001265391</v>
      </c>
    </row>
    <row r="89" spans="1:15" x14ac:dyDescent="0.25">
      <c r="A89" s="1">
        <f t="shared" si="13"/>
        <v>86</v>
      </c>
      <c r="B89" s="11">
        <v>4682</v>
      </c>
      <c r="C89" s="11">
        <v>229</v>
      </c>
      <c r="D89" s="12"/>
      <c r="E89" s="14">
        <v>8.7809999999999999E-2</v>
      </c>
      <c r="F89" s="14">
        <f t="shared" si="7"/>
        <v>411.12642</v>
      </c>
      <c r="G89" s="14">
        <f t="shared" si="8"/>
        <v>80.680859337661644</v>
      </c>
      <c r="H89" s="13"/>
      <c r="I89" s="14">
        <v>4.9017499999999999E-2</v>
      </c>
      <c r="J89" s="14">
        <f t="shared" si="9"/>
        <v>229.49993499999999</v>
      </c>
      <c r="K89" s="14">
        <f t="shared" si="10"/>
        <v>1.0890417211882591E-3</v>
      </c>
      <c r="L89" s="15"/>
      <c r="M89" s="14">
        <v>9.9122000000000002E-2</v>
      </c>
      <c r="N89" s="14">
        <f t="shared" si="11"/>
        <v>464.089204</v>
      </c>
      <c r="O89" s="14">
        <f t="shared" si="12"/>
        <v>119.08687674913811</v>
      </c>
    </row>
    <row r="90" spans="1:15" x14ac:dyDescent="0.25">
      <c r="A90" s="1">
        <f t="shared" si="13"/>
        <v>87</v>
      </c>
      <c r="B90" s="11">
        <v>4333</v>
      </c>
      <c r="C90" s="11">
        <v>258</v>
      </c>
      <c r="D90" s="12"/>
      <c r="E90" s="14">
        <v>9.6089999999999995E-2</v>
      </c>
      <c r="F90" s="14">
        <f t="shared" si="7"/>
        <v>416.35796999999997</v>
      </c>
      <c r="G90" s="14">
        <f t="shared" si="8"/>
        <v>60.230014721516902</v>
      </c>
      <c r="H90" s="13"/>
      <c r="I90" s="14">
        <v>5.60458E-2</v>
      </c>
      <c r="J90" s="14">
        <f t="shared" si="9"/>
        <v>242.84645140000001</v>
      </c>
      <c r="K90" s="14">
        <f t="shared" si="10"/>
        <v>0.94557706669689379</v>
      </c>
      <c r="L90" s="15"/>
      <c r="M90" s="14">
        <v>0.10757700000000001</v>
      </c>
      <c r="N90" s="14">
        <f t="shared" si="11"/>
        <v>466.13114100000001</v>
      </c>
      <c r="O90" s="14">
        <f t="shared" si="12"/>
        <v>92.932155875768643</v>
      </c>
    </row>
    <row r="91" spans="1:15" x14ac:dyDescent="0.25">
      <c r="A91" s="1">
        <f t="shared" si="13"/>
        <v>88</v>
      </c>
      <c r="B91" s="11">
        <v>3729</v>
      </c>
      <c r="C91" s="11">
        <v>224</v>
      </c>
      <c r="D91" s="12"/>
      <c r="E91" s="14">
        <v>0.10517</v>
      </c>
      <c r="F91" s="14">
        <f t="shared" si="7"/>
        <v>392.17892999999998</v>
      </c>
      <c r="G91" s="14">
        <f t="shared" si="8"/>
        <v>72.120530534225523</v>
      </c>
      <c r="H91" s="13"/>
      <c r="I91" s="14">
        <v>6.32215E-2</v>
      </c>
      <c r="J91" s="14">
        <f t="shared" si="9"/>
        <v>235.7529735</v>
      </c>
      <c r="K91" s="14">
        <f t="shared" si="10"/>
        <v>0.58592001636705615</v>
      </c>
      <c r="L91" s="15"/>
      <c r="M91" s="14">
        <v>0.116316</v>
      </c>
      <c r="N91" s="14">
        <f t="shared" si="11"/>
        <v>433.74236400000001</v>
      </c>
      <c r="O91" s="14">
        <f t="shared" si="12"/>
        <v>101.42393943402885</v>
      </c>
    </row>
    <row r="92" spans="1:15" x14ac:dyDescent="0.25">
      <c r="A92" s="1">
        <f t="shared" si="13"/>
        <v>89</v>
      </c>
      <c r="B92" s="11">
        <v>3273</v>
      </c>
      <c r="C92" s="11">
        <v>237</v>
      </c>
      <c r="D92" s="12"/>
      <c r="E92" s="14">
        <v>0.11511</v>
      </c>
      <c r="F92" s="14">
        <f t="shared" si="7"/>
        <v>376.75503000000003</v>
      </c>
      <c r="G92" s="14">
        <f t="shared" si="8"/>
        <v>51.841294355913199</v>
      </c>
      <c r="H92" s="13"/>
      <c r="I92" s="14">
        <v>7.0339499999999999E-2</v>
      </c>
      <c r="J92" s="14">
        <f t="shared" si="9"/>
        <v>230.2211835</v>
      </c>
      <c r="K92" s="14">
        <f t="shared" si="10"/>
        <v>0.19960089007479329</v>
      </c>
      <c r="L92" s="15"/>
      <c r="M92" s="14">
        <v>0.12539400000000001</v>
      </c>
      <c r="N92" s="14">
        <f t="shared" si="11"/>
        <v>410.41456200000005</v>
      </c>
      <c r="O92" s="14">
        <f t="shared" si="12"/>
        <v>73.273740987903494</v>
      </c>
    </row>
    <row r="93" spans="1:15" x14ac:dyDescent="0.25">
      <c r="A93" s="1">
        <f t="shared" si="13"/>
        <v>90</v>
      </c>
      <c r="B93" s="11">
        <v>2708</v>
      </c>
      <c r="C93" s="11">
        <v>203</v>
      </c>
      <c r="D93" s="12"/>
      <c r="E93" s="14">
        <v>0.126</v>
      </c>
      <c r="F93" s="14">
        <f t="shared" si="7"/>
        <v>341.20800000000003</v>
      </c>
      <c r="G93" s="14">
        <f t="shared" si="8"/>
        <v>55.981838831445934</v>
      </c>
      <c r="H93" s="13"/>
      <c r="I93" s="14">
        <v>7.7693499999999999E-2</v>
      </c>
      <c r="J93" s="14">
        <f t="shared" si="9"/>
        <v>210.39399800000001</v>
      </c>
      <c r="K93" s="14">
        <f t="shared" si="10"/>
        <v>0.2598515496815843</v>
      </c>
      <c r="L93" s="15"/>
      <c r="M93" s="14">
        <v>0.13488700000000001</v>
      </c>
      <c r="N93" s="14">
        <f t="shared" si="11"/>
        <v>365.27399600000001</v>
      </c>
      <c r="O93" s="14">
        <f t="shared" si="12"/>
        <v>72.090677316673862</v>
      </c>
    </row>
    <row r="94" spans="1:15" x14ac:dyDescent="0.25">
      <c r="A94" s="1">
        <f t="shared" si="13"/>
        <v>91</v>
      </c>
      <c r="B94" s="11">
        <v>2295</v>
      </c>
      <c r="C94" s="11">
        <v>204</v>
      </c>
      <c r="D94" s="12"/>
      <c r="E94" s="14">
        <v>0.13791999999999999</v>
      </c>
      <c r="F94" s="14">
        <f t="shared" si="7"/>
        <v>316.52639999999997</v>
      </c>
      <c r="G94" s="14">
        <f t="shared" si="8"/>
        <v>40.003584841453964</v>
      </c>
      <c r="H94" s="13"/>
      <c r="I94" s="14">
        <v>8.5828000000000002E-2</v>
      </c>
      <c r="J94" s="14">
        <f t="shared" si="9"/>
        <v>196.97525999999999</v>
      </c>
      <c r="K94" s="14">
        <f t="shared" si="10"/>
        <v>0.25052370570598625</v>
      </c>
      <c r="L94" s="15"/>
      <c r="M94" s="14">
        <v>0.144873</v>
      </c>
      <c r="N94" s="14">
        <f t="shared" si="11"/>
        <v>332.48353500000002</v>
      </c>
      <c r="O94" s="14">
        <f t="shared" si="12"/>
        <v>49.650635379872959</v>
      </c>
    </row>
    <row r="95" spans="1:15" x14ac:dyDescent="0.25">
      <c r="A95" s="1">
        <f t="shared" si="13"/>
        <v>92</v>
      </c>
      <c r="B95" s="11">
        <v>1747</v>
      </c>
      <c r="C95" s="11">
        <v>158</v>
      </c>
      <c r="D95" s="12"/>
      <c r="E95" s="14">
        <v>0.15098</v>
      </c>
      <c r="F95" s="14">
        <f t="shared" si="7"/>
        <v>263.76206000000002</v>
      </c>
      <c r="G95" s="14">
        <f t="shared" si="8"/>
        <v>42.40796927140925</v>
      </c>
      <c r="H95" s="13"/>
      <c r="I95" s="14">
        <v>9.4267500000000004E-2</v>
      </c>
      <c r="J95" s="14">
        <f t="shared" si="9"/>
        <v>164.68532250000001</v>
      </c>
      <c r="K95" s="14">
        <f t="shared" si="10"/>
        <v>0.27138749373980436</v>
      </c>
      <c r="L95" s="15"/>
      <c r="M95" s="14">
        <v>0.15542900000000001</v>
      </c>
      <c r="N95" s="14">
        <f t="shared" si="11"/>
        <v>271.53446300000002</v>
      </c>
      <c r="O95" s="14">
        <f t="shared" si="12"/>
        <v>47.471227579308682</v>
      </c>
    </row>
    <row r="96" spans="1:15" x14ac:dyDescent="0.25">
      <c r="A96" s="1">
        <f t="shared" si="13"/>
        <v>93</v>
      </c>
      <c r="B96" s="11">
        <v>1307</v>
      </c>
      <c r="C96" s="11">
        <v>143</v>
      </c>
      <c r="D96" s="12"/>
      <c r="E96" s="14">
        <v>0.16528000000000001</v>
      </c>
      <c r="F96" s="14">
        <f t="shared" si="7"/>
        <v>216.02096</v>
      </c>
      <c r="G96" s="14">
        <f t="shared" si="8"/>
        <v>24.683070565567341</v>
      </c>
      <c r="H96" s="13"/>
      <c r="I96" s="14">
        <v>0.1042955</v>
      </c>
      <c r="J96" s="14">
        <f t="shared" si="9"/>
        <v>136.31421850000001</v>
      </c>
      <c r="K96" s="14">
        <f t="shared" si="10"/>
        <v>0.3279164474375218</v>
      </c>
      <c r="L96" s="15"/>
      <c r="M96" s="14">
        <v>0.166629</v>
      </c>
      <c r="N96" s="14">
        <f t="shared" si="11"/>
        <v>217.78410299999999</v>
      </c>
      <c r="O96" s="14">
        <f t="shared" si="12"/>
        <v>25.679845243408828</v>
      </c>
    </row>
    <row r="97" spans="1:15" x14ac:dyDescent="0.25">
      <c r="A97" s="1">
        <f t="shared" si="13"/>
        <v>94</v>
      </c>
      <c r="B97" s="11">
        <v>965</v>
      </c>
      <c r="C97" s="11">
        <v>104</v>
      </c>
      <c r="D97" s="12"/>
      <c r="E97" s="14">
        <v>0.18093000000000001</v>
      </c>
      <c r="F97" s="14">
        <f t="shared" si="7"/>
        <v>174.59745000000001</v>
      </c>
      <c r="G97" s="14">
        <f t="shared" si="8"/>
        <v>28.545662874815761</v>
      </c>
      <c r="H97" s="13"/>
      <c r="I97" s="14">
        <v>0.11505029999999999</v>
      </c>
      <c r="J97" s="14">
        <f t="shared" si="9"/>
        <v>111.0235395</v>
      </c>
      <c r="K97" s="14">
        <f t="shared" si="10"/>
        <v>0.44432115324570631</v>
      </c>
      <c r="L97" s="15"/>
      <c r="M97" s="14">
        <v>0.178537</v>
      </c>
      <c r="N97" s="14">
        <f t="shared" si="11"/>
        <v>172.288205</v>
      </c>
      <c r="O97" s="14">
        <f t="shared" si="12"/>
        <v>27.066733570774772</v>
      </c>
    </row>
    <row r="98" spans="1:15" x14ac:dyDescent="0.25">
      <c r="A98" s="1">
        <f t="shared" si="13"/>
        <v>95</v>
      </c>
      <c r="B98" s="11">
        <v>717</v>
      </c>
      <c r="C98" s="11">
        <v>83</v>
      </c>
      <c r="D98" s="12"/>
      <c r="E98" s="14">
        <v>0.19808000000000001</v>
      </c>
      <c r="F98" s="14">
        <f t="shared" si="7"/>
        <v>142.02336</v>
      </c>
      <c r="G98" s="14">
        <f t="shared" si="8"/>
        <v>24.529464911192072</v>
      </c>
      <c r="H98" s="13"/>
      <c r="I98" s="14">
        <v>0.12640290000000001</v>
      </c>
      <c r="J98" s="14">
        <f t="shared" si="9"/>
        <v>90.630879300000004</v>
      </c>
      <c r="K98" s="14">
        <f t="shared" si="10"/>
        <v>0.64249976763900318</v>
      </c>
      <c r="L98" s="15"/>
      <c r="M98" s="14">
        <v>0.191214</v>
      </c>
      <c r="N98" s="14">
        <f t="shared" si="11"/>
        <v>137.100438</v>
      </c>
      <c r="O98" s="14">
        <f t="shared" si="12"/>
        <v>21.348271635659135</v>
      </c>
    </row>
    <row r="99" spans="1:15" x14ac:dyDescent="0.25">
      <c r="A99" s="1">
        <f t="shared" si="13"/>
        <v>96</v>
      </c>
      <c r="B99" s="11">
        <v>562</v>
      </c>
      <c r="C99" s="11">
        <v>77</v>
      </c>
      <c r="D99" s="12"/>
      <c r="E99" s="14">
        <v>0.21686</v>
      </c>
      <c r="F99" s="14">
        <f t="shared" si="7"/>
        <v>121.87532</v>
      </c>
      <c r="G99" s="14">
        <f t="shared" si="8"/>
        <v>16.523397395817302</v>
      </c>
      <c r="H99" s="13"/>
      <c r="I99" s="14">
        <v>0.1371851</v>
      </c>
      <c r="J99" s="14">
        <f t="shared" si="9"/>
        <v>77.098026200000007</v>
      </c>
      <c r="K99" s="14">
        <f t="shared" si="10"/>
        <v>1.2463530339303704E-4</v>
      </c>
      <c r="L99" s="15"/>
      <c r="M99" s="14">
        <v>0.20472099999999999</v>
      </c>
      <c r="N99" s="14">
        <f t="shared" si="11"/>
        <v>115.053202</v>
      </c>
      <c r="O99" s="14">
        <f t="shared" si="12"/>
        <v>12.585883376394895</v>
      </c>
    </row>
    <row r="100" spans="1:15" x14ac:dyDescent="0.25">
      <c r="A100" s="1">
        <f t="shared" si="13"/>
        <v>97</v>
      </c>
      <c r="B100" s="11">
        <v>413</v>
      </c>
      <c r="C100" s="11">
        <v>61</v>
      </c>
      <c r="D100" s="12"/>
      <c r="E100" s="14">
        <v>0.23741999999999999</v>
      </c>
      <c r="F100" s="14">
        <f t="shared" si="7"/>
        <v>98.054459999999992</v>
      </c>
      <c r="G100" s="14">
        <f t="shared" si="8"/>
        <v>14.002759343038548</v>
      </c>
      <c r="H100" s="13"/>
      <c r="I100" s="14">
        <v>0.14779100000000001</v>
      </c>
      <c r="J100" s="14">
        <f t="shared" si="9"/>
        <v>61.037683000000001</v>
      </c>
      <c r="K100" s="14">
        <f t="shared" si="10"/>
        <v>2.3264455975501127E-5</v>
      </c>
      <c r="L100" s="15"/>
      <c r="M100" s="14">
        <v>0.21912000000000001</v>
      </c>
      <c r="N100" s="14">
        <f t="shared" si="11"/>
        <v>90.496560000000002</v>
      </c>
      <c r="O100" s="14">
        <f t="shared" si="12"/>
        <v>9.6141450220163076</v>
      </c>
    </row>
    <row r="101" spans="1:15" x14ac:dyDescent="0.25">
      <c r="A101" s="1">
        <f t="shared" si="13"/>
        <v>98</v>
      </c>
      <c r="B101" s="11">
        <v>310</v>
      </c>
      <c r="C101" s="11">
        <v>49</v>
      </c>
      <c r="D101" s="12"/>
      <c r="E101" s="14">
        <v>0.25994</v>
      </c>
      <c r="F101" s="14">
        <f t="shared" si="7"/>
        <v>80.581400000000002</v>
      </c>
      <c r="G101" s="14">
        <f t="shared" si="8"/>
        <v>12.377357876135189</v>
      </c>
      <c r="H101" s="13"/>
      <c r="I101" s="14">
        <v>0.15928780000000001</v>
      </c>
      <c r="J101" s="14">
        <f t="shared" si="9"/>
        <v>49.379218000000002</v>
      </c>
      <c r="K101" s="14">
        <f t="shared" si="10"/>
        <v>2.9122836964328037E-3</v>
      </c>
      <c r="L101" s="15"/>
      <c r="M101" s="14">
        <v>0.234735</v>
      </c>
      <c r="N101" s="14">
        <f t="shared" si="11"/>
        <v>72.767849999999996</v>
      </c>
      <c r="O101" s="14">
        <f t="shared" si="12"/>
        <v>7.7631906621193272</v>
      </c>
    </row>
    <row r="102" spans="1:15" x14ac:dyDescent="0.25">
      <c r="A102" s="1">
        <f t="shared" si="13"/>
        <v>99</v>
      </c>
      <c r="B102" s="11">
        <v>225</v>
      </c>
      <c r="C102" s="11">
        <v>39</v>
      </c>
      <c r="D102" s="12"/>
      <c r="E102" s="14">
        <v>0.28460000000000002</v>
      </c>
      <c r="F102" s="14">
        <f t="shared" si="7"/>
        <v>64.035000000000011</v>
      </c>
      <c r="G102" s="14">
        <f t="shared" si="8"/>
        <v>9.787635277582579</v>
      </c>
      <c r="H102" s="13"/>
      <c r="I102" s="14">
        <v>0.1717446</v>
      </c>
      <c r="J102" s="14">
        <f t="shared" si="9"/>
        <v>38.642535000000002</v>
      </c>
      <c r="K102" s="14">
        <f t="shared" si="10"/>
        <v>3.3067506110817614E-3</v>
      </c>
      <c r="L102" s="15"/>
      <c r="M102" s="14">
        <v>0.25188899999999997</v>
      </c>
      <c r="N102" s="14">
        <f t="shared" si="11"/>
        <v>56.675024999999991</v>
      </c>
      <c r="O102" s="14">
        <f t="shared" si="12"/>
        <v>5.5122429809360423</v>
      </c>
    </row>
    <row r="103" spans="1:15" x14ac:dyDescent="0.25">
      <c r="A103" s="1">
        <f t="shared" si="13"/>
        <v>100</v>
      </c>
      <c r="B103" s="11">
        <v>151</v>
      </c>
      <c r="C103" s="11">
        <v>27</v>
      </c>
      <c r="D103" s="12"/>
      <c r="E103" s="14">
        <v>0.31161</v>
      </c>
      <c r="F103" s="14">
        <f t="shared" si="7"/>
        <v>47.053109999999997</v>
      </c>
      <c r="G103" s="14">
        <f t="shared" si="8"/>
        <v>8.5462410597747915</v>
      </c>
      <c r="H103" s="13"/>
      <c r="I103" s="14">
        <v>0.18171029999999999</v>
      </c>
      <c r="J103" s="14">
        <f t="shared" si="9"/>
        <v>27.438255299999998</v>
      </c>
      <c r="K103" s="14">
        <f t="shared" si="10"/>
        <v>6.9999971163650582E-3</v>
      </c>
      <c r="L103" s="15"/>
      <c r="M103" s="14">
        <v>0.27090599999999998</v>
      </c>
      <c r="N103" s="14">
        <f t="shared" si="11"/>
        <v>40.906805999999996</v>
      </c>
      <c r="O103" s="14">
        <f t="shared" si="12"/>
        <v>4.7278013619942829</v>
      </c>
    </row>
    <row r="104" spans="1:15" x14ac:dyDescent="0.25">
      <c r="A104" s="1">
        <f t="shared" si="13"/>
        <v>101</v>
      </c>
      <c r="B104" s="11">
        <v>104</v>
      </c>
      <c r="C104" s="11">
        <v>21</v>
      </c>
      <c r="D104" s="12"/>
      <c r="E104" s="14">
        <v>0.34117999999999998</v>
      </c>
      <c r="F104" s="14">
        <f t="shared" si="7"/>
        <v>35.48272</v>
      </c>
      <c r="G104" s="14">
        <f t="shared" si="8"/>
        <v>5.9113049562829465</v>
      </c>
      <c r="H104" s="13"/>
      <c r="I104" s="14">
        <v>0.19817950000000001</v>
      </c>
      <c r="J104" s="14">
        <f t="shared" si="9"/>
        <v>20.610668</v>
      </c>
      <c r="K104" s="14">
        <f t="shared" si="10"/>
        <v>7.3544150157578416E-3</v>
      </c>
      <c r="L104" s="15"/>
      <c r="M104" s="14">
        <v>0.29211100000000001</v>
      </c>
      <c r="N104" s="14">
        <f t="shared" si="11"/>
        <v>30.379544000000003</v>
      </c>
      <c r="O104" s="14">
        <f t="shared" si="12"/>
        <v>2.8958909208096095</v>
      </c>
    </row>
    <row r="105" spans="1:15" x14ac:dyDescent="0.25">
      <c r="A105" s="1">
        <f t="shared" si="13"/>
        <v>102</v>
      </c>
      <c r="B105" s="11">
        <v>77</v>
      </c>
      <c r="C105" s="11">
        <v>17</v>
      </c>
      <c r="D105" s="12"/>
      <c r="E105" s="14">
        <v>0.37357000000000001</v>
      </c>
      <c r="F105" s="14">
        <f t="shared" si="7"/>
        <v>28.764890000000001</v>
      </c>
      <c r="G105" s="14">
        <f t="shared" si="8"/>
        <v>4.8118604559968778</v>
      </c>
      <c r="H105" s="13"/>
      <c r="I105" s="14">
        <v>0.21900839999999999</v>
      </c>
      <c r="J105" s="14">
        <f t="shared" si="9"/>
        <v>16.863646799999998</v>
      </c>
      <c r="K105" s="14">
        <f t="shared" si="10"/>
        <v>1.10250145598641E-3</v>
      </c>
      <c r="L105" s="15"/>
      <c r="M105" s="14">
        <v>0.315826</v>
      </c>
      <c r="N105" s="14">
        <f t="shared" si="11"/>
        <v>24.318601999999998</v>
      </c>
      <c r="O105" s="14">
        <f t="shared" si="12"/>
        <v>2.202508813393302</v>
      </c>
    </row>
    <row r="106" spans="1:15" x14ac:dyDescent="0.25">
      <c r="A106" s="1">
        <f t="shared" si="13"/>
        <v>103</v>
      </c>
      <c r="B106" s="11">
        <v>47</v>
      </c>
      <c r="C106" s="11">
        <v>11</v>
      </c>
      <c r="D106" s="12"/>
      <c r="E106" s="14">
        <v>0.40904000000000001</v>
      </c>
      <c r="F106" s="14">
        <f t="shared" si="7"/>
        <v>19.224880000000002</v>
      </c>
      <c r="G106" s="14">
        <f t="shared" si="8"/>
        <v>3.5188074523430073</v>
      </c>
      <c r="H106" s="13"/>
      <c r="I106" s="14">
        <v>0.2420264</v>
      </c>
      <c r="J106" s="14">
        <f t="shared" si="9"/>
        <v>11.3752408</v>
      </c>
      <c r="K106" s="14">
        <f t="shared" si="10"/>
        <v>1.2378257345078813E-2</v>
      </c>
      <c r="L106" s="15"/>
      <c r="M106" s="14">
        <v>0.34237699999999999</v>
      </c>
      <c r="N106" s="14">
        <f t="shared" si="11"/>
        <v>16.091718999999998</v>
      </c>
      <c r="O106" s="14">
        <f t="shared" si="12"/>
        <v>1.6111145350575027</v>
      </c>
    </row>
    <row r="107" spans="1:15" x14ac:dyDescent="0.25">
      <c r="A107" s="1">
        <f t="shared" si="13"/>
        <v>104</v>
      </c>
      <c r="B107" s="11">
        <v>33</v>
      </c>
      <c r="C107" s="11">
        <v>9</v>
      </c>
      <c r="D107" s="12"/>
      <c r="E107" s="14">
        <v>0.44788</v>
      </c>
      <c r="F107" s="14">
        <f t="shared" si="7"/>
        <v>14.78004</v>
      </c>
      <c r="G107" s="14">
        <f t="shared" si="8"/>
        <v>2.260404058554645</v>
      </c>
      <c r="H107" s="13"/>
      <c r="I107" s="14">
        <v>0.26746370000000003</v>
      </c>
      <c r="J107" s="14">
        <f t="shared" si="9"/>
        <v>8.8263021000000013</v>
      </c>
      <c r="K107" s="14">
        <f t="shared" si="10"/>
        <v>3.4183013591172636E-3</v>
      </c>
      <c r="L107" s="15"/>
      <c r="M107" s="14">
        <v>0.37208599999999997</v>
      </c>
      <c r="N107" s="14">
        <f t="shared" si="11"/>
        <v>12.278837999999999</v>
      </c>
      <c r="O107" s="14">
        <f t="shared" si="12"/>
        <v>0.87555342209450049</v>
      </c>
    </row>
    <row r="108" spans="1:15" x14ac:dyDescent="0.25">
      <c r="A108" s="1">
        <f t="shared" si="13"/>
        <v>105</v>
      </c>
      <c r="B108" s="11">
        <v>26</v>
      </c>
      <c r="C108" s="11">
        <v>8</v>
      </c>
      <c r="D108" s="12"/>
      <c r="E108" s="14">
        <v>0.49042000000000002</v>
      </c>
      <c r="F108" s="14">
        <f t="shared" si="7"/>
        <v>12.750920000000001</v>
      </c>
      <c r="G108" s="14">
        <f t="shared" si="8"/>
        <v>1.7701656701163528</v>
      </c>
      <c r="H108" s="13"/>
      <c r="I108" s="14">
        <v>0.29557440000000001</v>
      </c>
      <c r="J108" s="14">
        <f t="shared" si="9"/>
        <v>7.6849344000000004</v>
      </c>
      <c r="K108" s="14">
        <f t="shared" si="10"/>
        <v>1.2917004509935668E-2</v>
      </c>
      <c r="L108" s="15"/>
      <c r="M108" s="14">
        <v>0.40527800000000003</v>
      </c>
      <c r="N108" s="14">
        <f t="shared" si="11"/>
        <v>10.537228000000001</v>
      </c>
      <c r="O108" s="14">
        <f t="shared" si="12"/>
        <v>0.61093163439037323</v>
      </c>
    </row>
    <row r="109" spans="1:15" x14ac:dyDescent="0.25">
      <c r="A109" s="1">
        <f t="shared" si="13"/>
        <v>106</v>
      </c>
      <c r="B109" s="11">
        <v>25</v>
      </c>
      <c r="C109" s="11">
        <v>8</v>
      </c>
      <c r="D109" s="12"/>
      <c r="E109" s="14">
        <v>0.53700000000000003</v>
      </c>
      <c r="F109" s="14">
        <f t="shared" si="7"/>
        <v>13.425000000000001</v>
      </c>
      <c r="G109" s="14">
        <f t="shared" si="8"/>
        <v>2.1922253258845443</v>
      </c>
      <c r="H109" s="13"/>
      <c r="I109" s="14">
        <v>0.32663959999999997</v>
      </c>
      <c r="J109" s="14">
        <f t="shared" si="9"/>
        <v>8.165989999999999</v>
      </c>
      <c r="K109" s="14">
        <f t="shared" si="10"/>
        <v>3.3740771296560074E-3</v>
      </c>
      <c r="L109" s="15"/>
      <c r="M109" s="14">
        <v>0.44227699999999998</v>
      </c>
      <c r="N109" s="14">
        <f t="shared" si="11"/>
        <v>11.056925</v>
      </c>
      <c r="O109" s="14">
        <f t="shared" si="12"/>
        <v>0.84515273962923676</v>
      </c>
    </row>
    <row r="110" spans="1:15" x14ac:dyDescent="0.25">
      <c r="A110" s="1">
        <f t="shared" si="13"/>
        <v>107</v>
      </c>
      <c r="B110" s="11">
        <v>16</v>
      </c>
      <c r="C110" s="11">
        <v>9</v>
      </c>
      <c r="D110" s="12"/>
      <c r="E110" s="14">
        <v>0.58801000000000003</v>
      </c>
      <c r="F110" s="14">
        <f t="shared" si="7"/>
        <v>9.4081600000000005</v>
      </c>
      <c r="G110" s="14">
        <f t="shared" si="8"/>
        <v>1.7707456675906917E-2</v>
      </c>
      <c r="H110" s="13"/>
      <c r="I110" s="14">
        <v>0.36096980000000001</v>
      </c>
      <c r="J110" s="14">
        <f t="shared" si="9"/>
        <v>5.7755168000000001</v>
      </c>
      <c r="K110" s="14">
        <f t="shared" si="10"/>
        <v>1.8002357654092944</v>
      </c>
      <c r="L110" s="15"/>
      <c r="M110" s="14">
        <v>0.483406</v>
      </c>
      <c r="N110" s="14">
        <f t="shared" si="11"/>
        <v>7.734496</v>
      </c>
      <c r="O110" s="14">
        <f t="shared" si="12"/>
        <v>0.2070594352904184</v>
      </c>
    </row>
    <row r="111" spans="1:15" x14ac:dyDescent="0.25">
      <c r="A111" s="1">
        <f t="shared" si="13"/>
        <v>108</v>
      </c>
      <c r="B111" s="11">
        <v>11</v>
      </c>
      <c r="C111" s="11">
        <v>7</v>
      </c>
      <c r="D111" s="12"/>
      <c r="E111" s="14">
        <v>0.64387000000000005</v>
      </c>
      <c r="F111" s="14">
        <f t="shared" si="7"/>
        <v>7.0825700000000005</v>
      </c>
      <c r="G111" s="14">
        <f t="shared" si="8"/>
        <v>9.6261736911884793E-4</v>
      </c>
      <c r="H111" s="13"/>
      <c r="I111" s="14">
        <v>0.39890819999999999</v>
      </c>
      <c r="J111" s="14">
        <f t="shared" si="9"/>
        <v>4.3879902</v>
      </c>
      <c r="K111" s="14">
        <f t="shared" si="10"/>
        <v>1.5548337357945878</v>
      </c>
      <c r="L111" s="15"/>
      <c r="M111" s="14">
        <v>0.52898900000000004</v>
      </c>
      <c r="N111" s="14">
        <f t="shared" si="11"/>
        <v>5.8188790000000008</v>
      </c>
      <c r="O111" s="14">
        <f t="shared" si="12"/>
        <v>0.23974494342312291</v>
      </c>
    </row>
    <row r="112" spans="1:15" x14ac:dyDescent="0.25">
      <c r="A112" s="1">
        <f t="shared" si="13"/>
        <v>109</v>
      </c>
      <c r="B112" s="11">
        <v>7</v>
      </c>
      <c r="C112" s="11">
        <v>6</v>
      </c>
      <c r="D112" s="12"/>
      <c r="E112" s="14">
        <v>0.70504999999999995</v>
      </c>
      <c r="F112" s="14">
        <f t="shared" si="7"/>
        <v>4.9353499999999997</v>
      </c>
      <c r="G112" s="14">
        <f t="shared" si="8"/>
        <v>0.22966549940733705</v>
      </c>
      <c r="H112" s="13"/>
      <c r="I112" s="14">
        <v>0.4408339</v>
      </c>
      <c r="J112" s="14">
        <f t="shared" si="9"/>
        <v>3.0858373000000001</v>
      </c>
      <c r="K112" s="14">
        <f t="shared" si="10"/>
        <v>2.7520388848988531</v>
      </c>
      <c r="L112" s="15"/>
      <c r="M112" s="14">
        <v>0.57935099999999995</v>
      </c>
      <c r="N112" s="14">
        <f t="shared" si="11"/>
        <v>4.0554569999999996</v>
      </c>
      <c r="O112" s="14">
        <f t="shared" si="12"/>
        <v>0.93238505027892093</v>
      </c>
    </row>
    <row r="113" spans="1:15" x14ac:dyDescent="0.25">
      <c r="A113" s="1">
        <f t="shared" si="13"/>
        <v>110</v>
      </c>
      <c r="B113" s="11">
        <v>7</v>
      </c>
      <c r="C113" s="11">
        <v>6</v>
      </c>
      <c r="D113" s="12"/>
      <c r="E113" s="14">
        <v>0.77203999999999995</v>
      </c>
      <c r="F113" s="14">
        <f t="shared" si="7"/>
        <v>5.40428</v>
      </c>
      <c r="G113" s="14">
        <f t="shared" si="8"/>
        <v>6.566690075273672E-2</v>
      </c>
      <c r="H113" s="13"/>
      <c r="I113" s="14">
        <v>0.48716609999999999</v>
      </c>
      <c r="J113" s="14">
        <f t="shared" si="9"/>
        <v>3.4101626999999999</v>
      </c>
      <c r="K113" s="14">
        <f t="shared" si="10"/>
        <v>1.96684376392695</v>
      </c>
      <c r="L113" s="15"/>
      <c r="M113" s="14">
        <v>0.63481399999999999</v>
      </c>
      <c r="N113" s="14">
        <f t="shared" si="11"/>
        <v>4.4436979999999995</v>
      </c>
      <c r="O113" s="14">
        <f t="shared" si="12"/>
        <v>0.54505862351672008</v>
      </c>
    </row>
    <row r="114" spans="1:15" x14ac:dyDescent="0.25">
      <c r="A114" s="1">
        <f t="shared" si="13"/>
        <v>111</v>
      </c>
      <c r="B114" s="11">
        <v>10</v>
      </c>
      <c r="C114" s="11">
        <v>8</v>
      </c>
      <c r="D114" s="12"/>
      <c r="E114" s="14">
        <v>0.84540000000000004</v>
      </c>
      <c r="F114" s="14">
        <f t="shared" si="7"/>
        <v>8.4540000000000006</v>
      </c>
      <c r="G114" s="14">
        <f t="shared" si="8"/>
        <v>2.4380884788265975E-2</v>
      </c>
      <c r="H114" s="13"/>
      <c r="I114" s="14">
        <v>0.53836790000000001</v>
      </c>
      <c r="J114" s="14">
        <f t="shared" si="9"/>
        <v>5.3836789999999999</v>
      </c>
      <c r="K114" s="14">
        <f t="shared" si="10"/>
        <v>1.2714605709294704</v>
      </c>
      <c r="L114" s="15"/>
      <c r="M114" s="14">
        <v>0.69570399999999999</v>
      </c>
      <c r="N114" s="14">
        <f t="shared" si="11"/>
        <v>6.9570400000000001</v>
      </c>
      <c r="O114" s="14">
        <f t="shared" si="12"/>
        <v>0.15635465105849611</v>
      </c>
    </row>
    <row r="115" spans="1:15" x14ac:dyDescent="0.25">
      <c r="A115" s="1">
        <f t="shared" si="13"/>
        <v>112</v>
      </c>
      <c r="B115" s="11">
        <v>7</v>
      </c>
      <c r="C115" s="11">
        <v>7</v>
      </c>
      <c r="D115" s="12"/>
      <c r="E115" s="14">
        <v>0.92574999999999996</v>
      </c>
      <c r="F115" s="14">
        <f t="shared" si="7"/>
        <v>6.4802499999999998</v>
      </c>
      <c r="G115" s="14">
        <f t="shared" si="8"/>
        <v>4.1686672967863922E-2</v>
      </c>
      <c r="H115" s="13"/>
      <c r="I115" s="14">
        <v>0.59495100000000001</v>
      </c>
      <c r="J115" s="14">
        <f t="shared" si="9"/>
        <v>4.1646570000000001</v>
      </c>
      <c r="K115" s="14">
        <f t="shared" si="10"/>
        <v>1.9303318202793172</v>
      </c>
      <c r="L115" s="15"/>
      <c r="M115" s="14">
        <v>0.76234299999999999</v>
      </c>
      <c r="N115" s="14">
        <f t="shared" si="11"/>
        <v>5.3364010000000004</v>
      </c>
      <c r="O115" s="14">
        <f t="shared" si="12"/>
        <v>0.51861950269498092</v>
      </c>
    </row>
    <row r="116" spans="1:15" x14ac:dyDescent="0.25">
      <c r="A116" s="1">
        <f t="shared" si="13"/>
        <v>113</v>
      </c>
      <c r="B116" s="11">
        <v>5</v>
      </c>
      <c r="C116" s="11">
        <v>5</v>
      </c>
      <c r="D116" s="12"/>
      <c r="E116" s="14">
        <v>1</v>
      </c>
      <c r="F116" s="14">
        <f t="shared" si="7"/>
        <v>5</v>
      </c>
      <c r="G116" s="14">
        <f t="shared" si="8"/>
        <v>0</v>
      </c>
      <c r="H116" s="13"/>
      <c r="I116" s="14">
        <v>0.65748099999999998</v>
      </c>
      <c r="J116" s="14">
        <f t="shared" si="9"/>
        <v>3.2874049999999997</v>
      </c>
      <c r="K116" s="14">
        <f t="shared" si="10"/>
        <v>0.89218749561584332</v>
      </c>
      <c r="L116" s="15"/>
      <c r="M116" s="14">
        <v>0.83505600000000002</v>
      </c>
      <c r="N116" s="14">
        <f t="shared" si="11"/>
        <v>4.1752799999999999</v>
      </c>
      <c r="O116" s="14">
        <f t="shared" si="12"/>
        <v>0.16290238700159038</v>
      </c>
    </row>
    <row r="117" spans="1:15" x14ac:dyDescent="0.25">
      <c r="A117" s="1">
        <f t="shared" si="13"/>
        <v>114</v>
      </c>
      <c r="B117" s="11">
        <v>3</v>
      </c>
      <c r="C117" s="11">
        <v>3</v>
      </c>
      <c r="D117" s="12"/>
      <c r="E117" s="14">
        <v>1</v>
      </c>
      <c r="F117" s="14">
        <f t="shared" si="7"/>
        <v>3</v>
      </c>
      <c r="G117" s="14">
        <f t="shared" si="8"/>
        <v>0</v>
      </c>
      <c r="H117" s="13"/>
      <c r="I117" s="14">
        <v>0.72658310000000004</v>
      </c>
      <c r="J117" s="14">
        <f t="shared" si="9"/>
        <v>2.1797493000000001</v>
      </c>
      <c r="K117" s="14">
        <f t="shared" si="10"/>
        <v>0.3086644922195822</v>
      </c>
      <c r="L117" s="15"/>
      <c r="M117" s="14">
        <v>0.91416699999999995</v>
      </c>
      <c r="N117" s="14">
        <f t="shared" si="11"/>
        <v>2.7425009999999999</v>
      </c>
      <c r="O117" s="14">
        <f t="shared" si="12"/>
        <v>2.4177105131775734E-2</v>
      </c>
    </row>
    <row r="118" spans="1:15" x14ac:dyDescent="0.25">
      <c r="A118" s="1">
        <f t="shared" si="13"/>
        <v>115</v>
      </c>
      <c r="B118" s="11">
        <v>3</v>
      </c>
      <c r="C118" s="11">
        <v>3</v>
      </c>
      <c r="D118" s="12"/>
      <c r="E118" s="14">
        <v>1</v>
      </c>
      <c r="F118" s="14">
        <f t="shared" si="7"/>
        <v>3</v>
      </c>
      <c r="G118" s="14">
        <f t="shared" si="8"/>
        <v>0</v>
      </c>
      <c r="H118" s="13"/>
      <c r="I118" s="14">
        <v>0.80294779999999999</v>
      </c>
      <c r="J118" s="14">
        <f t="shared" si="9"/>
        <v>2.4088433999999999</v>
      </c>
      <c r="K118" s="14">
        <f t="shared" si="10"/>
        <v>0.14507631576364</v>
      </c>
      <c r="L118" s="15"/>
      <c r="M118" s="14">
        <v>1</v>
      </c>
      <c r="N118" s="14">
        <f t="shared" si="11"/>
        <v>3</v>
      </c>
      <c r="O118" s="14">
        <f t="shared" si="12"/>
        <v>0</v>
      </c>
    </row>
    <row r="119" spans="1:15" x14ac:dyDescent="0.25">
      <c r="A119" s="1">
        <f t="shared" si="13"/>
        <v>116</v>
      </c>
      <c r="B119" s="11">
        <v>4</v>
      </c>
      <c r="C119" s="11">
        <v>4</v>
      </c>
      <c r="D119" s="12"/>
      <c r="E119" s="14">
        <v>1</v>
      </c>
      <c r="F119" s="14">
        <f t="shared" si="7"/>
        <v>4</v>
      </c>
      <c r="G119" s="14">
        <f t="shared" si="8"/>
        <v>0</v>
      </c>
      <c r="H119" s="13"/>
      <c r="I119" s="14">
        <v>0.88733859999999998</v>
      </c>
      <c r="J119" s="14">
        <f t="shared" si="9"/>
        <v>3.5493543999999999</v>
      </c>
      <c r="K119" s="14">
        <f t="shared" si="10"/>
        <v>5.7216449503988694E-2</v>
      </c>
      <c r="L119" s="15"/>
      <c r="M119" s="14">
        <v>1</v>
      </c>
      <c r="N119" s="14">
        <f t="shared" si="11"/>
        <v>4</v>
      </c>
      <c r="O119" s="14">
        <f t="shared" si="12"/>
        <v>0</v>
      </c>
    </row>
    <row r="120" spans="1:15" x14ac:dyDescent="0.25">
      <c r="A120" s="1">
        <f t="shared" si="13"/>
        <v>117</v>
      </c>
      <c r="B120" s="11">
        <v>4</v>
      </c>
      <c r="C120" s="11">
        <v>4</v>
      </c>
      <c r="D120" s="12"/>
      <c r="E120" s="14">
        <v>1</v>
      </c>
      <c r="F120" s="14">
        <f t="shared" si="7"/>
        <v>4</v>
      </c>
      <c r="G120" s="14">
        <f t="shared" si="8"/>
        <v>0</v>
      </c>
      <c r="H120" s="13"/>
      <c r="I120" s="14">
        <v>0.98059890000000005</v>
      </c>
      <c r="J120" s="14">
        <f t="shared" si="9"/>
        <v>3.9223956000000002</v>
      </c>
      <c r="K120" s="14">
        <f t="shared" si="10"/>
        <v>1.5353991574332706E-3</v>
      </c>
      <c r="L120" s="15"/>
      <c r="M120" s="14">
        <v>1</v>
      </c>
      <c r="N120" s="14">
        <f t="shared" si="11"/>
        <v>4</v>
      </c>
      <c r="O120" s="14">
        <f t="shared" si="12"/>
        <v>0</v>
      </c>
    </row>
    <row r="121" spans="1:15" x14ac:dyDescent="0.25">
      <c r="A121" s="1">
        <f t="shared" si="13"/>
        <v>118</v>
      </c>
      <c r="B121" s="11">
        <v>1</v>
      </c>
      <c r="C121" s="11">
        <v>1</v>
      </c>
      <c r="D121" s="12"/>
      <c r="E121" s="14">
        <v>1</v>
      </c>
      <c r="F121" s="14">
        <f t="shared" si="7"/>
        <v>1</v>
      </c>
      <c r="G121" s="14">
        <f t="shared" si="8"/>
        <v>0</v>
      </c>
      <c r="H121" s="13"/>
      <c r="I121" s="14">
        <v>1</v>
      </c>
      <c r="J121" s="14">
        <f t="shared" si="9"/>
        <v>1</v>
      </c>
      <c r="K121" s="14">
        <f t="shared" si="10"/>
        <v>0</v>
      </c>
      <c r="L121" s="15"/>
      <c r="M121" s="14">
        <v>1</v>
      </c>
      <c r="N121" s="14">
        <f t="shared" si="11"/>
        <v>1</v>
      </c>
      <c r="O121" s="14">
        <f t="shared" si="12"/>
        <v>0</v>
      </c>
    </row>
    <row r="122" spans="1:15" x14ac:dyDescent="0.25">
      <c r="A122" s="1">
        <f>A121+1</f>
        <v>119</v>
      </c>
      <c r="B122" s="11">
        <v>0</v>
      </c>
      <c r="C122" s="11">
        <v>0</v>
      </c>
      <c r="D122" s="12"/>
      <c r="E122" s="14">
        <v>1</v>
      </c>
      <c r="F122" s="14">
        <f t="shared" si="7"/>
        <v>0</v>
      </c>
      <c r="G122" s="14">
        <f t="shared" si="8"/>
        <v>0</v>
      </c>
      <c r="H122" s="13"/>
      <c r="I122" s="14">
        <v>1</v>
      </c>
      <c r="J122" s="14">
        <f t="shared" si="9"/>
        <v>0</v>
      </c>
      <c r="K122" s="14">
        <f t="shared" si="10"/>
        <v>0</v>
      </c>
      <c r="L122" s="15"/>
      <c r="M122" s="14">
        <v>1</v>
      </c>
      <c r="N122" s="14">
        <f t="shared" si="11"/>
        <v>0</v>
      </c>
      <c r="O122" s="14">
        <f t="shared" si="12"/>
        <v>0</v>
      </c>
    </row>
    <row r="123" spans="1:15" x14ac:dyDescent="0.25">
      <c r="A123" s="1">
        <f t="shared" ref="A123:A126" si="14">A122+1</f>
        <v>120</v>
      </c>
      <c r="B123" s="11">
        <v>0</v>
      </c>
      <c r="C123" s="11">
        <v>0</v>
      </c>
      <c r="D123" s="12"/>
      <c r="E123" s="14">
        <v>1</v>
      </c>
      <c r="F123" s="14">
        <f t="shared" si="7"/>
        <v>0</v>
      </c>
      <c r="G123" s="14">
        <f t="shared" si="8"/>
        <v>0</v>
      </c>
      <c r="H123" s="13"/>
      <c r="I123" s="14">
        <v>1</v>
      </c>
      <c r="J123" s="14">
        <f t="shared" si="9"/>
        <v>0</v>
      </c>
      <c r="K123" s="14">
        <f t="shared" si="10"/>
        <v>0</v>
      </c>
      <c r="L123" s="15"/>
      <c r="M123" s="14">
        <v>1</v>
      </c>
      <c r="N123" s="14">
        <f t="shared" si="11"/>
        <v>0</v>
      </c>
      <c r="O123" s="14">
        <f t="shared" si="12"/>
        <v>0</v>
      </c>
    </row>
    <row r="124" spans="1:15" x14ac:dyDescent="0.25">
      <c r="A124" s="1">
        <f t="shared" si="14"/>
        <v>121</v>
      </c>
      <c r="B124" s="11">
        <v>0</v>
      </c>
      <c r="C124" s="11">
        <v>0</v>
      </c>
      <c r="D124" s="12"/>
      <c r="E124" s="14">
        <v>1</v>
      </c>
      <c r="F124" s="14">
        <f t="shared" si="7"/>
        <v>0</v>
      </c>
      <c r="G124" s="14">
        <f t="shared" si="8"/>
        <v>0</v>
      </c>
      <c r="H124" s="13"/>
      <c r="I124" s="14">
        <v>1</v>
      </c>
      <c r="J124" s="14">
        <f t="shared" si="9"/>
        <v>0</v>
      </c>
      <c r="K124" s="14">
        <f t="shared" si="10"/>
        <v>0</v>
      </c>
      <c r="L124" s="15"/>
      <c r="M124" s="14">
        <v>1</v>
      </c>
      <c r="N124" s="14">
        <f t="shared" si="11"/>
        <v>0</v>
      </c>
      <c r="O124" s="14">
        <f t="shared" si="12"/>
        <v>0</v>
      </c>
    </row>
    <row r="125" spans="1:15" x14ac:dyDescent="0.25">
      <c r="A125" s="1">
        <f t="shared" si="14"/>
        <v>122</v>
      </c>
      <c r="B125" s="11">
        <v>0</v>
      </c>
      <c r="C125" s="11">
        <v>0</v>
      </c>
      <c r="D125" s="12"/>
      <c r="E125" s="14">
        <v>1</v>
      </c>
      <c r="F125" s="14">
        <f t="shared" si="7"/>
        <v>0</v>
      </c>
      <c r="G125" s="14">
        <f t="shared" si="8"/>
        <v>0</v>
      </c>
      <c r="H125" s="13"/>
      <c r="I125" s="14">
        <v>1</v>
      </c>
      <c r="J125" s="14">
        <f t="shared" si="9"/>
        <v>0</v>
      </c>
      <c r="K125" s="14">
        <f t="shared" si="10"/>
        <v>0</v>
      </c>
      <c r="L125" s="15"/>
      <c r="M125" s="14">
        <v>1</v>
      </c>
      <c r="N125" s="14">
        <f t="shared" si="11"/>
        <v>0</v>
      </c>
      <c r="O125" s="14">
        <f t="shared" si="12"/>
        <v>0</v>
      </c>
    </row>
    <row r="126" spans="1:15" x14ac:dyDescent="0.25">
      <c r="A126" s="1">
        <f t="shared" si="14"/>
        <v>123</v>
      </c>
      <c r="B126" s="11">
        <v>0</v>
      </c>
      <c r="C126" s="11">
        <v>0</v>
      </c>
      <c r="D126" s="12"/>
      <c r="E126" s="14">
        <v>1</v>
      </c>
      <c r="F126" s="14">
        <f t="shared" si="7"/>
        <v>0</v>
      </c>
      <c r="G126" s="14">
        <f t="shared" si="8"/>
        <v>0</v>
      </c>
      <c r="H126" s="13"/>
      <c r="I126" s="14">
        <v>1</v>
      </c>
      <c r="J126" s="14">
        <f t="shared" si="9"/>
        <v>0</v>
      </c>
      <c r="K126" s="14">
        <f t="shared" si="10"/>
        <v>0</v>
      </c>
      <c r="L126" s="15"/>
      <c r="M126" s="14">
        <v>1</v>
      </c>
      <c r="N126" s="14">
        <f t="shared" si="11"/>
        <v>0</v>
      </c>
      <c r="O126" s="14">
        <f t="shared" si="12"/>
        <v>0</v>
      </c>
    </row>
    <row r="127" spans="1:15" x14ac:dyDescent="0.25">
      <c r="A127" s="1">
        <f>A126+1</f>
        <v>124</v>
      </c>
      <c r="B127" s="11">
        <v>0</v>
      </c>
      <c r="C127" s="11">
        <v>0</v>
      </c>
      <c r="D127" s="12"/>
      <c r="E127" s="14">
        <v>1</v>
      </c>
      <c r="F127" s="14">
        <f t="shared" si="7"/>
        <v>0</v>
      </c>
      <c r="G127" s="14">
        <f t="shared" si="8"/>
        <v>0</v>
      </c>
      <c r="H127" s="13"/>
      <c r="I127" s="14">
        <v>1</v>
      </c>
      <c r="J127" s="14">
        <f t="shared" si="9"/>
        <v>0</v>
      </c>
      <c r="K127" s="14">
        <f t="shared" si="10"/>
        <v>0</v>
      </c>
      <c r="L127" s="15"/>
      <c r="M127" s="14">
        <v>1</v>
      </c>
      <c r="N127" s="14">
        <f t="shared" si="11"/>
        <v>0</v>
      </c>
      <c r="O127" s="14">
        <f t="shared" si="12"/>
        <v>0</v>
      </c>
    </row>
    <row r="128" spans="1:15" x14ac:dyDescent="0.25">
      <c r="A128" s="1">
        <f t="shared" ref="A128" si="15">A127+1</f>
        <v>125</v>
      </c>
      <c r="B128" s="11">
        <v>0</v>
      </c>
      <c r="C128" s="11">
        <v>0</v>
      </c>
      <c r="D128" s="12"/>
      <c r="E128" s="14">
        <v>1</v>
      </c>
      <c r="F128" s="14">
        <f t="shared" si="7"/>
        <v>0</v>
      </c>
      <c r="G128" s="14">
        <f t="shared" si="8"/>
        <v>0</v>
      </c>
      <c r="H128" s="13"/>
      <c r="I128" s="14">
        <v>1</v>
      </c>
      <c r="J128" s="14">
        <f t="shared" si="9"/>
        <v>0</v>
      </c>
      <c r="K128" s="14">
        <f t="shared" si="10"/>
        <v>0</v>
      </c>
      <c r="L128" s="15"/>
      <c r="M128" s="14">
        <v>1</v>
      </c>
      <c r="N128" s="14">
        <f t="shared" si="11"/>
        <v>0</v>
      </c>
      <c r="O128" s="14">
        <f t="shared" si="12"/>
        <v>0</v>
      </c>
    </row>
    <row r="129" spans="1:15" ht="17.25" x14ac:dyDescent="0.25">
      <c r="D129" s="12"/>
      <c r="E129" s="21" t="s">
        <v>9</v>
      </c>
      <c r="F129" s="21"/>
      <c r="G129" s="3">
        <f>SUM(G3:G128)</f>
        <v>3602.7445942390118</v>
      </c>
      <c r="I129" s="21" t="s">
        <v>9</v>
      </c>
      <c r="J129" s="21"/>
      <c r="K129" s="3">
        <f>SUM(K3:K128)</f>
        <v>50.50013005573954</v>
      </c>
      <c r="M129" s="21" t="s">
        <v>9</v>
      </c>
      <c r="N129" s="21"/>
      <c r="O129" s="3">
        <f>SUM(O3:O128)</f>
        <v>3743.1798254969108</v>
      </c>
    </row>
    <row r="130" spans="1:15" ht="15" customHeight="1" x14ac:dyDescent="0.25">
      <c r="D130" s="12"/>
      <c r="E130" s="32" t="s">
        <v>19</v>
      </c>
      <c r="F130" s="32"/>
      <c r="G130" s="32"/>
      <c r="I130" s="33" t="s">
        <v>20</v>
      </c>
      <c r="J130" s="34"/>
      <c r="K130" s="35"/>
      <c r="M130" s="32" t="s">
        <v>19</v>
      </c>
      <c r="N130" s="32"/>
      <c r="O130" s="32"/>
    </row>
    <row r="131" spans="1:15" x14ac:dyDescent="0.25">
      <c r="D131" s="12"/>
      <c r="E131" s="32"/>
      <c r="F131" s="32"/>
      <c r="G131" s="32"/>
      <c r="I131" s="36"/>
      <c r="J131" s="37"/>
      <c r="K131" s="38"/>
      <c r="M131" s="32"/>
      <c r="N131" s="32"/>
      <c r="O131" s="32"/>
    </row>
    <row r="132" spans="1:15" x14ac:dyDescent="0.25">
      <c r="D132" s="12"/>
      <c r="E132" s="32"/>
      <c r="F132" s="32"/>
      <c r="G132" s="32"/>
      <c r="I132" s="39"/>
      <c r="J132" s="40"/>
      <c r="K132" s="41"/>
      <c r="M132" s="32"/>
      <c r="N132" s="32"/>
      <c r="O132" s="32"/>
    </row>
    <row r="135" spans="1:15" ht="17.25" x14ac:dyDescent="0.25">
      <c r="A135" s="21" t="s">
        <v>18</v>
      </c>
      <c r="B135" s="21"/>
      <c r="C135" s="2">
        <f>_xlfn.CHISQ.INV(0.95,C136)</f>
        <v>143.24614728377486</v>
      </c>
    </row>
    <row r="136" spans="1:15" x14ac:dyDescent="0.25">
      <c r="A136" s="31" t="s">
        <v>17</v>
      </c>
      <c r="B136" s="31"/>
      <c r="C136" s="2">
        <f>COUNTIF(B3:B128,"&gt;0")-1</f>
        <v>117</v>
      </c>
    </row>
    <row r="137" spans="1:15" x14ac:dyDescent="0.25">
      <c r="A137" t="s">
        <v>21</v>
      </c>
    </row>
  </sheetData>
  <mergeCells count="12">
    <mergeCell ref="A136:B136"/>
    <mergeCell ref="A135:B135"/>
    <mergeCell ref="E130:G132"/>
    <mergeCell ref="M130:O132"/>
    <mergeCell ref="I130:K132"/>
    <mergeCell ref="M1:O1"/>
    <mergeCell ref="M129:N129"/>
    <mergeCell ref="A1:C1"/>
    <mergeCell ref="E1:G1"/>
    <mergeCell ref="E129:F129"/>
    <mergeCell ref="I1:K1"/>
    <mergeCell ref="I129:J1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O18"/>
  <sheetViews>
    <sheetView workbookViewId="0">
      <selection activeCell="A16" sqref="A16:C16"/>
    </sheetView>
  </sheetViews>
  <sheetFormatPr defaultRowHeight="15" x14ac:dyDescent="0.25"/>
  <cols>
    <col min="2" max="2" width="21" customWidth="1"/>
    <col min="3" max="3" width="14.42578125" customWidth="1"/>
    <col min="5" max="5" width="9.5703125" bestFit="1" customWidth="1"/>
    <col min="6" max="6" width="11.5703125" bestFit="1" customWidth="1"/>
    <col min="7" max="7" width="11.7109375" bestFit="1" customWidth="1"/>
    <col min="9" max="9" width="9.5703125" bestFit="1" customWidth="1"/>
    <col min="10" max="10" width="11.5703125" bestFit="1" customWidth="1"/>
    <col min="11" max="11" width="9.7109375" bestFit="1" customWidth="1"/>
    <col min="13" max="13" width="9.5703125" bestFit="1" customWidth="1"/>
    <col min="14" max="14" width="11.5703125" bestFit="1" customWidth="1"/>
    <col min="15" max="15" width="11.7109375" bestFit="1" customWidth="1"/>
  </cols>
  <sheetData>
    <row r="1" spans="1:15" ht="15.75" thickBot="1" x14ac:dyDescent="0.3">
      <c r="A1" s="22" t="s">
        <v>5</v>
      </c>
      <c r="B1" s="23"/>
      <c r="C1" s="24"/>
      <c r="E1" s="25" t="s">
        <v>2</v>
      </c>
      <c r="F1" s="26"/>
      <c r="G1" s="27"/>
      <c r="H1" s="4"/>
      <c r="I1" s="28" t="s">
        <v>3</v>
      </c>
      <c r="J1" s="29"/>
      <c r="K1" s="30"/>
      <c r="M1" s="19" t="s">
        <v>7</v>
      </c>
      <c r="N1" s="20"/>
      <c r="O1" s="20"/>
    </row>
    <row r="2" spans="1:15" ht="52.5" customHeight="1" thickBot="1" x14ac:dyDescent="0.3">
      <c r="A2" s="6" t="s">
        <v>10</v>
      </c>
      <c r="B2" s="6" t="s">
        <v>22</v>
      </c>
      <c r="C2" s="6" t="s">
        <v>1</v>
      </c>
      <c r="E2" s="7" t="s">
        <v>4</v>
      </c>
      <c r="F2" s="8" t="s">
        <v>6</v>
      </c>
      <c r="G2" s="8" t="s">
        <v>8</v>
      </c>
      <c r="H2" s="4"/>
      <c r="I2" s="9" t="s">
        <v>4</v>
      </c>
      <c r="J2" s="10" t="s">
        <v>6</v>
      </c>
      <c r="K2" s="10" t="s">
        <v>8</v>
      </c>
      <c r="M2" s="9" t="s">
        <v>4</v>
      </c>
      <c r="N2" s="10" t="s">
        <v>6</v>
      </c>
      <c r="O2" s="10" t="s">
        <v>8</v>
      </c>
    </row>
    <row r="3" spans="1:15" x14ac:dyDescent="0.25">
      <c r="A3" s="16" t="s">
        <v>11</v>
      </c>
      <c r="B3" s="17">
        <f>SUM('Teste Qui-Quadrado Idade'!B3:B22)</f>
        <v>158202</v>
      </c>
      <c r="C3" s="17">
        <f>SUM('Teste Qui-Quadrado Idade'!C3:C22)</f>
        <v>35</v>
      </c>
      <c r="D3" s="12"/>
      <c r="E3" s="17">
        <f>SUM('Teste Qui-Quadrado Idade'!E3:E22)</f>
        <v>1.076E-2</v>
      </c>
      <c r="F3" s="17">
        <f>SUM('Teste Qui-Quadrado Idade'!F3:F22)</f>
        <v>158.88353000000001</v>
      </c>
      <c r="G3" s="18">
        <f>IF(F3=0,0,(C3-F3)^2/F3)</f>
        <v>96.593580248757704</v>
      </c>
      <c r="H3" s="15"/>
      <c r="I3" s="17">
        <f>SUM('Teste Qui-Quadrado Idade'!I3:I22)</f>
        <v>2.0707E-3</v>
      </c>
      <c r="J3" s="17">
        <f>SUM('Teste Qui-Quadrado Idade'!J3:J22)</f>
        <v>31.997421200000002</v>
      </c>
      <c r="K3" s="18">
        <f>IF(J3=0,0,(C3-J3)^2/J3)</f>
        <v>0.28175643886606178</v>
      </c>
      <c r="L3" s="18"/>
      <c r="M3" s="17">
        <f>SUM('Teste Qui-Quadrado Idade'!M3:M22)</f>
        <v>1.1327000000000002E-2</v>
      </c>
      <c r="N3" s="17">
        <f>SUM('Teste Qui-Quadrado Idade'!N3:N22)</f>
        <v>77.097246999999996</v>
      </c>
      <c r="O3" s="18">
        <f>IF(N3=0,0,(C3-N3)^2/N3)</f>
        <v>22.986270897312437</v>
      </c>
    </row>
    <row r="4" spans="1:15" x14ac:dyDescent="0.25">
      <c r="A4" s="16" t="s">
        <v>12</v>
      </c>
      <c r="B4" s="17">
        <f>SUM('Teste Qui-Quadrado Idade'!B23:B43)</f>
        <v>424066</v>
      </c>
      <c r="C4" s="17">
        <f>SUM('Teste Qui-Quadrado Idade'!C23:C43)</f>
        <v>137</v>
      </c>
      <c r="D4" s="12"/>
      <c r="E4" s="17">
        <f>SUM('Teste Qui-Quadrado Idade'!E23:E43)</f>
        <v>2.9229999999999999E-2</v>
      </c>
      <c r="F4" s="17">
        <f>SUM('Teste Qui-Quadrado Idade'!F23:F43)</f>
        <v>554.35446000000002</v>
      </c>
      <c r="G4" s="18">
        <f t="shared" ref="G4:G8" si="0">IF(F4=0,0,(C4-F4)^2/F4)</f>
        <v>314.21185874808617</v>
      </c>
      <c r="H4" s="15"/>
      <c r="I4" s="17">
        <f>SUM('Teste Qui-Quadrado Idade'!I23:I43)</f>
        <v>7.9402999999999991E-3</v>
      </c>
      <c r="J4" s="17">
        <f>SUM('Teste Qui-Quadrado Idade'!J23:J43)</f>
        <v>138.79697590000001</v>
      </c>
      <c r="K4" s="18">
        <f t="shared" ref="K4:K8" si="1">IF(J4=0,0,(C4-J4)^2/J4)</f>
        <v>2.326507738545645E-2</v>
      </c>
      <c r="L4" s="18"/>
      <c r="M4" s="17">
        <f>SUM('Teste Qui-Quadrado Idade'!M23:M43)</f>
        <v>1.6791999999999998E-2</v>
      </c>
      <c r="N4" s="17">
        <f>SUM('Teste Qui-Quadrado Idade'!N23:N43)</f>
        <v>292.90765600000003</v>
      </c>
      <c r="O4" s="18">
        <f t="shared" ref="O4:O8" si="2">IF(N4=0,0,(C4-N4)^2/N4)</f>
        <v>82.985871831954924</v>
      </c>
    </row>
    <row r="5" spans="1:15" x14ac:dyDescent="0.25">
      <c r="A5" s="16" t="s">
        <v>13</v>
      </c>
      <c r="B5" s="17">
        <f>SUM('Teste Qui-Quadrado Idade'!B44:B63)</f>
        <v>232972</v>
      </c>
      <c r="C5" s="17">
        <f>SUM('Teste Qui-Quadrado Idade'!C44:C63)</f>
        <v>357</v>
      </c>
      <c r="D5" s="12"/>
      <c r="E5" s="17">
        <f>SUM('Teste Qui-Quadrado Idade'!E44:E63)</f>
        <v>9.211999999999998E-2</v>
      </c>
      <c r="F5" s="17">
        <f>SUM('Teste Qui-Quadrado Idade'!F44:F63)</f>
        <v>1017.84217</v>
      </c>
      <c r="G5" s="18">
        <f t="shared" si="0"/>
        <v>429.05706456464554</v>
      </c>
      <c r="H5" s="15"/>
      <c r="I5" s="17">
        <f>SUM('Teste Qui-Quadrado Idade'!I44:I63)</f>
        <v>3.2639399999999999E-2</v>
      </c>
      <c r="J5" s="17">
        <f>SUM('Teste Qui-Quadrado Idade'!J44:J63)</f>
        <v>358.17492499999997</v>
      </c>
      <c r="K5" s="18">
        <f t="shared" si="1"/>
        <v>3.8541189214318606E-3</v>
      </c>
      <c r="L5" s="18"/>
      <c r="M5" s="17">
        <f>SUM('Teste Qui-Quadrado Idade'!M44:M63)</f>
        <v>8.9058999999999999E-2</v>
      </c>
      <c r="N5" s="17">
        <f>SUM('Teste Qui-Quadrado Idade'!N44:N63)</f>
        <v>973.160032</v>
      </c>
      <c r="O5" s="18">
        <f t="shared" si="2"/>
        <v>390.1241034878845</v>
      </c>
    </row>
    <row r="6" spans="1:15" x14ac:dyDescent="0.25">
      <c r="A6" s="16" t="s">
        <v>14</v>
      </c>
      <c r="B6" s="17">
        <f>SUM('Teste Qui-Quadrado Idade'!B64:B83)</f>
        <v>219822</v>
      </c>
      <c r="C6" s="17">
        <f>SUM('Teste Qui-Quadrado Idade'!C64:C83)</f>
        <v>2127</v>
      </c>
      <c r="D6" s="12"/>
      <c r="E6" s="17">
        <f>SUM('Teste Qui-Quadrado Idade'!E64:E83)</f>
        <v>0.50021999999999989</v>
      </c>
      <c r="F6" s="17">
        <f>SUM('Teste Qui-Quadrado Idade'!F64:F83)</f>
        <v>5066.5431399999998</v>
      </c>
      <c r="G6" s="18">
        <f t="shared" si="0"/>
        <v>1705.485107528574</v>
      </c>
      <c r="H6" s="15"/>
      <c r="I6" s="17">
        <f>SUM('Teste Qui-Quadrado Idade'!I64:I83)</f>
        <v>0.21217710000000001</v>
      </c>
      <c r="J6" s="17">
        <f>SUM('Teste Qui-Quadrado Idade'!J64:J83)</f>
        <v>2125.7809109999998</v>
      </c>
      <c r="K6" s="18">
        <f t="shared" si="1"/>
        <v>6.9912095937595326E-4</v>
      </c>
      <c r="L6" s="18"/>
      <c r="M6" s="17">
        <f>SUM('Teste Qui-Quadrado Idade'!M64:M83)</f>
        <v>0.52426800000000007</v>
      </c>
      <c r="N6" s="17">
        <f>SUM('Teste Qui-Quadrado Idade'!N64:N83)</f>
        <v>5260.6885539999994</v>
      </c>
      <c r="O6" s="18">
        <f t="shared" si="2"/>
        <v>1866.6765486437894</v>
      </c>
    </row>
    <row r="7" spans="1:15" x14ac:dyDescent="0.25">
      <c r="A7" s="16" t="s">
        <v>15</v>
      </c>
      <c r="B7" s="17">
        <f>SUM('Teste Qui-Quadrado Idade'!B84:B103)</f>
        <v>57635</v>
      </c>
      <c r="C7" s="17">
        <f>SUM('Teste Qui-Quadrado Idade'!C84:C103)</f>
        <v>3127</v>
      </c>
      <c r="D7" s="12"/>
      <c r="E7" s="17">
        <f>SUM('Teste Qui-Quadrado Idade'!E84:E103)</f>
        <v>3.0116000000000005</v>
      </c>
      <c r="F7" s="17">
        <f>SUM('Teste Qui-Quadrado Idade'!F84:F103)</f>
        <v>5475.9569500000007</v>
      </c>
      <c r="G7" s="18">
        <f t="shared" si="0"/>
        <v>1007.604479606675</v>
      </c>
      <c r="H7" s="15"/>
      <c r="I7" s="17">
        <f>SUM('Teste Qui-Quadrado Idade'!I84:I103)</f>
        <v>1.8133591999999998</v>
      </c>
      <c r="J7" s="17">
        <f>SUM('Teste Qui-Quadrado Idade'!J84:J103)</f>
        <v>3132.7698298</v>
      </c>
      <c r="K7" s="18">
        <f t="shared" si="1"/>
        <v>1.0626677901546845E-2</v>
      </c>
      <c r="L7" s="18"/>
      <c r="M7" s="17">
        <f>SUM('Teste Qui-Quadrado Idade'!M84:M103)</f>
        <v>2.9833460000000001</v>
      </c>
      <c r="N7" s="17">
        <f>SUM('Teste Qui-Quadrado Idade'!N84:N103)</f>
        <v>5923.0773289999997</v>
      </c>
      <c r="O7" s="18">
        <f t="shared" si="2"/>
        <v>1319.9301639149294</v>
      </c>
    </row>
    <row r="8" spans="1:15" x14ac:dyDescent="0.25">
      <c r="A8" s="16" t="s">
        <v>16</v>
      </c>
      <c r="B8" s="17">
        <f>SUM('Teste Qui-Quadrado Idade'!B104:B128)</f>
        <v>390</v>
      </c>
      <c r="C8" s="17">
        <f>SUM('Teste Qui-Quadrado Idade'!C104:C128)</f>
        <v>137</v>
      </c>
      <c r="D8" s="12"/>
      <c r="E8" s="17">
        <f>SUM('Teste Qui-Quadrado Idade'!E104:E128)</f>
        <v>20.07921</v>
      </c>
      <c r="F8" s="17">
        <f>SUM('Teste Qui-Quadrado Idade'!F104:F128)</f>
        <v>186.19306000000003</v>
      </c>
      <c r="G8" s="18">
        <f t="shared" si="0"/>
        <v>12.997031963294457</v>
      </c>
      <c r="H8" s="15"/>
      <c r="I8" s="17">
        <f>SUM('Teste Qui-Quadrado Idade'!I104:I128)</f>
        <v>16.425038300000001</v>
      </c>
      <c r="J8" s="17">
        <f>SUM('Teste Qui-Quadrado Idade'!J104:J128)</f>
        <v>116.08237279999999</v>
      </c>
      <c r="K8" s="18">
        <f t="shared" si="1"/>
        <v>3.7692813915170107</v>
      </c>
      <c r="L8" s="18"/>
      <c r="M8" s="17">
        <f>SUM('Teste Qui-Quadrado Idade'!M104:M128)</f>
        <v>18.603784999999998</v>
      </c>
      <c r="N8" s="17">
        <f>SUM('Teste Qui-Quadrado Idade'!N104:N128)</f>
        <v>157.92660799999996</v>
      </c>
      <c r="O8" s="18">
        <f t="shared" si="2"/>
        <v>2.7729521195418974</v>
      </c>
    </row>
    <row r="9" spans="1:15" ht="17.25" x14ac:dyDescent="0.25">
      <c r="E9" s="21" t="s">
        <v>9</v>
      </c>
      <c r="F9" s="21"/>
      <c r="G9" s="3">
        <f>SUM(G3:G8)</f>
        <v>3565.9491226600326</v>
      </c>
      <c r="I9" s="21" t="s">
        <v>9</v>
      </c>
      <c r="J9" s="21"/>
      <c r="K9" s="3">
        <f>SUM(K3:K8)</f>
        <v>4.0894828255508839</v>
      </c>
      <c r="M9" s="21" t="s">
        <v>9</v>
      </c>
      <c r="N9" s="21"/>
      <c r="O9" s="3">
        <f>SUM(O3:O8)</f>
        <v>3685.4759108954127</v>
      </c>
    </row>
    <row r="10" spans="1:15" x14ac:dyDescent="0.25">
      <c r="E10" s="32" t="s">
        <v>19</v>
      </c>
      <c r="F10" s="32"/>
      <c r="G10" s="32"/>
      <c r="I10" s="42" t="s">
        <v>20</v>
      </c>
      <c r="J10" s="42"/>
      <c r="K10" s="42"/>
      <c r="M10" s="32" t="s">
        <v>19</v>
      </c>
      <c r="N10" s="32"/>
      <c r="O10" s="32"/>
    </row>
    <row r="11" spans="1:15" x14ac:dyDescent="0.25">
      <c r="E11" s="32"/>
      <c r="F11" s="32"/>
      <c r="G11" s="32"/>
      <c r="I11" s="42"/>
      <c r="J11" s="42"/>
      <c r="K11" s="42"/>
      <c r="M11" s="32"/>
      <c r="N11" s="32"/>
      <c r="O11" s="32"/>
    </row>
    <row r="12" spans="1:15" x14ac:dyDescent="0.25">
      <c r="E12" s="32"/>
      <c r="F12" s="32"/>
      <c r="G12" s="32"/>
      <c r="I12" s="42"/>
      <c r="J12" s="42"/>
      <c r="K12" s="42"/>
      <c r="M12" s="32"/>
      <c r="N12" s="32"/>
      <c r="O12" s="32"/>
    </row>
    <row r="16" spans="1:15" ht="17.25" x14ac:dyDescent="0.25">
      <c r="A16" s="21" t="s">
        <v>18</v>
      </c>
      <c r="B16" s="21"/>
      <c r="C16" s="2">
        <f>_xlfn.CHISQ.INV(0.95,C17)</f>
        <v>11.070497693516351</v>
      </c>
    </row>
    <row r="17" spans="1:3" x14ac:dyDescent="0.25">
      <c r="A17" s="31" t="s">
        <v>17</v>
      </c>
      <c r="B17" s="31"/>
      <c r="C17" s="2">
        <v>5</v>
      </c>
    </row>
    <row r="18" spans="1:3" x14ac:dyDescent="0.25">
      <c r="A18" t="s">
        <v>21</v>
      </c>
    </row>
  </sheetData>
  <mergeCells count="12">
    <mergeCell ref="A17:B17"/>
    <mergeCell ref="E10:G12"/>
    <mergeCell ref="M10:O12"/>
    <mergeCell ref="A16:B16"/>
    <mergeCell ref="I10:K12"/>
    <mergeCell ref="A1:C1"/>
    <mergeCell ref="E1:G1"/>
    <mergeCell ref="I1:K1"/>
    <mergeCell ref="M1:O1"/>
    <mergeCell ref="E9:F9"/>
    <mergeCell ref="I9:J9"/>
    <mergeCell ref="M9:N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18"/>
  <sheetViews>
    <sheetView workbookViewId="0">
      <selection activeCell="E19" sqref="E19"/>
    </sheetView>
  </sheetViews>
  <sheetFormatPr defaultRowHeight="15" x14ac:dyDescent="0.25"/>
  <cols>
    <col min="2" max="2" width="21" customWidth="1"/>
    <col min="3" max="3" width="14.42578125" customWidth="1"/>
    <col min="5" max="5" width="9.5703125" bestFit="1" customWidth="1"/>
    <col min="6" max="6" width="11.5703125" bestFit="1" customWidth="1"/>
    <col min="7" max="7" width="14.7109375" bestFit="1" customWidth="1"/>
    <col min="9" max="9" width="9.5703125" bestFit="1" customWidth="1"/>
    <col min="10" max="10" width="11.5703125" bestFit="1" customWidth="1"/>
    <col min="11" max="11" width="9.7109375" bestFit="1" customWidth="1"/>
    <col min="13" max="13" width="9.5703125" bestFit="1" customWidth="1"/>
    <col min="14" max="14" width="11.5703125" bestFit="1" customWidth="1"/>
    <col min="15" max="15" width="14.7109375" bestFit="1" customWidth="1"/>
  </cols>
  <sheetData>
    <row r="1" spans="1:15" ht="15.75" thickBot="1" x14ac:dyDescent="0.3">
      <c r="A1" s="22" t="s">
        <v>5</v>
      </c>
      <c r="B1" s="23"/>
      <c r="C1" s="24"/>
      <c r="E1" s="25" t="s">
        <v>2</v>
      </c>
      <c r="F1" s="26"/>
      <c r="G1" s="27"/>
      <c r="H1" s="4"/>
      <c r="I1" s="28" t="s">
        <v>3</v>
      </c>
      <c r="J1" s="29"/>
      <c r="K1" s="30"/>
      <c r="M1" s="19" t="s">
        <v>7</v>
      </c>
      <c r="N1" s="20"/>
      <c r="O1" s="20"/>
    </row>
    <row r="2" spans="1:15" ht="52.5" customHeight="1" thickBot="1" x14ac:dyDescent="0.3">
      <c r="A2" s="6" t="s">
        <v>10</v>
      </c>
      <c r="B2" s="6" t="s">
        <v>22</v>
      </c>
      <c r="C2" s="6" t="s">
        <v>1</v>
      </c>
      <c r="E2" s="7" t="s">
        <v>4</v>
      </c>
      <c r="F2" s="8" t="s">
        <v>6</v>
      </c>
      <c r="G2" s="8" t="s">
        <v>29</v>
      </c>
      <c r="H2" s="4"/>
      <c r="I2" s="9" t="s">
        <v>4</v>
      </c>
      <c r="J2" s="10" t="s">
        <v>6</v>
      </c>
      <c r="K2" s="8" t="s">
        <v>29</v>
      </c>
      <c r="M2" s="9" t="s">
        <v>4</v>
      </c>
      <c r="N2" s="10" t="s">
        <v>6</v>
      </c>
      <c r="O2" s="8" t="s">
        <v>29</v>
      </c>
    </row>
    <row r="3" spans="1:15" x14ac:dyDescent="0.25">
      <c r="A3" s="16" t="s">
        <v>11</v>
      </c>
      <c r="B3" s="17">
        <f>SUM('Teste Qui-Quadrado Idade'!B3:B22)</f>
        <v>158202</v>
      </c>
      <c r="C3" s="17">
        <f>SUM('Teste Qui-Quadrado Idade'!C3:C22)</f>
        <v>35</v>
      </c>
      <c r="D3" s="12"/>
      <c r="E3" s="17">
        <f>SUM('Teste Qui-Quadrado Idade'!E3:E22)</f>
        <v>1.076E-2</v>
      </c>
      <c r="F3" s="17">
        <f>SUM('Teste Qui-Quadrado Idade'!F3:F22)</f>
        <v>158.88353000000001</v>
      </c>
      <c r="G3" s="18">
        <f>IF(F3=0,0,(C3-F3)^2/6)</f>
        <v>2557.8548342101503</v>
      </c>
      <c r="H3" s="15"/>
      <c r="I3" s="17">
        <f>SUM('Teste Qui-Quadrado Idade'!I3:I22)</f>
        <v>2.0707E-3</v>
      </c>
      <c r="J3" s="17">
        <f>SUM('Teste Qui-Quadrado Idade'!J3:J22)</f>
        <v>31.997421200000002</v>
      </c>
      <c r="K3" s="18">
        <f>IF(J3=0,0,(C3-J3)^2/6)</f>
        <v>1.5025799083682383</v>
      </c>
      <c r="L3" s="18"/>
      <c r="M3" s="17">
        <f>SUM('Teste Qui-Quadrado Idade'!M3:M22)</f>
        <v>1.1327000000000002E-2</v>
      </c>
      <c r="N3" s="17">
        <f>SUM('Teste Qui-Quadrado Idade'!N3:N22)</f>
        <v>77.097246999999996</v>
      </c>
      <c r="O3" s="18">
        <f>IF(N3=0,0,(C3-N3)^2/6)</f>
        <v>295.36303416316809</v>
      </c>
    </row>
    <row r="4" spans="1:15" x14ac:dyDescent="0.25">
      <c r="A4" s="16" t="s">
        <v>12</v>
      </c>
      <c r="B4" s="17">
        <f>SUM('Teste Qui-Quadrado Idade'!B23:B43)</f>
        <v>424066</v>
      </c>
      <c r="C4" s="17">
        <f>SUM('Teste Qui-Quadrado Idade'!C23:C43)</f>
        <v>137</v>
      </c>
      <c r="D4" s="12"/>
      <c r="E4" s="17">
        <f>SUM('Teste Qui-Quadrado Idade'!E23:E43)</f>
        <v>2.9229999999999999E-2</v>
      </c>
      <c r="F4" s="17">
        <f>SUM('Teste Qui-Quadrado Idade'!F23:F43)</f>
        <v>554.35446000000002</v>
      </c>
      <c r="G4" s="18">
        <f t="shared" ref="G4:G8" si="0">IF(F4=0,0,(C4-F4)^2/6)</f>
        <v>29030.790880315268</v>
      </c>
      <c r="H4" s="15"/>
      <c r="I4" s="17">
        <f>SUM('Teste Qui-Quadrado Idade'!I23:I43)</f>
        <v>7.9402999999999991E-3</v>
      </c>
      <c r="J4" s="17">
        <f>SUM('Teste Qui-Quadrado Idade'!J23:J43)</f>
        <v>138.79697590000001</v>
      </c>
      <c r="K4" s="18">
        <f t="shared" ref="K4:K8" si="1">IF(J4=0,0,(C4-J4)^2/6)</f>
        <v>0.53818706419680573</v>
      </c>
      <c r="L4" s="18"/>
      <c r="M4" s="17">
        <f>SUM('Teste Qui-Quadrado Idade'!M23:M43)</f>
        <v>1.6791999999999998E-2</v>
      </c>
      <c r="N4" s="17">
        <f>SUM('Teste Qui-Quadrado Idade'!N23:N43)</f>
        <v>292.90765600000003</v>
      </c>
      <c r="O4" s="18">
        <f t="shared" ref="O4:O8" si="2">IF(N4=0,0,(C4-N4)^2/6)</f>
        <v>4051.1995332357242</v>
      </c>
    </row>
    <row r="5" spans="1:15" x14ac:dyDescent="0.25">
      <c r="A5" s="16" t="s">
        <v>13</v>
      </c>
      <c r="B5" s="17">
        <f>SUM('Teste Qui-Quadrado Idade'!B44:B63)</f>
        <v>232972</v>
      </c>
      <c r="C5" s="17">
        <f>SUM('Teste Qui-Quadrado Idade'!C44:C63)</f>
        <v>357</v>
      </c>
      <c r="D5" s="12"/>
      <c r="E5" s="17">
        <f>SUM('Teste Qui-Quadrado Idade'!E44:E63)</f>
        <v>9.211999999999998E-2</v>
      </c>
      <c r="F5" s="17">
        <f>SUM('Teste Qui-Quadrado Idade'!F44:F63)</f>
        <v>1017.84217</v>
      </c>
      <c r="G5" s="18">
        <f t="shared" si="0"/>
        <v>72785.395608384817</v>
      </c>
      <c r="H5" s="15"/>
      <c r="I5" s="17">
        <f>SUM('Teste Qui-Quadrado Idade'!I44:I63)</f>
        <v>3.2639399999999999E-2</v>
      </c>
      <c r="J5" s="17">
        <f>SUM('Teste Qui-Quadrado Idade'!J44:J63)</f>
        <v>358.17492499999997</v>
      </c>
      <c r="K5" s="18">
        <f t="shared" si="1"/>
        <v>0.23007479260415623</v>
      </c>
      <c r="L5" s="18"/>
      <c r="M5" s="17">
        <f>SUM('Teste Qui-Quadrado Idade'!M44:M63)</f>
        <v>8.9058999999999999E-2</v>
      </c>
      <c r="N5" s="17">
        <f>SUM('Teste Qui-Quadrado Idade'!N44:N63)</f>
        <v>973.160032</v>
      </c>
      <c r="O5" s="18">
        <f t="shared" si="2"/>
        <v>63275.53083904017</v>
      </c>
    </row>
    <row r="6" spans="1:15" x14ac:dyDescent="0.25">
      <c r="A6" s="16" t="s">
        <v>14</v>
      </c>
      <c r="B6" s="17">
        <f>SUM('Teste Qui-Quadrado Idade'!B64:B83)</f>
        <v>219822</v>
      </c>
      <c r="C6" s="17">
        <f>SUM('Teste Qui-Quadrado Idade'!C64:C83)</f>
        <v>2127</v>
      </c>
      <c r="D6" s="12"/>
      <c r="E6" s="17">
        <f>SUM('Teste Qui-Quadrado Idade'!E64:E83)</f>
        <v>0.50021999999999989</v>
      </c>
      <c r="F6" s="17">
        <f>SUM('Teste Qui-Quadrado Idade'!F64:F83)</f>
        <v>5066.5431399999998</v>
      </c>
      <c r="G6" s="18">
        <f t="shared" si="0"/>
        <v>1440152.3119868431</v>
      </c>
      <c r="H6" s="15"/>
      <c r="I6" s="17">
        <f>SUM('Teste Qui-Quadrado Idade'!I64:I83)</f>
        <v>0.21217710000000001</v>
      </c>
      <c r="J6" s="17">
        <f>SUM('Teste Qui-Quadrado Idade'!J64:J83)</f>
        <v>2125.7809109999998</v>
      </c>
      <c r="K6" s="18">
        <f t="shared" si="1"/>
        <v>0.24769633165356797</v>
      </c>
      <c r="L6" s="18"/>
      <c r="M6" s="17">
        <f>SUM('Teste Qui-Quadrado Idade'!M64:M83)</f>
        <v>0.52426800000000007</v>
      </c>
      <c r="N6" s="17">
        <f>SUM('Teste Qui-Quadrado Idade'!N64:N83)</f>
        <v>5260.6885539999994</v>
      </c>
      <c r="O6" s="18">
        <f t="shared" si="2"/>
        <v>1636667.3255784344</v>
      </c>
    </row>
    <row r="7" spans="1:15" x14ac:dyDescent="0.25">
      <c r="A7" s="16" t="s">
        <v>15</v>
      </c>
      <c r="B7" s="17">
        <f>SUM('Teste Qui-Quadrado Idade'!B84:B103)</f>
        <v>57635</v>
      </c>
      <c r="C7" s="17">
        <f>SUM('Teste Qui-Quadrado Idade'!C84:C103)</f>
        <v>3127</v>
      </c>
      <c r="D7" s="12"/>
      <c r="E7" s="17">
        <f>SUM('Teste Qui-Quadrado Idade'!E84:E103)</f>
        <v>3.0116000000000005</v>
      </c>
      <c r="F7" s="17">
        <f>SUM('Teste Qui-Quadrado Idade'!F84:F103)</f>
        <v>5475.9569500000007</v>
      </c>
      <c r="G7" s="18">
        <f t="shared" si="0"/>
        <v>919599.79215888435</v>
      </c>
      <c r="H7" s="15"/>
      <c r="I7" s="17">
        <f>SUM('Teste Qui-Quadrado Idade'!I84:I103)</f>
        <v>1.8133591999999998</v>
      </c>
      <c r="J7" s="17">
        <f>SUM('Teste Qui-Quadrado Idade'!J84:J103)</f>
        <v>3132.7698298</v>
      </c>
      <c r="K7" s="18">
        <f t="shared" si="1"/>
        <v>5.5484893201613881</v>
      </c>
      <c r="L7" s="18"/>
      <c r="M7" s="17">
        <f>SUM('Teste Qui-Quadrado Idade'!M84:M103)</f>
        <v>2.9833460000000001</v>
      </c>
      <c r="N7" s="17">
        <f>SUM('Teste Qui-Quadrado Idade'!N84:N103)</f>
        <v>5923.0773289999997</v>
      </c>
      <c r="O7" s="18">
        <f t="shared" si="2"/>
        <v>1303008.0716246287</v>
      </c>
    </row>
    <row r="8" spans="1:15" x14ac:dyDescent="0.25">
      <c r="A8" s="16" t="s">
        <v>16</v>
      </c>
      <c r="B8" s="17">
        <f>SUM('Teste Qui-Quadrado Idade'!B104:B128)</f>
        <v>390</v>
      </c>
      <c r="C8" s="17">
        <f>SUM('Teste Qui-Quadrado Idade'!C104:C128)</f>
        <v>137</v>
      </c>
      <c r="D8" s="12"/>
      <c r="E8" s="17">
        <f>SUM('Teste Qui-Quadrado Idade'!E104:E128)</f>
        <v>20.07921</v>
      </c>
      <c r="F8" s="17">
        <f>SUM('Teste Qui-Quadrado Idade'!F104:F128)</f>
        <v>186.19306000000003</v>
      </c>
      <c r="G8" s="18">
        <f t="shared" si="0"/>
        <v>403.32619202726715</v>
      </c>
      <c r="H8" s="15"/>
      <c r="I8" s="17">
        <f>SUM('Teste Qui-Quadrado Idade'!I104:I128)</f>
        <v>16.425038300000001</v>
      </c>
      <c r="J8" s="17">
        <f>SUM('Teste Qui-Quadrado Idade'!J104:J128)</f>
        <v>116.08237279999999</v>
      </c>
      <c r="K8" s="18">
        <f t="shared" si="1"/>
        <v>72.924521279696719</v>
      </c>
      <c r="L8" s="18"/>
      <c r="M8" s="17">
        <f>SUM('Teste Qui-Quadrado Idade'!M104:M128)</f>
        <v>18.603784999999998</v>
      </c>
      <c r="N8" s="17">
        <f>SUM('Teste Qui-Quadrado Idade'!N104:N128)</f>
        <v>157.92660799999996</v>
      </c>
      <c r="O8" s="18">
        <f t="shared" si="2"/>
        <v>72.987153730943717</v>
      </c>
    </row>
    <row r="9" spans="1:15" x14ac:dyDescent="0.25">
      <c r="E9" s="21" t="s">
        <v>28</v>
      </c>
      <c r="F9" s="21"/>
      <c r="G9" s="3">
        <f>SUM(G3:G8)</f>
        <v>2464529.4716606652</v>
      </c>
      <c r="I9" s="21" t="s">
        <v>28</v>
      </c>
      <c r="J9" s="21"/>
      <c r="K9" s="3">
        <f>SUM(K3:K8)</f>
        <v>80.99154869668088</v>
      </c>
      <c r="M9" s="21" t="s">
        <v>28</v>
      </c>
      <c r="N9" s="21"/>
      <c r="O9" s="3">
        <f>SUM(O3:O8)</f>
        <v>3007370.4777632332</v>
      </c>
    </row>
    <row r="10" spans="1:15" ht="15" customHeight="1" x14ac:dyDescent="0.25">
      <c r="E10" s="32" t="s">
        <v>24</v>
      </c>
      <c r="F10" s="32"/>
      <c r="G10" s="32"/>
      <c r="I10" s="42" t="s">
        <v>23</v>
      </c>
      <c r="J10" s="42"/>
      <c r="K10" s="42"/>
      <c r="M10" s="32" t="s">
        <v>24</v>
      </c>
      <c r="N10" s="32"/>
      <c r="O10" s="32"/>
    </row>
    <row r="11" spans="1:15" x14ac:dyDescent="0.25">
      <c r="E11" s="32"/>
      <c r="F11" s="32"/>
      <c r="G11" s="32"/>
      <c r="I11" s="42"/>
      <c r="J11" s="42"/>
      <c r="K11" s="42"/>
      <c r="M11" s="32"/>
      <c r="N11" s="32"/>
      <c r="O11" s="32"/>
    </row>
    <row r="12" spans="1:15" x14ac:dyDescent="0.25">
      <c r="E12" s="32"/>
      <c r="F12" s="32"/>
      <c r="G12" s="32"/>
      <c r="I12" s="42"/>
      <c r="J12" s="42"/>
      <c r="K12" s="42"/>
      <c r="M12" s="32"/>
      <c r="N12" s="32"/>
      <c r="O12" s="32"/>
    </row>
    <row r="16" spans="1:15" x14ac:dyDescent="0.25">
      <c r="A16" s="43"/>
      <c r="B16" s="43"/>
      <c r="C16" s="5"/>
    </row>
    <row r="17" spans="1:3" x14ac:dyDescent="0.25">
      <c r="A17" s="43"/>
      <c r="B17" s="43"/>
      <c r="C17" s="5"/>
    </row>
    <row r="18" spans="1:3" x14ac:dyDescent="0.25">
      <c r="A18" s="5"/>
      <c r="B18" s="5"/>
      <c r="C18" s="5"/>
    </row>
  </sheetData>
  <mergeCells count="12">
    <mergeCell ref="A1:C1"/>
    <mergeCell ref="E1:G1"/>
    <mergeCell ref="I1:K1"/>
    <mergeCell ref="M1:O1"/>
    <mergeCell ref="E9:F9"/>
    <mergeCell ref="I9:J9"/>
    <mergeCell ref="M9:N9"/>
    <mergeCell ref="E10:G12"/>
    <mergeCell ref="I10:K12"/>
    <mergeCell ref="M10:O12"/>
    <mergeCell ref="A16:B16"/>
    <mergeCell ref="A17:B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O19"/>
  <sheetViews>
    <sheetView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21" customWidth="1"/>
    <col min="3" max="3" width="14.42578125" customWidth="1"/>
    <col min="5" max="5" width="9.5703125" bestFit="1" customWidth="1"/>
    <col min="6" max="6" width="11.5703125" bestFit="1" customWidth="1"/>
    <col min="7" max="7" width="14.7109375" bestFit="1" customWidth="1"/>
    <col min="9" max="9" width="9.5703125" bestFit="1" customWidth="1"/>
    <col min="10" max="10" width="11.5703125" bestFit="1" customWidth="1"/>
    <col min="11" max="11" width="9.7109375" bestFit="1" customWidth="1"/>
    <col min="13" max="13" width="9.5703125" bestFit="1" customWidth="1"/>
    <col min="14" max="14" width="11.5703125" bestFit="1" customWidth="1"/>
    <col min="15" max="15" width="14.7109375" bestFit="1" customWidth="1"/>
  </cols>
  <sheetData>
    <row r="1" spans="1:15" ht="15.75" thickBot="1" x14ac:dyDescent="0.3">
      <c r="A1" s="22" t="s">
        <v>5</v>
      </c>
      <c r="B1" s="23"/>
      <c r="C1" s="24"/>
      <c r="E1" s="25" t="s">
        <v>2</v>
      </c>
      <c r="F1" s="26"/>
      <c r="G1" s="27"/>
      <c r="H1" s="4"/>
      <c r="I1" s="28" t="s">
        <v>3</v>
      </c>
      <c r="J1" s="29"/>
      <c r="K1" s="30"/>
      <c r="M1" s="19" t="s">
        <v>7</v>
      </c>
      <c r="N1" s="20"/>
      <c r="O1" s="20"/>
    </row>
    <row r="2" spans="1:15" ht="52.5" customHeight="1" thickBot="1" x14ac:dyDescent="0.3">
      <c r="A2" s="6" t="s">
        <v>10</v>
      </c>
      <c r="B2" s="6" t="s">
        <v>22</v>
      </c>
      <c r="C2" s="6" t="s">
        <v>1</v>
      </c>
      <c r="E2" s="7" t="s">
        <v>4</v>
      </c>
      <c r="F2" s="8" t="s">
        <v>6</v>
      </c>
      <c r="G2" s="8" t="s">
        <v>27</v>
      </c>
      <c r="H2" s="4"/>
      <c r="I2" s="9" t="s">
        <v>4</v>
      </c>
      <c r="J2" s="10" t="s">
        <v>6</v>
      </c>
      <c r="K2" s="8" t="s">
        <v>27</v>
      </c>
      <c r="M2" s="9" t="s">
        <v>4</v>
      </c>
      <c r="N2" s="10" t="s">
        <v>6</v>
      </c>
      <c r="O2" s="8" t="s">
        <v>27</v>
      </c>
    </row>
    <row r="3" spans="1:15" x14ac:dyDescent="0.25">
      <c r="A3" s="16" t="s">
        <v>11</v>
      </c>
      <c r="B3" s="17">
        <f>SUM('Teste Qui-Quadrado Idade'!B3:B22)</f>
        <v>158202</v>
      </c>
      <c r="C3" s="17">
        <f>SUM('Teste Qui-Quadrado Idade'!C3:C22)</f>
        <v>35</v>
      </c>
      <c r="D3" s="12"/>
      <c r="E3" s="17">
        <f>SUM('Teste Qui-Quadrado Idade'!E3:E22)</f>
        <v>1.076E-2</v>
      </c>
      <c r="F3" s="17">
        <f>SUM('Teste Qui-Quadrado Idade'!F3:F22)</f>
        <v>158.88353000000001</v>
      </c>
      <c r="G3" s="18">
        <f>ABS(SUM($C$3:C3)/SUM($C$3:$C$8)-SUM($F$3:F3)/SUM($F$3:$F$8))</f>
        <v>6.8395569941151705E-3</v>
      </c>
      <c r="H3" s="15"/>
      <c r="I3" s="17">
        <f>SUM('Teste Qui-Quadrado Idade'!I3:I22)</f>
        <v>2.0707E-3</v>
      </c>
      <c r="J3" s="17">
        <f>SUM('Teste Qui-Quadrado Idade'!J3:J22)</f>
        <v>31.997421200000002</v>
      </c>
      <c r="K3" s="18">
        <f>ABS(SUM($C$3:C3)/SUM($C$3:$C$8)-SUM($J$3:J3)/SUM($J$3:$J$8))</f>
        <v>4.921797787776315E-4</v>
      </c>
      <c r="L3" s="18"/>
      <c r="M3" s="17">
        <f>SUM('Teste Qui-Quadrado Idade'!M3:M22)</f>
        <v>1.1327000000000002E-2</v>
      </c>
      <c r="N3" s="17">
        <f>SUM('Teste Qui-Quadrado Idade'!N3:N22)</f>
        <v>77.097246999999996</v>
      </c>
      <c r="O3" s="18">
        <f>ABS(SUM($C$3:C3)/SUM($C$3:$C$8)-SUM($N$3:N3)/SUM($N$3:$N$8))</f>
        <v>1.6573405778073577E-4</v>
      </c>
    </row>
    <row r="4" spans="1:15" x14ac:dyDescent="0.25">
      <c r="A4" s="16" t="s">
        <v>12</v>
      </c>
      <c r="B4" s="17">
        <f>SUM('Teste Qui-Quadrado Idade'!B23:B43)</f>
        <v>424066</v>
      </c>
      <c r="C4" s="17">
        <f>SUM('Teste Qui-Quadrado Idade'!C23:C43)</f>
        <v>137</v>
      </c>
      <c r="D4" s="12"/>
      <c r="E4" s="17">
        <f>SUM('Teste Qui-Quadrado Idade'!E23:E43)</f>
        <v>2.9229999999999999E-2</v>
      </c>
      <c r="F4" s="17">
        <f>SUM('Teste Qui-Quadrado Idade'!F23:F43)</f>
        <v>554.35446000000002</v>
      </c>
      <c r="G4" s="18">
        <f>ABS(SUM($C$3:C4)/SUM($C$3:$C$8)-SUM($F$3:F4)/SUM($F$3:$F$8))</f>
        <v>2.8189201682193375E-2</v>
      </c>
      <c r="H4" s="15"/>
      <c r="I4" s="17">
        <f>SUM('Teste Qui-Quadrado Idade'!I23:I43)</f>
        <v>7.9402999999999991E-3</v>
      </c>
      <c r="J4" s="17">
        <f>SUM('Teste Qui-Quadrado Idade'!J23:J43)</f>
        <v>138.79697590000001</v>
      </c>
      <c r="K4" s="18">
        <f>ABS(SUM($C$3:C4)/SUM($C$3:$C$8)-SUM($J$3:J4)/SUM($J$3:$J$8))</f>
        <v>1.2351563107695918E-4</v>
      </c>
      <c r="L4" s="18"/>
      <c r="M4" s="17">
        <f>SUM('Teste Qui-Quadrado Idade'!M23:M43)</f>
        <v>1.6791999999999998E-2</v>
      </c>
      <c r="N4" s="17">
        <f>SUM('Teste Qui-Quadrado Idade'!N23:N43)</f>
        <v>292.90765600000003</v>
      </c>
      <c r="O4" s="18">
        <f>ABS(SUM($C$3:C4)/SUM($C$3:$C$8)-SUM($N$3:N4)/SUM($N$3:$N$8))</f>
        <v>1.1496933927202663E-4</v>
      </c>
    </row>
    <row r="5" spans="1:15" x14ac:dyDescent="0.25">
      <c r="A5" s="16" t="s">
        <v>13</v>
      </c>
      <c r="B5" s="17">
        <f>SUM('Teste Qui-Quadrado Idade'!B44:B63)</f>
        <v>232972</v>
      </c>
      <c r="C5" s="17">
        <f>SUM('Teste Qui-Quadrado Idade'!C44:C63)</f>
        <v>357</v>
      </c>
      <c r="D5" s="12"/>
      <c r="E5" s="17">
        <f>SUM('Teste Qui-Quadrado Idade'!E44:E63)</f>
        <v>9.211999999999998E-2</v>
      </c>
      <c r="F5" s="17">
        <f>SUM('Teste Qui-Quadrado Idade'!F44:F63)</f>
        <v>1017.84217</v>
      </c>
      <c r="G5" s="18">
        <f>ABS(SUM($C$3:C5)/SUM($C$3:$C$8)-SUM($F$3:F5)/SUM($F$3:$F$8))</f>
        <v>4.9575411541937606E-2</v>
      </c>
      <c r="H5" s="15"/>
      <c r="I5" s="17">
        <f>SUM('Teste Qui-Quadrado Idade'!I44:I63)</f>
        <v>3.2639399999999999E-2</v>
      </c>
      <c r="J5" s="17">
        <f>SUM('Teste Qui-Quadrado Idade'!J44:J63)</f>
        <v>358.17492499999997</v>
      </c>
      <c r="K5" s="18">
        <f>ABS(SUM($C$3:C5)/SUM($C$3:$C$8)-SUM($J$3:J5)/SUM($J$3:$J$8))</f>
        <v>2.4300034412108595E-4</v>
      </c>
      <c r="L5" s="18"/>
      <c r="M5" s="17">
        <f>SUM('Teste Qui-Quadrado Idade'!M44:M63)</f>
        <v>8.9058999999999999E-2</v>
      </c>
      <c r="N5" s="17">
        <f>SUM('Teste Qui-Quadrado Idade'!N44:N63)</f>
        <v>973.160032</v>
      </c>
      <c r="O5" s="18">
        <f>ABS(SUM($C$3:C5)/SUM($C$3:$C$8)-SUM($N$3:N5)/SUM($N$3:$N$8))</f>
        <v>1.6529162823840329E-2</v>
      </c>
    </row>
    <row r="6" spans="1:15" x14ac:dyDescent="0.25">
      <c r="A6" s="16" t="s">
        <v>14</v>
      </c>
      <c r="B6" s="17">
        <f>SUM('Teste Qui-Quadrado Idade'!B64:B83)</f>
        <v>219822</v>
      </c>
      <c r="C6" s="17">
        <f>SUM('Teste Qui-Quadrado Idade'!C64:C83)</f>
        <v>2127</v>
      </c>
      <c r="D6" s="12"/>
      <c r="E6" s="17">
        <f>SUM('Teste Qui-Quadrado Idade'!E64:E83)</f>
        <v>0.50021999999999989</v>
      </c>
      <c r="F6" s="17">
        <f>SUM('Teste Qui-Quadrado Idade'!F64:F83)</f>
        <v>5066.5431399999998</v>
      </c>
      <c r="G6" s="18">
        <f>ABS(SUM($C$3:C6)/SUM($C$3:$C$8)-SUM($F$3:F6)/SUM($F$3:$F$8))</f>
        <v>9.6916919108859745E-2</v>
      </c>
      <c r="H6" s="15"/>
      <c r="I6" s="17">
        <f>SUM('Teste Qui-Quadrado Idade'!I64:I83)</f>
        <v>0.21217710000000001</v>
      </c>
      <c r="J6" s="17">
        <f>SUM('Teste Qui-Quadrado Idade'!J64:J83)</f>
        <v>2125.7809109999998</v>
      </c>
      <c r="K6" s="18">
        <f>ABS(SUM($C$3:C6)/SUM($C$3:$C$8)-SUM($J$3:J6)/SUM($J$3:$J$8))</f>
        <v>1.0344494282668037E-3</v>
      </c>
      <c r="L6" s="18"/>
      <c r="M6" s="17">
        <f>SUM('Teste Qui-Quadrado Idade'!M64:M83)</f>
        <v>0.52426800000000007</v>
      </c>
      <c r="N6" s="17">
        <f>SUM('Teste Qui-Quadrado Idade'!N64:N83)</f>
        <v>5260.6885539999994</v>
      </c>
      <c r="O6" s="18">
        <f>ABS(SUM($C$3:C6)/SUM($C$3:$C$8)-SUM($N$3:N6)/SUM($N$3:$N$8))</f>
        <v>7.1960552323855842E-2</v>
      </c>
    </row>
    <row r="7" spans="1:15" x14ac:dyDescent="0.25">
      <c r="A7" s="16" t="s">
        <v>15</v>
      </c>
      <c r="B7" s="17">
        <f>SUM('Teste Qui-Quadrado Idade'!B84:B103)</f>
        <v>57635</v>
      </c>
      <c r="C7" s="17">
        <f>SUM('Teste Qui-Quadrado Idade'!C84:C103)</f>
        <v>3127</v>
      </c>
      <c r="D7" s="12"/>
      <c r="E7" s="17">
        <f>SUM('Teste Qui-Quadrado Idade'!E84:E103)</f>
        <v>3.0116000000000005</v>
      </c>
      <c r="F7" s="17">
        <f>SUM('Teste Qui-Quadrado Idade'!F84:F103)</f>
        <v>5475.9569500000007</v>
      </c>
      <c r="G7" s="18">
        <f>ABS(SUM($C$3:C7)/SUM($C$3:$C$8)-SUM($F$3:F7)/SUM($F$3:$F$8))</f>
        <v>8.1983567755214981E-3</v>
      </c>
      <c r="H7" s="15"/>
      <c r="I7" s="17">
        <f>SUM('Teste Qui-Quadrado Idade'!I84:I103)</f>
        <v>1.8133591999999998</v>
      </c>
      <c r="J7" s="17">
        <f>SUM('Teste Qui-Quadrado Idade'!J84:J103)</f>
        <v>3132.7698298</v>
      </c>
      <c r="K7" s="18">
        <f>ABS(SUM($C$3:C7)/SUM($C$3:$C$8)-SUM($J$3:J7)/SUM($J$3:$J$8))</f>
        <v>3.4789193146682607E-3</v>
      </c>
      <c r="L7" s="18"/>
      <c r="M7" s="17">
        <f>SUM('Teste Qui-Quadrado Idade'!M84:M103)</f>
        <v>2.9833460000000001</v>
      </c>
      <c r="N7" s="17">
        <f>SUM('Teste Qui-Quadrado Idade'!N84:N103)</f>
        <v>5923.0773289999997</v>
      </c>
      <c r="O7" s="18">
        <f>ABS(SUM($C$3:C7)/SUM($C$3:$C$8)-SUM($N$3:N7)/SUM($N$3:$N$8))</f>
        <v>1.0691881403299464E-2</v>
      </c>
    </row>
    <row r="8" spans="1:15" x14ac:dyDescent="0.25">
      <c r="A8" s="16" t="s">
        <v>16</v>
      </c>
      <c r="B8" s="17">
        <f>SUM('Teste Qui-Quadrado Idade'!B104:B128)</f>
        <v>390</v>
      </c>
      <c r="C8" s="17">
        <f>SUM('Teste Qui-Quadrado Idade'!C104:C128)</f>
        <v>137</v>
      </c>
      <c r="D8" s="12"/>
      <c r="E8" s="17">
        <f>SUM('Teste Qui-Quadrado Idade'!E104:E128)</f>
        <v>20.07921</v>
      </c>
      <c r="F8" s="17">
        <f>SUM('Teste Qui-Quadrado Idade'!F104:F128)</f>
        <v>186.19306000000003</v>
      </c>
      <c r="G8" s="18">
        <f>ABS(SUM($C$3:C8)/SUM($C$3:$C$8)-SUM($F$3:F8)/SUM($F$3:$F$8))</f>
        <v>0</v>
      </c>
      <c r="H8" s="15"/>
      <c r="I8" s="17">
        <f>SUM('Teste Qui-Quadrado Idade'!I104:I128)</f>
        <v>16.425038300000001</v>
      </c>
      <c r="J8" s="17">
        <f>SUM('Teste Qui-Quadrado Idade'!J104:J128)</f>
        <v>116.08237279999999</v>
      </c>
      <c r="K8" s="18">
        <f>ABS(SUM($C$3:C8)/SUM($C$3:$C$8)-SUM($J$3:J8)/SUM($J$3:$J$8))</f>
        <v>0</v>
      </c>
      <c r="L8" s="18"/>
      <c r="M8" s="17">
        <f>SUM('Teste Qui-Quadrado Idade'!M104:M128)</f>
        <v>18.603784999999998</v>
      </c>
      <c r="N8" s="17">
        <f>SUM('Teste Qui-Quadrado Idade'!N104:N128)</f>
        <v>157.92660799999996</v>
      </c>
      <c r="O8" s="18">
        <f>ABS(SUM($C$3:C8)/SUM($C$3:$C$8)-SUM($N$3:N8)/SUM($N$3:$N$8))</f>
        <v>0</v>
      </c>
    </row>
    <row r="9" spans="1:15" x14ac:dyDescent="0.25">
      <c r="E9" s="21" t="s">
        <v>26</v>
      </c>
      <c r="F9" s="21"/>
      <c r="G9" s="18">
        <f>MAX(G3:G8)</f>
        <v>9.6916919108859745E-2</v>
      </c>
      <c r="I9" s="21" t="s">
        <v>26</v>
      </c>
      <c r="J9" s="21"/>
      <c r="K9" s="3">
        <f>MAX(K3:K8)</f>
        <v>3.4789193146682607E-3</v>
      </c>
      <c r="M9" s="21" t="s">
        <v>26</v>
      </c>
      <c r="N9" s="21"/>
      <c r="O9" s="3">
        <f>MAX(O3:O8)</f>
        <v>7.1960552323855842E-2</v>
      </c>
    </row>
    <row r="10" spans="1:15" ht="15" customHeight="1" x14ac:dyDescent="0.25">
      <c r="E10" s="32" t="s">
        <v>33</v>
      </c>
      <c r="F10" s="32"/>
      <c r="G10" s="32"/>
      <c r="I10" s="42" t="s">
        <v>25</v>
      </c>
      <c r="J10" s="42"/>
      <c r="K10" s="42"/>
      <c r="M10" s="32" t="s">
        <v>33</v>
      </c>
      <c r="N10" s="32"/>
      <c r="O10" s="32"/>
    </row>
    <row r="11" spans="1:15" x14ac:dyDescent="0.25">
      <c r="E11" s="32"/>
      <c r="F11" s="32"/>
      <c r="G11" s="32"/>
      <c r="I11" s="42"/>
      <c r="J11" s="42"/>
      <c r="K11" s="42"/>
      <c r="M11" s="32"/>
      <c r="N11" s="32"/>
      <c r="O11" s="32"/>
    </row>
    <row r="12" spans="1:15" x14ac:dyDescent="0.25">
      <c r="E12" s="32"/>
      <c r="F12" s="32"/>
      <c r="G12" s="32"/>
      <c r="I12" s="42"/>
      <c r="J12" s="42"/>
      <c r="K12" s="42"/>
      <c r="M12" s="32"/>
      <c r="N12" s="32"/>
      <c r="O12" s="32"/>
    </row>
    <row r="16" spans="1:15" ht="17.25" x14ac:dyDescent="0.25">
      <c r="A16" s="21" t="s">
        <v>30</v>
      </c>
      <c r="B16" s="21"/>
      <c r="C16" s="2">
        <f>1.36/((SUM(C3:C8)*SUM(F3:F8))/(SUM(C3:C8)+SUM(F3:F8)))^0.5</f>
        <v>2.146807282510654E-2</v>
      </c>
      <c r="D16" s="2">
        <f>1.36/((SUM(C3:C8)*SUM(J3:J8))/(SUM(C3:C8)+SUM(J3:J8)))^0.5</f>
        <v>2.5014648953649753E-2</v>
      </c>
      <c r="E16" s="2">
        <f>1.36/((SUM(C3:C8)*SUM(N3:N8))/(SUM(C3:C8)+SUM(N3:N8)))^0.5</f>
        <v>2.1406636427012637E-2</v>
      </c>
    </row>
    <row r="17" spans="1:3" x14ac:dyDescent="0.25">
      <c r="A17" s="43"/>
      <c r="B17" s="43"/>
      <c r="C17" s="5"/>
    </row>
    <row r="18" spans="1:3" x14ac:dyDescent="0.25">
      <c r="A18" s="5"/>
      <c r="B18" s="5"/>
      <c r="C18" s="5"/>
    </row>
    <row r="19" spans="1:3" x14ac:dyDescent="0.25">
      <c r="A19" t="s">
        <v>31</v>
      </c>
      <c r="B19" t="s">
        <v>32</v>
      </c>
    </row>
  </sheetData>
  <mergeCells count="12">
    <mergeCell ref="A1:C1"/>
    <mergeCell ref="E1:G1"/>
    <mergeCell ref="I1:K1"/>
    <mergeCell ref="M1:O1"/>
    <mergeCell ref="E9:F9"/>
    <mergeCell ref="I9:J9"/>
    <mergeCell ref="M9:N9"/>
    <mergeCell ref="E10:G12"/>
    <mergeCell ref="I10:K12"/>
    <mergeCell ref="M10:O12"/>
    <mergeCell ref="A16:B16"/>
    <mergeCell ref="A17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 Qui-Quadrado Idade</vt:lpstr>
      <vt:lpstr>Teste Qui Quadrado Classes</vt:lpstr>
      <vt:lpstr>DQM Classes</vt:lpstr>
      <vt:lpstr>KS Classes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Gregorio</dc:creator>
  <cp:lastModifiedBy>Usuário do Windows</cp:lastModifiedBy>
  <dcterms:created xsi:type="dcterms:W3CDTF">2017-06-11T01:45:00Z</dcterms:created>
  <dcterms:modified xsi:type="dcterms:W3CDTF">2019-04-05T16:11:09Z</dcterms:modified>
</cp:coreProperties>
</file>