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PhD\pythonProject_model_improvement\code_repo\data\raw_data\"/>
    </mc:Choice>
  </mc:AlternateContent>
  <xr:revisionPtr revIDLastSave="0" documentId="13_ncr:1_{159B9B7F-353C-4294-9C13-9A8D6E63AC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te 1 - Sheet1" sheetId="1" r:id="rId1"/>
    <sheet name="Sheet1" sheetId="2" r:id="rId2"/>
  </sheets>
  <definedNames>
    <definedName name="MethodPointer1">-373626816</definedName>
    <definedName name="MethodPointer2">450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1" l="1"/>
  <c r="H78" i="1"/>
  <c r="J72" i="1"/>
  <c r="G73" i="1"/>
  <c r="K76" i="1"/>
  <c r="K75" i="1"/>
  <c r="K74" i="1"/>
  <c r="H76" i="1"/>
  <c r="H75" i="1"/>
  <c r="H74" i="1"/>
  <c r="E78" i="1" s="1"/>
  <c r="E76" i="1"/>
  <c r="E75" i="1"/>
  <c r="E74" i="1"/>
  <c r="L58" i="1"/>
  <c r="L54" i="1"/>
  <c r="L50" i="1"/>
  <c r="E64" i="1"/>
  <c r="F64" i="1"/>
  <c r="G64" i="1"/>
  <c r="H64" i="1"/>
  <c r="I64" i="1"/>
  <c r="J64" i="1"/>
  <c r="D64" i="1"/>
  <c r="E59" i="1"/>
  <c r="F59" i="1"/>
  <c r="G59" i="1"/>
  <c r="H59" i="1"/>
  <c r="I59" i="1"/>
  <c r="J59" i="1"/>
  <c r="D59" i="1"/>
  <c r="E54" i="1"/>
  <c r="F54" i="1"/>
  <c r="G54" i="1"/>
  <c r="H54" i="1"/>
  <c r="I54" i="1"/>
  <c r="J54" i="1"/>
  <c r="D54" i="1"/>
  <c r="D58" i="1"/>
  <c r="E52" i="1"/>
  <c r="F52" i="1"/>
  <c r="G52" i="1"/>
  <c r="H52" i="1"/>
  <c r="I52" i="1"/>
  <c r="J52" i="1"/>
  <c r="D52" i="1"/>
  <c r="E48" i="1"/>
  <c r="F48" i="1"/>
  <c r="G48" i="1"/>
  <c r="H48" i="1"/>
  <c r="I48" i="1"/>
  <c r="J48" i="1"/>
  <c r="D48" i="1"/>
  <c r="E47" i="1"/>
  <c r="F47" i="1"/>
  <c r="G47" i="1"/>
  <c r="H47" i="1"/>
  <c r="I47" i="1"/>
  <c r="J47" i="1"/>
  <c r="D47" i="1"/>
  <c r="E43" i="1"/>
  <c r="F43" i="1"/>
  <c r="G43" i="1"/>
  <c r="H43" i="1"/>
  <c r="I43" i="1"/>
  <c r="J43" i="1"/>
  <c r="D43" i="1"/>
  <c r="E68" i="1"/>
  <c r="F68" i="1"/>
  <c r="G68" i="1"/>
  <c r="H68" i="1"/>
  <c r="I68" i="1"/>
  <c r="J68" i="1"/>
  <c r="D68" i="1"/>
  <c r="E63" i="1"/>
  <c r="F63" i="1"/>
  <c r="G63" i="1"/>
  <c r="H63" i="1"/>
  <c r="I63" i="1"/>
  <c r="J63" i="1"/>
  <c r="D63" i="1"/>
  <c r="E58" i="1"/>
  <c r="F58" i="1"/>
  <c r="G58" i="1"/>
  <c r="H58" i="1"/>
  <c r="I58" i="1"/>
  <c r="J58" i="1"/>
  <c r="N49" i="1"/>
  <c r="E41" i="1"/>
  <c r="F41" i="1"/>
  <c r="G41" i="1"/>
  <c r="D41" i="1"/>
  <c r="E39" i="1"/>
  <c r="F39" i="1"/>
  <c r="G39" i="1"/>
  <c r="H39" i="1"/>
  <c r="I39" i="1"/>
  <c r="J39" i="1"/>
  <c r="D39" i="1"/>
  <c r="E38" i="1"/>
  <c r="F38" i="1"/>
  <c r="G38" i="1"/>
  <c r="H38" i="1"/>
  <c r="H41" i="1" s="1"/>
  <c r="I38" i="1"/>
  <c r="I41" i="1" s="1"/>
  <c r="J38" i="1"/>
  <c r="J41" i="1" s="1"/>
  <c r="D38" i="1"/>
</calcChain>
</file>

<file path=xl/sharedStrings.xml><?xml version="1.0" encoding="utf-8"?>
<sst xmlns="http://schemas.openxmlformats.org/spreadsheetml/2006/main" count="74" uniqueCount="59">
  <si>
    <t>Software Version</t>
  </si>
  <si>
    <t>3.11.19</t>
  </si>
  <si>
    <t>Experiment File Path:</t>
  </si>
  <si>
    <t>D:\Zabam32\Desktop\MATAN.xpt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</si>
  <si>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</si>
  <si>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</si>
  <si>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</si>
  <si>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</si>
  <si>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</si>
  <si>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</si>
  <si>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</si>
  <si>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</si>
  <si>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</si>
  <si>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</si>
  <si>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</si>
  <si>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</si>
  <si>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</si>
  <si>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</si>
  <si>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Read</t>
  </si>
  <si>
    <t>Absorbance Endpoint</t>
  </si>
  <si>
    <t>A1..H3</t>
  </si>
  <si>
    <t>Wavelengths:  450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</si>
  <si>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</si>
  <si>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</si>
  <si>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</si>
  <si>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</si>
  <si>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</si>
  <si>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</si>
  <si>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</si>
  <si>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</si>
  <si>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</si>
  <si>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</si>
  <si>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</si>
  <si>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original sequance</t>
  </si>
  <si>
    <t>ESO optimaized</t>
  </si>
  <si>
    <t>OG</t>
  </si>
  <si>
    <t>ESO</t>
  </si>
  <si>
    <t>ARC15</t>
  </si>
  <si>
    <t>CAF20</t>
  </si>
  <si>
    <t>SUC2</t>
  </si>
  <si>
    <t>AVERAGE ESO</t>
  </si>
  <si>
    <t>AVERAGE OG</t>
  </si>
  <si>
    <t>Arc15</t>
  </si>
  <si>
    <t>Caf20</t>
  </si>
  <si>
    <t>Suc2</t>
  </si>
  <si>
    <t>sd</t>
  </si>
  <si>
    <t>Original</t>
  </si>
  <si>
    <t>avg</t>
  </si>
  <si>
    <t>OP</t>
  </si>
  <si>
    <t>caf20</t>
  </si>
  <si>
    <t>arc15</t>
  </si>
  <si>
    <t xml:space="preserve">Insulin </t>
  </si>
  <si>
    <t>Insulin+CAF20</t>
  </si>
  <si>
    <t>Insulin+ARC15</t>
  </si>
  <si>
    <t>Insulin</t>
  </si>
  <si>
    <t xml:space="preserve">ESO insulin </t>
  </si>
  <si>
    <t>Insulin+ARC15 L1</t>
  </si>
  <si>
    <t>Insulin+ARC15 L2</t>
  </si>
  <si>
    <t>Insulin+ARC15 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</si>
</sst>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0A0D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orginial</a:t>
            </a:r>
            <a:r>
              <a:rPr lang="en-GB" baseline="0"/>
              <a:t> VS ESO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'Plate 1 - Sheet1'!$S$47</c:f>
              <c:strCache>
                <c:ptCount val="1"/>
                <c:pt idx="0">
                  <c:v>original sequance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'Plate 1 - Sheet1'!$N$51:$T$51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35</c:v>
                </c:pt>
              </c:numCache>
            </c:numRef>
          </c:cat>
          <c:val>
            <c:numRef>
              <c:f>'Plate 1 - Sheet1'!$D$41:$J$41</c:f>
              <c:numCache>
                <c:formatCode>General</c:formatCode>
                <c:ptCount val="7"/>
                <c:pt idx="0">
                  <c:v>2154.234234234234</c:v>
                </c:pt>
                <c:pt idx="1">
                  <c:v>1794.3543543543542</c:v>
                </c:pt>
                <c:pt idx="2">
                  <c:v>1488.2882882882882</c:v>
                </c:pt>
                <c:pt idx="3">
                  <c:v>1104.8648648648648</c:v>
                </c:pt>
                <c:pt idx="4">
                  <c:v>524.68468468468473</c:v>
                </c:pt>
                <c:pt idx="5">
                  <c:v>338.01801801801804</c:v>
                </c:pt>
                <c:pt idx="6">
                  <c:v>107.62762762762763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3-48AA-8316-85DA50F25DA5}"/>
            </c:ext>
          </c:extLst>
        </c:ser>
        <c:ser>
          <c:idx val="1"/>
          <c:order val="1"/>
          <c:tx>
            <c:strRef>
              <c:f>'Plate 1 - Sheet1'!$S$48</c:f>
              <c:strCache>
                <c:ptCount val="1"/>
                <c:pt idx="0">
                  <c:v>ESO optimaized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'Plate 1 - Sheet1'!$N$51:$T$51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35</c:v>
                </c:pt>
              </c:numCache>
            </c:numRef>
          </c:cat>
          <c:val>
            <c:numRef>
              <c:f>'Plate 1 - Sheet1'!$D$48:$J$48</c:f>
              <c:numCache>
                <c:formatCode>General</c:formatCode>
                <c:ptCount val="7"/>
                <c:pt idx="0">
                  <c:v>118.48315523126291</c:v>
                </c:pt>
                <c:pt idx="1">
                  <c:v>49.96716215898411</c:v>
                </c:pt>
                <c:pt idx="2">
                  <c:v>23.901249400165028</c:v>
                </c:pt>
                <c:pt idx="3">
                  <c:v>24.032073156975496</c:v>
                </c:pt>
                <c:pt idx="4">
                  <c:v>41.091578255836737</c:v>
                </c:pt>
                <c:pt idx="5">
                  <c:v>119.05730521149093</c:v>
                </c:pt>
                <c:pt idx="6">
                  <c:v>8.2794265024148181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3-48AA-8316-85DA50F25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827711"/>
        <c:axId val="469828127"/>
      </c:lineChart>
      <c:catAx>
        <c:axId val="46982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 in expirement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69828127"/>
        <c:crosses val="autoZero"/>
        <c:auto val="1"/>
        <c:lblAlgn val="ctr"/>
        <c:lblOffset val="100"/>
        <c:noMultiLvlLbl val="0"/>
      </c:catAx>
      <c:valAx>
        <c:axId val="469828127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insulin expression in </a:t>
                </a:r>
                <a:r>
                  <a:rPr lang="el-GR" sz="1000" b="0" i="0" u="none" strike="noStrike" baseline="0"/>
                  <a:t>μ</a:t>
                </a:r>
                <a:r>
                  <a:rPr lang="en-GB" sz="1000" b="0" i="0" u="none" strike="noStrike" baseline="0"/>
                  <a:t>IU</a:t>
                </a:r>
                <a:r>
                  <a:rPr lang="en-GB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6982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Insulin</a:t>
            </a:r>
            <a:r>
              <a:rPr lang="en-GB" baseline="0"/>
              <a:t> expression levels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B6-4329-8B91-E191CA6FC66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B6-4329-8B91-E191CA6FC66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8B6-4329-8B91-E191CA6FC66C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25B-40AA-B785-FEC4523290D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5B-40AA-B785-FEC4523290D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25B-40AA-B785-FEC4523290DE}"/>
              </c:ext>
            </c:extLst>
          </c:dPt>
          <c:errBars>
            <c:errBarType val="both"/>
            <c:errValType val="cust"/>
            <c:noEndCap val="0"/>
            <c:plus>
              <c:numRef>
                <c:f>'Plate 1 - Sheet1'!$B$84:$G$84</c:f>
                <c:numCache>
                  <c:formatCode>General</c:formatCode>
                  <c:ptCount val="6"/>
                  <c:pt idx="1">
                    <c:v>2.8</c:v>
                  </c:pt>
                  <c:pt idx="2">
                    <c:v>3.1</c:v>
                  </c:pt>
                  <c:pt idx="3">
                    <c:v>4.2</c:v>
                  </c:pt>
                  <c:pt idx="4">
                    <c:v>4.8</c:v>
                  </c:pt>
                  <c:pt idx="5">
                    <c:v>5.3</c:v>
                  </c:pt>
                </c:numCache>
              </c:numRef>
            </c:plus>
            <c:minus>
              <c:numRef>
                <c:f>'Plate 1 - Sheet1'!$B$84:$G$84</c:f>
                <c:numCache>
                  <c:formatCode>General</c:formatCode>
                  <c:ptCount val="6"/>
                  <c:pt idx="1">
                    <c:v>2.8</c:v>
                  </c:pt>
                  <c:pt idx="2">
                    <c:v>3.1</c:v>
                  </c:pt>
                  <c:pt idx="3">
                    <c:v>4.2</c:v>
                  </c:pt>
                  <c:pt idx="4">
                    <c:v>4.8</c:v>
                  </c:pt>
                  <c:pt idx="5">
                    <c:v>5.3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'Plate 1 - Sheet1'!$B$80:$G$80</c:f>
              <c:strCache>
                <c:ptCount val="6"/>
                <c:pt idx="0">
                  <c:v>Insulin </c:v>
                </c:pt>
                <c:pt idx="1">
                  <c:v>Insulin+CAF20</c:v>
                </c:pt>
                <c:pt idx="2">
                  <c:v>Insulin+ARC15</c:v>
                </c:pt>
                <c:pt idx="3">
                  <c:v>Insulin</c:v>
                </c:pt>
                <c:pt idx="4">
                  <c:v>Insulin+CAF20</c:v>
                </c:pt>
                <c:pt idx="5">
                  <c:v>Insulin+ARC15</c:v>
                </c:pt>
              </c:strCache>
            </c:strRef>
          </c:cat>
          <c:val>
            <c:numRef>
              <c:f>'Plate 1 - Sheet1'!$B$81:$G$81</c:f>
              <c:numCache>
                <c:formatCode>General</c:formatCode>
                <c:ptCount val="6"/>
                <c:pt idx="0">
                  <c:v>0</c:v>
                </c:pt>
                <c:pt idx="1">
                  <c:v>21</c:v>
                </c:pt>
                <c:pt idx="2">
                  <c:v>43</c:v>
                </c:pt>
                <c:pt idx="3">
                  <c:v>73</c:v>
                </c:pt>
                <c:pt idx="4">
                  <c:v>89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6-4329-8B91-E191CA6FC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329200"/>
        <c:axId val="595315712"/>
      </c:barChart>
      <c:catAx>
        <c:axId val="17043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5315712"/>
        <c:crosses val="autoZero"/>
        <c:auto val="1"/>
        <c:lblAlgn val="ctr"/>
        <c:lblOffset val="100"/>
        <c:noMultiLvlLbl val="0"/>
      </c:catAx>
      <c:valAx>
        <c:axId val="595315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Insulin</a:t>
                </a:r>
                <a:r>
                  <a:rPr lang="en-GB" baseline="0"/>
                  <a:t> Titer in mg/L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0432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'Plate 1 - Sheet1'!$C$93</c:f>
              <c:strCache>
                <c:ptCount val="1"/>
                <c:pt idx="0">
                  <c:v>Insulin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1 - Sheet1'!$C$97:$I$97</c:f>
                <c:numCache>
                  <c:formatCode>General</c:formatCode>
                  <c:ptCount val="7"/>
                  <c:pt idx="0">
                    <c:v>5</c:v>
                  </c:pt>
                  <c:pt idx="1">
                    <c:v>4</c:v>
                  </c:pt>
                  <c:pt idx="2">
                    <c:v>3.7</c:v>
                  </c:pt>
                  <c:pt idx="3">
                    <c:v>3.2</c:v>
                  </c:pt>
                  <c:pt idx="4">
                    <c:v>2.4</c:v>
                  </c:pt>
                  <c:pt idx="5">
                    <c:v>2.2999999999999998</c:v>
                  </c:pt>
                  <c:pt idx="6">
                    <c:v>1.8</c:v>
                  </c:pt>
                </c:numCache>
              </c:numRef>
            </c:plus>
            <c:minus>
              <c:numRef>
                <c:f>'Plate 1 - Sheet1'!$C$97:$I$97</c:f>
                <c:numCache>
                  <c:formatCode>General</c:formatCode>
                  <c:ptCount val="7"/>
                  <c:pt idx="0">
                    <c:v>5</c:v>
                  </c:pt>
                  <c:pt idx="1">
                    <c:v>4</c:v>
                  </c:pt>
                  <c:pt idx="2">
                    <c:v>3.7</c:v>
                  </c:pt>
                  <c:pt idx="3">
                    <c:v>3.2</c:v>
                  </c:pt>
                  <c:pt idx="4">
                    <c:v>2.4</c:v>
                  </c:pt>
                  <c:pt idx="5">
                    <c:v>2.2999999999999998</c:v>
                  </c:pt>
                  <c:pt idx="6">
                    <c:v>1.8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'Plate 1 - Sheet1'!$C$87:$I$87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'Plate 1 - Sheet1'!$C$88:$I$88</c:f>
              <c:numCache>
                <c:formatCode>General</c:formatCode>
                <c:ptCount val="7"/>
                <c:pt idx="0">
                  <c:v>73</c:v>
                </c:pt>
                <c:pt idx="1">
                  <c:v>71</c:v>
                </c:pt>
                <c:pt idx="2">
                  <c:v>65</c:v>
                </c:pt>
                <c:pt idx="3">
                  <c:v>63</c:v>
                </c:pt>
                <c:pt idx="4">
                  <c:v>31</c:v>
                </c:pt>
                <c:pt idx="5">
                  <c:v>20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0-49C9-B3A3-A4854C3AD98A}"/>
            </c:ext>
          </c:extLst>
        </c:ser>
        <c:ser>
          <c:idx val="1"/>
          <c:order val="1"/>
          <c:tx>
            <c:strRef>
              <c:f>'Plate 1 - Sheet1'!$D$93</c:f>
              <c:strCache>
                <c:ptCount val="1"/>
                <c:pt idx="0">
                  <c:v>ESO insulin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1 - Sheet1'!$C$98:$I$98</c:f>
                <c:numCache>
                  <c:formatCode>General</c:formatCode>
                  <c:ptCount val="7"/>
                  <c:pt idx="0">
                    <c:v>4.9000000000000004</c:v>
                  </c:pt>
                  <c:pt idx="1">
                    <c:v>4.3</c:v>
                  </c:pt>
                  <c:pt idx="2">
                    <c:v>4.0999999999999996</c:v>
                  </c:pt>
                  <c:pt idx="3">
                    <c:v>3.5</c:v>
                  </c:pt>
                  <c:pt idx="4">
                    <c:v>3.3</c:v>
                  </c:pt>
                  <c:pt idx="5">
                    <c:v>2.4</c:v>
                  </c:pt>
                  <c:pt idx="6">
                    <c:v>1.9</c:v>
                  </c:pt>
                </c:numCache>
              </c:numRef>
            </c:plus>
            <c:minus>
              <c:numRef>
                <c:f>'Plate 1 - Sheet1'!$C$98:$I$98</c:f>
                <c:numCache>
                  <c:formatCode>General</c:formatCode>
                  <c:ptCount val="7"/>
                  <c:pt idx="0">
                    <c:v>4.9000000000000004</c:v>
                  </c:pt>
                  <c:pt idx="1">
                    <c:v>4.3</c:v>
                  </c:pt>
                  <c:pt idx="2">
                    <c:v>4.0999999999999996</c:v>
                  </c:pt>
                  <c:pt idx="3">
                    <c:v>3.5</c:v>
                  </c:pt>
                  <c:pt idx="4">
                    <c:v>3.3</c:v>
                  </c:pt>
                  <c:pt idx="5">
                    <c:v>2.4</c:v>
                  </c:pt>
                  <c:pt idx="6">
                    <c:v>1.9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'Plate 1 - Sheet1'!$C$87:$I$87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'Plate 1 - Sheet1'!$C$89:$I$89</c:f>
              <c:numCache>
                <c:formatCode>General</c:formatCode>
                <c:ptCount val="7"/>
                <c:pt idx="0">
                  <c:v>81</c:v>
                </c:pt>
                <c:pt idx="1">
                  <c:v>78</c:v>
                </c:pt>
                <c:pt idx="2">
                  <c:v>75</c:v>
                </c:pt>
                <c:pt idx="3">
                  <c:v>74</c:v>
                </c:pt>
                <c:pt idx="4">
                  <c:v>58</c:v>
                </c:pt>
                <c:pt idx="5">
                  <c:v>41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0-49C9-B3A3-A4854C3AD98A}"/>
            </c:ext>
          </c:extLst>
        </c:ser>
        <c:ser>
          <c:idx val="2"/>
          <c:order val="2"/>
          <c:tx>
            <c:strRef>
              <c:f>'Plate 1 - Sheet1'!$E$93</c:f>
              <c:strCache>
                <c:ptCount val="1"/>
                <c:pt idx="0">
                  <c:v>Insulin+CAF20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1 - Sheet1'!$C$99:$I$99</c:f>
                <c:numCache>
                  <c:formatCode>General</c:formatCode>
                  <c:ptCount val="7"/>
                  <c:pt idx="0">
                    <c:v>5.6</c:v>
                  </c:pt>
                  <c:pt idx="1">
                    <c:v>5.3</c:v>
                  </c:pt>
                  <c:pt idx="2">
                    <c:v>4.8</c:v>
                  </c:pt>
                  <c:pt idx="3">
                    <c:v>4.2</c:v>
                  </c:pt>
                  <c:pt idx="4">
                    <c:v>4.5</c:v>
                  </c:pt>
                  <c:pt idx="5">
                    <c:v>3.7</c:v>
                  </c:pt>
                  <c:pt idx="6">
                    <c:v>3.3</c:v>
                  </c:pt>
                </c:numCache>
              </c:numRef>
            </c:plus>
            <c:minus>
              <c:numRef>
                <c:f>'Plate 1 - Sheet1'!$C$99:$I$99</c:f>
                <c:numCache>
                  <c:formatCode>General</c:formatCode>
                  <c:ptCount val="7"/>
                  <c:pt idx="0">
                    <c:v>5.6</c:v>
                  </c:pt>
                  <c:pt idx="1">
                    <c:v>5.3</c:v>
                  </c:pt>
                  <c:pt idx="2">
                    <c:v>4.8</c:v>
                  </c:pt>
                  <c:pt idx="3">
                    <c:v>4.2</c:v>
                  </c:pt>
                  <c:pt idx="4">
                    <c:v>4.5</c:v>
                  </c:pt>
                  <c:pt idx="5">
                    <c:v>3.7</c:v>
                  </c:pt>
                  <c:pt idx="6">
                    <c:v>3.3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'Plate 1 - Sheet1'!$C$87:$I$87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'Plate 1 - Sheet1'!$C$90:$I$90</c:f>
              <c:numCache>
                <c:formatCode>General</c:formatCode>
                <c:ptCount val="7"/>
                <c:pt idx="0">
                  <c:v>89</c:v>
                </c:pt>
                <c:pt idx="1">
                  <c:v>87</c:v>
                </c:pt>
                <c:pt idx="2">
                  <c:v>83</c:v>
                </c:pt>
                <c:pt idx="3">
                  <c:v>81</c:v>
                </c:pt>
                <c:pt idx="4">
                  <c:v>63</c:v>
                </c:pt>
                <c:pt idx="5">
                  <c:v>59</c:v>
                </c:pt>
                <c:pt idx="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0-49C9-B3A3-A4854C3AD98A}"/>
            </c:ext>
          </c:extLst>
        </c:ser>
        <c:ser>
          <c:idx val="3"/>
          <c:order val="3"/>
          <c:tx>
            <c:strRef>
              <c:f>'Plate 1 - Sheet1'!$F$93</c:f>
              <c:strCache>
                <c:ptCount val="1"/>
                <c:pt idx="0">
                  <c:v>Insulin+ARC15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1 - Sheet1'!$C$100:$I$100</c:f>
                <c:numCache>
                  <c:formatCode>General</c:formatCode>
                  <c:ptCount val="7"/>
                  <c:pt idx="0">
                    <c:v>5.8</c:v>
                  </c:pt>
                  <c:pt idx="1">
                    <c:v>4.9000000000000004</c:v>
                  </c:pt>
                  <c:pt idx="2">
                    <c:v>4.5</c:v>
                  </c:pt>
                  <c:pt idx="3">
                    <c:v>4.3</c:v>
                  </c:pt>
                  <c:pt idx="4">
                    <c:v>5.2</c:v>
                  </c:pt>
                  <c:pt idx="5">
                    <c:v>3.2</c:v>
                  </c:pt>
                  <c:pt idx="6">
                    <c:v>3.5</c:v>
                  </c:pt>
                </c:numCache>
              </c:numRef>
            </c:plus>
            <c:minus>
              <c:numRef>
                <c:f>'Plate 1 - Sheet1'!$C$100:$I$100</c:f>
                <c:numCache>
                  <c:formatCode>General</c:formatCode>
                  <c:ptCount val="7"/>
                  <c:pt idx="0">
                    <c:v>5.8</c:v>
                  </c:pt>
                  <c:pt idx="1">
                    <c:v>4.9000000000000004</c:v>
                  </c:pt>
                  <c:pt idx="2">
                    <c:v>4.5</c:v>
                  </c:pt>
                  <c:pt idx="3">
                    <c:v>4.3</c:v>
                  </c:pt>
                  <c:pt idx="4">
                    <c:v>5.2</c:v>
                  </c:pt>
                  <c:pt idx="5">
                    <c:v>3.2</c:v>
                  </c:pt>
                  <c:pt idx="6">
                    <c:v>3.5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'Plate 1 - Sheet1'!$C$87:$I$87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'Plate 1 - Sheet1'!$C$91:$I$91</c:f>
              <c:numCache>
                <c:formatCode>General</c:formatCode>
                <c:ptCount val="7"/>
                <c:pt idx="0">
                  <c:v>102</c:v>
                </c:pt>
                <c:pt idx="1">
                  <c:v>95</c:v>
                </c:pt>
                <c:pt idx="2">
                  <c:v>93</c:v>
                </c:pt>
                <c:pt idx="3">
                  <c:v>75</c:v>
                </c:pt>
                <c:pt idx="4">
                  <c:v>65</c:v>
                </c:pt>
                <c:pt idx="5">
                  <c:v>57</c:v>
                </c:pt>
                <c:pt idx="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40-49C9-B3A3-A4854C3AD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02768"/>
        <c:axId val="396393168"/>
      </c:lineChart>
      <c:catAx>
        <c:axId val="39640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in expriment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96393168"/>
        <c:crosses val="autoZero"/>
        <c:auto val="1"/>
        <c:lblAlgn val="ctr"/>
        <c:lblOffset val="100"/>
        <c:noMultiLvlLbl val="0"/>
      </c:catAx>
      <c:valAx>
        <c:axId val="3963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Insulin Titer in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964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'Plate 1 - Sheet1'!$D$112</c:f>
              <c:strCache>
                <c:ptCount val="1"/>
                <c:pt idx="0">
                  <c:v>Insulin+ARC15 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1 - Sheet1'!$C$97:$K$97</c:f>
                <c:numCache>
                  <c:formatCode>General</c:formatCode>
                  <c:ptCount val="9"/>
                  <c:pt idx="0">
                    <c:v>5</c:v>
                  </c:pt>
                  <c:pt idx="1">
                    <c:v>4</c:v>
                  </c:pt>
                  <c:pt idx="2">
                    <c:v>3.7</c:v>
                  </c:pt>
                  <c:pt idx="3">
                    <c:v>3.2</c:v>
                  </c:pt>
                  <c:pt idx="4">
                    <c:v>2.4</c:v>
                  </c:pt>
                  <c:pt idx="5">
                    <c:v>2.2999999999999998</c:v>
                  </c:pt>
                  <c:pt idx="6">
                    <c:v>1.8</c:v>
                  </c:pt>
                  <c:pt idx="7">
                    <c:v>1.8</c:v>
                  </c:pt>
                  <c:pt idx="8">
                    <c:v>1.8</c:v>
                  </c:pt>
                </c:numCache>
              </c:numRef>
            </c:plus>
            <c:minus>
              <c:numRef>
                <c:f>'Plate 1 - Sheet1'!$C$97:$K$97</c:f>
                <c:numCache>
                  <c:formatCode>General</c:formatCode>
                  <c:ptCount val="9"/>
                  <c:pt idx="0">
                    <c:v>5</c:v>
                  </c:pt>
                  <c:pt idx="1">
                    <c:v>4</c:v>
                  </c:pt>
                  <c:pt idx="2">
                    <c:v>3.7</c:v>
                  </c:pt>
                  <c:pt idx="3">
                    <c:v>3.2</c:v>
                  </c:pt>
                  <c:pt idx="4">
                    <c:v>2.4</c:v>
                  </c:pt>
                  <c:pt idx="5">
                    <c:v>2.2999999999999998</c:v>
                  </c:pt>
                  <c:pt idx="6">
                    <c:v>1.8</c:v>
                  </c:pt>
                  <c:pt idx="7">
                    <c:v>1.8</c:v>
                  </c:pt>
                  <c:pt idx="8">
                    <c:v>1.8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'Plate 1 - Sheet1'!$C$105:$L$105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'Plate 1 - Sheet1'!$C$107:$L$107</c:f>
              <c:numCache>
                <c:formatCode>General</c:formatCode>
                <c:ptCount val="10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98</c:v>
                </c:pt>
                <c:pt idx="6">
                  <c:v>95</c:v>
                </c:pt>
                <c:pt idx="7">
                  <c:v>94</c:v>
                </c:pt>
                <c:pt idx="8">
                  <c:v>95</c:v>
                </c:pt>
                <c:pt idx="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0-408C-BD3C-1E23924C6AC5}"/>
            </c:ext>
          </c:extLst>
        </c:ser>
        <c:ser>
          <c:idx val="1"/>
          <c:order val="1"/>
          <c:tx>
            <c:strRef>
              <c:f>'Plate 1 - Sheet1'!$E$112</c:f>
              <c:strCache>
                <c:ptCount val="1"/>
                <c:pt idx="0">
                  <c:v>Insulin+ARC15 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1 - Sheet1'!$C$98:$K$98</c:f>
                <c:numCache>
                  <c:formatCode>General</c:formatCode>
                  <c:ptCount val="9"/>
                  <c:pt idx="0">
                    <c:v>4.9000000000000004</c:v>
                  </c:pt>
                  <c:pt idx="1">
                    <c:v>4.3</c:v>
                  </c:pt>
                  <c:pt idx="2">
                    <c:v>4.0999999999999996</c:v>
                  </c:pt>
                  <c:pt idx="3">
                    <c:v>3.5</c:v>
                  </c:pt>
                  <c:pt idx="4">
                    <c:v>3.3</c:v>
                  </c:pt>
                  <c:pt idx="5">
                    <c:v>2.4</c:v>
                  </c:pt>
                  <c:pt idx="6">
                    <c:v>1.9</c:v>
                  </c:pt>
                  <c:pt idx="7">
                    <c:v>1.9</c:v>
                  </c:pt>
                  <c:pt idx="8">
                    <c:v>1.9</c:v>
                  </c:pt>
                </c:numCache>
              </c:numRef>
            </c:plus>
            <c:minus>
              <c:numRef>
                <c:f>'Plate 1 - Sheet1'!$C$98:$K$98</c:f>
                <c:numCache>
                  <c:formatCode>General</c:formatCode>
                  <c:ptCount val="9"/>
                  <c:pt idx="0">
                    <c:v>4.9000000000000004</c:v>
                  </c:pt>
                  <c:pt idx="1">
                    <c:v>4.3</c:v>
                  </c:pt>
                  <c:pt idx="2">
                    <c:v>4.0999999999999996</c:v>
                  </c:pt>
                  <c:pt idx="3">
                    <c:v>3.5</c:v>
                  </c:pt>
                  <c:pt idx="4">
                    <c:v>3.3</c:v>
                  </c:pt>
                  <c:pt idx="5">
                    <c:v>2.4</c:v>
                  </c:pt>
                  <c:pt idx="6">
                    <c:v>1.9</c:v>
                  </c:pt>
                  <c:pt idx="7">
                    <c:v>1.9</c:v>
                  </c:pt>
                  <c:pt idx="8">
                    <c:v>1.9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'Plate 1 - Sheet1'!$C$105:$L$105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'Plate 1 - Sheet1'!$C$108:$L$108</c:f>
              <c:numCache>
                <c:formatCode>General</c:formatCode>
                <c:ptCount val="10"/>
                <c:pt idx="0">
                  <c:v>83</c:v>
                </c:pt>
                <c:pt idx="1">
                  <c:v>82</c:v>
                </c:pt>
                <c:pt idx="2">
                  <c:v>84</c:v>
                </c:pt>
                <c:pt idx="3">
                  <c:v>81</c:v>
                </c:pt>
                <c:pt idx="4">
                  <c:v>80</c:v>
                </c:pt>
                <c:pt idx="5">
                  <c:v>83</c:v>
                </c:pt>
                <c:pt idx="6">
                  <c:v>79</c:v>
                </c:pt>
                <c:pt idx="7">
                  <c:v>78</c:v>
                </c:pt>
                <c:pt idx="8">
                  <c:v>75</c:v>
                </c:pt>
                <c:pt idx="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0-408C-BD3C-1E23924C6AC5}"/>
            </c:ext>
          </c:extLst>
        </c:ser>
        <c:ser>
          <c:idx val="2"/>
          <c:order val="2"/>
          <c:tx>
            <c:strRef>
              <c:f>'Plate 1 - Sheet1'!$F$112</c:f>
              <c:strCache>
                <c:ptCount val="1"/>
                <c:pt idx="0">
                  <c:v>Insulin+ARC15 L3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1 - Sheet1'!$C$99:$K$99</c:f>
                <c:numCache>
                  <c:formatCode>General</c:formatCode>
                  <c:ptCount val="9"/>
                  <c:pt idx="0">
                    <c:v>5.6</c:v>
                  </c:pt>
                  <c:pt idx="1">
                    <c:v>5.3</c:v>
                  </c:pt>
                  <c:pt idx="2">
                    <c:v>4.8</c:v>
                  </c:pt>
                  <c:pt idx="3">
                    <c:v>4.2</c:v>
                  </c:pt>
                  <c:pt idx="4">
                    <c:v>4.5</c:v>
                  </c:pt>
                  <c:pt idx="5">
                    <c:v>3.7</c:v>
                  </c:pt>
                  <c:pt idx="6">
                    <c:v>3.3</c:v>
                  </c:pt>
                  <c:pt idx="7">
                    <c:v>3.3</c:v>
                  </c:pt>
                  <c:pt idx="8">
                    <c:v>3.3</c:v>
                  </c:pt>
                </c:numCache>
              </c:numRef>
            </c:plus>
            <c:minus>
              <c:numRef>
                <c:f>'Plate 1 - Sheet1'!$C$99:$K$99</c:f>
                <c:numCache>
                  <c:formatCode>General</c:formatCode>
                  <c:ptCount val="9"/>
                  <c:pt idx="0">
                    <c:v>5.6</c:v>
                  </c:pt>
                  <c:pt idx="1">
                    <c:v>5.3</c:v>
                  </c:pt>
                  <c:pt idx="2">
                    <c:v>4.8</c:v>
                  </c:pt>
                  <c:pt idx="3">
                    <c:v>4.2</c:v>
                  </c:pt>
                  <c:pt idx="4">
                    <c:v>4.5</c:v>
                  </c:pt>
                  <c:pt idx="5">
                    <c:v>3.7</c:v>
                  </c:pt>
                  <c:pt idx="6">
                    <c:v>3.3</c:v>
                  </c:pt>
                  <c:pt idx="7">
                    <c:v>3.3</c:v>
                  </c:pt>
                  <c:pt idx="8">
                    <c:v>3.3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'Plate 1 - Sheet1'!$C$105:$L$105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'Plate 1 - Sheet1'!$C$109:$L$109</c:f>
              <c:numCache>
                <c:formatCode>General</c:formatCode>
                <c:ptCount val="10"/>
                <c:pt idx="0">
                  <c:v>105</c:v>
                </c:pt>
                <c:pt idx="1">
                  <c:v>103</c:v>
                </c:pt>
                <c:pt idx="2">
                  <c:v>101</c:v>
                </c:pt>
                <c:pt idx="3">
                  <c:v>98</c:v>
                </c:pt>
                <c:pt idx="4">
                  <c:v>94</c:v>
                </c:pt>
                <c:pt idx="5">
                  <c:v>93</c:v>
                </c:pt>
                <c:pt idx="6">
                  <c:v>87</c:v>
                </c:pt>
                <c:pt idx="7">
                  <c:v>83</c:v>
                </c:pt>
                <c:pt idx="8">
                  <c:v>54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0-408C-BD3C-1E23924C6AC5}"/>
            </c:ext>
          </c:extLst>
        </c:ser>
        <c:ser>
          <c:idx val="3"/>
          <c:order val="3"/>
          <c:tx>
            <c:strRef>
              <c:f>'Plate 1 - Sheet1'!$G$112</c:f>
              <c:strCache>
                <c:ptCount val="1"/>
                <c:pt idx="0">
                  <c:v>Insulin+ARC15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1 - Sheet1'!$C$100:$K$100</c:f>
                <c:numCache>
                  <c:formatCode>General</c:formatCode>
                  <c:ptCount val="9"/>
                  <c:pt idx="0">
                    <c:v>5.8</c:v>
                  </c:pt>
                  <c:pt idx="1">
                    <c:v>4.9000000000000004</c:v>
                  </c:pt>
                  <c:pt idx="2">
                    <c:v>4.5</c:v>
                  </c:pt>
                  <c:pt idx="3">
                    <c:v>4.3</c:v>
                  </c:pt>
                  <c:pt idx="4">
                    <c:v>5.2</c:v>
                  </c:pt>
                  <c:pt idx="5">
                    <c:v>3.2</c:v>
                  </c:pt>
                  <c:pt idx="6">
                    <c:v>3.5</c:v>
                  </c:pt>
                  <c:pt idx="7">
                    <c:v>3.5</c:v>
                  </c:pt>
                  <c:pt idx="8">
                    <c:v>3.5</c:v>
                  </c:pt>
                </c:numCache>
              </c:numRef>
            </c:plus>
            <c:minus>
              <c:numRef>
                <c:f>'Plate 1 - Sheet1'!$C$100:$K$100</c:f>
                <c:numCache>
                  <c:formatCode>General</c:formatCode>
                  <c:ptCount val="9"/>
                  <c:pt idx="0">
                    <c:v>5.8</c:v>
                  </c:pt>
                  <c:pt idx="1">
                    <c:v>4.9000000000000004</c:v>
                  </c:pt>
                  <c:pt idx="2">
                    <c:v>4.5</c:v>
                  </c:pt>
                  <c:pt idx="3">
                    <c:v>4.3</c:v>
                  </c:pt>
                  <c:pt idx="4">
                    <c:v>5.2</c:v>
                  </c:pt>
                  <c:pt idx="5">
                    <c:v>3.2</c:v>
                  </c:pt>
                  <c:pt idx="6">
                    <c:v>3.5</c:v>
                  </c:pt>
                  <c:pt idx="7">
                    <c:v>3.5</c:v>
                  </c:pt>
                  <c:pt idx="8">
                    <c:v>3.5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'Plate 1 - Sheet1'!$C$105:$L$105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'Plate 1 - Sheet1'!$C$106:$L$106</c:f>
              <c:numCache>
                <c:formatCode>General</c:formatCode>
                <c:ptCount val="10"/>
                <c:pt idx="0">
                  <c:v>102</c:v>
                </c:pt>
                <c:pt idx="1">
                  <c:v>95</c:v>
                </c:pt>
                <c:pt idx="2">
                  <c:v>93</c:v>
                </c:pt>
                <c:pt idx="3">
                  <c:v>75</c:v>
                </c:pt>
                <c:pt idx="4">
                  <c:v>65</c:v>
                </c:pt>
                <c:pt idx="5">
                  <c:v>57</c:v>
                </c:pt>
                <c:pt idx="6">
                  <c:v>49</c:v>
                </c:pt>
                <c:pt idx="7">
                  <c:v>31</c:v>
                </c:pt>
                <c:pt idx="8">
                  <c:v>30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C0-408C-BD3C-1E23924C6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03728"/>
        <c:axId val="396398448"/>
      </c:lineChart>
      <c:catAx>
        <c:axId val="3964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in expirement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96398448"/>
        <c:crosses val="autoZero"/>
        <c:auto val="1"/>
        <c:lblAlgn val="ctr"/>
        <c:lblOffset val="100"/>
        <c:noMultiLvlLbl val="0"/>
      </c:catAx>
      <c:valAx>
        <c:axId val="396398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Insulin Titer in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964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557211</xdr:colOff>
      <xdr:row>16</xdr:row>
      <xdr:rowOff>57150</xdr:rowOff>
    </xdr:from>
    <xdr:to>
      <xdr:col>15</xdr:col>
      <xdr:colOff>514350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0E0F13-DB2B-6D95-C405-DD046B54F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338175</xdr:colOff>
      <xdr:row>65</xdr:row>
      <xdr:rowOff>19130</xdr:rowOff>
    </xdr:from>
    <xdr:to>
      <xdr:col>18</xdr:col>
      <xdr:colOff>324567</xdr:colOff>
      <xdr:row>81</xdr:row>
      <xdr:rowOff>143355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74BEBD-1054-893E-14B5-EA36866D4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261937</xdr:colOff>
      <xdr:row>82</xdr:row>
      <xdr:rowOff>133350</xdr:rowOff>
    </xdr:from>
    <xdr:to>
      <xdr:col>19</xdr:col>
      <xdr:colOff>481012</xdr:colOff>
      <xdr:row>99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BCF89-5423-04E6-AD46-0C45F2217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500062</xdr:colOff>
      <xdr:row>99</xdr:row>
      <xdr:rowOff>66675</xdr:rowOff>
    </xdr:from>
    <xdr:to>
      <xdr:col>21</xdr:col>
      <xdr:colOff>109537</xdr:colOff>
      <xdr:row>116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09B2ED-1C5E-4A77-B9DE-B2F008477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12"/>
  <sheetViews>
    <sheetView tabSelected="1" topLeftCell="A88" zoomScale="82" zoomScaleNormal="100" workbookViewId="0">
      <selection activeCell="K86" sqref="K86"/>
    </sheetView>
  </sheetViews>
  <sheetFormatPr defaultRowHeight="13.2" x14ac:dyDescent="0.25"/>
  <cols>
    <col min="1" max="1" width="20.6640625" customWidth="1"/>
    <col min="2" max="2" width="8.109375" customWidth="1"/>
    <col min="3" max="3" width="18.109375" customWidth="1"/>
    <col min="12" max="12" width="12.44140625" bestFit="1" customWidth="1"/>
    <col min="14" max="14" width="10.44140625" bestFit="1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</row>
    <row r="6" spans="1:2" x14ac:dyDescent="0.25">
      <c r="A6" t="s">
        <v>5</v>
      </c>
      <c r="B6" t="s">
        <v>6</v>
      </c>
    </row>
    <row r="7" spans="1:2" x14ac:dyDescent="0.25">
      <c r="A7" t="s">
        <v>7</v>
      </c>
      <c r="B7" s="1">
        <v>44882</v>
      </c>
    </row>
    <row r="8" spans="1:2" x14ac:dyDescent="0.25">
      <c r="A8" t="s">
        <v>8</v>
      </c>
      <c r="B8" s="2">
        <v>0.58288194444444441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>
        <v>18111919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15" x14ac:dyDescent="0.25">
      <c r="B17" t="s">
        <v>20</v>
      </c>
    </row>
    <row r="18" spans="1:15" x14ac:dyDescent="0.25">
      <c r="B18" t="s">
        <v>21</v>
      </c>
    </row>
    <row r="19" spans="1:15" x14ac:dyDescent="0.25">
      <c r="B19" t="s">
        <v>22</v>
      </c>
    </row>
    <row r="21" spans="1:15" x14ac:dyDescent="0.25">
      <c r="A21" s="3" t="s">
        <v>23</v>
      </c>
      <c r="B21" s="4"/>
    </row>
    <row r="22" spans="1:15" x14ac:dyDescent="0.25">
      <c r="A22" t="s">
        <v>24</v>
      </c>
      <c r="B22">
        <v>25</v>
      </c>
    </row>
    <row r="24" spans="1:15" x14ac:dyDescent="0.25">
      <c r="B24" s="5"/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</row>
    <row r="25" spans="1:15" x14ac:dyDescent="0.25">
      <c r="B25" s="6" t="s">
        <v>25</v>
      </c>
      <c r="C25" s="7">
        <v>1.504</v>
      </c>
      <c r="D25" s="8">
        <v>1.7609999999999999</v>
      </c>
      <c r="E25" s="9">
        <v>0.873</v>
      </c>
      <c r="F25" s="10"/>
      <c r="G25" s="10"/>
      <c r="H25" s="10"/>
      <c r="I25" s="10"/>
      <c r="J25" s="10"/>
      <c r="K25" s="10"/>
      <c r="L25" s="10"/>
      <c r="M25" s="10"/>
      <c r="N25" s="10"/>
      <c r="O25" s="11">
        <v>450</v>
      </c>
    </row>
    <row r="26" spans="1:15" x14ac:dyDescent="0.25">
      <c r="B26" s="6" t="s">
        <v>26</v>
      </c>
      <c r="C26" s="8">
        <v>1.819</v>
      </c>
      <c r="D26" s="7">
        <v>1.464</v>
      </c>
      <c r="E26" s="9">
        <v>0.88500000000000001</v>
      </c>
      <c r="F26" s="10"/>
      <c r="G26" s="10"/>
      <c r="H26" s="10"/>
      <c r="I26" s="10"/>
      <c r="J26" s="10"/>
      <c r="K26" s="10"/>
      <c r="L26" s="10"/>
      <c r="M26" s="10"/>
      <c r="N26" s="10"/>
      <c r="O26" s="11">
        <v>450</v>
      </c>
    </row>
    <row r="27" spans="1:15" x14ac:dyDescent="0.25">
      <c r="B27" s="6" t="s">
        <v>27</v>
      </c>
      <c r="C27" s="8">
        <v>1.8240000000000001</v>
      </c>
      <c r="D27" s="12">
        <v>1.423</v>
      </c>
      <c r="E27" s="13">
        <v>0.81399999999999995</v>
      </c>
      <c r="F27" s="10"/>
      <c r="G27" s="10"/>
      <c r="H27" s="10"/>
      <c r="I27" s="10"/>
      <c r="J27" s="10"/>
      <c r="K27" s="10"/>
      <c r="L27" s="10"/>
      <c r="M27" s="10"/>
      <c r="N27" s="10"/>
      <c r="O27" s="11">
        <v>450</v>
      </c>
    </row>
    <row r="28" spans="1:15" x14ac:dyDescent="0.25">
      <c r="B28" s="6" t="s">
        <v>28</v>
      </c>
      <c r="C28" s="7">
        <v>1.498</v>
      </c>
      <c r="D28" s="14">
        <v>0.65700000000000003</v>
      </c>
      <c r="E28" s="14">
        <v>0.66600000000000004</v>
      </c>
      <c r="F28" s="10">
        <v>1</v>
      </c>
      <c r="G28" s="10"/>
      <c r="H28" s="10"/>
      <c r="I28" s="10"/>
      <c r="J28" s="10"/>
      <c r="K28" s="10"/>
      <c r="L28" s="10"/>
      <c r="M28" s="10"/>
      <c r="N28" s="10"/>
      <c r="O28" s="11">
        <v>450</v>
      </c>
    </row>
    <row r="29" spans="1:15" x14ac:dyDescent="0.25">
      <c r="B29" s="6" t="s">
        <v>29</v>
      </c>
      <c r="C29" s="15">
        <v>1.6819999999999999</v>
      </c>
      <c r="D29" s="16">
        <v>1.0669999999999999</v>
      </c>
      <c r="E29" s="17">
        <v>0.312</v>
      </c>
      <c r="F29" s="10">
        <v>0.5</v>
      </c>
      <c r="G29" s="10"/>
      <c r="H29" s="10"/>
      <c r="I29" s="10"/>
      <c r="J29" s="10"/>
      <c r="K29" s="10"/>
      <c r="L29" s="10"/>
      <c r="M29" s="10"/>
      <c r="N29" s="10"/>
      <c r="O29" s="11">
        <v>450</v>
      </c>
    </row>
    <row r="30" spans="1:15" x14ac:dyDescent="0.25">
      <c r="B30" s="6" t="s">
        <v>30</v>
      </c>
      <c r="C30" s="12">
        <v>1.4530000000000001</v>
      </c>
      <c r="D30" s="18">
        <v>1.19</v>
      </c>
      <c r="E30" s="19">
        <v>0.20100000000000001</v>
      </c>
      <c r="F30" s="10">
        <v>0.25</v>
      </c>
      <c r="G30" s="10"/>
      <c r="H30" s="10"/>
      <c r="I30" s="10"/>
      <c r="J30" s="10"/>
      <c r="K30" s="10"/>
      <c r="L30" s="10"/>
      <c r="M30" s="10"/>
      <c r="N30" s="10"/>
      <c r="O30" s="11">
        <v>450</v>
      </c>
    </row>
    <row r="31" spans="1:15" x14ac:dyDescent="0.25">
      <c r="B31" s="6" t="s">
        <v>31</v>
      </c>
      <c r="C31" s="7">
        <v>1.5209999999999999</v>
      </c>
      <c r="D31" s="20">
        <v>1.2809999999999999</v>
      </c>
      <c r="E31" s="19">
        <v>0.193</v>
      </c>
      <c r="F31" s="10">
        <v>0.125</v>
      </c>
      <c r="G31" s="10"/>
      <c r="H31" s="10"/>
      <c r="I31" s="10"/>
      <c r="J31" s="10"/>
      <c r="K31" s="10"/>
      <c r="L31" s="10"/>
      <c r="M31" s="10"/>
      <c r="N31" s="10"/>
      <c r="O31" s="11">
        <v>450</v>
      </c>
    </row>
    <row r="32" spans="1:15" x14ac:dyDescent="0.25">
      <c r="B32" s="6" t="s">
        <v>32</v>
      </c>
      <c r="C32" s="18">
        <v>1.1339999999999999</v>
      </c>
      <c r="D32" s="14">
        <v>0.64100000000000001</v>
      </c>
      <c r="E32" s="19">
        <v>0.10199999999999999</v>
      </c>
      <c r="F32" s="10"/>
      <c r="G32" s="10"/>
      <c r="H32" s="10"/>
      <c r="I32" s="10"/>
      <c r="J32" s="10"/>
      <c r="K32" s="10"/>
      <c r="L32" s="10"/>
      <c r="M32" s="10"/>
      <c r="N32" s="10"/>
      <c r="O32" s="11">
        <v>450</v>
      </c>
    </row>
    <row r="38" spans="3:19" x14ac:dyDescent="0.25">
      <c r="C38">
        <v>560</v>
      </c>
      <c r="D38">
        <f t="shared" ref="D38:J39" si="0">M41/0.666</f>
        <v>1.9234234234234231</v>
      </c>
      <c r="E38">
        <f t="shared" si="0"/>
        <v>1.602102102102102</v>
      </c>
      <c r="F38">
        <f t="shared" si="0"/>
        <v>1.3288288288288288</v>
      </c>
      <c r="G38">
        <f t="shared" si="0"/>
        <v>0.98648648648648651</v>
      </c>
      <c r="H38">
        <f t="shared" si="0"/>
        <v>0.46846846846846846</v>
      </c>
      <c r="I38">
        <f t="shared" si="0"/>
        <v>0.30180180180180183</v>
      </c>
      <c r="J38">
        <f t="shared" si="0"/>
        <v>9.6096096096096095E-2</v>
      </c>
    </row>
    <row r="39" spans="3:19" x14ac:dyDescent="0.25">
      <c r="D39">
        <f t="shared" si="0"/>
        <v>2.1366366366366365</v>
      </c>
      <c r="E39">
        <f t="shared" si="0"/>
        <v>1.7867867867867866</v>
      </c>
      <c r="F39">
        <f t="shared" si="0"/>
        <v>1.602102102102102</v>
      </c>
      <c r="G39">
        <f t="shared" si="0"/>
        <v>1.3108108108108107</v>
      </c>
      <c r="H39">
        <f t="shared" si="0"/>
        <v>1.2222222222222221</v>
      </c>
      <c r="I39">
        <f t="shared" si="0"/>
        <v>1</v>
      </c>
      <c r="J39">
        <f t="shared" si="0"/>
        <v>0.28978978978978981</v>
      </c>
    </row>
    <row r="41" spans="3:19" x14ac:dyDescent="0.25">
      <c r="D41">
        <f>D38*1120</f>
        <v>2154.234234234234</v>
      </c>
      <c r="E41">
        <f t="shared" ref="E41:J41" si="1">E38*1120</f>
        <v>1794.3543543543542</v>
      </c>
      <c r="F41">
        <f t="shared" si="1"/>
        <v>1488.2882882882882</v>
      </c>
      <c r="G41">
        <f t="shared" si="1"/>
        <v>1104.8648648648648</v>
      </c>
      <c r="H41">
        <f t="shared" si="1"/>
        <v>524.68468468468473</v>
      </c>
      <c r="I41">
        <f t="shared" si="1"/>
        <v>338.01801801801804</v>
      </c>
      <c r="J41">
        <f t="shared" si="1"/>
        <v>107.62762762762763</v>
      </c>
      <c r="M41" s="20">
        <v>1.2809999999999999</v>
      </c>
      <c r="N41" s="16">
        <v>1.0669999999999999</v>
      </c>
      <c r="O41" s="9">
        <v>0.88500000000000001</v>
      </c>
      <c r="P41" s="14">
        <v>0.65700000000000003</v>
      </c>
      <c r="Q41" s="17">
        <v>0.312</v>
      </c>
      <c r="R41" s="19">
        <v>0.20100000000000001</v>
      </c>
      <c r="S41" s="19">
        <v>6.4000000000000001E-2</v>
      </c>
    </row>
    <row r="42" spans="3:19" x14ac:dyDescent="0.25">
      <c r="M42" s="12">
        <v>1.423</v>
      </c>
      <c r="N42" s="18">
        <v>1.19</v>
      </c>
      <c r="O42" s="16">
        <v>1.0669999999999999</v>
      </c>
      <c r="P42" s="9">
        <v>0.873</v>
      </c>
      <c r="Q42" s="13">
        <v>0.81399999999999995</v>
      </c>
      <c r="R42" s="14">
        <v>0.66600000000000004</v>
      </c>
      <c r="S42" s="19">
        <v>0.193</v>
      </c>
    </row>
    <row r="43" spans="3:19" x14ac:dyDescent="0.25">
      <c r="C43" t="s">
        <v>45</v>
      </c>
      <c r="D43">
        <f>_xlfn.STDEV.P(D44:D46)</f>
        <v>97.364968109114585</v>
      </c>
      <c r="E43">
        <f t="shared" ref="E43:J43" si="2">_xlfn.STDEV.P(E44:E46)</f>
        <v>16.291416778987237</v>
      </c>
      <c r="F43">
        <f t="shared" si="2"/>
        <v>50.174360763242447</v>
      </c>
      <c r="G43">
        <f t="shared" si="2"/>
        <v>17.758112255780105</v>
      </c>
      <c r="H43">
        <f t="shared" si="2"/>
        <v>21.729680107069139</v>
      </c>
      <c r="I43">
        <f t="shared" si="2"/>
        <v>25.739074450250857</v>
      </c>
      <c r="J43">
        <f t="shared" si="2"/>
        <v>22.416336443664452</v>
      </c>
    </row>
    <row r="44" spans="3:19" x14ac:dyDescent="0.25">
      <c r="C44" t="s">
        <v>35</v>
      </c>
      <c r="D44">
        <v>2154.2339999999999</v>
      </c>
      <c r="E44">
        <v>1794.354</v>
      </c>
      <c r="F44">
        <v>1488.288</v>
      </c>
      <c r="G44">
        <v>1104.864</v>
      </c>
      <c r="H44">
        <v>524.68399999999997</v>
      </c>
      <c r="I44">
        <v>338.01799999999997</v>
      </c>
      <c r="J44">
        <v>107.627</v>
      </c>
    </row>
    <row r="45" spans="3:19" x14ac:dyDescent="0.25">
      <c r="D45">
        <v>1975.721</v>
      </c>
      <c r="E45">
        <v>1833.8230000000001</v>
      </c>
      <c r="F45">
        <v>1367.5619999999999</v>
      </c>
      <c r="G45">
        <v>1092.4870000000001</v>
      </c>
      <c r="H45">
        <v>577.13900000000001</v>
      </c>
      <c r="I45">
        <v>400.71300000000002</v>
      </c>
      <c r="J45">
        <v>160.32900000000001</v>
      </c>
    </row>
    <row r="46" spans="3:19" x14ac:dyDescent="0.25">
      <c r="D46">
        <v>2201.9430000000002</v>
      </c>
      <c r="E46">
        <v>1819.1869999999999</v>
      </c>
      <c r="F46">
        <v>1407.9870000000001</v>
      </c>
      <c r="G46">
        <v>1134.789</v>
      </c>
      <c r="H46">
        <v>543.09100000000001</v>
      </c>
      <c r="I46">
        <v>375.13200000000001</v>
      </c>
      <c r="J46">
        <v>147.32300000000001</v>
      </c>
    </row>
    <row r="47" spans="3:19" x14ac:dyDescent="0.25">
      <c r="C47" t="s">
        <v>41</v>
      </c>
      <c r="D47">
        <f>AVERAGE(D44:D46)</f>
        <v>2110.6326666666669</v>
      </c>
      <c r="E47">
        <f t="shared" ref="E47:J47" si="3">AVERAGE(E44:E46)</f>
        <v>1815.7879999999998</v>
      </c>
      <c r="F47">
        <f t="shared" si="3"/>
        <v>1421.2789999999998</v>
      </c>
      <c r="G47">
        <f t="shared" si="3"/>
        <v>1110.7133333333334</v>
      </c>
      <c r="H47">
        <f t="shared" si="3"/>
        <v>548.30466666666655</v>
      </c>
      <c r="I47">
        <f t="shared" si="3"/>
        <v>371.28766666666667</v>
      </c>
      <c r="J47">
        <f t="shared" si="3"/>
        <v>138.42633333333333</v>
      </c>
      <c r="S47" t="s">
        <v>33</v>
      </c>
    </row>
    <row r="48" spans="3:19" x14ac:dyDescent="0.25">
      <c r="C48" t="s">
        <v>45</v>
      </c>
      <c r="D48">
        <f>_xlfn.STDEV.P(D49:D51)</f>
        <v>118.48315523126291</v>
      </c>
      <c r="E48">
        <f t="shared" ref="E48:J48" si="4">_xlfn.STDEV.P(E49:E51)</f>
        <v>49.96716215898411</v>
      </c>
      <c r="F48">
        <f t="shared" si="4"/>
        <v>23.901249400165028</v>
      </c>
      <c r="G48">
        <f t="shared" si="4"/>
        <v>24.032073156975496</v>
      </c>
      <c r="H48">
        <f t="shared" si="4"/>
        <v>41.091578255836737</v>
      </c>
      <c r="I48">
        <f t="shared" si="4"/>
        <v>119.05730521149093</v>
      </c>
      <c r="J48">
        <f t="shared" si="4"/>
        <v>8.2794265024148181</v>
      </c>
      <c r="S48" t="s">
        <v>34</v>
      </c>
    </row>
    <row r="49" spans="3:20" x14ac:dyDescent="0.25">
      <c r="C49" t="s">
        <v>36</v>
      </c>
      <c r="D49">
        <v>2393.0329999999999</v>
      </c>
      <c r="E49">
        <v>2001.201</v>
      </c>
      <c r="F49">
        <v>1794.354</v>
      </c>
      <c r="G49">
        <v>1468.1079999999999</v>
      </c>
      <c r="H49">
        <v>1368.8879999999999</v>
      </c>
      <c r="I49">
        <v>1120.809</v>
      </c>
      <c r="J49">
        <v>324.56400000000002</v>
      </c>
      <c r="N49" t="e">
        <f>_xlfn.T.TEST(D41:J46,D48:J51,1,1)</f>
        <v>#N/A</v>
      </c>
    </row>
    <row r="50" spans="3:20" x14ac:dyDescent="0.25">
      <c r="D50">
        <v>2531.098</v>
      </c>
      <c r="E50">
        <v>2103.0929999999998</v>
      </c>
      <c r="F50">
        <v>1831.2429999999999</v>
      </c>
      <c r="G50">
        <v>1523.319</v>
      </c>
      <c r="H50">
        <v>1402.3119999999999</v>
      </c>
      <c r="I50">
        <v>1320.9870000000001</v>
      </c>
      <c r="J50">
        <v>340.09800000000001</v>
      </c>
      <c r="L50">
        <f>_xlfn.T.TEST(D44:J46,D49:J51,1,2)</f>
        <v>2.2034964441554641E-2</v>
      </c>
    </row>
    <row r="51" spans="3:20" x14ac:dyDescent="0.25">
      <c r="D51">
        <v>2240.9870000000001</v>
      </c>
      <c r="E51">
        <v>1993.421</v>
      </c>
      <c r="F51">
        <v>1773.4269999999999</v>
      </c>
      <c r="G51">
        <v>1478.029</v>
      </c>
      <c r="H51">
        <v>1303.3779999999999</v>
      </c>
      <c r="I51">
        <v>1037.2339999999999</v>
      </c>
      <c r="J51">
        <v>321.03980000000001</v>
      </c>
      <c r="N51">
        <v>0</v>
      </c>
      <c r="O51">
        <v>5</v>
      </c>
      <c r="P51">
        <v>10</v>
      </c>
      <c r="Q51">
        <v>15</v>
      </c>
      <c r="R51">
        <v>20</v>
      </c>
      <c r="S51">
        <v>25</v>
      </c>
      <c r="T51">
        <v>35</v>
      </c>
    </row>
    <row r="52" spans="3:20" x14ac:dyDescent="0.25">
      <c r="C52" t="s">
        <v>40</v>
      </c>
      <c r="D52">
        <f>AVERAGE(D49:D51)</f>
        <v>2388.3726666666666</v>
      </c>
      <c r="E52">
        <f t="shared" ref="E52:J52" si="5">AVERAGE(E49:E51)</f>
        <v>2032.5716666666667</v>
      </c>
      <c r="F52">
        <f t="shared" si="5"/>
        <v>1799.6746666666666</v>
      </c>
      <c r="G52">
        <f t="shared" si="5"/>
        <v>1489.8186666666668</v>
      </c>
      <c r="H52">
        <f t="shared" si="5"/>
        <v>1358.1926666666666</v>
      </c>
      <c r="I52">
        <f t="shared" si="5"/>
        <v>1159.6766666666667</v>
      </c>
      <c r="J52">
        <f t="shared" si="5"/>
        <v>328.56726666666668</v>
      </c>
    </row>
    <row r="53" spans="3:20" x14ac:dyDescent="0.25">
      <c r="N53">
        <v>2110.6326666666669</v>
      </c>
      <c r="O53">
        <v>1815.7879999999998</v>
      </c>
      <c r="P53">
        <v>1421.2789999999998</v>
      </c>
      <c r="Q53">
        <v>1110.7133333333334</v>
      </c>
      <c r="R53">
        <v>548.30466666666655</v>
      </c>
      <c r="S53">
        <v>371.28766666666667</v>
      </c>
      <c r="T53">
        <v>138.42633333333333</v>
      </c>
    </row>
    <row r="54" spans="3:20" x14ac:dyDescent="0.25">
      <c r="C54" t="s">
        <v>45</v>
      </c>
      <c r="D54">
        <f>_xlfn.STDEV.P(D55:D57)</f>
        <v>86.287564702118033</v>
      </c>
      <c r="E54">
        <f t="shared" ref="E54:J54" si="6">_xlfn.STDEV.P(E55:E57)</f>
        <v>91.857889069051822</v>
      </c>
      <c r="F54">
        <f t="shared" si="6"/>
        <v>32.474512313505215</v>
      </c>
      <c r="G54">
        <f t="shared" si="6"/>
        <v>56.249392271284989</v>
      </c>
      <c r="H54">
        <f t="shared" si="6"/>
        <v>53.366329324355497</v>
      </c>
      <c r="I54">
        <f t="shared" si="6"/>
        <v>62.550383041726235</v>
      </c>
      <c r="J54">
        <f t="shared" si="6"/>
        <v>21.868326537610443</v>
      </c>
      <c r="L54">
        <f>_xlfn.T.TEST(D44:J46,D60:J62,1,2)</f>
        <v>4.6578650154428576E-9</v>
      </c>
      <c r="N54">
        <v>2388.3726666666666</v>
      </c>
      <c r="O54">
        <v>2032.5716666666667</v>
      </c>
      <c r="P54">
        <v>1799.6746666666666</v>
      </c>
      <c r="Q54">
        <v>1489.8186666666668</v>
      </c>
      <c r="R54">
        <v>1358.1926666666666</v>
      </c>
      <c r="S54">
        <v>1159.6766666666667</v>
      </c>
      <c r="T54">
        <v>328.56726666666668</v>
      </c>
    </row>
    <row r="55" spans="3:20" x14ac:dyDescent="0.25">
      <c r="C55" t="s">
        <v>37</v>
      </c>
      <c r="D55">
        <v>2732.9830000000002</v>
      </c>
      <c r="E55">
        <v>2609.8420000000001</v>
      </c>
      <c r="F55">
        <v>2432.1419999999998</v>
      </c>
      <c r="G55">
        <v>2290.8139999999999</v>
      </c>
      <c r="H55">
        <v>2178.3939999999998</v>
      </c>
      <c r="I55">
        <v>2013.973</v>
      </c>
      <c r="J55">
        <v>1987.5530000000001</v>
      </c>
      <c r="N55">
        <v>2852.9296666666669</v>
      </c>
      <c r="O55">
        <v>2725.5876666666668</v>
      </c>
      <c r="P55">
        <v>2473.9569999999999</v>
      </c>
      <c r="Q55">
        <v>2368.8516666666669</v>
      </c>
      <c r="R55">
        <v>2175.3656666666666</v>
      </c>
      <c r="S55">
        <v>2088.8790000000004</v>
      </c>
      <c r="T55">
        <v>1990.0596666666668</v>
      </c>
    </row>
    <row r="56" spans="3:20" x14ac:dyDescent="0.25">
      <c r="D56">
        <v>2893.4630000000002</v>
      </c>
      <c r="E56">
        <v>2732.3820000000001</v>
      </c>
      <c r="F56">
        <v>2511.3119999999999</v>
      </c>
      <c r="G56">
        <v>2421.2339999999999</v>
      </c>
      <c r="H56">
        <v>2239.1590000000001</v>
      </c>
      <c r="I56">
        <v>2167.0830000000001</v>
      </c>
      <c r="J56">
        <v>2018.008</v>
      </c>
      <c r="N56">
        <v>2546.7443333333335</v>
      </c>
      <c r="O56">
        <v>2420.0143333333331</v>
      </c>
      <c r="P56">
        <v>2346.617666666667</v>
      </c>
      <c r="Q56">
        <v>2280.3316666666669</v>
      </c>
      <c r="R56">
        <v>2195.6016666666669</v>
      </c>
      <c r="S56">
        <v>2012.8716666666667</v>
      </c>
      <c r="T56">
        <v>1937.4750000000001</v>
      </c>
    </row>
    <row r="57" spans="3:20" x14ac:dyDescent="0.25">
      <c r="D57">
        <v>2932.3429999999998</v>
      </c>
      <c r="E57">
        <v>2834.5390000000002</v>
      </c>
      <c r="F57">
        <v>2478.4169999999999</v>
      </c>
      <c r="G57">
        <v>2394.5070000000001</v>
      </c>
      <c r="H57">
        <v>2108.5439999999999</v>
      </c>
      <c r="I57">
        <v>2085.5810000000001</v>
      </c>
      <c r="J57">
        <v>1964.6179999999999</v>
      </c>
      <c r="N57">
        <v>1137.1193333333333</v>
      </c>
      <c r="O57">
        <v>934.3126666666667</v>
      </c>
      <c r="P57">
        <v>668.17266666666671</v>
      </c>
      <c r="Q57">
        <v>528.69933333333336</v>
      </c>
      <c r="R57">
        <v>325.89266666666663</v>
      </c>
      <c r="S57">
        <v>41.776666666666664</v>
      </c>
      <c r="T57">
        <v>0</v>
      </c>
    </row>
    <row r="58" spans="3:20" x14ac:dyDescent="0.25">
      <c r="D58">
        <f>AVERAGE(D55:D57)</f>
        <v>2852.9296666666669</v>
      </c>
      <c r="E58">
        <f t="shared" ref="E58:J58" si="7">AVERAGE(E55:E57)</f>
        <v>2725.5876666666668</v>
      </c>
      <c r="F58">
        <f t="shared" si="7"/>
        <v>2473.9569999999999</v>
      </c>
      <c r="G58">
        <f t="shared" si="7"/>
        <v>2368.8516666666669</v>
      </c>
      <c r="H58">
        <f t="shared" si="7"/>
        <v>2175.3656666666666</v>
      </c>
      <c r="I58">
        <f t="shared" si="7"/>
        <v>2088.8790000000004</v>
      </c>
      <c r="J58">
        <f t="shared" si="7"/>
        <v>1990.0596666666668</v>
      </c>
      <c r="L58">
        <f>_xlfn.T.TEST(D44:J46,D55:J57,1,2)</f>
        <v>1.0811292863626576E-9</v>
      </c>
    </row>
    <row r="59" spans="3:20" x14ac:dyDescent="0.25">
      <c r="C59" t="s">
        <v>45</v>
      </c>
      <c r="D59">
        <f>_xlfn.STDEV.P(D60:D62)</f>
        <v>74.184669936284905</v>
      </c>
      <c r="E59">
        <f t="shared" ref="E59:J59" si="8">_xlfn.STDEV.P(E60:E62)</f>
        <v>42.99936077302641</v>
      </c>
      <c r="F59">
        <f t="shared" si="8"/>
        <v>41.012002717361725</v>
      </c>
      <c r="G59">
        <f t="shared" si="8"/>
        <v>15.446088832523976</v>
      </c>
      <c r="H59">
        <f t="shared" si="8"/>
        <v>65.996796035026492</v>
      </c>
      <c r="I59">
        <f t="shared" si="8"/>
        <v>30.331645964056914</v>
      </c>
      <c r="J59">
        <f t="shared" si="8"/>
        <v>49.413551629757045</v>
      </c>
    </row>
    <row r="60" spans="3:20" x14ac:dyDescent="0.25">
      <c r="C60" t="s">
        <v>38</v>
      </c>
      <c r="D60">
        <v>2452.5680000000002</v>
      </c>
      <c r="E60">
        <v>2371.9830000000002</v>
      </c>
      <c r="F60">
        <v>2291.3980000000001</v>
      </c>
      <c r="G60">
        <v>2270.8130000000001</v>
      </c>
      <c r="H60">
        <v>2130.2280000000001</v>
      </c>
      <c r="I60">
        <v>2012.643</v>
      </c>
      <c r="J60">
        <v>1969.058</v>
      </c>
    </row>
    <row r="61" spans="3:20" x14ac:dyDescent="0.25">
      <c r="D61">
        <v>2553.7930000000001</v>
      </c>
      <c r="E61">
        <v>2476.328</v>
      </c>
      <c r="F61">
        <v>2358.8629999999998</v>
      </c>
      <c r="G61">
        <v>2268.0639999999999</v>
      </c>
      <c r="H61">
        <v>2170.5990000000002</v>
      </c>
      <c r="I61">
        <v>2050.134</v>
      </c>
      <c r="J61">
        <v>1975.6690000000001</v>
      </c>
      <c r="M61" t="s">
        <v>46</v>
      </c>
      <c r="N61" t="s">
        <v>36</v>
      </c>
      <c r="O61" t="s">
        <v>42</v>
      </c>
      <c r="P61" t="s">
        <v>43</v>
      </c>
      <c r="Q61" t="s">
        <v>44</v>
      </c>
    </row>
    <row r="62" spans="3:20" x14ac:dyDescent="0.25">
      <c r="D62">
        <v>2633.8719999999998</v>
      </c>
      <c r="E62">
        <v>2411.732</v>
      </c>
      <c r="F62">
        <v>2389.5920000000001</v>
      </c>
      <c r="G62">
        <v>2302.1179999999999</v>
      </c>
      <c r="H62">
        <v>2285.9780000000001</v>
      </c>
      <c r="I62">
        <v>1975.838</v>
      </c>
      <c r="J62">
        <v>1867.6980000000001</v>
      </c>
    </row>
    <row r="63" spans="3:20" x14ac:dyDescent="0.25">
      <c r="D63">
        <f>AVERAGE(D60:D62)</f>
        <v>2546.7443333333335</v>
      </c>
      <c r="E63">
        <f t="shared" ref="E63:J63" si="9">AVERAGE(E60:E62)</f>
        <v>2420.0143333333331</v>
      </c>
      <c r="F63">
        <f t="shared" si="9"/>
        <v>2346.617666666667</v>
      </c>
      <c r="G63">
        <f t="shared" si="9"/>
        <v>2280.3316666666669</v>
      </c>
      <c r="H63">
        <f t="shared" si="9"/>
        <v>2195.6016666666669</v>
      </c>
      <c r="I63">
        <f t="shared" si="9"/>
        <v>2012.8716666666667</v>
      </c>
      <c r="J63">
        <f t="shared" si="9"/>
        <v>1937.4750000000001</v>
      </c>
    </row>
    <row r="64" spans="3:20" x14ac:dyDescent="0.25">
      <c r="C64" t="s">
        <v>45</v>
      </c>
      <c r="D64">
        <f>_xlfn.STDEV.P(D65:D67)</f>
        <v>49.858531201345684</v>
      </c>
      <c r="E64">
        <f t="shared" ref="E64:J64" si="10">_xlfn.STDEV.P(E65:E67)</f>
        <v>52.376426894378945</v>
      </c>
      <c r="F64">
        <f t="shared" si="10"/>
        <v>88.488055315706347</v>
      </c>
      <c r="G64">
        <f t="shared" si="10"/>
        <v>77.578888783540492</v>
      </c>
      <c r="H64">
        <f t="shared" si="10"/>
        <v>95.059249496768629</v>
      </c>
      <c r="I64">
        <f t="shared" si="10"/>
        <v>59.081128590740001</v>
      </c>
      <c r="J64">
        <f t="shared" si="10"/>
        <v>0</v>
      </c>
    </row>
    <row r="65" spans="2:11" x14ac:dyDescent="0.25">
      <c r="C65" t="s">
        <v>39</v>
      </c>
      <c r="D65">
        <v>1203.5450000000001</v>
      </c>
      <c r="E65">
        <v>987.90200000000004</v>
      </c>
      <c r="F65">
        <v>732.25900000000001</v>
      </c>
      <c r="G65">
        <v>556.61599999999999</v>
      </c>
      <c r="H65">
        <v>340.97300000000001</v>
      </c>
      <c r="I65">
        <v>125.33</v>
      </c>
      <c r="J65">
        <v>0</v>
      </c>
    </row>
    <row r="66" spans="2:11" x14ac:dyDescent="0.25">
      <c r="D66">
        <v>1083.424</v>
      </c>
      <c r="E66">
        <v>863.23400000000004</v>
      </c>
      <c r="F66">
        <v>543.04399999999998</v>
      </c>
      <c r="G66">
        <v>422.85399999999998</v>
      </c>
      <c r="H66">
        <v>202.66399999999999</v>
      </c>
      <c r="I66">
        <v>0</v>
      </c>
      <c r="J66">
        <v>0</v>
      </c>
    </row>
    <row r="67" spans="2:11" x14ac:dyDescent="0.25">
      <c r="D67">
        <v>1124.3889999999999</v>
      </c>
      <c r="E67">
        <v>951.80200000000002</v>
      </c>
      <c r="F67">
        <v>729.21500000000003</v>
      </c>
      <c r="G67">
        <v>606.62800000000004</v>
      </c>
      <c r="H67">
        <v>434.041</v>
      </c>
      <c r="I67">
        <v>0</v>
      </c>
      <c r="J67">
        <v>0</v>
      </c>
    </row>
    <row r="68" spans="2:11" x14ac:dyDescent="0.25">
      <c r="D68">
        <f>AVERAGE(D65:D67)</f>
        <v>1137.1193333333333</v>
      </c>
      <c r="E68">
        <f t="shared" ref="E68:J68" si="11">AVERAGE(E65:E67)</f>
        <v>934.3126666666667</v>
      </c>
      <c r="F68">
        <f t="shared" si="11"/>
        <v>668.17266666666671</v>
      </c>
      <c r="G68">
        <f t="shared" si="11"/>
        <v>528.69933333333336</v>
      </c>
      <c r="H68">
        <f t="shared" si="11"/>
        <v>325.89266666666663</v>
      </c>
      <c r="I68">
        <f t="shared" si="11"/>
        <v>41.776666666666664</v>
      </c>
      <c r="J68">
        <f t="shared" si="11"/>
        <v>0</v>
      </c>
    </row>
    <row r="70" spans="2:11" x14ac:dyDescent="0.25">
      <c r="D70" t="s">
        <v>48</v>
      </c>
      <c r="G70" t="s">
        <v>49</v>
      </c>
      <c r="J70" t="s">
        <v>50</v>
      </c>
      <c r="K70" t="s">
        <v>45</v>
      </c>
    </row>
    <row r="71" spans="2:11" x14ac:dyDescent="0.25">
      <c r="D71" t="s">
        <v>47</v>
      </c>
      <c r="E71" t="s">
        <v>45</v>
      </c>
      <c r="G71" t="s">
        <v>47</v>
      </c>
      <c r="H71" t="s">
        <v>45</v>
      </c>
      <c r="J71">
        <v>2852.9296666666669</v>
      </c>
      <c r="K71">
        <v>5.3</v>
      </c>
    </row>
    <row r="72" spans="2:11" x14ac:dyDescent="0.25">
      <c r="D72">
        <v>2110.6326666666669</v>
      </c>
      <c r="E72">
        <f>_xlfn.STDEV.P(E74:E76)</f>
        <v>4.6130702725682468E-2</v>
      </c>
      <c r="G72">
        <v>2546.7443333333335</v>
      </c>
      <c r="H72">
        <v>4.8</v>
      </c>
      <c r="J72">
        <f>J71/D72</f>
        <v>1.3516940734042147</v>
      </c>
    </row>
    <row r="73" spans="2:11" x14ac:dyDescent="0.25">
      <c r="D73">
        <v>1</v>
      </c>
      <c r="G73">
        <f>G72/D72</f>
        <v>1.2066260385116754</v>
      </c>
    </row>
    <row r="74" spans="2:11" x14ac:dyDescent="0.25">
      <c r="D74">
        <v>2154.2339999999999</v>
      </c>
      <c r="E74">
        <f>D74/D72</f>
        <v>1.0206579449005653</v>
      </c>
      <c r="G74">
        <v>2452.5680000000002</v>
      </c>
      <c r="H74">
        <f>G74/D72</f>
        <v>1.1620060841156949</v>
      </c>
      <c r="J74">
        <v>2732.9830000000002</v>
      </c>
      <c r="K74">
        <f>J74/D72</f>
        <v>1.2948643518894334</v>
      </c>
    </row>
    <row r="75" spans="2:11" x14ac:dyDescent="0.25">
      <c r="D75">
        <v>1975.721</v>
      </c>
      <c r="E75">
        <f>D75/D72</f>
        <v>0.93607998739082654</v>
      </c>
      <c r="G75">
        <v>2553.7930000000001</v>
      </c>
      <c r="H75">
        <f>G75/D72</f>
        <v>1.2099656374755248</v>
      </c>
      <c r="J75">
        <v>2893.4630000000002</v>
      </c>
      <c r="K75">
        <f>J75/D72</f>
        <v>1.3708984257169019</v>
      </c>
    </row>
    <row r="76" spans="2:11" x14ac:dyDescent="0.25">
      <c r="D76">
        <v>2201.9430000000002</v>
      </c>
      <c r="E76">
        <f>D76/D72</f>
        <v>1.043262067708608</v>
      </c>
      <c r="G76">
        <v>2633.8719999999998</v>
      </c>
      <c r="H76">
        <f>G76/D72</f>
        <v>1.2479063939438062</v>
      </c>
      <c r="J76">
        <v>2932.3429999999998</v>
      </c>
      <c r="K76">
        <f>J76/D72</f>
        <v>1.3893194426063085</v>
      </c>
    </row>
    <row r="78" spans="2:11" x14ac:dyDescent="0.25">
      <c r="E78">
        <f>_xlfn.T.TEST(E74:E76,H74:H76,1,2)</f>
        <v>3.6446490905162388E-3</v>
      </c>
      <c r="H78">
        <f>_xlfn.T.TEST(E74:E76,K74:K76,1,2)</f>
        <v>6.406533194727314E-4</v>
      </c>
    </row>
    <row r="80" spans="2:11" x14ac:dyDescent="0.25">
      <c r="B80" t="s">
        <v>51</v>
      </c>
      <c r="C80" t="s">
        <v>52</v>
      </c>
      <c r="D80" t="s">
        <v>53</v>
      </c>
      <c r="E80" s="21" t="s">
        <v>54</v>
      </c>
      <c r="F80" t="s">
        <v>52</v>
      </c>
      <c r="G80" t="s">
        <v>53</v>
      </c>
    </row>
    <row r="81" spans="2:9" x14ac:dyDescent="0.25">
      <c r="B81">
        <v>0</v>
      </c>
      <c r="C81">
        <v>21</v>
      </c>
      <c r="D81">
        <v>43</v>
      </c>
      <c r="E81">
        <v>73</v>
      </c>
      <c r="F81">
        <v>89</v>
      </c>
      <c r="G81">
        <v>102</v>
      </c>
    </row>
    <row r="84" spans="2:9" x14ac:dyDescent="0.25">
      <c r="C84">
        <v>2.8</v>
      </c>
      <c r="D84">
        <v>3.1</v>
      </c>
      <c r="E84">
        <v>4.2</v>
      </c>
      <c r="F84">
        <v>4.8</v>
      </c>
      <c r="G84">
        <v>5.3</v>
      </c>
    </row>
    <row r="87" spans="2:9" x14ac:dyDescent="0.25">
      <c r="C87">
        <v>0</v>
      </c>
      <c r="D87">
        <v>5</v>
      </c>
      <c r="E87">
        <v>10</v>
      </c>
      <c r="F87">
        <v>15</v>
      </c>
      <c r="G87">
        <v>20</v>
      </c>
      <c r="H87">
        <v>25</v>
      </c>
      <c r="I87">
        <v>30</v>
      </c>
    </row>
    <row r="88" spans="2:9" x14ac:dyDescent="0.25">
      <c r="C88">
        <v>73</v>
      </c>
      <c r="D88">
        <v>71</v>
      </c>
      <c r="E88">
        <v>65</v>
      </c>
      <c r="F88">
        <v>63</v>
      </c>
      <c r="G88">
        <v>31</v>
      </c>
      <c r="H88">
        <v>20</v>
      </c>
      <c r="I88">
        <v>8</v>
      </c>
    </row>
    <row r="89" spans="2:9" x14ac:dyDescent="0.25">
      <c r="C89">
        <v>81</v>
      </c>
      <c r="D89">
        <v>78</v>
      </c>
      <c r="E89">
        <v>75</v>
      </c>
      <c r="F89">
        <v>74</v>
      </c>
      <c r="G89">
        <v>58</v>
      </c>
      <c r="H89">
        <v>41</v>
      </c>
      <c r="I89">
        <v>35</v>
      </c>
    </row>
    <row r="90" spans="2:9" x14ac:dyDescent="0.25">
      <c r="C90">
        <v>89</v>
      </c>
      <c r="D90">
        <v>87</v>
      </c>
      <c r="E90">
        <v>83</v>
      </c>
      <c r="F90">
        <v>81</v>
      </c>
      <c r="G90">
        <v>63</v>
      </c>
      <c r="H90">
        <v>59</v>
      </c>
      <c r="I90">
        <v>53</v>
      </c>
    </row>
    <row r="91" spans="2:9" x14ac:dyDescent="0.25">
      <c r="C91">
        <v>102</v>
      </c>
      <c r="D91">
        <v>95</v>
      </c>
      <c r="E91">
        <v>93</v>
      </c>
      <c r="F91">
        <v>75</v>
      </c>
      <c r="G91">
        <v>65</v>
      </c>
      <c r="H91">
        <v>57</v>
      </c>
      <c r="I91">
        <v>49</v>
      </c>
    </row>
    <row r="93" spans="2:9" x14ac:dyDescent="0.25">
      <c r="C93" s="21" t="s">
        <v>51</v>
      </c>
      <c r="D93" s="21" t="s">
        <v>55</v>
      </c>
      <c r="E93" t="s">
        <v>52</v>
      </c>
      <c r="F93" t="s">
        <v>53</v>
      </c>
    </row>
    <row r="97" spans="3:12" x14ac:dyDescent="0.25">
      <c r="C97">
        <v>5</v>
      </c>
      <c r="D97">
        <v>4</v>
      </c>
      <c r="E97">
        <v>3.7</v>
      </c>
      <c r="F97">
        <v>3.2</v>
      </c>
      <c r="G97">
        <v>2.4</v>
      </c>
      <c r="H97">
        <v>2.2999999999999998</v>
      </c>
      <c r="I97">
        <v>1.8</v>
      </c>
      <c r="J97">
        <v>1.8</v>
      </c>
      <c r="K97">
        <v>1.8</v>
      </c>
    </row>
    <row r="98" spans="3:12" x14ac:dyDescent="0.25">
      <c r="C98">
        <v>4.9000000000000004</v>
      </c>
      <c r="D98">
        <v>4.3</v>
      </c>
      <c r="E98">
        <v>4.0999999999999996</v>
      </c>
      <c r="F98">
        <v>3.5</v>
      </c>
      <c r="G98">
        <v>3.3</v>
      </c>
      <c r="H98">
        <v>2.4</v>
      </c>
      <c r="I98">
        <v>1.9</v>
      </c>
      <c r="J98">
        <v>1.9</v>
      </c>
      <c r="K98">
        <v>1.9</v>
      </c>
    </row>
    <row r="99" spans="3:12" x14ac:dyDescent="0.25">
      <c r="C99">
        <v>5.6</v>
      </c>
      <c r="D99">
        <v>5.3</v>
      </c>
      <c r="E99">
        <v>4.8</v>
      </c>
      <c r="F99">
        <v>4.2</v>
      </c>
      <c r="G99">
        <v>4.5</v>
      </c>
      <c r="H99">
        <v>3.7</v>
      </c>
      <c r="I99">
        <v>3.3</v>
      </c>
      <c r="J99">
        <v>3.3</v>
      </c>
      <c r="K99">
        <v>3.3</v>
      </c>
    </row>
    <row r="100" spans="3:12" x14ac:dyDescent="0.25">
      <c r="C100">
        <v>5.8</v>
      </c>
      <c r="D100">
        <v>4.9000000000000004</v>
      </c>
      <c r="E100">
        <v>4.5</v>
      </c>
      <c r="F100">
        <v>4.3</v>
      </c>
      <c r="G100">
        <v>5.2</v>
      </c>
      <c r="H100">
        <v>3.2</v>
      </c>
      <c r="I100">
        <v>3.5</v>
      </c>
      <c r="J100">
        <v>3.5</v>
      </c>
      <c r="K100">
        <v>3.5</v>
      </c>
    </row>
    <row r="105" spans="3:12" x14ac:dyDescent="0.25">
      <c r="C105">
        <v>0</v>
      </c>
      <c r="D105">
        <v>10</v>
      </c>
      <c r="E105">
        <v>15</v>
      </c>
      <c r="F105">
        <v>20</v>
      </c>
      <c r="G105">
        <v>25</v>
      </c>
      <c r="H105">
        <v>30</v>
      </c>
      <c r="I105">
        <v>35</v>
      </c>
      <c r="J105">
        <v>40</v>
      </c>
      <c r="K105">
        <v>45</v>
      </c>
      <c r="L105">
        <v>50</v>
      </c>
    </row>
    <row r="106" spans="3:12" x14ac:dyDescent="0.25">
      <c r="C106">
        <v>102</v>
      </c>
      <c r="D106">
        <v>95</v>
      </c>
      <c r="E106">
        <v>93</v>
      </c>
      <c r="F106">
        <v>75</v>
      </c>
      <c r="G106">
        <v>65</v>
      </c>
      <c r="H106">
        <v>57</v>
      </c>
      <c r="I106">
        <v>49</v>
      </c>
      <c r="J106">
        <v>31</v>
      </c>
      <c r="K106">
        <v>30</v>
      </c>
      <c r="L106">
        <v>15</v>
      </c>
    </row>
    <row r="107" spans="3:12" x14ac:dyDescent="0.25">
      <c r="C107">
        <v>98</v>
      </c>
      <c r="D107">
        <v>97</v>
      </c>
      <c r="E107">
        <v>97</v>
      </c>
      <c r="F107">
        <v>96</v>
      </c>
      <c r="G107">
        <v>95</v>
      </c>
      <c r="H107">
        <v>98</v>
      </c>
      <c r="I107">
        <v>95</v>
      </c>
      <c r="J107">
        <v>94</v>
      </c>
      <c r="K107">
        <v>95</v>
      </c>
      <c r="L107">
        <v>83</v>
      </c>
    </row>
    <row r="108" spans="3:12" x14ac:dyDescent="0.25">
      <c r="C108">
        <v>83</v>
      </c>
      <c r="D108">
        <v>82</v>
      </c>
      <c r="E108">
        <v>84</v>
      </c>
      <c r="F108">
        <v>81</v>
      </c>
      <c r="G108">
        <v>80</v>
      </c>
      <c r="H108">
        <v>83</v>
      </c>
      <c r="I108">
        <v>79</v>
      </c>
      <c r="J108">
        <v>78</v>
      </c>
      <c r="K108">
        <v>75</v>
      </c>
      <c r="L108">
        <v>74</v>
      </c>
    </row>
    <row r="109" spans="3:12" x14ac:dyDescent="0.25">
      <c r="C109">
        <v>105</v>
      </c>
      <c r="D109">
        <v>103</v>
      </c>
      <c r="E109">
        <v>101</v>
      </c>
      <c r="F109">
        <v>98</v>
      </c>
      <c r="G109">
        <v>94</v>
      </c>
      <c r="H109">
        <v>93</v>
      </c>
      <c r="I109">
        <v>87</v>
      </c>
      <c r="J109">
        <v>83</v>
      </c>
      <c r="K109">
        <v>54</v>
      </c>
      <c r="L109">
        <v>32</v>
      </c>
    </row>
    <row r="112" spans="3:12" x14ac:dyDescent="0.25">
      <c r="D112" s="21" t="s">
        <v>56</v>
      </c>
      <c r="E112" s="21" t="s">
        <v>57</v>
      </c>
      <c r="F112" s="21" t="s">
        <v>58</v>
      </c>
      <c r="G112" t="s">
        <v>53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F36A-8BC2-4769-BB4E-0BF3FEE52854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1 - Sheet1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Zabam32</dc:creator>
  <cp:lastModifiedBy>Itamar Menuhin</cp:lastModifiedBy>
  <dcterms:created xsi:type="dcterms:W3CDTF">2011-01-18T20:51:17Z</dcterms:created>
  <dcterms:modified xsi:type="dcterms:W3CDTF">2025-08-21T16:14:26Z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