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ropbox\National soils project\"/>
    </mc:Choice>
  </mc:AlternateContent>
  <xr:revisionPtr revIDLastSave="0" documentId="8_{A3671819-72A1-498F-8A8E-891D67DB684E}" xr6:coauthVersionLast="45" xr6:coauthVersionMax="45" xr10:uidLastSave="{00000000-0000-0000-0000-000000000000}"/>
  <bookViews>
    <workbookView xWindow="-120" yWindow="-120" windowWidth="29040" windowHeight="15840" xr2:uid="{C56D88A6-956C-A741-A46F-CE68BEB36C47}"/>
  </bookViews>
  <sheets>
    <sheet name="Combined data" sheetId="3" r:id="rId1"/>
    <sheet name="data sheet" sheetId="1" r:id="rId2"/>
    <sheet name="Initial 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K18" i="1"/>
  <c r="L18" i="1" s="1"/>
  <c r="M18" i="1" s="1"/>
  <c r="N18" i="1" s="1"/>
  <c r="C76" i="3"/>
  <c r="C68" i="3"/>
  <c r="C22" i="3"/>
  <c r="C64" i="3"/>
  <c r="C91" i="3"/>
  <c r="C62" i="3"/>
  <c r="C133" i="3"/>
  <c r="C117" i="3"/>
  <c r="C69" i="3"/>
  <c r="C57" i="3"/>
  <c r="C50" i="3"/>
  <c r="C65" i="3"/>
  <c r="C70" i="3"/>
  <c r="C95" i="3"/>
  <c r="C80" i="3"/>
  <c r="C111" i="3"/>
  <c r="C2" i="3"/>
  <c r="C25" i="3"/>
  <c r="C41" i="3"/>
  <c r="C17" i="3"/>
  <c r="C5" i="3"/>
  <c r="C128" i="3"/>
  <c r="C136" i="3"/>
  <c r="C23" i="3"/>
  <c r="C49" i="3"/>
  <c r="C61" i="3"/>
  <c r="C78" i="3"/>
  <c r="C112" i="3"/>
  <c r="C119" i="3"/>
  <c r="C98" i="3"/>
  <c r="C99" i="3"/>
  <c r="C21" i="3"/>
  <c r="C36" i="3"/>
  <c r="C100" i="3"/>
  <c r="C18" i="3"/>
  <c r="C130" i="3"/>
  <c r="C63" i="3"/>
  <c r="C6" i="3"/>
  <c r="C3" i="3"/>
  <c r="C55" i="3"/>
  <c r="C129" i="3"/>
  <c r="C10" i="3"/>
  <c r="C29" i="3"/>
  <c r="C53" i="3"/>
  <c r="C15" i="3"/>
  <c r="C60" i="3"/>
  <c r="C58" i="3"/>
  <c r="C124" i="3"/>
  <c r="C28" i="3"/>
  <c r="C132" i="3"/>
  <c r="C97" i="3"/>
  <c r="C54" i="3"/>
  <c r="C8" i="3"/>
  <c r="C110" i="3"/>
  <c r="C4" i="3"/>
  <c r="C27" i="3"/>
  <c r="C9" i="3"/>
  <c r="C56" i="3"/>
  <c r="C113" i="3"/>
  <c r="C92" i="3"/>
  <c r="C42" i="3"/>
  <c r="C20" i="3"/>
  <c r="C93" i="3"/>
  <c r="C32" i="3"/>
  <c r="C94" i="3"/>
  <c r="C125" i="3"/>
  <c r="C24" i="3"/>
  <c r="C75" i="3"/>
  <c r="C7" i="3"/>
  <c r="C135" i="3"/>
  <c r="C134" i="3"/>
  <c r="C59" i="3"/>
  <c r="C121" i="3"/>
  <c r="C79" i="3"/>
  <c r="C122" i="3"/>
  <c r="C48" i="3"/>
  <c r="C40" i="3"/>
  <c r="C96" i="3"/>
  <c r="C105" i="3"/>
  <c r="C89" i="3"/>
  <c r="C102" i="3"/>
  <c r="C44" i="3"/>
  <c r="C115" i="3"/>
  <c r="C45" i="3"/>
  <c r="C126" i="3"/>
  <c r="C86" i="3"/>
  <c r="C123" i="3"/>
  <c r="C67" i="3"/>
  <c r="C131" i="3"/>
  <c r="C46" i="3"/>
  <c r="C51" i="3"/>
  <c r="C66" i="3"/>
  <c r="C11" i="3"/>
  <c r="C81" i="3"/>
  <c r="C26" i="3"/>
  <c r="C127" i="3"/>
  <c r="C74" i="3"/>
  <c r="C34" i="3"/>
  <c r="C43" i="3"/>
  <c r="C120" i="3"/>
  <c r="C118" i="3"/>
  <c r="C114" i="3"/>
  <c r="C104" i="3"/>
  <c r="C19" i="3"/>
  <c r="C12" i="3"/>
  <c r="C116" i="3"/>
  <c r="C52" i="3"/>
  <c r="C109" i="3"/>
  <c r="C47" i="3"/>
  <c r="C30" i="3"/>
  <c r="C90" i="3"/>
  <c r="C137" i="3"/>
  <c r="C71" i="3"/>
  <c r="C16" i="3"/>
  <c r="C88" i="3"/>
  <c r="C39" i="3"/>
  <c r="C108" i="3"/>
  <c r="C82" i="3"/>
  <c r="C31" i="3"/>
  <c r="C87" i="3"/>
  <c r="C35" i="3"/>
  <c r="C101" i="3"/>
  <c r="C83" i="3"/>
  <c r="C37" i="3"/>
  <c r="C33" i="3"/>
  <c r="C103" i="3"/>
  <c r="C14" i="3"/>
  <c r="C106" i="3"/>
  <c r="C77" i="3"/>
  <c r="C73" i="3"/>
  <c r="C38" i="3"/>
  <c r="C85" i="3"/>
  <c r="C107" i="3"/>
  <c r="C13" i="3"/>
  <c r="C84" i="3"/>
  <c r="C72" i="3"/>
  <c r="O18" i="1" l="1"/>
  <c r="I76" i="3" l="1"/>
  <c r="I68" i="3"/>
  <c r="I22" i="3"/>
  <c r="I64" i="3"/>
  <c r="I91" i="3"/>
  <c r="I62" i="3"/>
  <c r="I133" i="3"/>
  <c r="I117" i="3"/>
  <c r="I69" i="3"/>
  <c r="I57" i="3"/>
  <c r="I50" i="3"/>
  <c r="I65" i="3"/>
  <c r="I70" i="3"/>
  <c r="I95" i="3"/>
  <c r="I80" i="3"/>
  <c r="I111" i="3"/>
  <c r="I2" i="3"/>
  <c r="I25" i="3"/>
  <c r="I41" i="3"/>
  <c r="I17" i="3"/>
  <c r="I5" i="3"/>
  <c r="I128" i="3"/>
  <c r="I136" i="3"/>
  <c r="I23" i="3"/>
  <c r="I49" i="3"/>
  <c r="I61" i="3"/>
  <c r="I78" i="3"/>
  <c r="I112" i="3"/>
  <c r="I119" i="3"/>
  <c r="I98" i="3"/>
  <c r="I99" i="3"/>
  <c r="I21" i="3"/>
  <c r="I36" i="3"/>
  <c r="I100" i="3"/>
  <c r="I18" i="3"/>
  <c r="I130" i="3"/>
  <c r="I63" i="3"/>
  <c r="I6" i="3"/>
  <c r="I3" i="3"/>
  <c r="I55" i="3"/>
  <c r="I129" i="3"/>
  <c r="I10" i="3"/>
  <c r="I29" i="3"/>
  <c r="I53" i="3"/>
  <c r="I15" i="3"/>
  <c r="I60" i="3"/>
  <c r="I58" i="3"/>
  <c r="I124" i="3"/>
  <c r="I28" i="3"/>
  <c r="I132" i="3"/>
  <c r="I97" i="3"/>
  <c r="I54" i="3"/>
  <c r="I8" i="3"/>
  <c r="I110" i="3"/>
  <c r="I4" i="3"/>
  <c r="I27" i="3"/>
  <c r="I9" i="3"/>
  <c r="I56" i="3"/>
  <c r="I113" i="3"/>
  <c r="I92" i="3"/>
  <c r="I42" i="3"/>
  <c r="I20" i="3"/>
  <c r="I93" i="3"/>
  <c r="I32" i="3"/>
  <c r="I94" i="3"/>
  <c r="I125" i="3"/>
  <c r="I24" i="3"/>
  <c r="I75" i="3"/>
  <c r="I7" i="3"/>
  <c r="I135" i="3"/>
  <c r="I134" i="3"/>
  <c r="I59" i="3"/>
  <c r="I121" i="3"/>
  <c r="I79" i="3"/>
  <c r="I122" i="3"/>
  <c r="I48" i="3"/>
  <c r="I40" i="3"/>
  <c r="I96" i="3"/>
  <c r="I105" i="3"/>
  <c r="I89" i="3"/>
  <c r="I102" i="3"/>
  <c r="I44" i="3"/>
  <c r="I115" i="3"/>
  <c r="I45" i="3"/>
  <c r="I126" i="3"/>
  <c r="I86" i="3"/>
  <c r="I123" i="3"/>
  <c r="I67" i="3"/>
  <c r="I131" i="3"/>
  <c r="I46" i="3"/>
  <c r="I51" i="3"/>
  <c r="I66" i="3"/>
  <c r="I11" i="3"/>
  <c r="I81" i="3"/>
  <c r="I26" i="3"/>
  <c r="I127" i="3"/>
  <c r="I74" i="3"/>
  <c r="I34" i="3"/>
  <c r="I43" i="3"/>
  <c r="I120" i="3"/>
  <c r="I118" i="3"/>
  <c r="I114" i="3"/>
  <c r="I104" i="3"/>
  <c r="I19" i="3"/>
  <c r="I12" i="3"/>
  <c r="I116" i="3"/>
  <c r="I52" i="3"/>
  <c r="I109" i="3"/>
  <c r="I47" i="3"/>
  <c r="I30" i="3"/>
  <c r="I90" i="3"/>
  <c r="I137" i="3"/>
  <c r="I71" i="3"/>
  <c r="I16" i="3"/>
  <c r="I88" i="3"/>
  <c r="I39" i="3"/>
  <c r="I108" i="3"/>
  <c r="I82" i="3"/>
  <c r="I31" i="3"/>
  <c r="I87" i="3"/>
  <c r="I35" i="3"/>
  <c r="I101" i="3"/>
  <c r="I83" i="3"/>
  <c r="I37" i="3"/>
  <c r="I33" i="3"/>
  <c r="I103" i="3"/>
  <c r="I14" i="3"/>
  <c r="I106" i="3"/>
  <c r="I73" i="3"/>
  <c r="I77" i="3"/>
  <c r="I38" i="3"/>
  <c r="I85" i="3"/>
  <c r="I107" i="3"/>
  <c r="I13" i="3"/>
  <c r="I84" i="3"/>
  <c r="I72" i="3"/>
  <c r="H72" i="3" l="1"/>
  <c r="H76" i="3"/>
  <c r="H68" i="3"/>
  <c r="H22" i="3"/>
  <c r="H64" i="3"/>
  <c r="H91" i="3"/>
  <c r="H62" i="3"/>
  <c r="H133" i="3"/>
  <c r="H117" i="3"/>
  <c r="H69" i="3"/>
  <c r="H57" i="3"/>
  <c r="H50" i="3"/>
  <c r="H65" i="3"/>
  <c r="H70" i="3"/>
  <c r="H95" i="3"/>
  <c r="H80" i="3"/>
  <c r="H111" i="3"/>
  <c r="H2" i="3"/>
  <c r="H25" i="3"/>
  <c r="H41" i="3"/>
  <c r="H17" i="3"/>
  <c r="H5" i="3"/>
  <c r="H128" i="3"/>
  <c r="H136" i="3"/>
  <c r="H23" i="3"/>
  <c r="H49" i="3"/>
  <c r="H61" i="3"/>
  <c r="H78" i="3"/>
  <c r="H112" i="3"/>
  <c r="H119" i="3"/>
  <c r="H98" i="3"/>
  <c r="H99" i="3"/>
  <c r="H21" i="3"/>
  <c r="H36" i="3"/>
  <c r="H100" i="3"/>
  <c r="H18" i="3"/>
  <c r="H130" i="3"/>
  <c r="H63" i="3"/>
  <c r="H6" i="3"/>
  <c r="H3" i="3"/>
  <c r="H55" i="3"/>
  <c r="H129" i="3"/>
  <c r="H10" i="3"/>
  <c r="H29" i="3"/>
  <c r="H53" i="3"/>
  <c r="H15" i="3"/>
  <c r="H60" i="3"/>
  <c r="H58" i="3"/>
  <c r="H124" i="3"/>
  <c r="H28" i="3"/>
  <c r="H132" i="3"/>
  <c r="H97" i="3"/>
  <c r="H54" i="3"/>
  <c r="H8" i="3"/>
  <c r="H110" i="3"/>
  <c r="H4" i="3"/>
  <c r="H27" i="3"/>
  <c r="H9" i="3"/>
  <c r="H56" i="3"/>
  <c r="H113" i="3"/>
  <c r="H92" i="3"/>
  <c r="H42" i="3"/>
  <c r="H20" i="3"/>
  <c r="H93" i="3"/>
  <c r="H32" i="3"/>
  <c r="H94" i="3"/>
  <c r="H125" i="3"/>
  <c r="H24" i="3"/>
  <c r="H75" i="3"/>
  <c r="H7" i="3"/>
  <c r="H135" i="3"/>
  <c r="H134" i="3"/>
  <c r="H59" i="3"/>
  <c r="H121" i="3"/>
  <c r="H79" i="3"/>
  <c r="H122" i="3"/>
  <c r="H48" i="3"/>
  <c r="H40" i="3"/>
  <c r="H96" i="3"/>
  <c r="H105" i="3"/>
  <c r="H89" i="3"/>
  <c r="H102" i="3"/>
  <c r="H44" i="3"/>
  <c r="H115" i="3"/>
  <c r="H45" i="3"/>
  <c r="H126" i="3"/>
  <c r="H86" i="3"/>
  <c r="H123" i="3"/>
  <c r="H67" i="3"/>
  <c r="H131" i="3"/>
  <c r="H46" i="3"/>
  <c r="H51" i="3"/>
  <c r="H66" i="3"/>
  <c r="H11" i="3"/>
  <c r="H81" i="3"/>
  <c r="H26" i="3"/>
  <c r="H127" i="3"/>
  <c r="H74" i="3"/>
  <c r="H34" i="3"/>
  <c r="H43" i="3"/>
  <c r="H120" i="3"/>
  <c r="H118" i="3"/>
  <c r="H114" i="3"/>
  <c r="H104" i="3"/>
  <c r="H19" i="3"/>
  <c r="H12" i="3"/>
  <c r="H116" i="3"/>
  <c r="H52" i="3"/>
  <c r="H109" i="3"/>
  <c r="H47" i="3"/>
  <c r="H30" i="3"/>
  <c r="H90" i="3"/>
  <c r="H137" i="3"/>
  <c r="H71" i="3"/>
  <c r="H88" i="3"/>
  <c r="H39" i="3"/>
  <c r="H108" i="3"/>
  <c r="H82" i="3"/>
  <c r="H31" i="3"/>
  <c r="H87" i="3"/>
  <c r="H35" i="3"/>
  <c r="H101" i="3"/>
  <c r="H83" i="3"/>
  <c r="H37" i="3"/>
  <c r="H33" i="3"/>
  <c r="H103" i="3"/>
  <c r="H14" i="3"/>
  <c r="H106" i="3"/>
  <c r="H73" i="3"/>
  <c r="H38" i="3"/>
  <c r="H85" i="3"/>
  <c r="H107" i="3"/>
  <c r="H13" i="3"/>
  <c r="H84" i="3"/>
  <c r="H77" i="3"/>
  <c r="H16" i="3"/>
  <c r="F188" i="1" l="1"/>
  <c r="K188" i="1"/>
  <c r="L188" i="1" s="1"/>
  <c r="M188" i="1" s="1"/>
  <c r="N188" i="1" s="1"/>
  <c r="F189" i="1"/>
  <c r="K189" i="1"/>
  <c r="L189" i="1" s="1"/>
  <c r="M189" i="1" s="1"/>
  <c r="N189" i="1" s="1"/>
  <c r="F168" i="1"/>
  <c r="F169" i="1"/>
  <c r="F170" i="1"/>
  <c r="F171" i="1"/>
  <c r="F167" i="1"/>
  <c r="K74" i="1"/>
  <c r="L74" i="1" s="1"/>
  <c r="M74" i="1" s="1"/>
  <c r="N74" i="1" s="1"/>
  <c r="F74" i="1"/>
  <c r="T9" i="1"/>
  <c r="K181" i="1"/>
  <c r="L181" i="1" s="1"/>
  <c r="M181" i="1" s="1"/>
  <c r="N181" i="1" s="1"/>
  <c r="F181" i="1"/>
  <c r="K180" i="1"/>
  <c r="L180" i="1" s="1"/>
  <c r="M180" i="1" s="1"/>
  <c r="N180" i="1" s="1"/>
  <c r="F180" i="1"/>
  <c r="K156" i="1"/>
  <c r="L156" i="1" s="1"/>
  <c r="M156" i="1" s="1"/>
  <c r="N156" i="1" s="1"/>
  <c r="F156" i="1"/>
  <c r="F155" i="1"/>
  <c r="K155" i="1"/>
  <c r="L155" i="1" s="1"/>
  <c r="M155" i="1" s="1"/>
  <c r="N155" i="1" s="1"/>
  <c r="K209" i="1"/>
  <c r="L209" i="1" s="1"/>
  <c r="M209" i="1" s="1"/>
  <c r="N209" i="1" s="1"/>
  <c r="F209" i="1"/>
  <c r="K196" i="1"/>
  <c r="L196" i="1" s="1"/>
  <c r="M196" i="1" s="1"/>
  <c r="N196" i="1" s="1"/>
  <c r="F196" i="1"/>
  <c r="F151" i="1"/>
  <c r="F152" i="1"/>
  <c r="F153" i="1"/>
  <c r="F154" i="1"/>
  <c r="F157" i="1"/>
  <c r="F158" i="1"/>
  <c r="F159" i="1"/>
  <c r="F160" i="1"/>
  <c r="F161" i="1"/>
  <c r="F162" i="1"/>
  <c r="F163" i="1"/>
  <c r="F164" i="1"/>
  <c r="F165" i="1"/>
  <c r="F166" i="1"/>
  <c r="F172" i="1"/>
  <c r="F173" i="1"/>
  <c r="F174" i="1"/>
  <c r="F175" i="1"/>
  <c r="F176" i="1"/>
  <c r="F177" i="1"/>
  <c r="F178" i="1"/>
  <c r="F179" i="1"/>
  <c r="F182" i="1"/>
  <c r="F183" i="1"/>
  <c r="F184" i="1"/>
  <c r="F185" i="1"/>
  <c r="F186" i="1"/>
  <c r="F187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150" i="1"/>
  <c r="K205" i="1"/>
  <c r="L205" i="1" s="1"/>
  <c r="M205" i="1" s="1"/>
  <c r="N205" i="1" s="1"/>
  <c r="K206" i="1"/>
  <c r="L206" i="1" s="1"/>
  <c r="M206" i="1" s="1"/>
  <c r="N206" i="1" s="1"/>
  <c r="K207" i="1"/>
  <c r="L207" i="1" s="1"/>
  <c r="M207" i="1" s="1"/>
  <c r="N207" i="1" s="1"/>
  <c r="K208" i="1"/>
  <c r="L208" i="1" s="1"/>
  <c r="M208" i="1" s="1"/>
  <c r="N208" i="1" s="1"/>
  <c r="K210" i="1"/>
  <c r="L210" i="1" s="1"/>
  <c r="M210" i="1" s="1"/>
  <c r="N210" i="1" s="1"/>
  <c r="K211" i="1"/>
  <c r="L211" i="1" s="1"/>
  <c r="M211" i="1" s="1"/>
  <c r="N211" i="1" s="1"/>
  <c r="K212" i="1"/>
  <c r="L212" i="1" s="1"/>
  <c r="M212" i="1" s="1"/>
  <c r="N212" i="1" s="1"/>
  <c r="K176" i="1"/>
  <c r="L176" i="1" s="1"/>
  <c r="M176" i="1" s="1"/>
  <c r="N176" i="1" s="1"/>
  <c r="K177" i="1"/>
  <c r="L177" i="1" s="1"/>
  <c r="M177" i="1" s="1"/>
  <c r="N177" i="1" s="1"/>
  <c r="K178" i="1"/>
  <c r="L178" i="1" s="1"/>
  <c r="M178" i="1" s="1"/>
  <c r="N178" i="1" s="1"/>
  <c r="K179" i="1"/>
  <c r="L179" i="1" s="1"/>
  <c r="M179" i="1" s="1"/>
  <c r="N179" i="1" s="1"/>
  <c r="K182" i="1"/>
  <c r="L182" i="1" s="1"/>
  <c r="M182" i="1" s="1"/>
  <c r="N182" i="1" s="1"/>
  <c r="K183" i="1"/>
  <c r="L183" i="1" s="1"/>
  <c r="M183" i="1" s="1"/>
  <c r="N183" i="1" s="1"/>
  <c r="K184" i="1"/>
  <c r="L184" i="1" s="1"/>
  <c r="M184" i="1" s="1"/>
  <c r="N184" i="1" s="1"/>
  <c r="K185" i="1"/>
  <c r="L185" i="1" s="1"/>
  <c r="M185" i="1" s="1"/>
  <c r="N185" i="1" s="1"/>
  <c r="K186" i="1"/>
  <c r="L186" i="1" s="1"/>
  <c r="M186" i="1" s="1"/>
  <c r="N186" i="1" s="1"/>
  <c r="K187" i="1"/>
  <c r="L187" i="1" s="1"/>
  <c r="M187" i="1" s="1"/>
  <c r="N187" i="1" s="1"/>
  <c r="K190" i="1"/>
  <c r="L190" i="1" s="1"/>
  <c r="M190" i="1" s="1"/>
  <c r="N190" i="1" s="1"/>
  <c r="K191" i="1"/>
  <c r="L191" i="1" s="1"/>
  <c r="M191" i="1" s="1"/>
  <c r="N191" i="1" s="1"/>
  <c r="K192" i="1"/>
  <c r="L192" i="1" s="1"/>
  <c r="M192" i="1" s="1"/>
  <c r="N192" i="1" s="1"/>
  <c r="K193" i="1"/>
  <c r="L193" i="1" s="1"/>
  <c r="M193" i="1" s="1"/>
  <c r="N193" i="1" s="1"/>
  <c r="K194" i="1"/>
  <c r="L194" i="1" s="1"/>
  <c r="M194" i="1" s="1"/>
  <c r="N194" i="1" s="1"/>
  <c r="K195" i="1"/>
  <c r="L195" i="1" s="1"/>
  <c r="M195" i="1" s="1"/>
  <c r="N195" i="1" s="1"/>
  <c r="K197" i="1"/>
  <c r="L197" i="1" s="1"/>
  <c r="M197" i="1" s="1"/>
  <c r="N197" i="1" s="1"/>
  <c r="K198" i="1"/>
  <c r="L198" i="1" s="1"/>
  <c r="M198" i="1" s="1"/>
  <c r="N198" i="1" s="1"/>
  <c r="K199" i="1"/>
  <c r="L199" i="1" s="1"/>
  <c r="M199" i="1" s="1"/>
  <c r="N199" i="1" s="1"/>
  <c r="K200" i="1"/>
  <c r="L200" i="1" s="1"/>
  <c r="M200" i="1" s="1"/>
  <c r="N200" i="1" s="1"/>
  <c r="K201" i="1"/>
  <c r="L201" i="1" s="1"/>
  <c r="M201" i="1" s="1"/>
  <c r="N201" i="1" s="1"/>
  <c r="K202" i="1"/>
  <c r="L202" i="1" s="1"/>
  <c r="M202" i="1" s="1"/>
  <c r="N202" i="1" s="1"/>
  <c r="K203" i="1"/>
  <c r="L203" i="1" s="1"/>
  <c r="M203" i="1" s="1"/>
  <c r="N203" i="1" s="1"/>
  <c r="K204" i="1"/>
  <c r="L204" i="1" s="1"/>
  <c r="M204" i="1" s="1"/>
  <c r="N204" i="1" s="1"/>
  <c r="K175" i="1"/>
  <c r="L175" i="1" s="1"/>
  <c r="M175" i="1" s="1"/>
  <c r="N175" i="1" s="1"/>
  <c r="K174" i="1"/>
  <c r="L174" i="1" s="1"/>
  <c r="M174" i="1" s="1"/>
  <c r="N174" i="1" s="1"/>
  <c r="K173" i="1"/>
  <c r="L173" i="1" s="1"/>
  <c r="M173" i="1" s="1"/>
  <c r="N173" i="1" s="1"/>
  <c r="K172" i="1"/>
  <c r="L172" i="1" s="1"/>
  <c r="M172" i="1" s="1"/>
  <c r="N172" i="1" s="1"/>
  <c r="K171" i="1"/>
  <c r="L171" i="1" s="1"/>
  <c r="M171" i="1" s="1"/>
  <c r="N171" i="1" s="1"/>
  <c r="K170" i="1"/>
  <c r="L170" i="1" s="1"/>
  <c r="M170" i="1" s="1"/>
  <c r="N170" i="1" s="1"/>
  <c r="K169" i="1"/>
  <c r="L169" i="1" s="1"/>
  <c r="M169" i="1" s="1"/>
  <c r="N169" i="1" s="1"/>
  <c r="K168" i="1"/>
  <c r="L168" i="1" s="1"/>
  <c r="M168" i="1" s="1"/>
  <c r="N168" i="1" s="1"/>
  <c r="K167" i="1"/>
  <c r="L167" i="1" s="1"/>
  <c r="M167" i="1" s="1"/>
  <c r="N167" i="1" s="1"/>
  <c r="K166" i="1"/>
  <c r="L166" i="1" s="1"/>
  <c r="M166" i="1" s="1"/>
  <c r="N166" i="1" s="1"/>
  <c r="K165" i="1"/>
  <c r="L165" i="1" s="1"/>
  <c r="M165" i="1" s="1"/>
  <c r="N165" i="1" s="1"/>
  <c r="K164" i="1"/>
  <c r="L164" i="1" s="1"/>
  <c r="M164" i="1" s="1"/>
  <c r="N164" i="1" s="1"/>
  <c r="K163" i="1"/>
  <c r="L163" i="1" s="1"/>
  <c r="M163" i="1" s="1"/>
  <c r="N163" i="1" s="1"/>
  <c r="K162" i="1"/>
  <c r="L162" i="1" s="1"/>
  <c r="M162" i="1" s="1"/>
  <c r="N162" i="1" s="1"/>
  <c r="K161" i="1"/>
  <c r="L161" i="1" s="1"/>
  <c r="M161" i="1" s="1"/>
  <c r="N161" i="1" s="1"/>
  <c r="K160" i="1"/>
  <c r="L160" i="1" s="1"/>
  <c r="M160" i="1" s="1"/>
  <c r="N160" i="1" s="1"/>
  <c r="K159" i="1"/>
  <c r="L159" i="1" s="1"/>
  <c r="M159" i="1" s="1"/>
  <c r="N159" i="1" s="1"/>
  <c r="K158" i="1"/>
  <c r="L158" i="1" s="1"/>
  <c r="M158" i="1" s="1"/>
  <c r="N158" i="1" s="1"/>
  <c r="K157" i="1"/>
  <c r="L157" i="1" s="1"/>
  <c r="M157" i="1" s="1"/>
  <c r="N157" i="1" s="1"/>
  <c r="K154" i="1"/>
  <c r="L154" i="1" s="1"/>
  <c r="M154" i="1" s="1"/>
  <c r="N154" i="1" s="1"/>
  <c r="K153" i="1"/>
  <c r="L153" i="1" s="1"/>
  <c r="M153" i="1" s="1"/>
  <c r="N153" i="1" s="1"/>
  <c r="K152" i="1"/>
  <c r="L152" i="1" s="1"/>
  <c r="M152" i="1" s="1"/>
  <c r="N152" i="1" s="1"/>
  <c r="K151" i="1"/>
  <c r="L151" i="1" s="1"/>
  <c r="M151" i="1" s="1"/>
  <c r="N151" i="1" s="1"/>
  <c r="K150" i="1"/>
  <c r="L150" i="1" s="1"/>
  <c r="M150" i="1" s="1"/>
  <c r="N150" i="1" s="1"/>
  <c r="O189" i="1" l="1"/>
  <c r="O74" i="1"/>
  <c r="Q74" i="1" s="1"/>
  <c r="O188" i="1"/>
  <c r="O187" i="1"/>
  <c r="O183" i="1"/>
  <c r="O180" i="1"/>
  <c r="O181" i="1"/>
  <c r="O150" i="1"/>
  <c r="O204" i="1"/>
  <c r="O200" i="1"/>
  <c r="O191" i="1"/>
  <c r="O166" i="1"/>
  <c r="O170" i="1"/>
  <c r="O156" i="1"/>
  <c r="O151" i="1"/>
  <c r="O154" i="1"/>
  <c r="O160" i="1"/>
  <c r="O163" i="1"/>
  <c r="O167" i="1"/>
  <c r="O171" i="1"/>
  <c r="O175" i="1"/>
  <c r="O197" i="1"/>
  <c r="O152" i="1"/>
  <c r="O157" i="1"/>
  <c r="O161" i="1"/>
  <c r="O164" i="1"/>
  <c r="O168" i="1"/>
  <c r="O172" i="1"/>
  <c r="O192" i="1"/>
  <c r="O155" i="1"/>
  <c r="O184" i="1"/>
  <c r="O176" i="1"/>
  <c r="O198" i="1"/>
  <c r="O209" i="1"/>
  <c r="O153" i="1"/>
  <c r="O165" i="1"/>
  <c r="O169" i="1"/>
  <c r="O203" i="1"/>
  <c r="O158" i="1"/>
  <c r="O185" i="1"/>
  <c r="O179" i="1"/>
  <c r="O193" i="1"/>
  <c r="O196" i="1"/>
  <c r="P196" i="1" s="1"/>
  <c r="O210" i="1"/>
  <c r="O212" i="1"/>
  <c r="O208" i="1"/>
  <c r="O207" i="1"/>
  <c r="O201" i="1"/>
  <c r="O173" i="1"/>
  <c r="O162" i="1"/>
  <c r="O159" i="1"/>
  <c r="O202" i="1"/>
  <c r="O199" i="1"/>
  <c r="O190" i="1"/>
  <c r="O182" i="1"/>
  <c r="O211" i="1"/>
  <c r="O206" i="1"/>
  <c r="O174" i="1"/>
  <c r="O195" i="1"/>
  <c r="O178" i="1"/>
  <c r="O194" i="1"/>
  <c r="O186" i="1"/>
  <c r="O177" i="1"/>
  <c r="O205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14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76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5" i="1"/>
  <c r="Q196" i="1" l="1"/>
  <c r="Q164" i="1"/>
  <c r="P164" i="1"/>
  <c r="P166" i="1"/>
  <c r="Q166" i="1"/>
  <c r="Q190" i="1"/>
  <c r="P190" i="1"/>
  <c r="P162" i="1"/>
  <c r="Q162" i="1"/>
  <c r="P152" i="1"/>
  <c r="Q184" i="1"/>
  <c r="P184" i="1"/>
  <c r="P182" i="1"/>
  <c r="Q182" i="1"/>
  <c r="Q175" i="1"/>
  <c r="P175" i="1"/>
  <c r="P170" i="1"/>
  <c r="Q170" i="1"/>
  <c r="Q168" i="1"/>
  <c r="P168" i="1"/>
  <c r="Q179" i="1"/>
  <c r="P179" i="1"/>
  <c r="Q157" i="1"/>
  <c r="Q152" i="1"/>
  <c r="Q150" i="1"/>
  <c r="P150" i="1"/>
  <c r="Q160" i="1"/>
  <c r="P157" i="1"/>
  <c r="P160" i="1"/>
  <c r="Q204" i="1"/>
  <c r="Q172" i="1"/>
  <c r="P204" i="1"/>
  <c r="Q201" i="1"/>
  <c r="P201" i="1"/>
  <c r="P172" i="1"/>
  <c r="K141" i="1"/>
  <c r="L141" i="1" s="1"/>
  <c r="M141" i="1" s="1"/>
  <c r="N141" i="1" s="1"/>
  <c r="O141" i="1" s="1"/>
  <c r="Q141" i="1" s="1"/>
  <c r="K142" i="1"/>
  <c r="L142" i="1" s="1"/>
  <c r="M142" i="1" s="1"/>
  <c r="N142" i="1" s="1"/>
  <c r="O142" i="1" s="1"/>
  <c r="Q142" i="1" s="1"/>
  <c r="K143" i="1"/>
  <c r="L143" i="1" s="1"/>
  <c r="M143" i="1" s="1"/>
  <c r="N143" i="1" s="1"/>
  <c r="O143" i="1" s="1"/>
  <c r="Q143" i="1" s="1"/>
  <c r="K144" i="1"/>
  <c r="L144" i="1" s="1"/>
  <c r="M144" i="1" s="1"/>
  <c r="N144" i="1" s="1"/>
  <c r="O144" i="1" s="1"/>
  <c r="Q144" i="1" s="1"/>
  <c r="K145" i="1"/>
  <c r="L145" i="1" s="1"/>
  <c r="M145" i="1" s="1"/>
  <c r="N145" i="1" s="1"/>
  <c r="O145" i="1" s="1"/>
  <c r="Q145" i="1" s="1"/>
  <c r="K146" i="1"/>
  <c r="L146" i="1" s="1"/>
  <c r="M146" i="1" s="1"/>
  <c r="N146" i="1" s="1"/>
  <c r="O146" i="1" s="1"/>
  <c r="Q14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K77" i="1"/>
  <c r="L77" i="1" s="1"/>
  <c r="M77" i="1" s="1"/>
  <c r="N77" i="1" s="1"/>
  <c r="O77" i="1" s="1"/>
  <c r="Q77" i="1" s="1"/>
  <c r="K78" i="1"/>
  <c r="L78" i="1" s="1"/>
  <c r="M78" i="1" s="1"/>
  <c r="N78" i="1" s="1"/>
  <c r="O78" i="1" s="1"/>
  <c r="Q78" i="1" s="1"/>
  <c r="O79" i="1"/>
  <c r="Q79" i="1" s="1"/>
  <c r="K80" i="1"/>
  <c r="L80" i="1" s="1"/>
  <c r="M80" i="1" s="1"/>
  <c r="N80" i="1" s="1"/>
  <c r="O80" i="1" s="1"/>
  <c r="Q80" i="1" s="1"/>
  <c r="K81" i="1"/>
  <c r="L81" i="1" s="1"/>
  <c r="M81" i="1" s="1"/>
  <c r="N81" i="1" s="1"/>
  <c r="O81" i="1" s="1"/>
  <c r="K82" i="1"/>
  <c r="L82" i="1" s="1"/>
  <c r="M82" i="1" s="1"/>
  <c r="N82" i="1" s="1"/>
  <c r="O82" i="1" s="1"/>
  <c r="Q82" i="1" s="1"/>
  <c r="K83" i="1"/>
  <c r="L83" i="1" s="1"/>
  <c r="M83" i="1" s="1"/>
  <c r="N83" i="1" s="1"/>
  <c r="O83" i="1" s="1"/>
  <c r="Q83" i="1" s="1"/>
  <c r="K84" i="1"/>
  <c r="L84" i="1" s="1"/>
  <c r="M84" i="1" s="1"/>
  <c r="N84" i="1" s="1"/>
  <c r="O84" i="1" s="1"/>
  <c r="Q84" i="1" s="1"/>
  <c r="K85" i="1"/>
  <c r="L85" i="1" s="1"/>
  <c r="M85" i="1" s="1"/>
  <c r="N85" i="1" s="1"/>
  <c r="O85" i="1" s="1"/>
  <c r="Q85" i="1" s="1"/>
  <c r="K86" i="1"/>
  <c r="L86" i="1" s="1"/>
  <c r="M86" i="1" s="1"/>
  <c r="N86" i="1" s="1"/>
  <c r="O86" i="1" s="1"/>
  <c r="Q86" i="1" s="1"/>
  <c r="K87" i="1"/>
  <c r="L87" i="1" s="1"/>
  <c r="M87" i="1" s="1"/>
  <c r="N87" i="1" s="1"/>
  <c r="O87" i="1" s="1"/>
  <c r="Q87" i="1" s="1"/>
  <c r="K88" i="1"/>
  <c r="L88" i="1" s="1"/>
  <c r="M88" i="1" s="1"/>
  <c r="N88" i="1" s="1"/>
  <c r="O88" i="1" s="1"/>
  <c r="Q88" i="1" s="1"/>
  <c r="K89" i="1"/>
  <c r="L89" i="1" s="1"/>
  <c r="M89" i="1" s="1"/>
  <c r="N89" i="1" s="1"/>
  <c r="O89" i="1" s="1"/>
  <c r="K90" i="1"/>
  <c r="L90" i="1" s="1"/>
  <c r="M90" i="1" s="1"/>
  <c r="N90" i="1" s="1"/>
  <c r="O90" i="1" s="1"/>
  <c r="K91" i="1"/>
  <c r="L91" i="1" s="1"/>
  <c r="M91" i="1" s="1"/>
  <c r="N91" i="1" s="1"/>
  <c r="O91" i="1" s="1"/>
  <c r="Q91" i="1" s="1"/>
  <c r="K92" i="1"/>
  <c r="L92" i="1" s="1"/>
  <c r="M92" i="1" s="1"/>
  <c r="N92" i="1" s="1"/>
  <c r="O92" i="1" s="1"/>
  <c r="Q92" i="1" s="1"/>
  <c r="K93" i="1"/>
  <c r="L93" i="1" s="1"/>
  <c r="M93" i="1" s="1"/>
  <c r="N93" i="1" s="1"/>
  <c r="O93" i="1" s="1"/>
  <c r="Q93" i="1" s="1"/>
  <c r="K94" i="1"/>
  <c r="L94" i="1" s="1"/>
  <c r="M94" i="1" s="1"/>
  <c r="N94" i="1" s="1"/>
  <c r="O94" i="1" s="1"/>
  <c r="Q94" i="1" s="1"/>
  <c r="K95" i="1"/>
  <c r="L95" i="1" s="1"/>
  <c r="M95" i="1" s="1"/>
  <c r="N95" i="1" s="1"/>
  <c r="O95" i="1" s="1"/>
  <c r="Q95" i="1" s="1"/>
  <c r="K96" i="1"/>
  <c r="L96" i="1" s="1"/>
  <c r="M96" i="1" s="1"/>
  <c r="N96" i="1" s="1"/>
  <c r="O96" i="1" s="1"/>
  <c r="Q96" i="1" s="1"/>
  <c r="K97" i="1"/>
  <c r="L97" i="1" s="1"/>
  <c r="M97" i="1" s="1"/>
  <c r="N97" i="1" s="1"/>
  <c r="O97" i="1" s="1"/>
  <c r="Q97" i="1" s="1"/>
  <c r="K98" i="1"/>
  <c r="L98" i="1" s="1"/>
  <c r="M98" i="1" s="1"/>
  <c r="N98" i="1" s="1"/>
  <c r="O98" i="1" s="1"/>
  <c r="Q98" i="1" s="1"/>
  <c r="K99" i="1"/>
  <c r="L99" i="1" s="1"/>
  <c r="M99" i="1" s="1"/>
  <c r="N99" i="1" s="1"/>
  <c r="O99" i="1" s="1"/>
  <c r="Q99" i="1" s="1"/>
  <c r="K100" i="1"/>
  <c r="L100" i="1" s="1"/>
  <c r="M100" i="1" s="1"/>
  <c r="N100" i="1" s="1"/>
  <c r="O100" i="1" s="1"/>
  <c r="Q100" i="1" s="1"/>
  <c r="K101" i="1"/>
  <c r="L101" i="1" s="1"/>
  <c r="M101" i="1" s="1"/>
  <c r="N101" i="1" s="1"/>
  <c r="O101" i="1" s="1"/>
  <c r="Q101" i="1" s="1"/>
  <c r="K102" i="1"/>
  <c r="L102" i="1" s="1"/>
  <c r="M102" i="1" s="1"/>
  <c r="N102" i="1" s="1"/>
  <c r="O102" i="1" s="1"/>
  <c r="Q102" i="1" s="1"/>
  <c r="K103" i="1"/>
  <c r="L103" i="1" s="1"/>
  <c r="M103" i="1" s="1"/>
  <c r="N103" i="1" s="1"/>
  <c r="O103" i="1" s="1"/>
  <c r="Q103" i="1" s="1"/>
  <c r="K104" i="1"/>
  <c r="L104" i="1" s="1"/>
  <c r="M104" i="1" s="1"/>
  <c r="N104" i="1" s="1"/>
  <c r="O104" i="1" s="1"/>
  <c r="Q104" i="1" s="1"/>
  <c r="K105" i="1"/>
  <c r="L105" i="1" s="1"/>
  <c r="M105" i="1" s="1"/>
  <c r="N105" i="1" s="1"/>
  <c r="O105" i="1" s="1"/>
  <c r="Q105" i="1" s="1"/>
  <c r="K106" i="1"/>
  <c r="L106" i="1" s="1"/>
  <c r="M106" i="1" s="1"/>
  <c r="N106" i="1" s="1"/>
  <c r="O106" i="1" s="1"/>
  <c r="Q106" i="1" s="1"/>
  <c r="K107" i="1"/>
  <c r="L107" i="1" s="1"/>
  <c r="M107" i="1" s="1"/>
  <c r="N107" i="1" s="1"/>
  <c r="O107" i="1" s="1"/>
  <c r="Q107" i="1" s="1"/>
  <c r="K108" i="1"/>
  <c r="L108" i="1" s="1"/>
  <c r="M108" i="1" s="1"/>
  <c r="N108" i="1" s="1"/>
  <c r="O108" i="1" s="1"/>
  <c r="Q108" i="1" s="1"/>
  <c r="O109" i="1"/>
  <c r="Q109" i="1" s="1"/>
  <c r="K110" i="1"/>
  <c r="L110" i="1" s="1"/>
  <c r="M110" i="1" s="1"/>
  <c r="N110" i="1" s="1"/>
  <c r="O110" i="1" s="1"/>
  <c r="K111" i="1"/>
  <c r="L111" i="1" s="1"/>
  <c r="M111" i="1" s="1"/>
  <c r="N111" i="1" s="1"/>
  <c r="O111" i="1" s="1"/>
  <c r="Q111" i="1" s="1"/>
  <c r="K112" i="1"/>
  <c r="L112" i="1" s="1"/>
  <c r="M112" i="1" s="1"/>
  <c r="N112" i="1" s="1"/>
  <c r="O112" i="1" s="1"/>
  <c r="Q112" i="1" s="1"/>
  <c r="K113" i="1"/>
  <c r="L113" i="1" s="1"/>
  <c r="M113" i="1" s="1"/>
  <c r="N113" i="1" s="1"/>
  <c r="O113" i="1" s="1"/>
  <c r="Q113" i="1" s="1"/>
  <c r="K114" i="1"/>
  <c r="L114" i="1" s="1"/>
  <c r="M114" i="1" s="1"/>
  <c r="N114" i="1" s="1"/>
  <c r="O114" i="1" s="1"/>
  <c r="Q114" i="1" s="1"/>
  <c r="K115" i="1"/>
  <c r="L115" i="1" s="1"/>
  <c r="M115" i="1" s="1"/>
  <c r="N115" i="1" s="1"/>
  <c r="O115" i="1" s="1"/>
  <c r="Q115" i="1" s="1"/>
  <c r="K116" i="1"/>
  <c r="L116" i="1" s="1"/>
  <c r="M116" i="1" s="1"/>
  <c r="N116" i="1" s="1"/>
  <c r="O116" i="1" s="1"/>
  <c r="Q116" i="1" s="1"/>
  <c r="K117" i="1"/>
  <c r="L117" i="1" s="1"/>
  <c r="M117" i="1" s="1"/>
  <c r="N117" i="1" s="1"/>
  <c r="O117" i="1" s="1"/>
  <c r="Q117" i="1" s="1"/>
  <c r="K118" i="1"/>
  <c r="L118" i="1" s="1"/>
  <c r="M118" i="1" s="1"/>
  <c r="N118" i="1" s="1"/>
  <c r="O118" i="1" s="1"/>
  <c r="Q118" i="1" s="1"/>
  <c r="K119" i="1"/>
  <c r="L119" i="1" s="1"/>
  <c r="M119" i="1" s="1"/>
  <c r="N119" i="1" s="1"/>
  <c r="O119" i="1" s="1"/>
  <c r="Q119" i="1" s="1"/>
  <c r="K120" i="1"/>
  <c r="L120" i="1" s="1"/>
  <c r="M120" i="1" s="1"/>
  <c r="N120" i="1" s="1"/>
  <c r="O120" i="1" s="1"/>
  <c r="Q120" i="1" s="1"/>
  <c r="K121" i="1"/>
  <c r="L121" i="1" s="1"/>
  <c r="M121" i="1" s="1"/>
  <c r="N121" i="1" s="1"/>
  <c r="O121" i="1" s="1"/>
  <c r="Q121" i="1" s="1"/>
  <c r="K122" i="1"/>
  <c r="L122" i="1" s="1"/>
  <c r="M122" i="1" s="1"/>
  <c r="N122" i="1" s="1"/>
  <c r="O122" i="1" s="1"/>
  <c r="Q122" i="1" s="1"/>
  <c r="K123" i="1"/>
  <c r="L123" i="1" s="1"/>
  <c r="M123" i="1" s="1"/>
  <c r="N123" i="1" s="1"/>
  <c r="O123" i="1" s="1"/>
  <c r="Q123" i="1" s="1"/>
  <c r="K124" i="1"/>
  <c r="L124" i="1" s="1"/>
  <c r="M124" i="1" s="1"/>
  <c r="N124" i="1" s="1"/>
  <c r="O124" i="1" s="1"/>
  <c r="Q124" i="1" s="1"/>
  <c r="K125" i="1"/>
  <c r="L125" i="1" s="1"/>
  <c r="M125" i="1" s="1"/>
  <c r="N125" i="1" s="1"/>
  <c r="O125" i="1" s="1"/>
  <c r="Q125" i="1" s="1"/>
  <c r="K126" i="1"/>
  <c r="L126" i="1" s="1"/>
  <c r="M126" i="1" s="1"/>
  <c r="N126" i="1" s="1"/>
  <c r="O126" i="1" s="1"/>
  <c r="Q126" i="1" s="1"/>
  <c r="K127" i="1"/>
  <c r="L127" i="1" s="1"/>
  <c r="M127" i="1" s="1"/>
  <c r="N127" i="1" s="1"/>
  <c r="O127" i="1" s="1"/>
  <c r="Q127" i="1" s="1"/>
  <c r="K128" i="1"/>
  <c r="L128" i="1" s="1"/>
  <c r="M128" i="1" s="1"/>
  <c r="N128" i="1" s="1"/>
  <c r="O128" i="1" s="1"/>
  <c r="Q128" i="1" s="1"/>
  <c r="K129" i="1"/>
  <c r="L129" i="1" s="1"/>
  <c r="M129" i="1" s="1"/>
  <c r="N129" i="1" s="1"/>
  <c r="O129" i="1" s="1"/>
  <c r="Q129" i="1" s="1"/>
  <c r="K130" i="1"/>
  <c r="L130" i="1" s="1"/>
  <c r="M130" i="1" s="1"/>
  <c r="N130" i="1" s="1"/>
  <c r="O130" i="1" s="1"/>
  <c r="K131" i="1"/>
  <c r="L131" i="1" s="1"/>
  <c r="M131" i="1" s="1"/>
  <c r="N131" i="1" s="1"/>
  <c r="O131" i="1" s="1"/>
  <c r="Q131" i="1" s="1"/>
  <c r="K132" i="1"/>
  <c r="L132" i="1" s="1"/>
  <c r="M132" i="1" s="1"/>
  <c r="N132" i="1" s="1"/>
  <c r="O132" i="1" s="1"/>
  <c r="Q132" i="1" s="1"/>
  <c r="K133" i="1"/>
  <c r="L133" i="1" s="1"/>
  <c r="M133" i="1" s="1"/>
  <c r="N133" i="1" s="1"/>
  <c r="O133" i="1" s="1"/>
  <c r="Q133" i="1" s="1"/>
  <c r="K134" i="1"/>
  <c r="L134" i="1" s="1"/>
  <c r="M134" i="1" s="1"/>
  <c r="N134" i="1" s="1"/>
  <c r="O134" i="1" s="1"/>
  <c r="Q134" i="1" s="1"/>
  <c r="K135" i="1"/>
  <c r="L135" i="1" s="1"/>
  <c r="M135" i="1" s="1"/>
  <c r="N135" i="1" s="1"/>
  <c r="O135" i="1" s="1"/>
  <c r="Q135" i="1" s="1"/>
  <c r="K136" i="1"/>
  <c r="L136" i="1" s="1"/>
  <c r="M136" i="1" s="1"/>
  <c r="N136" i="1" s="1"/>
  <c r="O136" i="1" s="1"/>
  <c r="Q136" i="1" s="1"/>
  <c r="K137" i="1"/>
  <c r="L137" i="1" s="1"/>
  <c r="M137" i="1" s="1"/>
  <c r="N137" i="1" s="1"/>
  <c r="O137" i="1" s="1"/>
  <c r="Q137" i="1" s="1"/>
  <c r="K138" i="1"/>
  <c r="L138" i="1" s="1"/>
  <c r="M138" i="1" s="1"/>
  <c r="N138" i="1" s="1"/>
  <c r="O138" i="1" s="1"/>
  <c r="Q138" i="1" s="1"/>
  <c r="K139" i="1"/>
  <c r="L139" i="1" s="1"/>
  <c r="M139" i="1" s="1"/>
  <c r="N139" i="1" s="1"/>
  <c r="O139" i="1" s="1"/>
  <c r="Q139" i="1" s="1"/>
  <c r="K140" i="1"/>
  <c r="L140" i="1" s="1"/>
  <c r="M140" i="1" s="1"/>
  <c r="N140" i="1" s="1"/>
  <c r="O140" i="1" s="1"/>
  <c r="Q140" i="1" s="1"/>
  <c r="K76" i="1"/>
  <c r="L76" i="1" s="1"/>
  <c r="M76" i="1" s="1"/>
  <c r="N76" i="1" s="1"/>
  <c r="O76" i="1" s="1"/>
  <c r="Q76" i="1" s="1"/>
  <c r="K46" i="1"/>
  <c r="L46" i="1" s="1"/>
  <c r="M46" i="1" s="1"/>
  <c r="N46" i="1" s="1"/>
  <c r="O46" i="1" s="1"/>
  <c r="Q46" i="1" s="1"/>
  <c r="K47" i="1"/>
  <c r="L47" i="1" s="1"/>
  <c r="M47" i="1" s="1"/>
  <c r="N47" i="1" s="1"/>
  <c r="O47" i="1" s="1"/>
  <c r="Q47" i="1" s="1"/>
  <c r="K48" i="1"/>
  <c r="L48" i="1" s="1"/>
  <c r="M48" i="1" s="1"/>
  <c r="N48" i="1" s="1"/>
  <c r="O48" i="1" s="1"/>
  <c r="Q48" i="1" s="1"/>
  <c r="K49" i="1"/>
  <c r="L49" i="1" s="1"/>
  <c r="M49" i="1" s="1"/>
  <c r="N49" i="1" s="1"/>
  <c r="O49" i="1" s="1"/>
  <c r="Q49" i="1" s="1"/>
  <c r="K50" i="1"/>
  <c r="L50" i="1" s="1"/>
  <c r="M50" i="1" s="1"/>
  <c r="N50" i="1" s="1"/>
  <c r="O50" i="1" s="1"/>
  <c r="Q50" i="1" s="1"/>
  <c r="K51" i="1"/>
  <c r="L51" i="1" s="1"/>
  <c r="M51" i="1" s="1"/>
  <c r="N51" i="1" s="1"/>
  <c r="O51" i="1" s="1"/>
  <c r="Q51" i="1" s="1"/>
  <c r="K52" i="1"/>
  <c r="L52" i="1" s="1"/>
  <c r="M52" i="1" s="1"/>
  <c r="N52" i="1" s="1"/>
  <c r="O52" i="1" s="1"/>
  <c r="Q52" i="1" s="1"/>
  <c r="K53" i="1"/>
  <c r="L53" i="1" s="1"/>
  <c r="M53" i="1" s="1"/>
  <c r="N53" i="1" s="1"/>
  <c r="O53" i="1" s="1"/>
  <c r="Q53" i="1" s="1"/>
  <c r="K54" i="1"/>
  <c r="L54" i="1" s="1"/>
  <c r="M54" i="1" s="1"/>
  <c r="N54" i="1" s="1"/>
  <c r="O54" i="1" s="1"/>
  <c r="Q54" i="1" s="1"/>
  <c r="K55" i="1"/>
  <c r="L55" i="1" s="1"/>
  <c r="M55" i="1" s="1"/>
  <c r="N55" i="1" s="1"/>
  <c r="O55" i="1" s="1"/>
  <c r="Q55" i="1" s="1"/>
  <c r="K56" i="1"/>
  <c r="L56" i="1" s="1"/>
  <c r="M56" i="1" s="1"/>
  <c r="N56" i="1" s="1"/>
  <c r="O56" i="1" s="1"/>
  <c r="Q56" i="1" s="1"/>
  <c r="K57" i="1"/>
  <c r="L57" i="1" s="1"/>
  <c r="M57" i="1" s="1"/>
  <c r="N57" i="1" s="1"/>
  <c r="O57" i="1" s="1"/>
  <c r="Q57" i="1" s="1"/>
  <c r="K58" i="1"/>
  <c r="L58" i="1" s="1"/>
  <c r="M58" i="1" s="1"/>
  <c r="N58" i="1" s="1"/>
  <c r="O58" i="1" s="1"/>
  <c r="Q58" i="1" s="1"/>
  <c r="K59" i="1"/>
  <c r="L59" i="1" s="1"/>
  <c r="M59" i="1" s="1"/>
  <c r="N59" i="1" s="1"/>
  <c r="O59" i="1" s="1"/>
  <c r="Q59" i="1" s="1"/>
  <c r="K60" i="1"/>
  <c r="L60" i="1" s="1"/>
  <c r="M60" i="1" s="1"/>
  <c r="N60" i="1" s="1"/>
  <c r="O60" i="1" s="1"/>
  <c r="Q60" i="1" s="1"/>
  <c r="K61" i="1"/>
  <c r="L61" i="1" s="1"/>
  <c r="M61" i="1" s="1"/>
  <c r="N61" i="1" s="1"/>
  <c r="O61" i="1" s="1"/>
  <c r="Q61" i="1" s="1"/>
  <c r="K62" i="1"/>
  <c r="L62" i="1" s="1"/>
  <c r="M62" i="1" s="1"/>
  <c r="N62" i="1" s="1"/>
  <c r="O62" i="1" s="1"/>
  <c r="Q62" i="1" s="1"/>
  <c r="K63" i="1"/>
  <c r="L63" i="1" s="1"/>
  <c r="M63" i="1" s="1"/>
  <c r="N63" i="1" s="1"/>
  <c r="O63" i="1" s="1"/>
  <c r="Q63" i="1" s="1"/>
  <c r="K64" i="1"/>
  <c r="L64" i="1" s="1"/>
  <c r="M64" i="1" s="1"/>
  <c r="N64" i="1" s="1"/>
  <c r="O64" i="1" s="1"/>
  <c r="Q64" i="1" s="1"/>
  <c r="K65" i="1"/>
  <c r="L65" i="1" s="1"/>
  <c r="M65" i="1" s="1"/>
  <c r="N65" i="1" s="1"/>
  <c r="O65" i="1" s="1"/>
  <c r="Q65" i="1" s="1"/>
  <c r="K66" i="1"/>
  <c r="L66" i="1" s="1"/>
  <c r="M66" i="1" s="1"/>
  <c r="N66" i="1" s="1"/>
  <c r="O66" i="1" s="1"/>
  <c r="Q66" i="1" s="1"/>
  <c r="K67" i="1"/>
  <c r="L67" i="1" s="1"/>
  <c r="M67" i="1" s="1"/>
  <c r="N67" i="1" s="1"/>
  <c r="O67" i="1" s="1"/>
  <c r="Q67" i="1" s="1"/>
  <c r="K68" i="1"/>
  <c r="L68" i="1" s="1"/>
  <c r="M68" i="1" s="1"/>
  <c r="N68" i="1" s="1"/>
  <c r="O68" i="1" s="1"/>
  <c r="Q68" i="1" s="1"/>
  <c r="K69" i="1"/>
  <c r="L69" i="1" s="1"/>
  <c r="M69" i="1" s="1"/>
  <c r="N69" i="1" s="1"/>
  <c r="O69" i="1" s="1"/>
  <c r="Q69" i="1" s="1"/>
  <c r="K70" i="1"/>
  <c r="L70" i="1" s="1"/>
  <c r="M70" i="1" s="1"/>
  <c r="N70" i="1" s="1"/>
  <c r="O70" i="1" s="1"/>
  <c r="Q70" i="1" s="1"/>
  <c r="K71" i="1"/>
  <c r="L71" i="1" s="1"/>
  <c r="M71" i="1" s="1"/>
  <c r="N71" i="1" s="1"/>
  <c r="O71" i="1" s="1"/>
  <c r="Q71" i="1" s="1"/>
  <c r="K72" i="1"/>
  <c r="L72" i="1" s="1"/>
  <c r="M72" i="1" s="1"/>
  <c r="N72" i="1" s="1"/>
  <c r="O72" i="1" s="1"/>
  <c r="K73" i="1"/>
  <c r="L73" i="1" s="1"/>
  <c r="M73" i="1" s="1"/>
  <c r="N73" i="1" s="1"/>
  <c r="O73" i="1" s="1"/>
  <c r="Q73" i="1" s="1"/>
  <c r="K45" i="1"/>
  <c r="L45" i="1" s="1"/>
  <c r="M45" i="1" s="1"/>
  <c r="N45" i="1" s="1"/>
  <c r="O45" i="1" s="1"/>
  <c r="Q45" i="1" s="1"/>
  <c r="K3" i="1"/>
  <c r="L3" i="1" s="1"/>
  <c r="M3" i="1" s="1"/>
  <c r="N3" i="1" s="1"/>
  <c r="K4" i="1"/>
  <c r="L4" i="1" s="1"/>
  <c r="M4" i="1" s="1"/>
  <c r="N4" i="1" s="1"/>
  <c r="K5" i="1"/>
  <c r="L5" i="1" s="1"/>
  <c r="M5" i="1" s="1"/>
  <c r="N5" i="1" s="1"/>
  <c r="O5" i="1" s="1"/>
  <c r="Q5" i="1" s="1"/>
  <c r="K6" i="1"/>
  <c r="L6" i="1" s="1"/>
  <c r="M6" i="1" s="1"/>
  <c r="N6" i="1" s="1"/>
  <c r="K7" i="1"/>
  <c r="L7" i="1" s="1"/>
  <c r="M7" i="1" s="1"/>
  <c r="N7" i="1" s="1"/>
  <c r="K8" i="1"/>
  <c r="L8" i="1" s="1"/>
  <c r="M8" i="1" s="1"/>
  <c r="N8" i="1" s="1"/>
  <c r="K9" i="1"/>
  <c r="L9" i="1" s="1"/>
  <c r="M9" i="1" s="1"/>
  <c r="N9" i="1" s="1"/>
  <c r="O9" i="1" s="1"/>
  <c r="Q9" i="1" s="1"/>
  <c r="K10" i="1"/>
  <c r="L10" i="1" s="1"/>
  <c r="M10" i="1" s="1"/>
  <c r="N10" i="1" s="1"/>
  <c r="K11" i="1"/>
  <c r="L11" i="1" s="1"/>
  <c r="M11" i="1" s="1"/>
  <c r="N11" i="1" s="1"/>
  <c r="K12" i="1"/>
  <c r="L12" i="1" s="1"/>
  <c r="M12" i="1" s="1"/>
  <c r="N12" i="1" s="1"/>
  <c r="K13" i="1"/>
  <c r="L13" i="1" s="1"/>
  <c r="M13" i="1" s="1"/>
  <c r="N13" i="1" s="1"/>
  <c r="O13" i="1" s="1"/>
  <c r="Q13" i="1" s="1"/>
  <c r="K14" i="1"/>
  <c r="L14" i="1" s="1"/>
  <c r="M14" i="1" s="1"/>
  <c r="N14" i="1" s="1"/>
  <c r="K15" i="1"/>
  <c r="L15" i="1" s="1"/>
  <c r="M15" i="1" s="1"/>
  <c r="N15" i="1" s="1"/>
  <c r="K16" i="1"/>
  <c r="L16" i="1" s="1"/>
  <c r="M16" i="1" s="1"/>
  <c r="N16" i="1" s="1"/>
  <c r="K17" i="1"/>
  <c r="L17" i="1" s="1"/>
  <c r="M17" i="1" s="1"/>
  <c r="N17" i="1" s="1"/>
  <c r="O17" i="1" s="1"/>
  <c r="Q17" i="1" s="1"/>
  <c r="K19" i="1"/>
  <c r="L19" i="1" s="1"/>
  <c r="M19" i="1" s="1"/>
  <c r="N19" i="1" s="1"/>
  <c r="K20" i="1"/>
  <c r="L20" i="1" s="1"/>
  <c r="M20" i="1" s="1"/>
  <c r="N20" i="1" s="1"/>
  <c r="K21" i="1"/>
  <c r="L21" i="1" s="1"/>
  <c r="M21" i="1" s="1"/>
  <c r="N21" i="1" s="1"/>
  <c r="K22" i="1"/>
  <c r="L22" i="1" s="1"/>
  <c r="M22" i="1" s="1"/>
  <c r="N22" i="1" s="1"/>
  <c r="O22" i="1" s="1"/>
  <c r="Q22" i="1" s="1"/>
  <c r="K23" i="1"/>
  <c r="L23" i="1" s="1"/>
  <c r="M23" i="1" s="1"/>
  <c r="N23" i="1" s="1"/>
  <c r="K24" i="1"/>
  <c r="L24" i="1" s="1"/>
  <c r="M24" i="1" s="1"/>
  <c r="N24" i="1" s="1"/>
  <c r="K25" i="1"/>
  <c r="L25" i="1" s="1"/>
  <c r="M25" i="1" s="1"/>
  <c r="N25" i="1" s="1"/>
  <c r="K26" i="1"/>
  <c r="L26" i="1" s="1"/>
  <c r="M26" i="1" s="1"/>
  <c r="N26" i="1" s="1"/>
  <c r="O26" i="1" s="1"/>
  <c r="Q26" i="1" s="1"/>
  <c r="K27" i="1"/>
  <c r="L27" i="1" s="1"/>
  <c r="M27" i="1" s="1"/>
  <c r="N27" i="1" s="1"/>
  <c r="K28" i="1"/>
  <c r="L28" i="1" s="1"/>
  <c r="M28" i="1" s="1"/>
  <c r="N28" i="1" s="1"/>
  <c r="K29" i="1"/>
  <c r="L29" i="1" s="1"/>
  <c r="M29" i="1" s="1"/>
  <c r="N29" i="1" s="1"/>
  <c r="K30" i="1"/>
  <c r="L30" i="1" s="1"/>
  <c r="M30" i="1" s="1"/>
  <c r="N30" i="1" s="1"/>
  <c r="O30" i="1" s="1"/>
  <c r="Q30" i="1" s="1"/>
  <c r="K31" i="1"/>
  <c r="L31" i="1" s="1"/>
  <c r="M31" i="1" s="1"/>
  <c r="N31" i="1" s="1"/>
  <c r="K32" i="1"/>
  <c r="L32" i="1" s="1"/>
  <c r="M32" i="1" s="1"/>
  <c r="N32" i="1" s="1"/>
  <c r="K33" i="1"/>
  <c r="L33" i="1" s="1"/>
  <c r="M33" i="1" s="1"/>
  <c r="N33" i="1" s="1"/>
  <c r="K34" i="1"/>
  <c r="L34" i="1" s="1"/>
  <c r="M34" i="1" s="1"/>
  <c r="N34" i="1" s="1"/>
  <c r="O34" i="1" s="1"/>
  <c r="Q34" i="1" s="1"/>
  <c r="K35" i="1"/>
  <c r="L35" i="1" s="1"/>
  <c r="M35" i="1" s="1"/>
  <c r="N35" i="1" s="1"/>
  <c r="K36" i="1"/>
  <c r="L36" i="1" s="1"/>
  <c r="M36" i="1" s="1"/>
  <c r="N36" i="1" s="1"/>
  <c r="K37" i="1"/>
  <c r="L37" i="1" s="1"/>
  <c r="M37" i="1" s="1"/>
  <c r="N37" i="1" s="1"/>
  <c r="K38" i="1"/>
  <c r="L38" i="1" s="1"/>
  <c r="M38" i="1" s="1"/>
  <c r="N38" i="1" s="1"/>
  <c r="O38" i="1" s="1"/>
  <c r="Q38" i="1" s="1"/>
  <c r="K39" i="1"/>
  <c r="L39" i="1" s="1"/>
  <c r="M39" i="1" s="1"/>
  <c r="N39" i="1" s="1"/>
  <c r="K40" i="1"/>
  <c r="L40" i="1" s="1"/>
  <c r="M40" i="1" s="1"/>
  <c r="N40" i="1" s="1"/>
  <c r="K41" i="1"/>
  <c r="L41" i="1" s="1"/>
  <c r="M41" i="1" s="1"/>
  <c r="N41" i="1" s="1"/>
  <c r="K42" i="1"/>
  <c r="L42" i="1" s="1"/>
  <c r="M42" i="1" s="1"/>
  <c r="N42" i="1" s="1"/>
  <c r="O42" i="1" s="1"/>
  <c r="Q42" i="1" s="1"/>
  <c r="K43" i="1"/>
  <c r="L43" i="1" s="1"/>
  <c r="M43" i="1" s="1"/>
  <c r="N43" i="1" s="1"/>
  <c r="K44" i="1"/>
  <c r="L44" i="1" s="1"/>
  <c r="M44" i="1" s="1"/>
  <c r="N44" i="1" s="1"/>
  <c r="K2" i="1"/>
  <c r="L2" i="1" s="1"/>
  <c r="M2" i="1" s="1"/>
  <c r="N2" i="1" s="1"/>
  <c r="Q207" i="1" l="1"/>
  <c r="Q81" i="1"/>
  <c r="P177" i="1"/>
  <c r="Q72" i="1"/>
  <c r="Q192" i="1"/>
  <c r="Q89" i="1"/>
  <c r="Q187" i="1"/>
  <c r="Q130" i="1"/>
  <c r="Q210" i="1"/>
  <c r="Q110" i="1"/>
  <c r="Q194" i="1"/>
  <c r="Q90" i="1"/>
  <c r="Q199" i="1"/>
  <c r="P199" i="1"/>
  <c r="P192" i="1"/>
  <c r="P194" i="1"/>
  <c r="P210" i="1"/>
  <c r="P154" i="1"/>
  <c r="P207" i="1"/>
  <c r="Q154" i="1"/>
  <c r="P187" i="1"/>
  <c r="Q177" i="1"/>
  <c r="O43" i="1"/>
  <c r="Q43" i="1" s="1"/>
  <c r="O27" i="1"/>
  <c r="Q27" i="1" s="1"/>
  <c r="O23" i="1"/>
  <c r="Q23" i="1" s="1"/>
  <c r="O19" i="1"/>
  <c r="Q19" i="1" s="1"/>
  <c r="O10" i="1"/>
  <c r="Q10" i="1" s="1"/>
  <c r="O6" i="1"/>
  <c r="Q6" i="1" s="1"/>
  <c r="O44" i="1"/>
  <c r="Q44" i="1" s="1"/>
  <c r="O36" i="1"/>
  <c r="Q36" i="1" s="1"/>
  <c r="O39" i="1"/>
  <c r="Q39" i="1" s="1"/>
  <c r="O31" i="1"/>
  <c r="Q31" i="1" s="1"/>
  <c r="O7" i="1"/>
  <c r="Q7" i="1" s="1"/>
  <c r="O40" i="1"/>
  <c r="Q40" i="1" s="1"/>
  <c r="O35" i="1"/>
  <c r="Q35" i="1" s="1"/>
  <c r="O32" i="1"/>
  <c r="Q32" i="1" s="1"/>
  <c r="O28" i="1"/>
  <c r="Q28" i="1" s="1"/>
  <c r="O24" i="1"/>
  <c r="Q24" i="1" s="1"/>
  <c r="O20" i="1"/>
  <c r="Q20" i="1" s="1"/>
  <c r="O15" i="1"/>
  <c r="Q15" i="1" s="1"/>
  <c r="O14" i="1"/>
  <c r="Q14" i="1" s="1"/>
  <c r="O11" i="1"/>
  <c r="Q11" i="1" s="1"/>
  <c r="O2" i="1"/>
  <c r="Q2" i="1" s="1"/>
  <c r="O41" i="1"/>
  <c r="Q41" i="1" s="1"/>
  <c r="O37" i="1"/>
  <c r="Q37" i="1" s="1"/>
  <c r="O33" i="1"/>
  <c r="Q33" i="1" s="1"/>
  <c r="O29" i="1"/>
  <c r="Q29" i="1" s="1"/>
  <c r="O25" i="1"/>
  <c r="Q25" i="1" s="1"/>
  <c r="O21" i="1"/>
  <c r="Q21" i="1" s="1"/>
  <c r="O16" i="1"/>
  <c r="Q16" i="1" s="1"/>
  <c r="O12" i="1"/>
  <c r="Q12" i="1" s="1"/>
  <c r="O8" i="1"/>
  <c r="Q8" i="1" s="1"/>
  <c r="O4" i="1"/>
  <c r="Q4" i="1" s="1"/>
  <c r="O3" i="1"/>
  <c r="Q3" i="1" s="1"/>
  <c r="S8" i="1" l="1"/>
  <c r="T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tc={022FA72D-6CA5-854D-BC1B-37ABC78C746E}</author>
    <author>tc={277B244F-050D-B04C-BA6E-9CDEE7E6C5BC}</author>
    <author>tc={1C16C6C2-97DA-CF4E-B063-15D6B205DFA4}</author>
    <author>tc={D67158E4-5C10-DD49-8146-E97739ED8F20}</author>
  </authors>
  <commentList>
    <comment ref="N1" authorId="0" shapeId="0" xr:uid="{022FA72D-6CA5-854D-BC1B-37ABC78C746E}">
      <text>
        <t>[Threaded comment]
Your version of Excel allows you to read this threaded comment; however, any edits to it will get removed if the file is opened in a newer version of Excel. Learn more: https://go.microsoft.com/fwlink/?linkid=870924
Comment:
    PV=nRT</t>
      </text>
    </comment>
    <comment ref="O1" authorId="1" shapeId="0" xr:uid="{277B244F-050D-B04C-BA6E-9CDEE7E6C5BC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soil that is carbonate</t>
      </text>
    </comment>
    <comment ref="N149" authorId="2" shapeId="0" xr:uid="{1C16C6C2-97DA-CF4E-B063-15D6B205DFA4}">
      <text>
        <t>[Threaded comment]
Your version of Excel allows you to read this threaded comment; however, any edits to it will get removed if the file is opened in a newer version of Excel. Learn more: https://go.microsoft.com/fwlink/?linkid=870924
Comment:
    PV=nRT</t>
      </text>
    </comment>
    <comment ref="O149" authorId="3" shapeId="0" xr:uid="{D67158E4-5C10-DD49-8146-E97739ED8F20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soil that is carbonate</t>
      </text>
    </comment>
  </commentList>
</comments>
</file>

<file path=xl/sharedStrings.xml><?xml version="1.0" encoding="utf-8"?>
<sst xmlns="http://schemas.openxmlformats.org/spreadsheetml/2006/main" count="539" uniqueCount="30">
  <si>
    <t>horizon</t>
  </si>
  <si>
    <t>HCl (%)</t>
  </si>
  <si>
    <t>HCl (g/mL)</t>
  </si>
  <si>
    <t>sample (mg)</t>
  </si>
  <si>
    <t>burette initial (mL)</t>
  </si>
  <si>
    <t>burette final (mL)</t>
  </si>
  <si>
    <t>syringe full (g)</t>
  </si>
  <si>
    <t>syringe empty (g)</t>
  </si>
  <si>
    <t>acid (g)</t>
  </si>
  <si>
    <t>acid (mL)</t>
  </si>
  <si>
    <t>CO2 (mL)</t>
  </si>
  <si>
    <t>C (mmol)</t>
  </si>
  <si>
    <t>C (%)</t>
  </si>
  <si>
    <t>sample (g)</t>
  </si>
  <si>
    <t>pedon ID #</t>
  </si>
  <si>
    <t>a</t>
  </si>
  <si>
    <t>Std</t>
  </si>
  <si>
    <t>Curve</t>
  </si>
  <si>
    <t>%C of calcium carbonate</t>
  </si>
  <si>
    <t>pH</t>
  </si>
  <si>
    <t>c</t>
  </si>
  <si>
    <t>30a</t>
  </si>
  <si>
    <t>REPLICATES</t>
  </si>
  <si>
    <t>Average</t>
  </si>
  <si>
    <t>StErr</t>
  </si>
  <si>
    <t>% carbonate in soil</t>
  </si>
  <si>
    <t>% carbonate</t>
  </si>
  <si>
    <t>standard error</t>
  </si>
  <si>
    <t>Mass (g per kg)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</si>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</sst>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0" xfId="1" applyNumberFormat="1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1" applyNumberFormat="1" applyFon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0" borderId="0" xfId="1" applyNumberFormat="1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/>
    <xf numFmtId="2" fontId="0" fillId="5" borderId="1" xfId="0" applyNumberFormat="1" applyFill="1" applyBorder="1"/>
    <xf numFmtId="2" fontId="0" fillId="0" borderId="1" xfId="0" applyNumberFormat="1" applyFill="1" applyBorder="1"/>
    <xf numFmtId="2" fontId="0" fillId="5" borderId="2" xfId="1" applyNumberFormat="1" applyFont="1" applyFill="1" applyBorder="1"/>
    <xf numFmtId="2" fontId="0" fillId="0" borderId="2" xfId="1" applyNumberFormat="1" applyFont="1" applyFill="1" applyBorder="1"/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0" fillId="3" borderId="2" xfId="1" applyNumberFormat="1" applyFont="1" applyFill="1" applyBorder="1"/>
    <xf numFmtId="2" fontId="0" fillId="0" borderId="2" xfId="1" applyNumberFormat="1" applyFont="1" applyBorder="1"/>
    <xf numFmtId="2" fontId="0" fillId="4" borderId="2" xfId="1" applyNumberFormat="1" applyFont="1" applyFill="1" applyBorder="1"/>
    <xf numFmtId="2" fontId="0" fillId="3" borderId="2" xfId="1" applyNumberFormat="1" applyFont="1" applyFill="1" applyBorder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5" fillId="0" borderId="0" xfId="0" applyFont="1"/>
    <xf numFmtId="2" fontId="0" fillId="0" borderId="3" xfId="0" applyNumberFormat="1" applyBorder="1"/>
    <xf numFmtId="0" fontId="0" fillId="5" borderId="1" xfId="0" applyFill="1" applyBorder="1" applyAlignment="1">
      <alignment horizontal="center"/>
    </xf>
    <xf numFmtId="164" fontId="0" fillId="0" borderId="2" xfId="1" applyNumberFormat="1" applyFont="1" applyFill="1" applyBorder="1"/>
    <xf numFmtId="164" fontId="5" fillId="0" borderId="0" xfId="0" applyNumberFormat="1" applyFont="1"/>
    <xf numFmtId="2" fontId="5" fillId="0" borderId="0" xfId="0" applyNumberFormat="1" applyFont="1"/>
    <xf numFmtId="2" fontId="5" fillId="6" borderId="0" xfId="0" applyNumberFormat="1" applyFont="1" applyFill="1"/>
    <xf numFmtId="2" fontId="5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2" fontId="0" fillId="2" borderId="3" xfId="0" applyNumberFormat="1" applyFill="1" applyBorder="1"/>
    <xf numFmtId="164" fontId="0" fillId="0" borderId="4" xfId="1" applyNumberFormat="1" applyFont="1" applyBorder="1"/>
    <xf numFmtId="2" fontId="0" fillId="0" borderId="0" xfId="1" applyNumberFormat="1" applyFont="1" applyBorder="1"/>
    <xf numFmtId="2" fontId="5" fillId="3" borderId="0" xfId="0" applyNumberFormat="1" applyFont="1" applyFill="1"/>
    <xf numFmtId="0" fontId="0" fillId="3" borderId="0" xfId="0" applyFill="1"/>
    <xf numFmtId="0" fontId="0" fillId="7" borderId="0" xfId="0" applyFill="1"/>
    <xf numFmtId="0" fontId="0" fillId="0" borderId="0" xfId="0" applyBorder="1"/>
    <xf numFmtId="2" fontId="0" fillId="2" borderId="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164" fontId="5" fillId="0" borderId="0" xfId="0" applyNumberFormat="1" applyFont="1" applyBorder="1"/>
    <xf numFmtId="2" fontId="5" fillId="0" borderId="0" xfId="0" applyNumberFormat="1" applyFont="1" applyFill="1" applyBorder="1"/>
    <xf numFmtId="2" fontId="0" fillId="0" borderId="0" xfId="1" applyNumberFormat="1" applyFont="1" applyBorder="1" applyAlignment="1">
      <alignment horizontal="center"/>
    </xf>
    <xf numFmtId="2" fontId="5" fillId="0" borderId="0" xfId="0" applyNumberFormat="1" applyFont="1" applyBorder="1"/>
    <xf numFmtId="2" fontId="5" fillId="3" borderId="0" xfId="0" applyNumberFormat="1" applyFont="1" applyFill="1" applyBorder="1"/>
    <xf numFmtId="164" fontId="5" fillId="6" borderId="0" xfId="0" applyNumberFormat="1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Soils</a:t>
            </a:r>
            <a:r>
              <a:rPr lang="en-US" baseline="0">
                <a:solidFill>
                  <a:sysClr val="windowText" lastClr="000000"/>
                </a:solidFill>
              </a:rPr>
              <a:t> with higher carbonate levels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i="1" baseline="0">
                <a:solidFill>
                  <a:sysClr val="windowText" lastClr="000000"/>
                </a:solidFill>
              </a:rPr>
              <a:t>(cutoff: values &gt; EA-IRMS sensitivity, n=16)</a:t>
            </a:r>
            <a:endParaRPr lang="en-US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989609098214817"/>
          <c:y val="7.1582230740744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'Combined data'!$G$120:$G$135</c:f>
                <c:numCache>
                  <c:formatCode>General</c:formatCode>
                  <c:ptCount val="16"/>
                </c:numCache>
              </c:numRef>
            </c:plus>
            <c:minus>
              <c:numRef>
                <c:f>'Combined data'!$G$120:$G$135</c:f>
                <c:numCache>
                  <c:formatCode>General</c:formatCode>
                  <c:ptCount val="1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data'!$C$120:$C$135</c:f>
              <c:strCache>
                <c:ptCount val="16"/>
                <c:pt idx="0">
                  <c:v>51c</c:v>
                </c:pt>
                <c:pt idx="1">
                  <c:v>52c</c:v>
                </c:pt>
                <c:pt idx="2">
                  <c:v>53c</c:v>
                </c:pt>
                <c:pt idx="3">
                  <c:v>54c</c:v>
                </c:pt>
                <c:pt idx="4">
                  <c:v>55c</c:v>
                </c:pt>
                <c:pt idx="5">
                  <c:v>56c</c:v>
                </c:pt>
                <c:pt idx="6">
                  <c:v>57c</c:v>
                </c:pt>
                <c:pt idx="7">
                  <c:v>58c</c:v>
                </c:pt>
                <c:pt idx="8">
                  <c:v>59c</c:v>
                </c:pt>
                <c:pt idx="9">
                  <c:v>60c</c:v>
                </c:pt>
                <c:pt idx="10">
                  <c:v>61c</c:v>
                </c:pt>
                <c:pt idx="11">
                  <c:v>62c</c:v>
                </c:pt>
                <c:pt idx="12">
                  <c:v>63c</c:v>
                </c:pt>
                <c:pt idx="13">
                  <c:v>64c</c:v>
                </c:pt>
                <c:pt idx="14">
                  <c:v>67c</c:v>
                </c:pt>
                <c:pt idx="15">
                  <c:v>68c</c:v>
                </c:pt>
              </c:strCache>
            </c:strRef>
          </c:cat>
          <c:val>
            <c:numRef>
              <c:f>'Combined data'!$F$120:$F$135</c:f>
              <c:numCache>
                <c:formatCode>General</c:formatCode>
                <c:ptCount val="16"/>
                <c:pt idx="0">
                  <c:v>-2.5838155037037503E-3</c:v>
                </c:pt>
                <c:pt idx="1">
                  <c:v>-1.12627103705278E-2</c:v>
                </c:pt>
                <c:pt idx="2">
                  <c:v>-1.0552588278883735E-2</c:v>
                </c:pt>
                <c:pt idx="3">
                  <c:v>-6.2267752662302318E-3</c:v>
                </c:pt>
                <c:pt idx="4">
                  <c:v>-1.6701630335055399E-2</c:v>
                </c:pt>
                <c:pt idx="5">
                  <c:v>-1.3794887632349135E-2</c:v>
                </c:pt>
                <c:pt idx="6">
                  <c:v>-7.8341582708663527E-3</c:v>
                </c:pt>
                <c:pt idx="7">
                  <c:v>-3.3874256346974533E-3</c:v>
                </c:pt>
                <c:pt idx="8">
                  <c:v>-2.4434473414958635E-2</c:v>
                </c:pt>
                <c:pt idx="9">
                  <c:v>-1.8181334788236334E-2</c:v>
                </c:pt>
                <c:pt idx="10">
                  <c:v>-1.9393853387354144E-2</c:v>
                </c:pt>
                <c:pt idx="11">
                  <c:v>-6.0724713607011281E-3</c:v>
                </c:pt>
                <c:pt idx="12">
                  <c:v>-1.6643414654138773E-2</c:v>
                </c:pt>
                <c:pt idx="13">
                  <c:v>-3.8860422360156306E-2</c:v>
                </c:pt>
                <c:pt idx="14">
                  <c:v>-1.2133737020182779E-2</c:v>
                </c:pt>
                <c:pt idx="15">
                  <c:v>-1.2341527401812203E-2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3-9C4B-B363-6234102C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2080991999"/>
        <c:axId val="2144727743"/>
      </c:barChart>
      <c:catAx>
        <c:axId val="208099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Sample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ID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27743"/>
        <c:crossesAt val="0"/>
        <c:auto val="1"/>
        <c:lblAlgn val="ctr"/>
        <c:lblOffset val="100"/>
        <c:noMultiLvlLbl val="0"/>
      </c:catAx>
      <c:valAx>
        <c:axId val="2144727743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% Inorganic 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Soil pH</a:t>
            </a:r>
            <a:endParaRPr lang="en-US" i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989609098214817"/>
          <c:y val="7.1582230740744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 data'!$C$100:$C$137</c:f>
              <c:strCache>
                <c:ptCount val="38"/>
                <c:pt idx="0">
                  <c:v>30c</c:v>
                </c:pt>
                <c:pt idx="1">
                  <c:v>31c</c:v>
                </c:pt>
                <c:pt idx="2">
                  <c:v>32c</c:v>
                </c:pt>
                <c:pt idx="3">
                  <c:v>33c</c:v>
                </c:pt>
                <c:pt idx="4">
                  <c:v>34c</c:v>
                </c:pt>
                <c:pt idx="5">
                  <c:v>36c</c:v>
                </c:pt>
                <c:pt idx="6">
                  <c:v>37c</c:v>
                </c:pt>
                <c:pt idx="7">
                  <c:v>38c</c:v>
                </c:pt>
                <c:pt idx="8">
                  <c:v>39c</c:v>
                </c:pt>
                <c:pt idx="9">
                  <c:v>40c</c:v>
                </c:pt>
                <c:pt idx="10">
                  <c:v>41c</c:v>
                </c:pt>
                <c:pt idx="11">
                  <c:v>42c</c:v>
                </c:pt>
                <c:pt idx="12">
                  <c:v>43c</c:v>
                </c:pt>
                <c:pt idx="13">
                  <c:v>44c</c:v>
                </c:pt>
                <c:pt idx="14">
                  <c:v>45c</c:v>
                </c:pt>
                <c:pt idx="15">
                  <c:v>46c</c:v>
                </c:pt>
                <c:pt idx="16">
                  <c:v>47c</c:v>
                </c:pt>
                <c:pt idx="17">
                  <c:v>48c</c:v>
                </c:pt>
                <c:pt idx="18">
                  <c:v>49c</c:v>
                </c:pt>
                <c:pt idx="19">
                  <c:v>50c</c:v>
                </c:pt>
                <c:pt idx="20">
                  <c:v>51c</c:v>
                </c:pt>
                <c:pt idx="21">
                  <c:v>52c</c:v>
                </c:pt>
                <c:pt idx="22">
                  <c:v>53c</c:v>
                </c:pt>
                <c:pt idx="23">
                  <c:v>54c</c:v>
                </c:pt>
                <c:pt idx="24">
                  <c:v>55c</c:v>
                </c:pt>
                <c:pt idx="25">
                  <c:v>56c</c:v>
                </c:pt>
                <c:pt idx="26">
                  <c:v>57c</c:v>
                </c:pt>
                <c:pt idx="27">
                  <c:v>58c</c:v>
                </c:pt>
                <c:pt idx="28">
                  <c:v>59c</c:v>
                </c:pt>
                <c:pt idx="29">
                  <c:v>60c</c:v>
                </c:pt>
                <c:pt idx="30">
                  <c:v>61c</c:v>
                </c:pt>
                <c:pt idx="31">
                  <c:v>62c</c:v>
                </c:pt>
                <c:pt idx="32">
                  <c:v>63c</c:v>
                </c:pt>
                <c:pt idx="33">
                  <c:v>64c</c:v>
                </c:pt>
                <c:pt idx="34">
                  <c:v>67c</c:v>
                </c:pt>
                <c:pt idx="35">
                  <c:v>68c</c:v>
                </c:pt>
                <c:pt idx="36">
                  <c:v>69c</c:v>
                </c:pt>
                <c:pt idx="37">
                  <c:v>71c</c:v>
                </c:pt>
              </c:strCache>
            </c:strRef>
          </c:cat>
          <c:val>
            <c:numRef>
              <c:f>'Combined data'!$J$99:$J$137</c:f>
              <c:numCache>
                <c:formatCode>General</c:formatCode>
                <c:ptCount val="39"/>
                <c:pt idx="0">
                  <c:v>6.16</c:v>
                </c:pt>
                <c:pt idx="1">
                  <c:v>6.24</c:v>
                </c:pt>
                <c:pt idx="2">
                  <c:v>7.52</c:v>
                </c:pt>
                <c:pt idx="3">
                  <c:v>6.71</c:v>
                </c:pt>
                <c:pt idx="4">
                  <c:v>7.52</c:v>
                </c:pt>
                <c:pt idx="5">
                  <c:v>5.25</c:v>
                </c:pt>
                <c:pt idx="6">
                  <c:v>6.23</c:v>
                </c:pt>
                <c:pt idx="7">
                  <c:v>7.46</c:v>
                </c:pt>
                <c:pt idx="8">
                  <c:v>7.46</c:v>
                </c:pt>
                <c:pt idx="9">
                  <c:v>7.2</c:v>
                </c:pt>
                <c:pt idx="10">
                  <c:v>6.29</c:v>
                </c:pt>
                <c:pt idx="11">
                  <c:v>4.88</c:v>
                </c:pt>
                <c:pt idx="12">
                  <c:v>3.7</c:v>
                </c:pt>
                <c:pt idx="13">
                  <c:v>4.09</c:v>
                </c:pt>
                <c:pt idx="14">
                  <c:v>4.2300000000000004</c:v>
                </c:pt>
                <c:pt idx="15">
                  <c:v>6.3</c:v>
                </c:pt>
                <c:pt idx="16">
                  <c:v>3.73</c:v>
                </c:pt>
                <c:pt idx="17">
                  <c:v>4.6100000000000003</c:v>
                </c:pt>
                <c:pt idx="18">
                  <c:v>4.33</c:v>
                </c:pt>
                <c:pt idx="19">
                  <c:v>3.94</c:v>
                </c:pt>
                <c:pt idx="20">
                  <c:v>3.94</c:v>
                </c:pt>
                <c:pt idx="21">
                  <c:v>5.12</c:v>
                </c:pt>
                <c:pt idx="22">
                  <c:v>4.1900000000000004</c:v>
                </c:pt>
                <c:pt idx="23">
                  <c:v>4.4400000000000004</c:v>
                </c:pt>
                <c:pt idx="24">
                  <c:v>4.1399999999999997</c:v>
                </c:pt>
                <c:pt idx="25">
                  <c:v>4.57</c:v>
                </c:pt>
                <c:pt idx="26">
                  <c:v>3.65</c:v>
                </c:pt>
                <c:pt idx="27">
                  <c:v>4.32</c:v>
                </c:pt>
                <c:pt idx="28">
                  <c:v>4.42</c:v>
                </c:pt>
                <c:pt idx="29">
                  <c:v>4</c:v>
                </c:pt>
                <c:pt idx="30">
                  <c:v>5.92</c:v>
                </c:pt>
                <c:pt idx="31">
                  <c:v>5.73</c:v>
                </c:pt>
                <c:pt idx="32">
                  <c:v>4.3899999999999997</c:v>
                </c:pt>
                <c:pt idx="33">
                  <c:v>4.41</c:v>
                </c:pt>
                <c:pt idx="34">
                  <c:v>5.03</c:v>
                </c:pt>
                <c:pt idx="35">
                  <c:v>4.8</c:v>
                </c:pt>
                <c:pt idx="36">
                  <c:v>3.98</c:v>
                </c:pt>
                <c:pt idx="37">
                  <c:v>3.85</c:v>
                </c:pt>
                <c:pt idx="38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B-7B41-875E-E81DCF1C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2080991999"/>
        <c:axId val="2144727743"/>
      </c:barChart>
      <c:catAx>
        <c:axId val="208099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Sample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ID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27743"/>
        <c:crossesAt val="0"/>
        <c:auto val="1"/>
        <c:lblAlgn val="ctr"/>
        <c:lblOffset val="100"/>
        <c:noMultiLvlLbl val="0"/>
      </c:catAx>
      <c:valAx>
        <c:axId val="2144727743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8508545740314"/>
          <c:y val="0.18341315193495919"/>
          <c:w val="0.82356582698274694"/>
          <c:h val="0.688002157786383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5759492251999734"/>
                  <c:y val="2.9560891859869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sheet'!$F$2:$F$7</c:f>
              <c:numCache>
                <c:formatCode>0.00</c:formatCode>
                <c:ptCount val="6"/>
                <c:pt idx="0">
                  <c:v>1028</c:v>
                </c:pt>
                <c:pt idx="1">
                  <c:v>1000.9999999999999</c:v>
                </c:pt>
                <c:pt idx="2">
                  <c:v>1039</c:v>
                </c:pt>
                <c:pt idx="3">
                  <c:v>1022</c:v>
                </c:pt>
                <c:pt idx="4">
                  <c:v>1034</c:v>
                </c:pt>
                <c:pt idx="5">
                  <c:v>1032</c:v>
                </c:pt>
              </c:numCache>
            </c:numRef>
          </c:xVal>
          <c:yVal>
            <c:numRef>
              <c:f>'data sheet'!$M$2:$M$7</c:f>
              <c:numCache>
                <c:formatCode>0.00</c:formatCode>
                <c:ptCount val="6"/>
                <c:pt idx="0">
                  <c:v>-0.5879702119534076</c:v>
                </c:pt>
                <c:pt idx="1">
                  <c:v>-0.35501241168607978</c:v>
                </c:pt>
                <c:pt idx="2">
                  <c:v>-0.30070651136146509</c:v>
                </c:pt>
                <c:pt idx="3">
                  <c:v>-0.48560244414741049</c:v>
                </c:pt>
                <c:pt idx="4">
                  <c:v>-0.36767233148749279</c:v>
                </c:pt>
                <c:pt idx="5">
                  <c:v>0.59123544013748397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5-F642-8C73-E0BFE7F2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96128"/>
        <c:axId val="1596419520"/>
      </c:scatterChart>
      <c:valAx>
        <c:axId val="15011961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19520"/>
        <c:crosses val="autoZero"/>
        <c:crossBetween val="midCat"/>
      </c:valAx>
      <c:valAx>
        <c:axId val="1596419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Inorganic carbon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'Initial Plot'!$E$2:$E$139</c:f>
              <c:numCache>
                <c:formatCode>0.000</c:formatCode>
                <c:ptCount val="138"/>
                <c:pt idx="0">
                  <c:v>3.0716784485963381E-2</c:v>
                </c:pt>
                <c:pt idx="1">
                  <c:v>1.1843686333579666E-2</c:v>
                </c:pt>
                <c:pt idx="2">
                  <c:v>0.93188060247077364</c:v>
                </c:pt>
                <c:pt idx="3">
                  <c:v>0.4556642985036205</c:v>
                </c:pt>
                <c:pt idx="4">
                  <c:v>2.6551996442182337E-2</c:v>
                </c:pt>
                <c:pt idx="5">
                  <c:v>0.12547565749137157</c:v>
                </c:pt>
                <c:pt idx="6">
                  <c:v>0.81253758413193511</c:v>
                </c:pt>
                <c:pt idx="7">
                  <c:v>0.39980603087139005</c:v>
                </c:pt>
                <c:pt idx="8">
                  <c:v>0.26391311955474184</c:v>
                </c:pt>
                <c:pt idx="9">
                  <c:v>6.0364593597267889E-2</c:v>
                </c:pt>
                <c:pt idx="10">
                  <c:v>1.2935450868120439E-2</c:v>
                </c:pt>
                <c:pt idx="11">
                  <c:v>0.14003503917163718</c:v>
                </c:pt>
                <c:pt idx="12">
                  <c:v>0.68600135809508633</c:v>
                </c:pt>
                <c:pt idx="13">
                  <c:v>0.52752495399074206</c:v>
                </c:pt>
                <c:pt idx="14">
                  <c:v>0.66961501295589765</c:v>
                </c:pt>
                <c:pt idx="15">
                  <c:v>0.28150470263956218</c:v>
                </c:pt>
                <c:pt idx="16">
                  <c:v>4.8756301596441544E-2</c:v>
                </c:pt>
                <c:pt idx="17">
                  <c:v>0.22268853099315042</c:v>
                </c:pt>
                <c:pt idx="18">
                  <c:v>0.99235847222940066</c:v>
                </c:pt>
                <c:pt idx="19">
                  <c:v>7.8775175164119651E-2</c:v>
                </c:pt>
                <c:pt idx="20">
                  <c:v>2.5733324444781769E-2</c:v>
                </c:pt>
                <c:pt idx="21">
                  <c:v>5.981267447272471E-3</c:v>
                </c:pt>
                <c:pt idx="22">
                  <c:v>5.3672503723770039E-3</c:v>
                </c:pt>
                <c:pt idx="23">
                  <c:v>4.2620528042227029E-3</c:v>
                </c:pt>
                <c:pt idx="24">
                  <c:v>2.5743359667484761E-3</c:v>
                </c:pt>
                <c:pt idx="25">
                  <c:v>5.9380029460700363E-4</c:v>
                </c:pt>
                <c:pt idx="26">
                  <c:v>5.3851543959196856E-4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-6.1971389847057282E-4</c:v>
                </c:pt>
                <c:pt idx="35">
                  <c:v>-1.5652711335770295E-3</c:v>
                </c:pt>
                <c:pt idx="36">
                  <c:v>-2.2519432730410132E-3</c:v>
                </c:pt>
                <c:pt idx="37">
                  <c:v>-2.5838155037037503E-3</c:v>
                </c:pt>
                <c:pt idx="38">
                  <c:v>-2.6877086686528653E-3</c:v>
                </c:pt>
                <c:pt idx="39">
                  <c:v>-2.8104334390834321E-3</c:v>
                </c:pt>
                <c:pt idx="40">
                  <c:v>-3.0645943234928414E-3</c:v>
                </c:pt>
                <c:pt idx="41">
                  <c:v>-3.3874256346974533E-3</c:v>
                </c:pt>
                <c:pt idx="42">
                  <c:v>-3.5083300692755025E-3</c:v>
                </c:pt>
                <c:pt idx="43">
                  <c:v>-3.648730094033509E-3</c:v>
                </c:pt>
                <c:pt idx="44">
                  <c:v>-4.1937693556122219E-3</c:v>
                </c:pt>
                <c:pt idx="45">
                  <c:v>-4.5816795446299418E-3</c:v>
                </c:pt>
                <c:pt idx="46">
                  <c:v>-5.6697185101442825E-3</c:v>
                </c:pt>
                <c:pt idx="47">
                  <c:v>-6.0724713607011281E-3</c:v>
                </c:pt>
                <c:pt idx="48">
                  <c:v>-6.1669992064973212E-3</c:v>
                </c:pt>
                <c:pt idx="49">
                  <c:v>-6.2267752662302318E-3</c:v>
                </c:pt>
                <c:pt idx="50">
                  <c:v>-6.9269232831633831E-3</c:v>
                </c:pt>
                <c:pt idx="51">
                  <c:v>-7.8341582708663527E-3</c:v>
                </c:pt>
                <c:pt idx="52">
                  <c:v>-8.0711466302749203E-3</c:v>
                </c:pt>
                <c:pt idx="53">
                  <c:v>-8.2984889863132408E-3</c:v>
                </c:pt>
                <c:pt idx="54">
                  <c:v>-8.6384469781588657E-3</c:v>
                </c:pt>
                <c:pt idx="55">
                  <c:v>-9.1788392745441438E-3</c:v>
                </c:pt>
                <c:pt idx="56">
                  <c:v>-9.236052482533506E-3</c:v>
                </c:pt>
                <c:pt idx="57">
                  <c:v>-9.2404975855887184E-3</c:v>
                </c:pt>
                <c:pt idx="58">
                  <c:v>-9.4476038295039696E-3</c:v>
                </c:pt>
                <c:pt idx="59">
                  <c:v>-1.0235908799832643E-2</c:v>
                </c:pt>
                <c:pt idx="60">
                  <c:v>-1.0498695576966447E-2</c:v>
                </c:pt>
                <c:pt idx="61">
                  <c:v>-1.0552588278883735E-2</c:v>
                </c:pt>
                <c:pt idx="62">
                  <c:v>-1.1082134612108659E-2</c:v>
                </c:pt>
                <c:pt idx="63">
                  <c:v>-1.12627103705278E-2</c:v>
                </c:pt>
                <c:pt idx="64">
                  <c:v>-1.1373471210915311E-2</c:v>
                </c:pt>
                <c:pt idx="65">
                  <c:v>-1.2133737020182779E-2</c:v>
                </c:pt>
                <c:pt idx="66">
                  <c:v>-1.2341527401812203E-2</c:v>
                </c:pt>
                <c:pt idx="67">
                  <c:v>-1.3240722776125901E-2</c:v>
                </c:pt>
                <c:pt idx="68">
                  <c:v>-1.3428385413856247E-2</c:v>
                </c:pt>
                <c:pt idx="69">
                  <c:v>-1.3794887632349135E-2</c:v>
                </c:pt>
                <c:pt idx="70">
                  <c:v>-1.382842356794965E-2</c:v>
                </c:pt>
                <c:pt idx="71">
                  <c:v>-1.4064441063051854E-2</c:v>
                </c:pt>
                <c:pt idx="72">
                  <c:v>-1.4460333444653528E-2</c:v>
                </c:pt>
                <c:pt idx="73">
                  <c:v>-1.4718720205955649E-2</c:v>
                </c:pt>
                <c:pt idx="74">
                  <c:v>-1.4941243964647133E-2</c:v>
                </c:pt>
                <c:pt idx="75">
                  <c:v>-1.497481851685987E-2</c:v>
                </c:pt>
                <c:pt idx="76">
                  <c:v>-1.5204966672767228E-2</c:v>
                </c:pt>
                <c:pt idx="77">
                  <c:v>-1.5366892401227043E-2</c:v>
                </c:pt>
                <c:pt idx="78">
                  <c:v>-1.5446389890664798E-2</c:v>
                </c:pt>
                <c:pt idx="79">
                  <c:v>-1.5474436454532748E-2</c:v>
                </c:pt>
                <c:pt idx="80">
                  <c:v>-1.5517518568039306E-2</c:v>
                </c:pt>
                <c:pt idx="81">
                  <c:v>-1.5553440456702402E-2</c:v>
                </c:pt>
                <c:pt idx="82">
                  <c:v>-1.5666330617074935E-2</c:v>
                </c:pt>
                <c:pt idx="83">
                  <c:v>-1.5712752662580803E-2</c:v>
                </c:pt>
                <c:pt idx="84">
                  <c:v>-1.5739297203015284E-2</c:v>
                </c:pt>
                <c:pt idx="85">
                  <c:v>-1.6643414654138773E-2</c:v>
                </c:pt>
                <c:pt idx="86">
                  <c:v>-1.667206200925421E-2</c:v>
                </c:pt>
                <c:pt idx="87">
                  <c:v>-1.6701630335055399E-2</c:v>
                </c:pt>
                <c:pt idx="88">
                  <c:v>-1.6749820648955749E-2</c:v>
                </c:pt>
                <c:pt idx="89">
                  <c:v>-1.6897871874615968E-2</c:v>
                </c:pt>
                <c:pt idx="90">
                  <c:v>-1.6905566631768364E-2</c:v>
                </c:pt>
                <c:pt idx="91">
                  <c:v>-1.7373960769060837E-2</c:v>
                </c:pt>
                <c:pt idx="92">
                  <c:v>-1.7389096001002573E-2</c:v>
                </c:pt>
                <c:pt idx="93">
                  <c:v>-1.7717877036511995E-2</c:v>
                </c:pt>
                <c:pt idx="94">
                  <c:v>-1.8181334788236334E-2</c:v>
                </c:pt>
                <c:pt idx="95">
                  <c:v>-1.8821366304584655E-2</c:v>
                </c:pt>
                <c:pt idx="96">
                  <c:v>-1.901535546752274E-2</c:v>
                </c:pt>
                <c:pt idx="97">
                  <c:v>-1.9064938092207741E-2</c:v>
                </c:pt>
                <c:pt idx="98">
                  <c:v>-1.9144636134523527E-2</c:v>
                </c:pt>
                <c:pt idx="99">
                  <c:v>-1.9393853387354144E-2</c:v>
                </c:pt>
                <c:pt idx="100">
                  <c:v>-1.9930051499303141E-2</c:v>
                </c:pt>
                <c:pt idx="101">
                  <c:v>-2.0000067451134994E-2</c:v>
                </c:pt>
                <c:pt idx="102">
                  <c:v>-2.0502332102477684E-2</c:v>
                </c:pt>
                <c:pt idx="103">
                  <c:v>-2.0617419450616591E-2</c:v>
                </c:pt>
                <c:pt idx="104">
                  <c:v>-2.0962976310742176E-2</c:v>
                </c:pt>
                <c:pt idx="105">
                  <c:v>-2.1207295928755365E-2</c:v>
                </c:pt>
                <c:pt idx="106">
                  <c:v>-2.161512360178296E-2</c:v>
                </c:pt>
                <c:pt idx="107">
                  <c:v>-2.1732030247625937E-2</c:v>
                </c:pt>
                <c:pt idx="108">
                  <c:v>-2.2686922296128665E-2</c:v>
                </c:pt>
                <c:pt idx="109">
                  <c:v>-2.3263318253278025E-2</c:v>
                </c:pt>
                <c:pt idx="110">
                  <c:v>-2.3325431112869086E-2</c:v>
                </c:pt>
                <c:pt idx="111">
                  <c:v>-2.3371017942829073E-2</c:v>
                </c:pt>
                <c:pt idx="112">
                  <c:v>-2.420412064275014E-2</c:v>
                </c:pt>
                <c:pt idx="113">
                  <c:v>-2.4434473414958635E-2</c:v>
                </c:pt>
                <c:pt idx="114">
                  <c:v>-2.5475631439624689E-2</c:v>
                </c:pt>
                <c:pt idx="115">
                  <c:v>-2.6282829591641858E-2</c:v>
                </c:pt>
                <c:pt idx="116">
                  <c:v>-2.7993305130253204E-2</c:v>
                </c:pt>
                <c:pt idx="117">
                  <c:v>-2.980398981777773E-2</c:v>
                </c:pt>
                <c:pt idx="118">
                  <c:v>-3.0666004748994346E-2</c:v>
                </c:pt>
                <c:pt idx="119">
                  <c:v>-3.2127390540447408E-2</c:v>
                </c:pt>
                <c:pt idx="120">
                  <c:v>-3.2602320063155582E-2</c:v>
                </c:pt>
                <c:pt idx="121">
                  <c:v>-3.271736143070382E-2</c:v>
                </c:pt>
                <c:pt idx="122">
                  <c:v>-3.2753397176937767E-2</c:v>
                </c:pt>
                <c:pt idx="123">
                  <c:v>-3.4023494781766923E-2</c:v>
                </c:pt>
                <c:pt idx="124">
                  <c:v>-3.5731372079097087E-2</c:v>
                </c:pt>
                <c:pt idx="125">
                  <c:v>-3.7003075399116639E-2</c:v>
                </c:pt>
                <c:pt idx="126">
                  <c:v>-3.7802491176770169E-2</c:v>
                </c:pt>
                <c:pt idx="127">
                  <c:v>-3.8721797092995953E-2</c:v>
                </c:pt>
                <c:pt idx="128">
                  <c:v>-3.8860422360156306E-2</c:v>
                </c:pt>
                <c:pt idx="129">
                  <c:v>-3.9101981894838045E-2</c:v>
                </c:pt>
                <c:pt idx="130">
                  <c:v>-3.9795690425570927E-2</c:v>
                </c:pt>
                <c:pt idx="131">
                  <c:v>-4.24261692807687E-2</c:v>
                </c:pt>
                <c:pt idx="132">
                  <c:v>-5.3997114613311158E-2</c:v>
                </c:pt>
                <c:pt idx="133">
                  <c:v>-7.4446992081476412E-2</c:v>
                </c:pt>
                <c:pt idx="134">
                  <c:v>-0.12862653009667899</c:v>
                </c:pt>
                <c:pt idx="135">
                  <c:v>-0.18316254354779649</c:v>
                </c:pt>
                <c:pt idx="136">
                  <c:v>-0.19069577947737501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5D40-A75E-8DEAEE76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1616189088"/>
        <c:axId val="1656035360"/>
      </c:barChart>
      <c:catAx>
        <c:axId val="1616189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6035360"/>
        <c:crosses val="autoZero"/>
        <c:auto val="1"/>
        <c:lblAlgn val="ctr"/>
        <c:lblOffset val="100"/>
        <c:noMultiLvlLbl val="0"/>
      </c:catAx>
      <c:valAx>
        <c:axId val="16560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44771</xdr:colOff>
      <xdr:row>95</xdr:row>
      <xdr:rowOff>143575</xdr:rowOff>
    </xdr:from>
    <xdr:to>
      <xdr:col>21</xdr:col>
      <xdr:colOff>581186</xdr:colOff>
      <xdr:row>121</xdr:row>
      <xdr:rowOff>86102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535EA2-B659-C143-92BE-7291A183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10763</xdr:colOff>
      <xdr:row>4</xdr:row>
      <xdr:rowOff>32288</xdr:rowOff>
    </xdr:from>
    <xdr:to>
      <xdr:col>24</xdr:col>
      <xdr:colOff>129152</xdr:colOff>
      <xdr:row>29</xdr:row>
      <xdr:rowOff>168544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60F394-C8B8-0D48-A981-D8E68E675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181989</xdr:colOff>
      <xdr:row>0</xdr:row>
      <xdr:rowOff>91651</xdr:rowOff>
    </xdr:from>
    <xdr:to>
      <xdr:col>22</xdr:col>
      <xdr:colOff>353504</xdr:colOff>
      <xdr:row>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E4EDA-9115-6A4B-AB2C-17970D69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5</xdr:row>
      <xdr:rowOff>127000</xdr:rowOff>
    </xdr:from>
    <xdr:to>
      <xdr:col>15</xdr:col>
      <xdr:colOff>482600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279020-7403-CC4F-AE70-95238FFE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ynch,Laurel" id="{C10F23C2-1562-C347-B0D6-4C68ED01E7E6}" userId="S::lynchl@colostate.edu::14577c31-32b3-427c-b4ef-ddd3250495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19-10-29T18:35:36.85" personId="{C10F23C2-1562-C347-B0D6-4C68ED01E7E6}" id="{022FA72D-6CA5-854D-BC1B-37ABC78C746E}">
    <text>PV=nRT</text>
  </threadedComment>
  <threadedComment ref="O1" dT="2019-10-30T22:07:54.63" personId="{C10F23C2-1562-C347-B0D6-4C68ED01E7E6}" id="{277B244F-050D-B04C-BA6E-9CDEE7E6C5BC}">
    <text>% of soil that is carbonate</text>
  </threadedComment>
  <threadedComment ref="N149" dT="2019-10-29T18:35:36.85" personId="{C10F23C2-1562-C347-B0D6-4C68ED01E7E6}" id="{1C16C6C2-97DA-CF4E-B063-15D6B205DFA4}">
    <text>PV=nRT</text>
  </threadedComment>
  <threadedComment ref="O149" dT="2019-10-30T22:07:54.63" personId="{C10F23C2-1562-C347-B0D6-4C68ED01E7E6}" id="{D67158E4-5C10-DD49-8146-E97739ED8F20}">
    <text>% of soil that is carbonate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78AA-96E5-B240-81E4-6DD8E590EC5E}">
  <dimension ref="A1:J137"/>
  <sheetViews>
    <sheetView tabSelected="1" zoomScale="118" zoomScaleNormal="118" workbookViewId="0">
      <selection activeCell="L17" sqref="L17"/>
    </sheetView>
  </sheetViews>
  <sheetFormatPr defaultColWidth="11.42578125" defaultRowHeight="15" x14ac:dyDescent="0.25"/>
  <sheetData>
    <row r="1" spans="1:10" x14ac:dyDescent="0.25">
      <c r="A1" t="s">
        <v>14</v>
      </c>
      <c r="B1" t="s">
        <v>0</v>
      </c>
      <c r="C1" t="s">
        <v>29</v>
      </c>
      <c r="D1" t="s">
        <v>10</v>
      </c>
      <c r="E1" t="s">
        <v>11</v>
      </c>
      <c r="F1" t="s">
        <v>12</v>
      </c>
      <c r="G1" t="s">
        <v>27</v>
      </c>
      <c r="H1" t="s">
        <v>25</v>
      </c>
      <c r="I1" t="s">
        <v>28</v>
      </c>
      <c r="J1" s="69" t="s">
        <v>19</v>
      </c>
    </row>
    <row r="2" spans="1:10" x14ac:dyDescent="0.25">
      <c r="A2">
        <v>2</v>
      </c>
      <c r="B2" t="s">
        <v>15</v>
      </c>
      <c r="C2" t="str">
        <f t="shared" ref="C2:C33" si="0">A2&amp;""&amp;B2</f>
        <v>2a</v>
      </c>
      <c r="D2">
        <v>-0.5879702119534076</v>
      </c>
      <c r="E2">
        <v>-2.6248670176491413E-2</v>
      </c>
      <c r="F2">
        <v>-3.0666004748994346E-2</v>
      </c>
      <c r="H2">
        <f t="shared" ref="H2:H33" si="1">F2*(100/12)</f>
        <v>-0.25555003957495293</v>
      </c>
      <c r="I2">
        <f t="shared" ref="I2:I33" si="2">F2*10</f>
        <v>-0.30666004748994347</v>
      </c>
      <c r="J2">
        <v>3.84</v>
      </c>
    </row>
    <row r="3" spans="1:10" x14ac:dyDescent="0.25">
      <c r="A3">
        <v>3</v>
      </c>
      <c r="B3" t="s">
        <v>15</v>
      </c>
      <c r="C3" t="str">
        <f t="shared" si="0"/>
        <v>3a</v>
      </c>
      <c r="D3">
        <v>-0.35501241168607978</v>
      </c>
      <c r="E3">
        <v>-1.5848768378842849E-2</v>
      </c>
      <c r="F3">
        <v>-1.901535546752274E-2</v>
      </c>
      <c r="H3">
        <f t="shared" si="1"/>
        <v>-0.15846129556268951</v>
      </c>
      <c r="I3">
        <f t="shared" si="2"/>
        <v>-0.1901535546752274</v>
      </c>
      <c r="J3">
        <v>3.38</v>
      </c>
    </row>
    <row r="4" spans="1:10" x14ac:dyDescent="0.25">
      <c r="A4">
        <v>4</v>
      </c>
      <c r="B4" t="s">
        <v>15</v>
      </c>
      <c r="C4" t="str">
        <f t="shared" si="0"/>
        <v>4a</v>
      </c>
      <c r="D4">
        <v>-0.30070651136146509</v>
      </c>
      <c r="E4">
        <v>-1.3424397828636836E-2</v>
      </c>
      <c r="F4">
        <v>-1.5517518568039306E-2</v>
      </c>
      <c r="H4">
        <f t="shared" si="1"/>
        <v>-0.12931265473366088</v>
      </c>
      <c r="I4">
        <f t="shared" si="2"/>
        <v>-0.15517518568039307</v>
      </c>
      <c r="J4">
        <v>4.18</v>
      </c>
    </row>
    <row r="5" spans="1:10" x14ac:dyDescent="0.25">
      <c r="A5">
        <v>5</v>
      </c>
      <c r="B5" t="s">
        <v>15</v>
      </c>
      <c r="C5" t="str">
        <f t="shared" si="0"/>
        <v>5a</v>
      </c>
      <c r="D5">
        <v>-0.48560244414741049</v>
      </c>
      <c r="E5">
        <v>-2.1678680542295114E-2</v>
      </c>
      <c r="F5">
        <v>-2.5475631439624689E-2</v>
      </c>
      <c r="H5">
        <f t="shared" si="1"/>
        <v>-0.21229692866353908</v>
      </c>
      <c r="I5">
        <f t="shared" si="2"/>
        <v>-0.25475631439624691</v>
      </c>
      <c r="J5">
        <v>5.47</v>
      </c>
    </row>
    <row r="6" spans="1:10" x14ac:dyDescent="0.25">
      <c r="A6">
        <v>6</v>
      </c>
      <c r="B6" t="s">
        <v>15</v>
      </c>
      <c r="C6" t="str">
        <f t="shared" si="0"/>
        <v>6a</v>
      </c>
      <c r="D6">
        <v>-0.36767233148749279</v>
      </c>
      <c r="E6">
        <v>-1.6413943369977358E-2</v>
      </c>
      <c r="F6">
        <v>-1.9064938092207741E-2</v>
      </c>
      <c r="H6">
        <f t="shared" si="1"/>
        <v>-0.15887448410173119</v>
      </c>
      <c r="I6">
        <f t="shared" si="2"/>
        <v>-0.19064938092207742</v>
      </c>
      <c r="J6">
        <v>5.4</v>
      </c>
    </row>
    <row r="7" spans="1:10" x14ac:dyDescent="0.25">
      <c r="A7">
        <v>7</v>
      </c>
      <c r="B7" t="s">
        <v>15</v>
      </c>
      <c r="C7" t="str">
        <f t="shared" si="0"/>
        <v>7a</v>
      </c>
      <c r="D7">
        <v>0.59123544013748397</v>
      </c>
      <c r="E7">
        <v>2.6394439291851965E-2</v>
      </c>
      <c r="F7">
        <v>-1.3134031206887444E-2</v>
      </c>
      <c r="G7">
        <v>1.3721562095332304E-3</v>
      </c>
      <c r="H7">
        <f t="shared" si="1"/>
        <v>-0.10945026005739537</v>
      </c>
      <c r="I7">
        <f t="shared" si="2"/>
        <v>-0.13134031206887445</v>
      </c>
      <c r="J7">
        <v>3.76</v>
      </c>
    </row>
    <row r="8" spans="1:10" x14ac:dyDescent="0.25">
      <c r="A8">
        <v>8</v>
      </c>
      <c r="B8" t="s">
        <v>15</v>
      </c>
      <c r="C8" t="str">
        <f t="shared" si="0"/>
        <v>8a</v>
      </c>
      <c r="D8">
        <v>-0.3006683215581436</v>
      </c>
      <c r="E8">
        <v>-1.3422692926702839E-2</v>
      </c>
      <c r="F8">
        <v>-1.5666330617074935E-2</v>
      </c>
      <c r="H8">
        <f t="shared" si="1"/>
        <v>-0.13055275514229114</v>
      </c>
      <c r="I8">
        <f t="shared" si="2"/>
        <v>-0.15666330617074936</v>
      </c>
      <c r="J8">
        <v>5.4</v>
      </c>
    </row>
    <row r="9" spans="1:10" x14ac:dyDescent="0.25">
      <c r="A9">
        <v>9</v>
      </c>
      <c r="B9" t="s">
        <v>15</v>
      </c>
      <c r="C9" t="str">
        <f t="shared" si="0"/>
        <v>9a</v>
      </c>
      <c r="D9">
        <v>-0.30653045636815035</v>
      </c>
      <c r="E9">
        <v>-1.3684395373578141E-2</v>
      </c>
      <c r="F9">
        <v>-1.5446389890664798E-2</v>
      </c>
      <c r="H9">
        <f t="shared" si="1"/>
        <v>-0.12871991575554001</v>
      </c>
      <c r="I9">
        <f t="shared" si="2"/>
        <v>-0.154463898906648</v>
      </c>
      <c r="J9">
        <v>4.4800000000000004</v>
      </c>
    </row>
    <row r="10" spans="1:10" x14ac:dyDescent="0.25">
      <c r="A10">
        <v>10</v>
      </c>
      <c r="B10" t="s">
        <v>15</v>
      </c>
      <c r="C10" t="str">
        <f t="shared" si="0"/>
        <v>10a</v>
      </c>
      <c r="D10">
        <v>-0.3357456559098706</v>
      </c>
      <c r="E10">
        <v>-1.4988645353119225E-2</v>
      </c>
      <c r="F10">
        <v>-1.7717877036511995E-2</v>
      </c>
      <c r="H10">
        <f t="shared" si="1"/>
        <v>-0.14764897530426663</v>
      </c>
      <c r="I10">
        <f t="shared" si="2"/>
        <v>-0.17717877036511995</v>
      </c>
      <c r="J10">
        <v>5.28</v>
      </c>
    </row>
    <row r="11" spans="1:10" x14ac:dyDescent="0.25">
      <c r="A11">
        <v>11</v>
      </c>
      <c r="B11" t="s">
        <v>15</v>
      </c>
      <c r="C11" t="str">
        <f t="shared" si="0"/>
        <v>11a</v>
      </c>
      <c r="D11">
        <v>0.22111896123734942</v>
      </c>
      <c r="E11">
        <v>9.8713821980959578E-3</v>
      </c>
      <c r="F11">
        <v>-4.1025360174169875E-3</v>
      </c>
      <c r="G11">
        <v>2.8371700393660382E-4</v>
      </c>
      <c r="H11">
        <f t="shared" si="1"/>
        <v>-3.4187800145141563E-2</v>
      </c>
      <c r="I11">
        <f t="shared" si="2"/>
        <v>-4.1025360174169877E-2</v>
      </c>
      <c r="J11">
        <v>6.92</v>
      </c>
    </row>
    <row r="12" spans="1:10" x14ac:dyDescent="0.25">
      <c r="A12">
        <v>12</v>
      </c>
      <c r="B12" t="s">
        <v>15</v>
      </c>
      <c r="C12" t="str">
        <f t="shared" si="0"/>
        <v>12a</v>
      </c>
      <c r="D12">
        <v>1.1075042963527792E-2</v>
      </c>
      <c r="E12">
        <v>4.9442156087177653E-4</v>
      </c>
      <c r="F12">
        <v>5.9380029460700363E-4</v>
      </c>
      <c r="H12">
        <f t="shared" si="1"/>
        <v>4.9483357883916973E-3</v>
      </c>
      <c r="I12">
        <f t="shared" si="2"/>
        <v>5.9380029460700361E-3</v>
      </c>
      <c r="J12">
        <v>6.73</v>
      </c>
    </row>
    <row r="13" spans="1:10" x14ac:dyDescent="0.25">
      <c r="A13">
        <v>13</v>
      </c>
      <c r="B13" t="s">
        <v>15</v>
      </c>
      <c r="C13" t="str">
        <f t="shared" si="0"/>
        <v>13a</v>
      </c>
      <c r="D13">
        <v>17.450143211762459</v>
      </c>
      <c r="E13">
        <v>0.77902425052510982</v>
      </c>
      <c r="F13" s="56">
        <v>3.4587905548092421</v>
      </c>
      <c r="G13">
        <v>6.8675328818780648E-2</v>
      </c>
      <c r="H13">
        <f t="shared" si="1"/>
        <v>28.823254623410353</v>
      </c>
      <c r="I13">
        <f t="shared" si="2"/>
        <v>34.587905548092422</v>
      </c>
      <c r="J13">
        <v>7.26</v>
      </c>
    </row>
    <row r="14" spans="1:10" x14ac:dyDescent="0.25">
      <c r="A14">
        <v>14</v>
      </c>
      <c r="B14" t="s">
        <v>15</v>
      </c>
      <c r="C14" t="str">
        <f t="shared" si="0"/>
        <v>14a</v>
      </c>
      <c r="D14">
        <v>8.4561581057857573</v>
      </c>
      <c r="E14">
        <v>0.37750705829400705</v>
      </c>
      <c r="F14" s="56">
        <v>1.1524965549378028</v>
      </c>
      <c r="G14">
        <v>2.9166091114710479E-2</v>
      </c>
      <c r="H14">
        <f t="shared" si="1"/>
        <v>9.6041379578150234</v>
      </c>
      <c r="I14">
        <f t="shared" si="2"/>
        <v>11.524965549378027</v>
      </c>
      <c r="J14">
        <v>6.93</v>
      </c>
    </row>
    <row r="15" spans="1:10" x14ac:dyDescent="0.25">
      <c r="A15">
        <v>15</v>
      </c>
      <c r="B15" t="s">
        <v>15</v>
      </c>
      <c r="C15" t="str">
        <f t="shared" si="0"/>
        <v>15a</v>
      </c>
      <c r="D15">
        <v>-0.32350582394500682</v>
      </c>
      <c r="E15">
        <v>-1.4442224283259234E-2</v>
      </c>
      <c r="F15">
        <v>-1.6905566631768364E-2</v>
      </c>
      <c r="H15">
        <f t="shared" si="1"/>
        <v>-0.14087972193140305</v>
      </c>
      <c r="I15">
        <f t="shared" si="2"/>
        <v>-0.16905566631768365</v>
      </c>
      <c r="J15">
        <v>4.18</v>
      </c>
    </row>
    <row r="16" spans="1:10" x14ac:dyDescent="0.25">
      <c r="A16">
        <v>16</v>
      </c>
      <c r="B16" t="s">
        <v>15</v>
      </c>
      <c r="C16" t="str">
        <f t="shared" si="0"/>
        <v>16a</v>
      </c>
      <c r="D16">
        <v>0.50215772388772084</v>
      </c>
      <c r="E16">
        <v>2.2417755530701824E-2</v>
      </c>
      <c r="F16" s="57">
        <v>4.6530150198217032E-2</v>
      </c>
      <c r="G16">
        <v>2.6347238964711424E-3</v>
      </c>
      <c r="H16">
        <f t="shared" si="1"/>
        <v>0.38775125165180863</v>
      </c>
      <c r="I16">
        <f t="shared" si="2"/>
        <v>0.46530150198217035</v>
      </c>
      <c r="J16">
        <v>6.92</v>
      </c>
    </row>
    <row r="17" spans="1:10" x14ac:dyDescent="0.25">
      <c r="A17">
        <v>17</v>
      </c>
      <c r="B17" t="s">
        <v>15</v>
      </c>
      <c r="C17" t="str">
        <f t="shared" si="0"/>
        <v>17a</v>
      </c>
      <c r="D17">
        <v>-0.49020431544777487</v>
      </c>
      <c r="E17">
        <v>-2.1884121225347095E-2</v>
      </c>
      <c r="F17">
        <v>-2.6282829591641858E-2</v>
      </c>
      <c r="H17">
        <f t="shared" si="1"/>
        <v>-0.21902357993034882</v>
      </c>
      <c r="I17">
        <f t="shared" si="2"/>
        <v>-0.2628282959164186</v>
      </c>
      <c r="J17">
        <v>6.97</v>
      </c>
    </row>
    <row r="18" spans="1:10" x14ac:dyDescent="0.25">
      <c r="A18">
        <v>18</v>
      </c>
      <c r="B18" t="s">
        <v>15</v>
      </c>
      <c r="C18" t="str">
        <f t="shared" si="0"/>
        <v>18a</v>
      </c>
      <c r="D18">
        <v>-0.37580675959518617</v>
      </c>
      <c r="E18">
        <v>-1.6777087481927955E-2</v>
      </c>
      <c r="F18">
        <v>-1.9930051499303141E-2</v>
      </c>
      <c r="H18">
        <f t="shared" si="1"/>
        <v>-0.16608376249419285</v>
      </c>
      <c r="I18">
        <f t="shared" si="2"/>
        <v>-0.19930051499303142</v>
      </c>
      <c r="J18">
        <v>4.3</v>
      </c>
    </row>
    <row r="19" spans="1:10" x14ac:dyDescent="0.25">
      <c r="A19">
        <v>19</v>
      </c>
      <c r="B19" t="s">
        <v>15</v>
      </c>
      <c r="C19" t="str">
        <f t="shared" si="0"/>
        <v>19a</v>
      </c>
      <c r="D19">
        <v>1.0043918273821895E-2</v>
      </c>
      <c r="E19">
        <v>4.4838920865276319E-4</v>
      </c>
      <c r="F19">
        <v>5.3851543959196856E-4</v>
      </c>
      <c r="H19">
        <f t="shared" si="1"/>
        <v>4.4876286632664049E-3</v>
      </c>
      <c r="I19">
        <f t="shared" si="2"/>
        <v>5.3851543959196856E-3</v>
      </c>
      <c r="J19">
        <v>4.62</v>
      </c>
    </row>
    <row r="20" spans="1:10" x14ac:dyDescent="0.25">
      <c r="A20">
        <v>20</v>
      </c>
      <c r="B20" t="s">
        <v>15</v>
      </c>
      <c r="C20" t="str">
        <f t="shared" si="0"/>
        <v>20a</v>
      </c>
      <c r="D20">
        <v>-0.29154095856406137</v>
      </c>
      <c r="E20">
        <v>-1.3015221364467026E-2</v>
      </c>
      <c r="F20">
        <v>-1.4718720205955649E-2</v>
      </c>
      <c r="H20">
        <f t="shared" si="1"/>
        <v>-0.12265600171629709</v>
      </c>
      <c r="I20">
        <f t="shared" si="2"/>
        <v>-0.14718720205955649</v>
      </c>
      <c r="J20">
        <v>4.9800000000000004</v>
      </c>
    </row>
    <row r="21" spans="1:10" x14ac:dyDescent="0.25">
      <c r="A21">
        <v>21</v>
      </c>
      <c r="B21" t="s">
        <v>15</v>
      </c>
      <c r="C21" t="str">
        <f t="shared" si="0"/>
        <v>21a</v>
      </c>
      <c r="D21">
        <v>-0.40607217872828061</v>
      </c>
      <c r="E21">
        <v>-1.8128222264655384E-2</v>
      </c>
      <c r="F21">
        <v>-2.0617419450616591E-2</v>
      </c>
      <c r="H21">
        <f t="shared" si="1"/>
        <v>-0.17181182875513826</v>
      </c>
      <c r="I21">
        <f t="shared" si="2"/>
        <v>-0.20617419450616592</v>
      </c>
      <c r="J21">
        <v>3.51</v>
      </c>
    </row>
    <row r="22" spans="1:10" x14ac:dyDescent="0.25">
      <c r="A22">
        <v>22</v>
      </c>
      <c r="B22" t="s">
        <v>15</v>
      </c>
      <c r="C22" t="str">
        <f t="shared" si="0"/>
        <v>22a</v>
      </c>
      <c r="D22">
        <v>-1.4218445675004774</v>
      </c>
      <c r="E22">
        <v>-6.3475203906271316E-2</v>
      </c>
      <c r="F22">
        <v>-7.4446992081476412E-2</v>
      </c>
      <c r="H22">
        <f t="shared" si="1"/>
        <v>-0.62039160067897015</v>
      </c>
      <c r="I22">
        <f t="shared" si="2"/>
        <v>-0.74446992081476415</v>
      </c>
      <c r="J22">
        <v>3.58</v>
      </c>
    </row>
    <row r="23" spans="1:10" x14ac:dyDescent="0.25">
      <c r="A23">
        <v>23</v>
      </c>
      <c r="B23" t="s">
        <v>15</v>
      </c>
      <c r="C23" t="str">
        <f t="shared" si="0"/>
        <v>23a</v>
      </c>
      <c r="D23">
        <v>-0.43807523391254621</v>
      </c>
      <c r="E23">
        <v>-1.9556930085381528E-2</v>
      </c>
      <c r="F23">
        <v>-2.3371017942829073E-2</v>
      </c>
      <c r="H23">
        <f t="shared" si="1"/>
        <v>-0.19475848285690894</v>
      </c>
      <c r="I23">
        <f t="shared" si="2"/>
        <v>-0.23371017942829073</v>
      </c>
      <c r="J23">
        <v>3.39</v>
      </c>
    </row>
    <row r="24" spans="1:10" x14ac:dyDescent="0.25">
      <c r="A24">
        <v>24</v>
      </c>
      <c r="B24" t="s">
        <v>15</v>
      </c>
      <c r="C24" t="str">
        <f t="shared" si="0"/>
        <v>24a</v>
      </c>
      <c r="D24">
        <v>-0.26272675195722606</v>
      </c>
      <c r="E24">
        <v>-1.1728872855233307E-2</v>
      </c>
      <c r="F24">
        <v>-1.3428385413856247E-2</v>
      </c>
      <c r="H24">
        <f t="shared" si="1"/>
        <v>-0.1119032117821354</v>
      </c>
      <c r="I24">
        <f t="shared" si="2"/>
        <v>-0.13428385413856248</v>
      </c>
      <c r="J24">
        <v>4.67</v>
      </c>
    </row>
    <row r="25" spans="1:10" x14ac:dyDescent="0.25">
      <c r="A25">
        <v>25</v>
      </c>
      <c r="B25" t="s">
        <v>15</v>
      </c>
      <c r="C25" t="str">
        <f t="shared" si="0"/>
        <v>25a</v>
      </c>
      <c r="D25">
        <v>-0.57422188275730424</v>
      </c>
      <c r="E25">
        <v>-2.5634905480236798E-2</v>
      </c>
      <c r="F25">
        <v>-2.980398981777773E-2</v>
      </c>
      <c r="H25">
        <f t="shared" si="1"/>
        <v>-0.24836658181481444</v>
      </c>
      <c r="I25">
        <f t="shared" si="2"/>
        <v>-0.29803989817777732</v>
      </c>
      <c r="J25">
        <v>4.43</v>
      </c>
    </row>
    <row r="26" spans="1:10" x14ac:dyDescent="0.25">
      <c r="A26">
        <v>26</v>
      </c>
      <c r="B26" t="s">
        <v>15</v>
      </c>
      <c r="C26" t="str">
        <f t="shared" si="0"/>
        <v>26a</v>
      </c>
      <c r="D26">
        <v>-6.8378842848960009E-2</v>
      </c>
      <c r="E26">
        <v>-3.0526269129000005E-3</v>
      </c>
      <c r="F26">
        <v>-3.5083300692755025E-3</v>
      </c>
      <c r="H26">
        <f t="shared" si="1"/>
        <v>-2.923608391062919E-2</v>
      </c>
      <c r="I26">
        <f t="shared" si="2"/>
        <v>-3.5083300692755025E-2</v>
      </c>
      <c r="J26">
        <v>5.14</v>
      </c>
    </row>
    <row r="27" spans="1:10" x14ac:dyDescent="0.25">
      <c r="A27">
        <v>27</v>
      </c>
      <c r="B27" t="s">
        <v>15</v>
      </c>
      <c r="C27" t="str">
        <f t="shared" si="0"/>
        <v>27a</v>
      </c>
      <c r="D27">
        <v>-0.30420087836547571</v>
      </c>
      <c r="E27">
        <v>-1.3580396355601595E-2</v>
      </c>
      <c r="F27">
        <v>-1.5474436454532748E-2</v>
      </c>
      <c r="H27">
        <f t="shared" si="1"/>
        <v>-0.12895363712110625</v>
      </c>
      <c r="I27">
        <f t="shared" si="2"/>
        <v>-0.15474436454532747</v>
      </c>
      <c r="J27">
        <v>4.96</v>
      </c>
    </row>
    <row r="28" spans="1:10" x14ac:dyDescent="0.25">
      <c r="A28">
        <v>28</v>
      </c>
      <c r="B28" t="s">
        <v>15</v>
      </c>
      <c r="C28" t="str">
        <f t="shared" si="0"/>
        <v>28a</v>
      </c>
      <c r="D28">
        <v>-0.31686079816688828</v>
      </c>
      <c r="E28">
        <v>-1.4145571346736085E-2</v>
      </c>
      <c r="F28">
        <v>-1.667206200925421E-2</v>
      </c>
      <c r="H28">
        <f t="shared" si="1"/>
        <v>-0.13893385007711842</v>
      </c>
      <c r="I28">
        <f t="shared" si="2"/>
        <v>-0.1667206200925421</v>
      </c>
      <c r="J28">
        <v>4.07</v>
      </c>
    </row>
    <row r="29" spans="1:10" x14ac:dyDescent="0.25">
      <c r="A29">
        <v>29</v>
      </c>
      <c r="B29" t="s">
        <v>15</v>
      </c>
      <c r="C29" t="str">
        <f t="shared" si="0"/>
        <v>29a</v>
      </c>
      <c r="D29">
        <v>-0.34508306282222723</v>
      </c>
      <c r="E29">
        <v>-1.5405493875992288E-2</v>
      </c>
      <c r="F29">
        <v>-1.7389096001002573E-2</v>
      </c>
      <c r="H29">
        <f t="shared" si="1"/>
        <v>-0.14490913334168812</v>
      </c>
      <c r="I29">
        <f t="shared" si="2"/>
        <v>-0.17389096001002574</v>
      </c>
      <c r="J29">
        <v>5.94</v>
      </c>
    </row>
    <row r="30" spans="1:10" x14ac:dyDescent="0.25">
      <c r="A30">
        <v>30</v>
      </c>
      <c r="B30" t="s">
        <v>15</v>
      </c>
      <c r="C30" t="str">
        <f t="shared" si="0"/>
        <v>30a</v>
      </c>
      <c r="D30">
        <v>0</v>
      </c>
      <c r="E30">
        <v>0</v>
      </c>
      <c r="F30" s="44">
        <v>8.3309097658586986E-3</v>
      </c>
      <c r="G30">
        <v>8.1261074407819323E-5</v>
      </c>
      <c r="H30">
        <f t="shared" si="1"/>
        <v>6.9424248048822496E-2</v>
      </c>
      <c r="I30">
        <f t="shared" si="2"/>
        <v>8.3309097658586989E-2</v>
      </c>
      <c r="J30">
        <v>6.25</v>
      </c>
    </row>
    <row r="31" spans="1:10" x14ac:dyDescent="0.25">
      <c r="A31">
        <v>31</v>
      </c>
      <c r="B31" t="s">
        <v>15</v>
      </c>
      <c r="C31" t="str">
        <f t="shared" si="0"/>
        <v>31a</v>
      </c>
      <c r="D31">
        <v>2.3589841512316214</v>
      </c>
      <c r="E31">
        <v>0.10531179246569738</v>
      </c>
      <c r="F31" s="57">
        <v>0.20660713670480835</v>
      </c>
      <c r="G31">
        <v>1.7685032092640371E-2</v>
      </c>
      <c r="H31">
        <f t="shared" si="1"/>
        <v>1.7217261392067365</v>
      </c>
      <c r="I31">
        <f t="shared" si="2"/>
        <v>2.0660713670480835</v>
      </c>
      <c r="J31">
        <v>7.31</v>
      </c>
    </row>
    <row r="32" spans="1:10" x14ac:dyDescent="0.25">
      <c r="A32">
        <v>32</v>
      </c>
      <c r="B32" t="s">
        <v>15</v>
      </c>
      <c r="C32" t="str">
        <f t="shared" si="0"/>
        <v>32a</v>
      </c>
      <c r="D32">
        <v>-0.26389154095856426</v>
      </c>
      <c r="E32">
        <v>-1.1780872364221619E-2</v>
      </c>
      <c r="F32">
        <v>-1.4064441063051854E-2</v>
      </c>
      <c r="H32">
        <f t="shared" si="1"/>
        <v>-0.11720367552543212</v>
      </c>
      <c r="I32">
        <f t="shared" si="2"/>
        <v>-0.14064441063051855</v>
      </c>
      <c r="J32">
        <v>6.26</v>
      </c>
    </row>
    <row r="33" spans="1:10" x14ac:dyDescent="0.25">
      <c r="A33">
        <v>33</v>
      </c>
      <c r="B33" t="s">
        <v>15</v>
      </c>
      <c r="C33" t="str">
        <f t="shared" si="0"/>
        <v>33a</v>
      </c>
      <c r="D33">
        <v>15.579071987779265</v>
      </c>
      <c r="E33">
        <v>0.69549428516871725</v>
      </c>
      <c r="F33" s="56">
        <v>0.94267436709504127</v>
      </c>
      <c r="G33">
        <v>1.3272532270723114E-2</v>
      </c>
      <c r="H33">
        <f t="shared" si="1"/>
        <v>7.8556197257920113</v>
      </c>
      <c r="I33">
        <f t="shared" si="2"/>
        <v>9.4267436709504118</v>
      </c>
      <c r="J33">
        <v>6.95</v>
      </c>
    </row>
    <row r="34" spans="1:10" x14ac:dyDescent="0.25">
      <c r="A34">
        <v>34</v>
      </c>
      <c r="B34" t="s">
        <v>15</v>
      </c>
      <c r="C34" t="str">
        <f t="shared" ref="C34:C65" si="3">A34&amp;""&amp;B34</f>
        <v>34a</v>
      </c>
      <c r="D34">
        <v>-5.3675768569791948E-2</v>
      </c>
      <c r="E34">
        <v>-2.3962396682942837E-3</v>
      </c>
      <c r="F34">
        <v>-2.8104334390834321E-3</v>
      </c>
      <c r="H34">
        <f t="shared" ref="H34:H65" si="4">F34*(100/12)</f>
        <v>-2.3420278659028602E-2</v>
      </c>
      <c r="I34">
        <f t="shared" ref="I34:I65" si="5">F34*10</f>
        <v>-2.8104334390834321E-2</v>
      </c>
      <c r="J34">
        <v>5.07</v>
      </c>
    </row>
    <row r="35" spans="1:10" x14ac:dyDescent="0.25">
      <c r="A35">
        <v>35</v>
      </c>
      <c r="B35" t="s">
        <v>15</v>
      </c>
      <c r="C35" t="str">
        <f t="shared" si="3"/>
        <v>35a</v>
      </c>
      <c r="D35">
        <v>8.0906625930876466</v>
      </c>
      <c r="E35">
        <v>0.36119029433426997</v>
      </c>
      <c r="F35" s="56">
        <v>0.41340144431533354</v>
      </c>
      <c r="G35">
        <v>1.6811033181003687E-2</v>
      </c>
      <c r="H35">
        <f t="shared" si="4"/>
        <v>3.4450120359611129</v>
      </c>
      <c r="I35">
        <f t="shared" si="5"/>
        <v>4.134014443153335</v>
      </c>
      <c r="J35">
        <v>7.11</v>
      </c>
    </row>
    <row r="36" spans="1:10" x14ac:dyDescent="0.25">
      <c r="A36">
        <v>36</v>
      </c>
      <c r="B36" t="s">
        <v>15</v>
      </c>
      <c r="C36" t="str">
        <f t="shared" si="3"/>
        <v>36a</v>
      </c>
      <c r="D36">
        <v>-0.38468588886767119</v>
      </c>
      <c r="E36">
        <v>-1.7173477181592466E-2</v>
      </c>
      <c r="F36">
        <v>-2.0502332102477684E-2</v>
      </c>
      <c r="H36">
        <f t="shared" si="4"/>
        <v>-0.17085276752064738</v>
      </c>
      <c r="I36">
        <f t="shared" si="5"/>
        <v>-0.20502332102477683</v>
      </c>
      <c r="J36">
        <v>6.21</v>
      </c>
    </row>
    <row r="37" spans="1:10" x14ac:dyDescent="0.25">
      <c r="A37">
        <v>37</v>
      </c>
      <c r="B37" t="s">
        <v>15</v>
      </c>
      <c r="C37" t="str">
        <f t="shared" si="3"/>
        <v>37a</v>
      </c>
      <c r="D37">
        <v>5.0699446247851823</v>
      </c>
      <c r="E37">
        <v>0.22633681360648136</v>
      </c>
      <c r="F37" s="56">
        <v>0.77145165761790135</v>
      </c>
      <c r="G37">
        <v>4.3481704659154408E-2</v>
      </c>
      <c r="H37">
        <f t="shared" si="4"/>
        <v>6.4287638134825116</v>
      </c>
      <c r="I37">
        <f t="shared" si="5"/>
        <v>7.7145165761790135</v>
      </c>
      <c r="J37">
        <v>7.25</v>
      </c>
    </row>
    <row r="38" spans="1:10" x14ac:dyDescent="0.25">
      <c r="A38">
        <v>38</v>
      </c>
      <c r="B38" t="s">
        <v>15</v>
      </c>
      <c r="C38" t="str">
        <f t="shared" si="3"/>
        <v>38a</v>
      </c>
      <c r="D38">
        <v>0</v>
      </c>
      <c r="E38">
        <v>0</v>
      </c>
      <c r="F38" s="56">
        <v>2.4207419706033684</v>
      </c>
      <c r="G38">
        <v>4.0581431798295112E-2</v>
      </c>
      <c r="H38">
        <f t="shared" si="4"/>
        <v>20.172849755028071</v>
      </c>
      <c r="I38">
        <f t="shared" si="5"/>
        <v>24.207419706033683</v>
      </c>
      <c r="J38">
        <v>7.31</v>
      </c>
    </row>
    <row r="39" spans="1:10" x14ac:dyDescent="0.25">
      <c r="A39">
        <v>39</v>
      </c>
      <c r="B39" t="s">
        <v>15</v>
      </c>
      <c r="C39" t="str">
        <f t="shared" si="3"/>
        <v>39a</v>
      </c>
      <c r="D39">
        <v>1.204678250907008</v>
      </c>
      <c r="E39">
        <v>5.3780279058348576E-2</v>
      </c>
      <c r="F39" s="57">
        <v>7.3924852069246691E-2</v>
      </c>
      <c r="G39">
        <v>2.0896586703257131E-2</v>
      </c>
      <c r="H39">
        <f t="shared" si="4"/>
        <v>0.6160404339103891</v>
      </c>
      <c r="I39">
        <f t="shared" si="5"/>
        <v>0.73924852069246694</v>
      </c>
      <c r="J39">
        <v>7.25</v>
      </c>
    </row>
    <row r="40" spans="1:10" x14ac:dyDescent="0.25">
      <c r="A40">
        <v>40</v>
      </c>
      <c r="B40" t="s">
        <v>15</v>
      </c>
      <c r="C40" t="str">
        <f t="shared" si="3"/>
        <v>40a</v>
      </c>
      <c r="D40">
        <v>-0.19282031697536528</v>
      </c>
      <c r="E40">
        <v>-8.608049864971665E-3</v>
      </c>
      <c r="F40">
        <v>-1.0235908799832643E-2</v>
      </c>
      <c r="H40">
        <f t="shared" si="4"/>
        <v>-8.5299239998605364E-2</v>
      </c>
      <c r="I40">
        <f t="shared" si="5"/>
        <v>-0.10235908799832644</v>
      </c>
      <c r="J40">
        <v>5.68</v>
      </c>
    </row>
    <row r="41" spans="1:10" x14ac:dyDescent="0.25">
      <c r="A41">
        <v>41</v>
      </c>
      <c r="B41" t="s">
        <v>15</v>
      </c>
      <c r="C41" t="str">
        <f t="shared" si="3"/>
        <v>41a</v>
      </c>
      <c r="D41">
        <v>-0.55604353637578718</v>
      </c>
      <c r="E41">
        <v>-2.4823372159633358E-2</v>
      </c>
      <c r="F41">
        <v>-2.7993305130253204E-2</v>
      </c>
      <c r="H41">
        <f t="shared" si="4"/>
        <v>-0.23327754275211005</v>
      </c>
      <c r="I41">
        <f t="shared" si="5"/>
        <v>-0.27993305130253204</v>
      </c>
      <c r="J41">
        <v>6.19</v>
      </c>
    </row>
    <row r="42" spans="1:10" x14ac:dyDescent="0.25">
      <c r="A42">
        <v>42</v>
      </c>
      <c r="B42" t="s">
        <v>15</v>
      </c>
      <c r="C42" t="str">
        <f t="shared" si="3"/>
        <v>42a</v>
      </c>
      <c r="D42">
        <v>-0.27867099484437619</v>
      </c>
      <c r="E42">
        <v>-1.2440669412695365E-2</v>
      </c>
      <c r="F42">
        <v>-1.4941243964647133E-2</v>
      </c>
      <c r="H42">
        <f t="shared" si="4"/>
        <v>-0.12451036637205945</v>
      </c>
      <c r="I42">
        <f t="shared" si="5"/>
        <v>-0.14941243964647133</v>
      </c>
      <c r="J42">
        <v>4.46</v>
      </c>
    </row>
    <row r="43" spans="1:10" x14ac:dyDescent="0.25">
      <c r="A43">
        <v>43</v>
      </c>
      <c r="B43" t="s">
        <v>15</v>
      </c>
      <c r="C43" t="str">
        <f t="shared" si="3"/>
        <v>43a</v>
      </c>
      <c r="D43">
        <v>-5.1231621157149299E-2</v>
      </c>
      <c r="E43">
        <v>-2.2871259445155939E-3</v>
      </c>
      <c r="F43">
        <v>-2.6877086686528653E-3</v>
      </c>
      <c r="H43">
        <f t="shared" si="4"/>
        <v>-2.239757223877388E-2</v>
      </c>
      <c r="I43">
        <f t="shared" si="5"/>
        <v>-2.6877086686528655E-2</v>
      </c>
      <c r="J43">
        <v>4.2</v>
      </c>
    </row>
    <row r="44" spans="1:10" x14ac:dyDescent="0.25">
      <c r="A44">
        <v>44</v>
      </c>
      <c r="B44" t="s">
        <v>15</v>
      </c>
      <c r="C44" t="str">
        <f t="shared" si="3"/>
        <v>44a</v>
      </c>
      <c r="D44">
        <v>-0.16417796448348287</v>
      </c>
      <c r="E44">
        <v>-7.3293734144412002E-3</v>
      </c>
      <c r="F44">
        <v>-8.6384469781588657E-3</v>
      </c>
      <c r="H44">
        <f t="shared" si="4"/>
        <v>-7.1987058151323891E-2</v>
      </c>
      <c r="I44">
        <f t="shared" si="5"/>
        <v>-8.638446978158866E-2</v>
      </c>
      <c r="J44">
        <v>4.3499999999999996</v>
      </c>
    </row>
    <row r="45" spans="1:10" x14ac:dyDescent="0.25">
      <c r="A45">
        <v>45</v>
      </c>
      <c r="B45" t="s">
        <v>15</v>
      </c>
      <c r="C45" t="str">
        <f t="shared" si="3"/>
        <v>45a</v>
      </c>
      <c r="D45">
        <v>-0.1603207943479088</v>
      </c>
      <c r="E45">
        <v>-7.1571783191030722E-3</v>
      </c>
      <c r="F45">
        <v>-8.0711466302749203E-3</v>
      </c>
      <c r="H45">
        <f t="shared" si="4"/>
        <v>-6.7259555252291006E-2</v>
      </c>
      <c r="I45">
        <f t="shared" si="5"/>
        <v>-8.0711466302749196E-2</v>
      </c>
      <c r="J45">
        <v>5.22</v>
      </c>
    </row>
    <row r="46" spans="1:10" x14ac:dyDescent="0.25">
      <c r="A46">
        <v>46</v>
      </c>
      <c r="B46" t="s">
        <v>15</v>
      </c>
      <c r="C46" t="str">
        <f t="shared" si="3"/>
        <v>46a</v>
      </c>
      <c r="D46">
        <v>-0.11145694099675474</v>
      </c>
      <c r="E46">
        <v>-4.9757562944979794E-3</v>
      </c>
      <c r="F46">
        <v>-5.6697185101442825E-3</v>
      </c>
      <c r="H46">
        <f t="shared" si="4"/>
        <v>-4.7247654251202358E-2</v>
      </c>
      <c r="I46">
        <f t="shared" si="5"/>
        <v>-5.6697185101442824E-2</v>
      </c>
      <c r="J46">
        <v>3.92</v>
      </c>
    </row>
    <row r="47" spans="1:10" x14ac:dyDescent="0.25">
      <c r="A47">
        <v>47</v>
      </c>
      <c r="B47" t="s">
        <v>15</v>
      </c>
      <c r="C47" t="str">
        <f t="shared" si="3"/>
        <v>47a</v>
      </c>
      <c r="D47">
        <v>0.1145694099675385</v>
      </c>
      <c r="E47">
        <v>5.1147058021222547E-3</v>
      </c>
      <c r="F47">
        <v>5.981267447272471E-3</v>
      </c>
      <c r="H47">
        <f t="shared" si="4"/>
        <v>4.9843895393937264E-2</v>
      </c>
      <c r="I47">
        <f t="shared" si="5"/>
        <v>5.981267447272471E-2</v>
      </c>
      <c r="J47">
        <v>6.09</v>
      </c>
    </row>
    <row r="48" spans="1:10" x14ac:dyDescent="0.25">
      <c r="A48">
        <v>48</v>
      </c>
      <c r="B48" t="s">
        <v>15</v>
      </c>
      <c r="C48" t="str">
        <f t="shared" si="3"/>
        <v>48a</v>
      </c>
      <c r="D48">
        <v>-0.20834447202596795</v>
      </c>
      <c r="E48">
        <v>-9.3010925011592846E-3</v>
      </c>
      <c r="F48">
        <v>-1.0498695576966447E-2</v>
      </c>
      <c r="H48">
        <f t="shared" si="4"/>
        <v>-8.7489129808053734E-2</v>
      </c>
      <c r="I48">
        <f t="shared" si="5"/>
        <v>-0.10498695576966448</v>
      </c>
      <c r="J48">
        <v>3.5</v>
      </c>
    </row>
    <row r="49" spans="1:10" x14ac:dyDescent="0.25">
      <c r="A49">
        <v>49</v>
      </c>
      <c r="B49" t="s">
        <v>15</v>
      </c>
      <c r="C49" t="str">
        <f t="shared" si="3"/>
        <v>49a</v>
      </c>
      <c r="D49">
        <v>-0.41764368913500149</v>
      </c>
      <c r="E49">
        <v>-1.8644807550669711E-2</v>
      </c>
      <c r="F49">
        <v>-2.3325431112869086E-2</v>
      </c>
      <c r="H49">
        <f t="shared" si="4"/>
        <v>-0.19437859260724241</v>
      </c>
      <c r="I49">
        <f t="shared" si="5"/>
        <v>-0.23325431112869086</v>
      </c>
      <c r="J49">
        <v>2.9</v>
      </c>
    </row>
    <row r="50" spans="1:10" x14ac:dyDescent="0.25">
      <c r="A50">
        <v>50</v>
      </c>
      <c r="B50" t="s">
        <v>15</v>
      </c>
      <c r="C50" t="str">
        <f t="shared" si="3"/>
        <v>50a</v>
      </c>
      <c r="D50">
        <v>-0.6997517662784043</v>
      </c>
      <c r="E50">
        <v>-3.1238918137428764E-2</v>
      </c>
      <c r="F50">
        <v>-3.5731372079097087E-2</v>
      </c>
      <c r="H50">
        <f t="shared" si="4"/>
        <v>-0.29776143399247573</v>
      </c>
      <c r="I50">
        <f t="shared" si="5"/>
        <v>-0.3573137207909709</v>
      </c>
      <c r="J50">
        <v>4.88</v>
      </c>
    </row>
    <row r="51" spans="1:10" x14ac:dyDescent="0.25">
      <c r="A51">
        <v>51</v>
      </c>
      <c r="B51" t="s">
        <v>15</v>
      </c>
      <c r="C51" t="str">
        <f t="shared" si="3"/>
        <v>51a</v>
      </c>
      <c r="D51">
        <v>-8.6137101393928717E-2</v>
      </c>
      <c r="E51">
        <v>-3.845406312228961E-3</v>
      </c>
      <c r="F51">
        <v>-4.5816795446299418E-3</v>
      </c>
      <c r="H51">
        <f t="shared" si="4"/>
        <v>-3.8180662871916182E-2</v>
      </c>
      <c r="I51">
        <f t="shared" si="5"/>
        <v>-4.5816795446299421E-2</v>
      </c>
      <c r="J51">
        <v>4.6500000000000004</v>
      </c>
    </row>
    <row r="52" spans="1:10" x14ac:dyDescent="0.25">
      <c r="A52">
        <v>52</v>
      </c>
      <c r="B52" t="s">
        <v>15</v>
      </c>
      <c r="C52" t="str">
        <f t="shared" si="3"/>
        <v>52a</v>
      </c>
      <c r="D52">
        <v>7.949207561581062E-2</v>
      </c>
      <c r="E52">
        <v>3.5487533757058314E-3</v>
      </c>
      <c r="F52">
        <v>4.2620528042227029E-3</v>
      </c>
      <c r="H52">
        <f t="shared" si="4"/>
        <v>3.5517106701855858E-2</v>
      </c>
      <c r="I52">
        <f t="shared" si="5"/>
        <v>4.2620528042227032E-2</v>
      </c>
      <c r="J52">
        <v>4.6900000000000004</v>
      </c>
    </row>
    <row r="53" spans="1:10" x14ac:dyDescent="0.25">
      <c r="A53">
        <v>53</v>
      </c>
      <c r="B53" t="s">
        <v>15</v>
      </c>
      <c r="C53" t="str">
        <f t="shared" si="3"/>
        <v>53a</v>
      </c>
      <c r="D53">
        <v>-0.32598816116096963</v>
      </c>
      <c r="E53">
        <v>-1.455304290897186E-2</v>
      </c>
      <c r="F53">
        <v>-1.7373960769060837E-2</v>
      </c>
      <c r="H53">
        <f t="shared" si="4"/>
        <v>-0.14478300640884031</v>
      </c>
      <c r="I53">
        <f t="shared" si="5"/>
        <v>-0.17373960769060837</v>
      </c>
      <c r="J53">
        <v>4.01</v>
      </c>
    </row>
    <row r="54" spans="1:10" x14ac:dyDescent="0.25">
      <c r="A54">
        <v>54</v>
      </c>
      <c r="B54" t="s">
        <v>15</v>
      </c>
      <c r="C54" t="str">
        <f t="shared" si="3"/>
        <v>54a</v>
      </c>
      <c r="D54">
        <v>-0.30859270574756525</v>
      </c>
      <c r="E54">
        <v>-1.3776460078016308E-2</v>
      </c>
      <c r="F54">
        <v>-1.5712752662580803E-2</v>
      </c>
      <c r="H54">
        <f t="shared" si="4"/>
        <v>-0.13093960552150669</v>
      </c>
      <c r="I54">
        <f t="shared" si="5"/>
        <v>-0.15712752662580803</v>
      </c>
      <c r="J54">
        <v>4.21</v>
      </c>
    </row>
    <row r="55" spans="1:10" x14ac:dyDescent="0.25">
      <c r="A55">
        <v>55</v>
      </c>
      <c r="B55" t="s">
        <v>15</v>
      </c>
      <c r="C55" t="str">
        <f t="shared" si="3"/>
        <v>55a</v>
      </c>
      <c r="D55">
        <v>-0.36297498567882425</v>
      </c>
      <c r="E55">
        <v>-1.6204240432090369E-2</v>
      </c>
      <c r="F55">
        <v>-1.8821366304584655E-2</v>
      </c>
      <c r="H55">
        <f t="shared" si="4"/>
        <v>-0.15684471920487214</v>
      </c>
      <c r="I55">
        <f t="shared" si="5"/>
        <v>-0.18821366304584655</v>
      </c>
      <c r="J55">
        <v>3.89</v>
      </c>
    </row>
    <row r="56" spans="1:10" x14ac:dyDescent="0.25">
      <c r="A56">
        <v>56</v>
      </c>
      <c r="B56" t="s">
        <v>15</v>
      </c>
      <c r="C56" t="str">
        <f t="shared" si="3"/>
        <v>56a</v>
      </c>
      <c r="D56">
        <v>-0.29377506205842874</v>
      </c>
      <c r="E56">
        <v>-1.3114958127608427E-2</v>
      </c>
      <c r="F56">
        <v>-1.5366892401227043E-2</v>
      </c>
      <c r="H56">
        <f t="shared" si="4"/>
        <v>-0.12805743667689204</v>
      </c>
      <c r="I56">
        <f t="shared" si="5"/>
        <v>-0.15366892401227042</v>
      </c>
      <c r="J56">
        <v>3.39</v>
      </c>
    </row>
    <row r="57" spans="1:10" x14ac:dyDescent="0.25">
      <c r="A57">
        <v>57</v>
      </c>
      <c r="B57" t="s">
        <v>15</v>
      </c>
      <c r="C57" t="str">
        <f t="shared" si="3"/>
        <v>57a</v>
      </c>
      <c r="D57">
        <v>-0.40511743364521635</v>
      </c>
      <c r="E57">
        <v>-1.8085599716304301E-2</v>
      </c>
      <c r="F57">
        <v>-3.7003075399116639E-2</v>
      </c>
      <c r="H57">
        <f t="shared" si="4"/>
        <v>-0.30835896165930532</v>
      </c>
      <c r="I57">
        <f t="shared" si="5"/>
        <v>-0.37003075399116636</v>
      </c>
      <c r="J57">
        <v>2.76</v>
      </c>
    </row>
    <row r="58" spans="1:10" x14ac:dyDescent="0.25">
      <c r="A58">
        <v>58</v>
      </c>
      <c r="B58" t="s">
        <v>15</v>
      </c>
      <c r="C58" t="str">
        <f t="shared" si="3"/>
        <v>58a</v>
      </c>
      <c r="D58">
        <v>-0.32146266946725266</v>
      </c>
      <c r="E58">
        <v>-1.4351012029788066E-2</v>
      </c>
      <c r="F58">
        <v>-1.6749820648955749E-2</v>
      </c>
      <c r="H58">
        <f t="shared" si="4"/>
        <v>-0.13958183874129793</v>
      </c>
      <c r="I58">
        <f t="shared" si="5"/>
        <v>-0.16749820648955749</v>
      </c>
      <c r="J58">
        <v>4.7</v>
      </c>
    </row>
    <row r="59" spans="1:10" x14ac:dyDescent="0.25">
      <c r="A59">
        <v>59</v>
      </c>
      <c r="B59" t="s">
        <v>15</v>
      </c>
      <c r="C59" t="str">
        <f t="shared" si="3"/>
        <v>59a</v>
      </c>
      <c r="D59">
        <v>-0.21573419896887547</v>
      </c>
      <c r="E59">
        <v>-9.630991025396227E-3</v>
      </c>
      <c r="F59">
        <v>-1.1373471210915311E-2</v>
      </c>
      <c r="H59">
        <f t="shared" si="4"/>
        <v>-9.4778926757627599E-2</v>
      </c>
      <c r="I59">
        <f t="shared" si="5"/>
        <v>-0.1137347121091531</v>
      </c>
      <c r="J59">
        <v>4.3600000000000003</v>
      </c>
    </row>
    <row r="60" spans="1:10" x14ac:dyDescent="0.25">
      <c r="A60">
        <v>60</v>
      </c>
      <c r="B60" t="s">
        <v>15</v>
      </c>
      <c r="C60" t="str">
        <f t="shared" si="3"/>
        <v>60a</v>
      </c>
      <c r="D60">
        <v>-0.3362803131563874</v>
      </c>
      <c r="E60">
        <v>-1.5012513980195867E-2</v>
      </c>
      <c r="F60">
        <v>-1.6897871874615968E-2</v>
      </c>
      <c r="H60">
        <f t="shared" si="4"/>
        <v>-0.14081559895513307</v>
      </c>
      <c r="I60">
        <f t="shared" si="5"/>
        <v>-0.16897871874615969</v>
      </c>
      <c r="J60">
        <v>5.34</v>
      </c>
    </row>
    <row r="61" spans="1:10" x14ac:dyDescent="0.25">
      <c r="A61">
        <v>61</v>
      </c>
      <c r="B61" t="s">
        <v>15</v>
      </c>
      <c r="C61" t="str">
        <f t="shared" si="3"/>
        <v>61a</v>
      </c>
      <c r="D61">
        <v>-0.43649035707466144</v>
      </c>
      <c r="E61">
        <v>-1.9486176655118814E-2</v>
      </c>
      <c r="F61">
        <v>-2.3263318253278025E-2</v>
      </c>
      <c r="H61">
        <f t="shared" si="4"/>
        <v>-0.19386098544398356</v>
      </c>
      <c r="I61">
        <f t="shared" si="5"/>
        <v>-0.23263318253278026</v>
      </c>
      <c r="J61">
        <v>4.41</v>
      </c>
    </row>
    <row r="62" spans="1:10" x14ac:dyDescent="0.25">
      <c r="A62">
        <v>62</v>
      </c>
      <c r="B62" t="s">
        <v>15</v>
      </c>
      <c r="C62" t="str">
        <f t="shared" si="3"/>
        <v>62a</v>
      </c>
      <c r="D62">
        <v>-0.73221309910253929</v>
      </c>
      <c r="E62">
        <v>-3.2688084781363362E-2</v>
      </c>
      <c r="F62">
        <v>-3.9101981894838045E-2</v>
      </c>
      <c r="H62">
        <f t="shared" si="4"/>
        <v>-0.32584984912365039</v>
      </c>
      <c r="I62">
        <f t="shared" si="5"/>
        <v>-0.39101981894838045</v>
      </c>
      <c r="J62">
        <v>3.83</v>
      </c>
    </row>
    <row r="63" spans="1:10" x14ac:dyDescent="0.25">
      <c r="A63">
        <v>63</v>
      </c>
      <c r="B63" t="s">
        <v>15</v>
      </c>
      <c r="C63" t="str">
        <f t="shared" si="3"/>
        <v>63a</v>
      </c>
      <c r="D63">
        <v>-0.36028260454458527</v>
      </c>
      <c r="E63">
        <v>-1.6084044845740414E-2</v>
      </c>
      <c r="F63">
        <v>-1.9144636134523527E-2</v>
      </c>
      <c r="H63">
        <f t="shared" si="4"/>
        <v>-0.15953863445436273</v>
      </c>
      <c r="I63">
        <f t="shared" si="5"/>
        <v>-0.19144636134523527</v>
      </c>
      <c r="J63">
        <v>4.0599999999999996</v>
      </c>
    </row>
    <row r="64" spans="1:10" x14ac:dyDescent="0.25">
      <c r="A64">
        <v>64</v>
      </c>
      <c r="B64" t="s">
        <v>15</v>
      </c>
      <c r="C64" t="str">
        <f t="shared" si="3"/>
        <v>64a</v>
      </c>
      <c r="D64">
        <v>-0.90236776780599515</v>
      </c>
      <c r="E64">
        <v>-4.0284275348481932E-2</v>
      </c>
      <c r="F64">
        <v>-5.3997114613311158E-2</v>
      </c>
      <c r="H64">
        <f t="shared" si="4"/>
        <v>-0.44997595511092636</v>
      </c>
      <c r="I64">
        <f t="shared" si="5"/>
        <v>-0.53997114613311159</v>
      </c>
      <c r="J64">
        <v>5.54</v>
      </c>
    </row>
    <row r="65" spans="1:10" x14ac:dyDescent="0.25">
      <c r="A65">
        <v>65</v>
      </c>
      <c r="B65" t="s">
        <v>15</v>
      </c>
      <c r="C65" t="str">
        <f t="shared" si="3"/>
        <v>65a</v>
      </c>
      <c r="D65">
        <v>-0.63521099866335584</v>
      </c>
      <c r="E65">
        <v>-2.8357633868899817E-2</v>
      </c>
      <c r="F65">
        <v>-3.4023494781766923E-2</v>
      </c>
      <c r="H65">
        <f t="shared" si="4"/>
        <v>-0.28352912318139106</v>
      </c>
      <c r="I65">
        <f t="shared" si="5"/>
        <v>-0.34023494781766922</v>
      </c>
      <c r="J65">
        <v>4.37</v>
      </c>
    </row>
    <row r="66" spans="1:10" x14ac:dyDescent="0.25">
      <c r="A66">
        <v>66</v>
      </c>
      <c r="B66" t="s">
        <v>15</v>
      </c>
      <c r="C66" t="str">
        <f t="shared" ref="C66:C73" si="6">A66&amp;""&amp;B66</f>
        <v>66a</v>
      </c>
      <c r="D66">
        <v>-8.0408630895548505E-2</v>
      </c>
      <c r="E66">
        <v>-3.5896710221227012E-3</v>
      </c>
      <c r="F66">
        <v>-4.1937693556122219E-3</v>
      </c>
      <c r="H66">
        <f t="shared" ref="H66:H73" si="7">F66*(100/12)</f>
        <v>-3.4948077963435187E-2</v>
      </c>
      <c r="I66">
        <f t="shared" ref="I66:I73" si="8">F66*10</f>
        <v>-4.1937693556122216E-2</v>
      </c>
      <c r="J66">
        <v>5.35</v>
      </c>
    </row>
    <row r="67" spans="1:10" x14ac:dyDescent="0.25">
      <c r="A67">
        <v>67</v>
      </c>
      <c r="B67" t="s">
        <v>15</v>
      </c>
      <c r="C67" t="str">
        <f t="shared" si="6"/>
        <v>67a</v>
      </c>
      <c r="D67">
        <v>-0.12146266946725248</v>
      </c>
      <c r="E67">
        <v>-5.4224406012166292E-3</v>
      </c>
      <c r="F67">
        <v>-6.1669992064973212E-3</v>
      </c>
      <c r="H67">
        <f t="shared" si="7"/>
        <v>-5.1391660054144347E-2</v>
      </c>
      <c r="I67">
        <f t="shared" si="8"/>
        <v>-6.1669992064973214E-2</v>
      </c>
      <c r="J67">
        <v>5.36</v>
      </c>
    </row>
    <row r="68" spans="1:10" x14ac:dyDescent="0.25">
      <c r="A68">
        <v>68</v>
      </c>
      <c r="B68" t="s">
        <v>15</v>
      </c>
      <c r="C68" t="str">
        <f t="shared" si="6"/>
        <v>68a</v>
      </c>
      <c r="D68">
        <v>-0.54218063776971492</v>
      </c>
      <c r="E68">
        <v>-2.4204492757576562E-2</v>
      </c>
      <c r="F68">
        <v>-0.12862653009667899</v>
      </c>
      <c r="H68">
        <f t="shared" si="7"/>
        <v>-1.0718877508056583</v>
      </c>
      <c r="I68">
        <f t="shared" si="8"/>
        <v>-1.2862653009667899</v>
      </c>
      <c r="J68">
        <v>3.91</v>
      </c>
    </row>
    <row r="69" spans="1:10" x14ac:dyDescent="0.25">
      <c r="A69">
        <v>69</v>
      </c>
      <c r="B69" t="s">
        <v>15</v>
      </c>
      <c r="C69" t="str">
        <f t="shared" si="6"/>
        <v>69a</v>
      </c>
      <c r="D69">
        <v>-0.31516135191903771</v>
      </c>
      <c r="E69">
        <v>-1.4069703210671327E-2</v>
      </c>
      <c r="F69">
        <v>-3.7802491176770169E-2</v>
      </c>
      <c r="H69">
        <f t="shared" si="7"/>
        <v>-0.31502075980641808</v>
      </c>
      <c r="I69">
        <f t="shared" si="8"/>
        <v>-0.3780249117677017</v>
      </c>
      <c r="J69">
        <v>6.19</v>
      </c>
    </row>
    <row r="70" spans="1:10" x14ac:dyDescent="0.25">
      <c r="A70">
        <v>70</v>
      </c>
      <c r="B70" t="s">
        <v>15</v>
      </c>
      <c r="C70" t="str">
        <f t="shared" si="6"/>
        <v>70a</v>
      </c>
      <c r="D70">
        <v>-0.23458086690853275</v>
      </c>
      <c r="E70">
        <v>-1.0472360129845213E-2</v>
      </c>
      <c r="F70">
        <v>-3.2753397176937767E-2</v>
      </c>
      <c r="H70">
        <f t="shared" si="7"/>
        <v>-0.2729449764744814</v>
      </c>
      <c r="I70">
        <f t="shared" si="8"/>
        <v>-0.32753397176937765</v>
      </c>
      <c r="J70">
        <v>6.81</v>
      </c>
    </row>
    <row r="71" spans="1:10" x14ac:dyDescent="0.25">
      <c r="A71">
        <v>71</v>
      </c>
      <c r="B71" t="s">
        <v>15</v>
      </c>
      <c r="C71" t="str">
        <f t="shared" si="6"/>
        <v>71a</v>
      </c>
      <c r="D71">
        <v>0.15657819362230452</v>
      </c>
      <c r="E71">
        <v>6.9900979295671661E-3</v>
      </c>
      <c r="F71" s="44">
        <v>2.7050155772463086E-2</v>
      </c>
      <c r="G71">
        <v>1.9127348578861079E-2</v>
      </c>
      <c r="H71">
        <f t="shared" si="7"/>
        <v>0.22541796477052573</v>
      </c>
      <c r="I71">
        <f t="shared" si="8"/>
        <v>0.27050155772463086</v>
      </c>
      <c r="J71">
        <v>6.69</v>
      </c>
    </row>
    <row r="72" spans="1:10" x14ac:dyDescent="0.25">
      <c r="A72">
        <v>72</v>
      </c>
      <c r="B72" t="s">
        <v>15</v>
      </c>
      <c r="C72" t="str">
        <f t="shared" si="6"/>
        <v>72a</v>
      </c>
      <c r="D72">
        <v>-0.76824517853732832</v>
      </c>
      <c r="E72">
        <v>-3.4296659756130728E-2</v>
      </c>
      <c r="F72">
        <v>-0.19069577947737501</v>
      </c>
      <c r="H72">
        <f t="shared" si="7"/>
        <v>-1.5891314956447919</v>
      </c>
      <c r="I72">
        <f t="shared" si="8"/>
        <v>-1.9069577947737502</v>
      </c>
      <c r="J72">
        <v>3.75</v>
      </c>
    </row>
    <row r="73" spans="1:10" x14ac:dyDescent="0.25">
      <c r="A73">
        <v>73</v>
      </c>
      <c r="B73" t="s">
        <v>15</v>
      </c>
      <c r="C73" t="str">
        <f t="shared" si="6"/>
        <v>73a</v>
      </c>
      <c r="D73">
        <v>-0.13213671949589445</v>
      </c>
      <c r="E73">
        <v>-5.8989606917810022E-3</v>
      </c>
      <c r="F73" s="56">
        <v>1.5007884812933814</v>
      </c>
      <c r="G73">
        <v>2.570278335700359E-2</v>
      </c>
      <c r="H73">
        <f t="shared" si="7"/>
        <v>12.506570677444845</v>
      </c>
      <c r="I73">
        <f t="shared" si="8"/>
        <v>15.007884812933813</v>
      </c>
      <c r="J73">
        <v>5.18</v>
      </c>
    </row>
    <row r="74" spans="1:10" x14ac:dyDescent="0.25">
      <c r="A74">
        <v>2</v>
      </c>
      <c r="B74" t="s">
        <v>20</v>
      </c>
      <c r="C74" t="str">
        <f t="shared" ref="C74:C105" si="9">A74&amp;""&amp;B74</f>
        <v>2c</v>
      </c>
      <c r="D74">
        <v>-6.0358984151231532E-2</v>
      </c>
      <c r="E74">
        <v>-2.6945975067514077E-3</v>
      </c>
      <c r="F74">
        <v>-3.0645943234928414E-3</v>
      </c>
      <c r="H74">
        <f t="shared" ref="H74:H105" si="10">F74*(100/12)</f>
        <v>-2.5538286029107012E-2</v>
      </c>
      <c r="I74">
        <f t="shared" ref="I74:I105" si="11">F74*10</f>
        <v>-3.0645943234928412E-2</v>
      </c>
      <c r="J74">
        <v>3.91</v>
      </c>
    </row>
    <row r="75" spans="1:10" x14ac:dyDescent="0.25">
      <c r="A75">
        <v>3</v>
      </c>
      <c r="B75" t="s">
        <v>20</v>
      </c>
      <c r="C75" t="str">
        <f t="shared" si="9"/>
        <v>3c</v>
      </c>
      <c r="D75">
        <v>-0.24695436318502928</v>
      </c>
      <c r="E75">
        <v>-1.1024748356474523E-2</v>
      </c>
      <c r="F75">
        <v>-1.3240722776125901E-2</v>
      </c>
      <c r="H75">
        <f t="shared" si="10"/>
        <v>-0.11033935646771585</v>
      </c>
      <c r="I75">
        <f t="shared" si="11"/>
        <v>-0.13240722776125902</v>
      </c>
      <c r="J75">
        <v>3.91</v>
      </c>
    </row>
    <row r="76" spans="1:10" x14ac:dyDescent="0.25">
      <c r="A76">
        <v>4</v>
      </c>
      <c r="B76" t="s">
        <v>20</v>
      </c>
      <c r="C76" t="str">
        <f t="shared" si="9"/>
        <v>4c</v>
      </c>
      <c r="D76">
        <v>-3.6963146839793781</v>
      </c>
      <c r="E76">
        <v>-0.16501404839193654</v>
      </c>
      <c r="F76">
        <v>-0.18316254354779649</v>
      </c>
      <c r="H76">
        <f t="shared" si="10"/>
        <v>-1.5263545295649708</v>
      </c>
      <c r="I76">
        <f t="shared" si="11"/>
        <v>-1.8316254354779649</v>
      </c>
      <c r="J76">
        <v>4.6500000000000004</v>
      </c>
    </row>
    <row r="77" spans="1:10" x14ac:dyDescent="0.25">
      <c r="A77">
        <v>5</v>
      </c>
      <c r="B77" t="s">
        <v>20</v>
      </c>
      <c r="C77" t="str">
        <f t="shared" si="9"/>
        <v>5c</v>
      </c>
      <c r="F77" s="56">
        <v>1.5007884812933814</v>
      </c>
      <c r="G77">
        <v>2.570278335700359E-2</v>
      </c>
      <c r="H77">
        <f t="shared" si="10"/>
        <v>12.506570677444845</v>
      </c>
      <c r="I77">
        <f t="shared" si="11"/>
        <v>15.007884812933813</v>
      </c>
      <c r="J77">
        <v>7.15</v>
      </c>
    </row>
    <row r="78" spans="1:10" x14ac:dyDescent="0.25">
      <c r="A78">
        <v>6</v>
      </c>
      <c r="B78" t="s">
        <v>20</v>
      </c>
      <c r="C78" t="str">
        <f t="shared" si="9"/>
        <v>6c</v>
      </c>
      <c r="D78">
        <v>-0.45317930112659877</v>
      </c>
      <c r="E78">
        <v>-2.023121880029459E-2</v>
      </c>
      <c r="F78">
        <v>-2.2686922296128665E-2</v>
      </c>
      <c r="H78">
        <f t="shared" si="10"/>
        <v>-0.18905768580107221</v>
      </c>
      <c r="I78">
        <f t="shared" si="11"/>
        <v>-0.22686922296128664</v>
      </c>
      <c r="J78">
        <v>5.81</v>
      </c>
    </row>
    <row r="79" spans="1:10" x14ac:dyDescent="0.25">
      <c r="A79">
        <v>7</v>
      </c>
      <c r="B79" t="s">
        <v>20</v>
      </c>
      <c r="C79" t="str">
        <f t="shared" si="9"/>
        <v>7c</v>
      </c>
      <c r="D79">
        <v>-0.20855451594424235</v>
      </c>
      <c r="E79">
        <v>-9.3104694617965333E-3</v>
      </c>
      <c r="F79">
        <v>-1.1082134612108659E-2</v>
      </c>
      <c r="H79">
        <f t="shared" si="10"/>
        <v>-9.2351121767572167E-2</v>
      </c>
      <c r="I79">
        <f t="shared" si="11"/>
        <v>-0.1108213461210866</v>
      </c>
      <c r="J79">
        <v>4.45</v>
      </c>
    </row>
    <row r="80" spans="1:10" x14ac:dyDescent="0.25">
      <c r="A80">
        <v>8</v>
      </c>
      <c r="B80" t="s">
        <v>20</v>
      </c>
      <c r="C80" t="str">
        <f t="shared" si="9"/>
        <v>8c</v>
      </c>
      <c r="D80">
        <v>-0.61050219591369181</v>
      </c>
      <c r="E80">
        <v>-2.7254562317575528E-2</v>
      </c>
      <c r="F80">
        <v>-3.2602320063155582E-2</v>
      </c>
      <c r="H80">
        <f t="shared" si="10"/>
        <v>-0.27168600052629654</v>
      </c>
      <c r="I80">
        <f t="shared" si="11"/>
        <v>-0.32602320063155582</v>
      </c>
      <c r="J80">
        <v>5.52</v>
      </c>
    </row>
    <row r="81" spans="1:10" x14ac:dyDescent="0.25">
      <c r="A81">
        <v>9</v>
      </c>
      <c r="B81" t="s">
        <v>20</v>
      </c>
      <c r="C81" t="str">
        <f t="shared" si="9"/>
        <v>9c</v>
      </c>
      <c r="D81">
        <v>-7.13194577047922E-2</v>
      </c>
      <c r="E81">
        <v>-3.1839043618210805E-3</v>
      </c>
      <c r="F81">
        <v>-3.648730094033509E-3</v>
      </c>
      <c r="H81">
        <f t="shared" si="10"/>
        <v>-3.0406084116945911E-2</v>
      </c>
      <c r="I81">
        <f t="shared" si="11"/>
        <v>-3.6487300940335088E-2</v>
      </c>
      <c r="J81">
        <v>4.51</v>
      </c>
    </row>
    <row r="82" spans="1:10" x14ac:dyDescent="0.25">
      <c r="A82">
        <v>11</v>
      </c>
      <c r="B82" t="s">
        <v>20</v>
      </c>
      <c r="C82" t="str">
        <f t="shared" si="9"/>
        <v>11c</v>
      </c>
      <c r="D82">
        <v>2.6300935650181394</v>
      </c>
      <c r="E82">
        <v>0.11741489129545266</v>
      </c>
      <c r="F82" s="57">
        <v>0.17502118106752235</v>
      </c>
      <c r="G82">
        <v>2.897234831728409E-2</v>
      </c>
      <c r="H82">
        <f t="shared" si="10"/>
        <v>1.458509842229353</v>
      </c>
      <c r="I82">
        <f t="shared" si="11"/>
        <v>1.7502118106752236</v>
      </c>
      <c r="J82">
        <v>7.56</v>
      </c>
    </row>
    <row r="83" spans="1:10" x14ac:dyDescent="0.25">
      <c r="A83">
        <v>12</v>
      </c>
      <c r="B83" t="s">
        <v>20</v>
      </c>
      <c r="C83" t="str">
        <f t="shared" si="9"/>
        <v>12c</v>
      </c>
      <c r="D83">
        <v>13.178537330532748</v>
      </c>
      <c r="E83">
        <v>0.58832755939878345</v>
      </c>
      <c r="F83" s="56">
        <v>0.73091897507751424</v>
      </c>
      <c r="G83">
        <v>3.7017387352888398E-3</v>
      </c>
      <c r="H83">
        <f t="shared" si="10"/>
        <v>6.0909914589792855</v>
      </c>
      <c r="I83">
        <f t="shared" si="11"/>
        <v>7.3091897507751424</v>
      </c>
      <c r="J83">
        <v>7.48</v>
      </c>
    </row>
    <row r="84" spans="1:10" x14ac:dyDescent="0.25">
      <c r="A84">
        <v>13</v>
      </c>
      <c r="B84" t="s">
        <v>20</v>
      </c>
      <c r="C84" t="str">
        <f t="shared" si="9"/>
        <v>13c</v>
      </c>
      <c r="D84">
        <v>9.8782890968111516</v>
      </c>
      <c r="E84">
        <v>0.44099504896478359</v>
      </c>
      <c r="F84" s="56">
        <v>3.9918888022155237</v>
      </c>
      <c r="G84">
        <v>9.177781380326705E-2</v>
      </c>
      <c r="H84">
        <f t="shared" si="10"/>
        <v>33.265740018462701</v>
      </c>
      <c r="I84">
        <f t="shared" si="11"/>
        <v>39.918888022155237</v>
      </c>
      <c r="J84">
        <v>7.12</v>
      </c>
    </row>
    <row r="85" spans="1:10" x14ac:dyDescent="0.25">
      <c r="A85">
        <v>14</v>
      </c>
      <c r="B85" t="s">
        <v>20</v>
      </c>
      <c r="C85" t="str">
        <f t="shared" si="9"/>
        <v>14c</v>
      </c>
      <c r="D85">
        <v>12.551518044682069</v>
      </c>
      <c r="E85">
        <v>0.56033562699473527</v>
      </c>
      <c r="F85" s="56">
        <v>2.5088258123532494</v>
      </c>
      <c r="G85">
        <v>2.9180333129009473E-2</v>
      </c>
      <c r="H85">
        <f t="shared" si="10"/>
        <v>20.906881769610415</v>
      </c>
      <c r="I85">
        <f t="shared" si="11"/>
        <v>25.088258123532494</v>
      </c>
      <c r="J85">
        <v>7.12</v>
      </c>
    </row>
    <row r="86" spans="1:10" x14ac:dyDescent="0.25">
      <c r="A86">
        <v>15</v>
      </c>
      <c r="B86" t="s">
        <v>20</v>
      </c>
      <c r="C86" t="str">
        <f t="shared" si="9"/>
        <v>15c</v>
      </c>
      <c r="D86">
        <v>-0.13578384571319368</v>
      </c>
      <c r="E86">
        <v>-6.0617788264818616E-3</v>
      </c>
      <c r="F86">
        <v>-6.9269232831633831E-3</v>
      </c>
      <c r="H86">
        <f t="shared" si="10"/>
        <v>-5.77243606930282E-2</v>
      </c>
      <c r="I86">
        <f t="shared" si="11"/>
        <v>-6.9269232831633831E-2</v>
      </c>
      <c r="J86">
        <v>3.82</v>
      </c>
    </row>
    <row r="87" spans="1:10" x14ac:dyDescent="0.25">
      <c r="A87">
        <v>16</v>
      </c>
      <c r="B87" t="s">
        <v>20</v>
      </c>
      <c r="C87" t="str">
        <f t="shared" si="9"/>
        <v>16c</v>
      </c>
      <c r="D87">
        <v>5.4393927821271726</v>
      </c>
      <c r="E87">
        <v>0.24283003491639166</v>
      </c>
      <c r="F87" s="56">
        <v>0.31907965625685913</v>
      </c>
      <c r="G87">
        <v>2.2475165672044155E-2</v>
      </c>
      <c r="H87">
        <f t="shared" si="10"/>
        <v>2.6589971354738262</v>
      </c>
      <c r="I87">
        <f t="shared" si="11"/>
        <v>3.1907965625685915</v>
      </c>
      <c r="J87">
        <v>7.44</v>
      </c>
    </row>
    <row r="88" spans="1:10" x14ac:dyDescent="0.25">
      <c r="A88">
        <v>17</v>
      </c>
      <c r="B88" t="s">
        <v>20</v>
      </c>
      <c r="C88" t="str">
        <f t="shared" si="9"/>
        <v>17c</v>
      </c>
      <c r="D88">
        <v>0.93391254535039003</v>
      </c>
      <c r="E88">
        <v>4.1692524345999557E-2</v>
      </c>
      <c r="F88" s="57">
        <v>6.6387879251626328E-2</v>
      </c>
      <c r="G88">
        <v>1.0903749365283903E-2</v>
      </c>
      <c r="H88">
        <f t="shared" si="10"/>
        <v>0.55323232709688608</v>
      </c>
      <c r="I88">
        <f t="shared" si="11"/>
        <v>0.66387879251626325</v>
      </c>
      <c r="J88">
        <v>7.34</v>
      </c>
    </row>
    <row r="89" spans="1:10" x14ac:dyDescent="0.25">
      <c r="A89">
        <v>18</v>
      </c>
      <c r="B89" t="s">
        <v>20</v>
      </c>
      <c r="C89" t="str">
        <f t="shared" si="9"/>
        <v>18c</v>
      </c>
      <c r="D89">
        <v>-0.17708611800649088</v>
      </c>
      <c r="E89">
        <v>-7.9056302681469147E-3</v>
      </c>
      <c r="F89">
        <v>-9.236052482533506E-3</v>
      </c>
      <c r="H89">
        <f t="shared" si="10"/>
        <v>-7.6967104021112551E-2</v>
      </c>
      <c r="I89">
        <f t="shared" si="11"/>
        <v>-9.2360524825335064E-2</v>
      </c>
      <c r="J89">
        <v>4.09</v>
      </c>
    </row>
    <row r="90" spans="1:10" x14ac:dyDescent="0.25">
      <c r="A90">
        <v>19</v>
      </c>
      <c r="B90" t="s">
        <v>20</v>
      </c>
      <c r="C90" t="str">
        <f t="shared" si="9"/>
        <v>19c</v>
      </c>
      <c r="D90">
        <v>0</v>
      </c>
      <c r="E90">
        <v>0</v>
      </c>
      <c r="F90" s="44">
        <v>2.3592631013989101E-2</v>
      </c>
      <c r="G90">
        <v>7.7137099474025861E-3</v>
      </c>
      <c r="H90">
        <f t="shared" si="10"/>
        <v>0.1966052584499092</v>
      </c>
      <c r="I90">
        <f t="shared" si="11"/>
        <v>0.23592631013989102</v>
      </c>
      <c r="J90">
        <v>4.53</v>
      </c>
    </row>
    <row r="91" spans="1:10" x14ac:dyDescent="0.25">
      <c r="A91">
        <v>20</v>
      </c>
      <c r="B91" t="s">
        <v>20</v>
      </c>
      <c r="C91" t="str">
        <f t="shared" si="9"/>
        <v>20c</v>
      </c>
      <c r="D91">
        <v>-0.77563490548023672</v>
      </c>
      <c r="E91">
        <v>-3.462655828036771E-2</v>
      </c>
      <c r="F91">
        <v>-3.9795690425570927E-2</v>
      </c>
      <c r="H91">
        <f t="shared" si="10"/>
        <v>-0.33163075354642441</v>
      </c>
      <c r="I91">
        <f t="shared" si="11"/>
        <v>-0.39795690425570929</v>
      </c>
      <c r="J91">
        <v>4.5999999999999996</v>
      </c>
    </row>
    <row r="92" spans="1:10" x14ac:dyDescent="0.25">
      <c r="A92">
        <v>21</v>
      </c>
      <c r="B92" t="s">
        <v>20</v>
      </c>
      <c r="C92" t="str">
        <f t="shared" si="9"/>
        <v>21c</v>
      </c>
      <c r="D92">
        <v>-0.29186557189230289</v>
      </c>
      <c r="E92">
        <v>-1.302971303090638E-2</v>
      </c>
      <c r="F92">
        <v>-1.497481851685987E-2</v>
      </c>
      <c r="H92">
        <f t="shared" si="10"/>
        <v>-0.1247901543071656</v>
      </c>
      <c r="I92">
        <f t="shared" si="11"/>
        <v>-0.1497481851685987</v>
      </c>
      <c r="J92">
        <v>4.3499999999999996</v>
      </c>
    </row>
    <row r="93" spans="1:10" x14ac:dyDescent="0.25">
      <c r="A93">
        <v>22</v>
      </c>
      <c r="B93" t="s">
        <v>20</v>
      </c>
      <c r="C93" t="str">
        <f t="shared" si="9"/>
        <v>22c</v>
      </c>
      <c r="D93">
        <v>-0.27563490548023672</v>
      </c>
      <c r="E93">
        <v>-1.230512970893914E-2</v>
      </c>
      <c r="F93">
        <v>-1.4460333444653528E-2</v>
      </c>
      <c r="H93">
        <f t="shared" si="10"/>
        <v>-0.12050277870544608</v>
      </c>
      <c r="I93">
        <f t="shared" si="11"/>
        <v>-0.14460333444653528</v>
      </c>
      <c r="J93">
        <v>4.26</v>
      </c>
    </row>
    <row r="94" spans="1:10" x14ac:dyDescent="0.25">
      <c r="A94">
        <v>23</v>
      </c>
      <c r="B94" t="s">
        <v>20</v>
      </c>
      <c r="C94" t="str">
        <f t="shared" si="9"/>
        <v>23c</v>
      </c>
      <c r="D94">
        <v>-0.27468016039717469</v>
      </c>
      <c r="E94">
        <v>-1.2262507160588156E-2</v>
      </c>
      <c r="F94">
        <v>-1.382842356794965E-2</v>
      </c>
      <c r="H94">
        <f t="shared" si="10"/>
        <v>-0.1152368630662471</v>
      </c>
      <c r="I94">
        <f t="shared" si="11"/>
        <v>-0.13828423567949649</v>
      </c>
      <c r="J94">
        <v>4.6500000000000004</v>
      </c>
    </row>
    <row r="95" spans="1:10" x14ac:dyDescent="0.25">
      <c r="A95">
        <v>24</v>
      </c>
      <c r="B95" t="s">
        <v>20</v>
      </c>
      <c r="C95" t="str">
        <f t="shared" si="9"/>
        <v>24c</v>
      </c>
      <c r="D95">
        <v>-0.62425052510979517</v>
      </c>
      <c r="E95">
        <v>-2.7868327013830144E-2</v>
      </c>
      <c r="F95">
        <v>-3.271736143070382E-2</v>
      </c>
      <c r="H95">
        <f t="shared" si="10"/>
        <v>-0.2726446785891985</v>
      </c>
      <c r="I95">
        <f t="shared" si="11"/>
        <v>-0.32717361430703817</v>
      </c>
      <c r="J95">
        <v>4.6100000000000003</v>
      </c>
    </row>
    <row r="96" spans="1:10" x14ac:dyDescent="0.25">
      <c r="A96">
        <v>25</v>
      </c>
      <c r="B96" t="s">
        <v>20</v>
      </c>
      <c r="C96" t="str">
        <f t="shared" si="9"/>
        <v>25c</v>
      </c>
      <c r="D96">
        <v>-0.17849914072942585</v>
      </c>
      <c r="E96">
        <v>-7.9687116397065116E-3</v>
      </c>
      <c r="F96">
        <v>-9.4476038295039696E-3</v>
      </c>
      <c r="H96">
        <f t="shared" si="10"/>
        <v>-7.8730031912533083E-2</v>
      </c>
      <c r="I96">
        <f t="shared" si="11"/>
        <v>-9.4476038295039699E-2</v>
      </c>
      <c r="J96">
        <v>4.1399999999999997</v>
      </c>
    </row>
    <row r="97" spans="1:10" x14ac:dyDescent="0.25">
      <c r="A97">
        <v>27</v>
      </c>
      <c r="B97" t="s">
        <v>20</v>
      </c>
      <c r="C97" t="str">
        <f t="shared" si="9"/>
        <v>27c</v>
      </c>
      <c r="D97">
        <v>-0.29472980714149255</v>
      </c>
      <c r="E97">
        <v>-1.315758067595949E-2</v>
      </c>
      <c r="F97">
        <v>-1.5739297203015284E-2</v>
      </c>
      <c r="H97">
        <f t="shared" si="10"/>
        <v>-0.13116081002512739</v>
      </c>
      <c r="I97">
        <f t="shared" si="11"/>
        <v>-0.15739297203015284</v>
      </c>
      <c r="J97">
        <v>4.8600000000000003</v>
      </c>
    </row>
    <row r="98" spans="1:10" x14ac:dyDescent="0.25">
      <c r="A98">
        <v>28</v>
      </c>
      <c r="B98" t="s">
        <v>20</v>
      </c>
      <c r="C98" t="str">
        <f t="shared" si="9"/>
        <v>28c</v>
      </c>
      <c r="D98">
        <v>-0.40582394500668384</v>
      </c>
      <c r="E98">
        <v>-1.8117140402084102E-2</v>
      </c>
      <c r="F98">
        <v>-2.1207295928755365E-2</v>
      </c>
      <c r="H98">
        <f t="shared" si="10"/>
        <v>-0.17672746607296139</v>
      </c>
      <c r="I98">
        <f t="shared" si="11"/>
        <v>-0.21207295928755365</v>
      </c>
      <c r="J98">
        <v>4.7</v>
      </c>
    </row>
    <row r="99" spans="1:10" x14ac:dyDescent="0.25">
      <c r="A99">
        <v>29</v>
      </c>
      <c r="B99" t="s">
        <v>20</v>
      </c>
      <c r="C99" t="str">
        <f t="shared" si="9"/>
        <v>29c</v>
      </c>
      <c r="D99">
        <v>-0.41170517471834955</v>
      </c>
      <c r="E99">
        <v>-1.8379695299926321E-2</v>
      </c>
      <c r="F99">
        <v>-2.0962976310742176E-2</v>
      </c>
      <c r="H99">
        <f t="shared" si="10"/>
        <v>-0.17469146925618481</v>
      </c>
      <c r="I99">
        <f t="shared" si="11"/>
        <v>-0.20962976310742176</v>
      </c>
      <c r="J99">
        <v>6.16</v>
      </c>
    </row>
    <row r="100" spans="1:10" x14ac:dyDescent="0.25">
      <c r="A100">
        <v>30</v>
      </c>
      <c r="B100" t="s">
        <v>20</v>
      </c>
      <c r="C100" t="str">
        <f t="shared" si="9"/>
        <v>30c</v>
      </c>
      <c r="D100">
        <v>-0.37563490548023459</v>
      </c>
      <c r="E100">
        <v>-1.676941542322476E-2</v>
      </c>
      <c r="F100">
        <v>-2.0000067451134994E-2</v>
      </c>
      <c r="H100">
        <f t="shared" si="10"/>
        <v>-0.1666672287594583</v>
      </c>
      <c r="I100">
        <f t="shared" si="11"/>
        <v>-0.20000067451134995</v>
      </c>
      <c r="J100">
        <v>6.24</v>
      </c>
    </row>
    <row r="101" spans="1:10" x14ac:dyDescent="0.25">
      <c r="A101">
        <v>31</v>
      </c>
      <c r="B101" t="s">
        <v>20</v>
      </c>
      <c r="C101" t="str">
        <f t="shared" si="9"/>
        <v>31c</v>
      </c>
      <c r="D101">
        <v>4.4358220355165168</v>
      </c>
      <c r="E101">
        <v>0.19802776944270165</v>
      </c>
      <c r="F101" s="56">
        <v>0.46473128123846347</v>
      </c>
      <c r="G101">
        <v>1.7828677392137244E-2</v>
      </c>
      <c r="H101">
        <f t="shared" si="10"/>
        <v>3.8727606769871956</v>
      </c>
      <c r="I101">
        <f t="shared" si="11"/>
        <v>4.6473128123846346</v>
      </c>
      <c r="J101">
        <v>7.52</v>
      </c>
    </row>
    <row r="102" spans="1:10" x14ac:dyDescent="0.25">
      <c r="A102">
        <v>32</v>
      </c>
      <c r="B102" t="s">
        <v>20</v>
      </c>
      <c r="C102" t="str">
        <f t="shared" si="9"/>
        <v>32c</v>
      </c>
      <c r="D102">
        <v>-0.17376360511743183</v>
      </c>
      <c r="E102">
        <v>-7.7573037998853499E-3</v>
      </c>
      <c r="F102">
        <v>-9.1788392745441438E-3</v>
      </c>
      <c r="H102">
        <f t="shared" si="10"/>
        <v>-7.6490327287867865E-2</v>
      </c>
      <c r="I102">
        <f t="shared" si="11"/>
        <v>-9.1788392745441441E-2</v>
      </c>
      <c r="J102">
        <v>6.71</v>
      </c>
    </row>
    <row r="103" spans="1:10" x14ac:dyDescent="0.25">
      <c r="A103">
        <v>33</v>
      </c>
      <c r="B103" t="s">
        <v>20</v>
      </c>
      <c r="C103" t="str">
        <f t="shared" si="9"/>
        <v>33c</v>
      </c>
      <c r="D103">
        <v>0</v>
      </c>
      <c r="E103">
        <v>0</v>
      </c>
      <c r="F103" s="56">
        <v>1.025268283210496</v>
      </c>
      <c r="G103">
        <v>5.1022715213367306E-2</v>
      </c>
      <c r="H103">
        <f t="shared" si="10"/>
        <v>8.5439023600874666</v>
      </c>
      <c r="I103">
        <f t="shared" si="11"/>
        <v>10.252682832104959</v>
      </c>
      <c r="J103">
        <v>7.52</v>
      </c>
    </row>
    <row r="104" spans="1:10" x14ac:dyDescent="0.25">
      <c r="A104">
        <v>34</v>
      </c>
      <c r="B104" t="s">
        <v>20</v>
      </c>
      <c r="C104" t="str">
        <f t="shared" si="9"/>
        <v>34c</v>
      </c>
      <c r="D104">
        <v>-1.2621729998092412E-2</v>
      </c>
      <c r="E104">
        <v>-5.6347008920055411E-4</v>
      </c>
      <c r="F104">
        <v>-6.1971389847057282E-4</v>
      </c>
      <c r="H104">
        <f t="shared" si="10"/>
        <v>-5.1642824872547739E-3</v>
      </c>
      <c r="I104">
        <f t="shared" si="11"/>
        <v>-6.197138984705728E-3</v>
      </c>
      <c r="J104">
        <v>5.25</v>
      </c>
    </row>
    <row r="105" spans="1:10" x14ac:dyDescent="0.25">
      <c r="A105">
        <v>36</v>
      </c>
      <c r="B105" t="s">
        <v>20</v>
      </c>
      <c r="C105" t="str">
        <f t="shared" si="9"/>
        <v>36c</v>
      </c>
      <c r="D105">
        <v>-0.17406912354401261</v>
      </c>
      <c r="E105">
        <v>-7.7709430153577062E-3</v>
      </c>
      <c r="F105">
        <v>-9.2404975855887184E-3</v>
      </c>
      <c r="H105">
        <f t="shared" si="10"/>
        <v>-7.7004146546572658E-2</v>
      </c>
      <c r="I105">
        <f t="shared" si="11"/>
        <v>-9.2404975855887181E-2</v>
      </c>
      <c r="J105">
        <v>6.23</v>
      </c>
    </row>
    <row r="106" spans="1:10" x14ac:dyDescent="0.25">
      <c r="A106">
        <v>37</v>
      </c>
      <c r="B106" t="s">
        <v>20</v>
      </c>
      <c r="C106" t="str">
        <f t="shared" ref="C106:C137" si="12">A106&amp;""&amp;B106</f>
        <v>37c</v>
      </c>
      <c r="D106">
        <v>19.859728852396412</v>
      </c>
      <c r="E106">
        <v>0.88659503805341133</v>
      </c>
      <c r="F106" s="56">
        <v>1.2860192798672527</v>
      </c>
      <c r="G106">
        <v>4.4925198473651298E-2</v>
      </c>
      <c r="H106">
        <f t="shared" ref="H106:H137" si="13">F106*(100/12)</f>
        <v>10.716827332227107</v>
      </c>
      <c r="I106">
        <f t="shared" ref="I106:I137" si="14">F106*10</f>
        <v>12.860192798672527</v>
      </c>
      <c r="J106">
        <v>7.46</v>
      </c>
    </row>
    <row r="107" spans="1:10" x14ac:dyDescent="0.25">
      <c r="A107">
        <v>38</v>
      </c>
      <c r="B107" t="s">
        <v>20</v>
      </c>
      <c r="C107" t="str">
        <f t="shared" si="12"/>
        <v>38c</v>
      </c>
      <c r="F107" s="56">
        <v>2.8064123432859791</v>
      </c>
      <c r="G107">
        <v>2.8394506135987072E-2</v>
      </c>
      <c r="H107">
        <f t="shared" si="13"/>
        <v>23.386769527383162</v>
      </c>
      <c r="I107">
        <f t="shared" si="14"/>
        <v>28.064123432859791</v>
      </c>
      <c r="J107">
        <v>7.46</v>
      </c>
    </row>
    <row r="108" spans="1:10" x14ac:dyDescent="0.25">
      <c r="A108">
        <v>39</v>
      </c>
      <c r="B108" t="s">
        <v>20</v>
      </c>
      <c r="C108" t="str">
        <f t="shared" si="12"/>
        <v>39c</v>
      </c>
      <c r="D108">
        <v>1.5059767042199725</v>
      </c>
      <c r="E108">
        <v>6.7231102866963058E-2</v>
      </c>
      <c r="F108" s="57">
        <v>9.7287178715163791E-2</v>
      </c>
      <c r="G108">
        <v>9.2756689129882205E-3</v>
      </c>
      <c r="H108">
        <f t="shared" si="13"/>
        <v>0.8107264892930317</v>
      </c>
      <c r="I108">
        <f t="shared" si="14"/>
        <v>0.97287178715163791</v>
      </c>
      <c r="J108">
        <v>7.2</v>
      </c>
    </row>
    <row r="109" spans="1:10" x14ac:dyDescent="0.25">
      <c r="A109">
        <v>40</v>
      </c>
      <c r="B109" t="s">
        <v>20</v>
      </c>
      <c r="C109" t="str">
        <f t="shared" si="12"/>
        <v>40c</v>
      </c>
      <c r="D109">
        <v>0.10360893641397872</v>
      </c>
      <c r="E109">
        <v>4.6253989470526223E-3</v>
      </c>
      <c r="F109">
        <v>5.3672503723770039E-3</v>
      </c>
      <c r="H109">
        <f t="shared" si="13"/>
        <v>4.4727086436475036E-2</v>
      </c>
      <c r="I109">
        <f t="shared" si="14"/>
        <v>5.367250372377004E-2</v>
      </c>
      <c r="J109">
        <v>6.29</v>
      </c>
    </row>
    <row r="110" spans="1:10" x14ac:dyDescent="0.25">
      <c r="A110">
        <v>41</v>
      </c>
      <c r="B110" t="s">
        <v>20</v>
      </c>
      <c r="C110" t="str">
        <f t="shared" si="12"/>
        <v>41c</v>
      </c>
      <c r="D110">
        <v>-0.29618101966774901</v>
      </c>
      <c r="E110">
        <v>-1.3222366949453081E-2</v>
      </c>
      <c r="F110">
        <v>-1.5553440456702402E-2</v>
      </c>
      <c r="H110">
        <f t="shared" si="13"/>
        <v>-0.12961200380585336</v>
      </c>
      <c r="I110">
        <f t="shared" si="14"/>
        <v>-0.15553440456702403</v>
      </c>
      <c r="J110">
        <v>4.88</v>
      </c>
    </row>
    <row r="111" spans="1:10" x14ac:dyDescent="0.25">
      <c r="A111">
        <v>42</v>
      </c>
      <c r="B111" t="s">
        <v>20</v>
      </c>
      <c r="C111" t="str">
        <f t="shared" si="12"/>
        <v>42c</v>
      </c>
      <c r="D111">
        <v>-0.64055757112850742</v>
      </c>
      <c r="E111">
        <v>-2.8596320139665513E-2</v>
      </c>
      <c r="F111">
        <v>-3.2127390540447408E-2</v>
      </c>
      <c r="H111">
        <f t="shared" si="13"/>
        <v>-0.26772825450372839</v>
      </c>
      <c r="I111">
        <f t="shared" si="14"/>
        <v>-0.32127390540447409</v>
      </c>
      <c r="J111">
        <v>3.7</v>
      </c>
    </row>
    <row r="112" spans="1:10" x14ac:dyDescent="0.25">
      <c r="A112">
        <v>43</v>
      </c>
      <c r="B112" t="s">
        <v>20</v>
      </c>
      <c r="C112" t="str">
        <f t="shared" si="12"/>
        <v>43c</v>
      </c>
      <c r="D112">
        <v>-0.41789192285659649</v>
      </c>
      <c r="E112">
        <v>-1.8655889413240916E-2</v>
      </c>
      <c r="F112">
        <v>-2.1732030247625937E-2</v>
      </c>
      <c r="H112">
        <f t="shared" si="13"/>
        <v>-0.18110025206354949</v>
      </c>
      <c r="I112">
        <f t="shared" si="14"/>
        <v>-0.21732030247625936</v>
      </c>
      <c r="J112">
        <v>4.09</v>
      </c>
    </row>
    <row r="113" spans="1:10" x14ac:dyDescent="0.25">
      <c r="A113">
        <v>44</v>
      </c>
      <c r="B113" t="s">
        <v>20</v>
      </c>
      <c r="C113" t="str">
        <f t="shared" si="12"/>
        <v>44c</v>
      </c>
      <c r="D113">
        <v>-0.2847240786709957</v>
      </c>
      <c r="E113">
        <v>-1.271089636924088E-2</v>
      </c>
      <c r="F113">
        <v>-1.5204966672767228E-2</v>
      </c>
      <c r="H113">
        <f t="shared" si="13"/>
        <v>-0.12670805560639356</v>
      </c>
      <c r="I113">
        <f t="shared" si="14"/>
        <v>-0.15204966672767228</v>
      </c>
      <c r="J113">
        <v>4.2300000000000004</v>
      </c>
    </row>
    <row r="114" spans="1:10" x14ac:dyDescent="0.25">
      <c r="A114">
        <v>45</v>
      </c>
      <c r="B114" t="s">
        <v>20</v>
      </c>
      <c r="C114" t="str">
        <f t="shared" si="12"/>
        <v>45c</v>
      </c>
      <c r="D114">
        <v>-2.9807141493222389E-2</v>
      </c>
      <c r="E114">
        <v>-1.3306759595188566E-3</v>
      </c>
      <c r="F114">
        <v>-1.5652711335770295E-3</v>
      </c>
      <c r="H114">
        <f t="shared" si="13"/>
        <v>-1.3043926113141913E-2</v>
      </c>
      <c r="I114">
        <f t="shared" si="14"/>
        <v>-1.5652711335770293E-2</v>
      </c>
      <c r="J114">
        <v>6.3</v>
      </c>
    </row>
    <row r="115" spans="1:10" x14ac:dyDescent="0.25">
      <c r="A115">
        <v>46</v>
      </c>
      <c r="B115" t="s">
        <v>20</v>
      </c>
      <c r="C115" t="str">
        <f t="shared" si="12"/>
        <v>46c</v>
      </c>
      <c r="D115">
        <v>-0.15678823754057536</v>
      </c>
      <c r="E115">
        <v>-6.9994748902042579E-3</v>
      </c>
      <c r="F115">
        <v>-8.2984889863132408E-3</v>
      </c>
      <c r="H115">
        <f t="shared" si="13"/>
        <v>-6.9154074885943675E-2</v>
      </c>
      <c r="I115">
        <f t="shared" si="14"/>
        <v>-8.2984889863132405E-2</v>
      </c>
      <c r="J115">
        <v>3.73</v>
      </c>
    </row>
    <row r="116" spans="1:10" x14ac:dyDescent="0.25">
      <c r="A116">
        <v>47</v>
      </c>
      <c r="B116" t="s">
        <v>20</v>
      </c>
      <c r="C116" t="str">
        <f t="shared" si="12"/>
        <v>47c</v>
      </c>
      <c r="D116">
        <v>4.9646744319268521E-2</v>
      </c>
      <c r="E116">
        <v>2.2163725142530593E-3</v>
      </c>
      <c r="F116">
        <v>2.5743359667484761E-3</v>
      </c>
      <c r="H116">
        <f t="shared" si="13"/>
        <v>2.1452799722903967E-2</v>
      </c>
      <c r="I116">
        <f t="shared" si="14"/>
        <v>2.5743359667484762E-2</v>
      </c>
      <c r="J116">
        <v>4.6100000000000003</v>
      </c>
    </row>
    <row r="117" spans="1:10" x14ac:dyDescent="0.25">
      <c r="A117">
        <v>48</v>
      </c>
      <c r="B117" t="s">
        <v>20</v>
      </c>
      <c r="C117" t="str">
        <f t="shared" si="12"/>
        <v>48c</v>
      </c>
      <c r="D117">
        <v>-0.74603780790528873</v>
      </c>
      <c r="E117">
        <v>-3.3305259281486109E-2</v>
      </c>
      <c r="F117">
        <v>-3.8721797092995953E-2</v>
      </c>
      <c r="H117">
        <f t="shared" si="13"/>
        <v>-0.32268164244163294</v>
      </c>
      <c r="I117">
        <f t="shared" si="14"/>
        <v>-0.38721797092995952</v>
      </c>
      <c r="J117">
        <v>4.33</v>
      </c>
    </row>
    <row r="118" spans="1:10" x14ac:dyDescent="0.25">
      <c r="A118">
        <v>49</v>
      </c>
      <c r="B118" t="s">
        <v>20</v>
      </c>
      <c r="C118" t="str">
        <f t="shared" si="12"/>
        <v>49c</v>
      </c>
      <c r="D118">
        <v>-4.2715295016230392E-2</v>
      </c>
      <c r="E118">
        <v>-1.9069328132245713E-3</v>
      </c>
      <c r="F118">
        <v>-2.2519432730410132E-3</v>
      </c>
      <c r="H118">
        <f t="shared" si="13"/>
        <v>-1.8766193942008444E-2</v>
      </c>
      <c r="I118">
        <f t="shared" si="14"/>
        <v>-2.2519432730410131E-2</v>
      </c>
      <c r="J118">
        <v>3.94</v>
      </c>
    </row>
    <row r="119" spans="1:10" x14ac:dyDescent="0.25">
      <c r="A119">
        <v>50</v>
      </c>
      <c r="B119" t="s">
        <v>20</v>
      </c>
      <c r="C119" t="str">
        <f t="shared" si="12"/>
        <v>50c</v>
      </c>
      <c r="D119">
        <v>-0.40395264464387859</v>
      </c>
      <c r="E119">
        <v>-1.8033600207316008E-2</v>
      </c>
      <c r="F119">
        <v>-2.161512360178296E-2</v>
      </c>
      <c r="H119">
        <f t="shared" si="13"/>
        <v>-0.18012603001485802</v>
      </c>
      <c r="I119">
        <f t="shared" si="14"/>
        <v>-0.2161512360178296</v>
      </c>
      <c r="J119">
        <v>3.94</v>
      </c>
    </row>
    <row r="120" spans="1:10" x14ac:dyDescent="0.25">
      <c r="A120">
        <v>51</v>
      </c>
      <c r="B120" t="s">
        <v>20</v>
      </c>
      <c r="C120" t="str">
        <f t="shared" si="12"/>
        <v>51c</v>
      </c>
      <c r="D120">
        <v>-5.2721023486729912E-2</v>
      </c>
      <c r="E120">
        <v>-2.3536171199432998E-3</v>
      </c>
      <c r="F120">
        <v>-2.5838155037037503E-3</v>
      </c>
      <c r="H120">
        <f t="shared" si="13"/>
        <v>-2.1531795864197921E-2</v>
      </c>
      <c r="I120">
        <f t="shared" si="14"/>
        <v>-2.5838155037037503E-2</v>
      </c>
      <c r="J120">
        <v>5.12</v>
      </c>
    </row>
    <row r="121" spans="1:10" x14ac:dyDescent="0.25">
      <c r="A121">
        <v>52</v>
      </c>
      <c r="B121" t="s">
        <v>20</v>
      </c>
      <c r="C121" t="str">
        <f t="shared" si="12"/>
        <v>52c</v>
      </c>
      <c r="D121">
        <v>-0.21930494557952951</v>
      </c>
      <c r="E121">
        <v>-9.7903993562289959E-3</v>
      </c>
      <c r="F121">
        <v>-1.12627103705278E-2</v>
      </c>
      <c r="H121">
        <f t="shared" si="13"/>
        <v>-9.3855919754398345E-2</v>
      </c>
      <c r="I121">
        <f t="shared" si="14"/>
        <v>-0.11262710370527799</v>
      </c>
      <c r="J121">
        <v>4.1900000000000004</v>
      </c>
    </row>
    <row r="122" spans="1:10" x14ac:dyDescent="0.25">
      <c r="A122">
        <v>53</v>
      </c>
      <c r="B122" t="s">
        <v>20</v>
      </c>
      <c r="C122" t="str">
        <f t="shared" si="12"/>
        <v>53c</v>
      </c>
      <c r="D122">
        <v>-0.21453122016421755</v>
      </c>
      <c r="E122">
        <v>-9.5772866144739986E-3</v>
      </c>
      <c r="F122">
        <v>-1.0552588278883735E-2</v>
      </c>
      <c r="H122">
        <f t="shared" si="13"/>
        <v>-8.7938235657364472E-2</v>
      </c>
      <c r="I122">
        <f t="shared" si="14"/>
        <v>-0.10552588278883736</v>
      </c>
      <c r="J122">
        <v>4.4400000000000004</v>
      </c>
    </row>
    <row r="123" spans="1:10" x14ac:dyDescent="0.25">
      <c r="A123">
        <v>54</v>
      </c>
      <c r="B123" t="s">
        <v>20</v>
      </c>
      <c r="C123" t="str">
        <f t="shared" si="12"/>
        <v>54c</v>
      </c>
      <c r="D123">
        <v>-0.12171090318884925</v>
      </c>
      <c r="E123">
        <v>-5.4335224637879131E-3</v>
      </c>
      <c r="F123">
        <v>-6.2267752662302318E-3</v>
      </c>
      <c r="H123">
        <f t="shared" si="13"/>
        <v>-5.1889793885251938E-2</v>
      </c>
      <c r="I123">
        <f t="shared" si="14"/>
        <v>-6.226775266230232E-2</v>
      </c>
      <c r="J123">
        <v>4.1399999999999997</v>
      </c>
    </row>
    <row r="124" spans="1:10" x14ac:dyDescent="0.25">
      <c r="A124">
        <v>55</v>
      </c>
      <c r="B124" t="s">
        <v>20</v>
      </c>
      <c r="C124" t="str">
        <f t="shared" si="12"/>
        <v>55c</v>
      </c>
      <c r="D124">
        <v>-0.33985105976704233</v>
      </c>
      <c r="E124">
        <v>-1.5171922311028676E-2</v>
      </c>
      <c r="F124">
        <v>-1.6701630335055399E-2</v>
      </c>
      <c r="H124">
        <f t="shared" si="13"/>
        <v>-0.13918025279212834</v>
      </c>
      <c r="I124">
        <f t="shared" si="14"/>
        <v>-0.16701630335055398</v>
      </c>
      <c r="J124">
        <v>4.57</v>
      </c>
    </row>
    <row r="125" spans="1:10" x14ac:dyDescent="0.25">
      <c r="A125">
        <v>56</v>
      </c>
      <c r="B125" t="s">
        <v>20</v>
      </c>
      <c r="C125" t="str">
        <f t="shared" si="12"/>
        <v>56c</v>
      </c>
      <c r="D125">
        <v>-0.27015466870345684</v>
      </c>
      <c r="E125">
        <v>-1.2060476281404324E-2</v>
      </c>
      <c r="F125">
        <v>-1.3794887632349135E-2</v>
      </c>
      <c r="H125">
        <f t="shared" si="13"/>
        <v>-0.11495739693624281</v>
      </c>
      <c r="I125">
        <f t="shared" si="14"/>
        <v>-0.13794887632349134</v>
      </c>
      <c r="J125">
        <v>3.65</v>
      </c>
    </row>
    <row r="126" spans="1:10" x14ac:dyDescent="0.25">
      <c r="A126">
        <v>57</v>
      </c>
      <c r="B126" t="s">
        <v>20</v>
      </c>
      <c r="C126" t="str">
        <f t="shared" si="12"/>
        <v>57c</v>
      </c>
      <c r="D126">
        <v>-0.14699255298835201</v>
      </c>
      <c r="E126">
        <v>-6.5621675441228577E-3</v>
      </c>
      <c r="F126">
        <v>-7.8341582708663527E-3</v>
      </c>
      <c r="H126">
        <f t="shared" si="13"/>
        <v>-6.5284652257219605E-2</v>
      </c>
      <c r="I126">
        <f t="shared" si="14"/>
        <v>-7.8341582708663524E-2</v>
      </c>
      <c r="J126">
        <v>4.32</v>
      </c>
    </row>
    <row r="127" spans="1:10" x14ac:dyDescent="0.25">
      <c r="A127">
        <v>58</v>
      </c>
      <c r="B127" t="s">
        <v>20</v>
      </c>
      <c r="C127" t="str">
        <f t="shared" si="12"/>
        <v>58c</v>
      </c>
      <c r="D127">
        <v>-6.7538667175862876E-2</v>
      </c>
      <c r="E127">
        <v>-3.0151190703510216E-3</v>
      </c>
      <c r="F127">
        <v>-3.3874256346974533E-3</v>
      </c>
      <c r="H127">
        <f t="shared" si="13"/>
        <v>-2.8228546955812114E-2</v>
      </c>
      <c r="I127">
        <f t="shared" si="14"/>
        <v>-3.3874256346974531E-2</v>
      </c>
      <c r="J127">
        <v>4.42</v>
      </c>
    </row>
    <row r="128" spans="1:10" x14ac:dyDescent="0.25">
      <c r="A128">
        <v>59</v>
      </c>
      <c r="B128" t="s">
        <v>20</v>
      </c>
      <c r="C128" t="str">
        <f t="shared" si="12"/>
        <v>59c</v>
      </c>
      <c r="D128">
        <v>-0.46119915982432502</v>
      </c>
      <c r="E128">
        <v>-2.0589248206443082E-2</v>
      </c>
      <c r="F128">
        <v>-2.4434473414958635E-2</v>
      </c>
      <c r="H128">
        <f t="shared" si="13"/>
        <v>-0.20362061179132199</v>
      </c>
      <c r="I128">
        <f t="shared" si="14"/>
        <v>-0.24434473414958635</v>
      </c>
      <c r="J128">
        <v>4</v>
      </c>
    </row>
    <row r="129" spans="1:10" x14ac:dyDescent="0.25">
      <c r="A129">
        <v>60</v>
      </c>
      <c r="B129" t="s">
        <v>20</v>
      </c>
      <c r="C129" t="str">
        <f t="shared" si="12"/>
        <v>60c</v>
      </c>
      <c r="D129">
        <v>-0.34724078670994984</v>
      </c>
      <c r="E129">
        <v>-1.5501820835265618E-2</v>
      </c>
      <c r="F129">
        <v>-1.8181334788236334E-2</v>
      </c>
      <c r="H129">
        <f t="shared" si="13"/>
        <v>-0.1515111232353028</v>
      </c>
      <c r="I129">
        <f t="shared" si="14"/>
        <v>-0.18181334788236334</v>
      </c>
      <c r="J129">
        <v>5.92</v>
      </c>
    </row>
    <row r="130" spans="1:10" x14ac:dyDescent="0.25">
      <c r="A130">
        <v>61</v>
      </c>
      <c r="B130" t="s">
        <v>20</v>
      </c>
      <c r="C130" t="str">
        <f t="shared" si="12"/>
        <v>61c</v>
      </c>
      <c r="D130">
        <v>-0.38161160970021069</v>
      </c>
      <c r="E130">
        <v>-1.7036232575902265E-2</v>
      </c>
      <c r="F130">
        <v>-1.9393853387354144E-2</v>
      </c>
      <c r="H130">
        <f t="shared" si="13"/>
        <v>-0.16161544489461788</v>
      </c>
      <c r="I130">
        <f t="shared" si="14"/>
        <v>-0.19393853387354143</v>
      </c>
      <c r="J130">
        <v>5.73</v>
      </c>
    </row>
    <row r="131" spans="1:10" x14ac:dyDescent="0.25">
      <c r="A131">
        <v>62</v>
      </c>
      <c r="B131" t="s">
        <v>20</v>
      </c>
      <c r="C131" t="str">
        <f t="shared" si="12"/>
        <v>62c</v>
      </c>
      <c r="D131">
        <v>-0.11382470880275086</v>
      </c>
      <c r="E131">
        <v>-5.0814602144085208E-3</v>
      </c>
      <c r="F131">
        <v>-6.0724713607011281E-3</v>
      </c>
      <c r="H131">
        <f t="shared" si="13"/>
        <v>-5.0603928005842735E-2</v>
      </c>
      <c r="I131">
        <f t="shared" si="14"/>
        <v>-6.0724713607011281E-2</v>
      </c>
      <c r="J131">
        <v>4.3899999999999997</v>
      </c>
    </row>
    <row r="132" spans="1:10" x14ac:dyDescent="0.25">
      <c r="A132">
        <v>63</v>
      </c>
      <c r="B132" t="s">
        <v>20</v>
      </c>
      <c r="C132" t="str">
        <f t="shared" si="12"/>
        <v>63c</v>
      </c>
      <c r="D132">
        <v>-0.31693717777353481</v>
      </c>
      <c r="E132">
        <v>-1.4148981150604234E-2</v>
      </c>
      <c r="F132">
        <v>-1.6643414654138773E-2</v>
      </c>
      <c r="H132">
        <f t="shared" si="13"/>
        <v>-0.13869512211782312</v>
      </c>
      <c r="I132">
        <f t="shared" si="14"/>
        <v>-0.16643414654138772</v>
      </c>
      <c r="J132">
        <v>4.41</v>
      </c>
    </row>
    <row r="133" spans="1:10" x14ac:dyDescent="0.25">
      <c r="A133">
        <v>64</v>
      </c>
      <c r="B133" t="s">
        <v>20</v>
      </c>
      <c r="C133" t="str">
        <f t="shared" si="12"/>
        <v>64c</v>
      </c>
      <c r="D133">
        <v>-0.74653427534848138</v>
      </c>
      <c r="E133">
        <v>-3.3327423006628637E-2</v>
      </c>
      <c r="F133">
        <v>-3.8860422360156306E-2</v>
      </c>
      <c r="H133">
        <f t="shared" si="13"/>
        <v>-0.32383685300130255</v>
      </c>
      <c r="I133">
        <f t="shared" si="14"/>
        <v>-0.38860422360156305</v>
      </c>
      <c r="J133">
        <v>5.03</v>
      </c>
    </row>
    <row r="134" spans="1:10" x14ac:dyDescent="0.25">
      <c r="A134">
        <v>67</v>
      </c>
      <c r="B134" t="s">
        <v>20</v>
      </c>
      <c r="C134" t="str">
        <f t="shared" si="12"/>
        <v>67c</v>
      </c>
      <c r="D134">
        <v>-0.22743937368722289</v>
      </c>
      <c r="E134">
        <v>-1.0153543468179593E-2</v>
      </c>
      <c r="F134">
        <v>-1.2133737020182779E-2</v>
      </c>
      <c r="H134">
        <f t="shared" si="13"/>
        <v>-0.10111447516818983</v>
      </c>
      <c r="I134">
        <f t="shared" si="14"/>
        <v>-0.12133737020182779</v>
      </c>
      <c r="J134">
        <v>4.8</v>
      </c>
    </row>
    <row r="135" spans="1:10" x14ac:dyDescent="0.25">
      <c r="A135">
        <v>68</v>
      </c>
      <c r="B135" t="s">
        <v>20</v>
      </c>
      <c r="C135" t="str">
        <f t="shared" si="12"/>
        <v>68c</v>
      </c>
      <c r="D135">
        <v>-0.23985105976704268</v>
      </c>
      <c r="E135">
        <v>-1.0707636596742977E-2</v>
      </c>
      <c r="F135">
        <v>-1.2341527401812203E-2</v>
      </c>
      <c r="H135">
        <f t="shared" si="13"/>
        <v>-0.10284606168176837</v>
      </c>
      <c r="I135">
        <f t="shared" si="14"/>
        <v>-0.12341527401812202</v>
      </c>
      <c r="J135">
        <v>3.98</v>
      </c>
    </row>
    <row r="136" spans="1:10" x14ac:dyDescent="0.25">
      <c r="A136">
        <v>69</v>
      </c>
      <c r="B136" t="s">
        <v>20</v>
      </c>
      <c r="C136" t="str">
        <f t="shared" si="12"/>
        <v>69c</v>
      </c>
      <c r="D136">
        <v>-0.46226847431735685</v>
      </c>
      <c r="E136">
        <v>-2.063698546059629E-2</v>
      </c>
      <c r="F136">
        <v>-2.420412064275014E-2</v>
      </c>
      <c r="H136">
        <f t="shared" si="13"/>
        <v>-0.20170100535625118</v>
      </c>
      <c r="I136">
        <f t="shared" si="14"/>
        <v>-0.2420412064275014</v>
      </c>
      <c r="J136">
        <v>3.85</v>
      </c>
    </row>
    <row r="137" spans="1:10" x14ac:dyDescent="0.25">
      <c r="A137">
        <v>71</v>
      </c>
      <c r="B137" t="s">
        <v>20</v>
      </c>
      <c r="C137" t="str">
        <f t="shared" si="12"/>
        <v>71c</v>
      </c>
      <c r="D137">
        <v>0.4967538667175857</v>
      </c>
      <c r="E137">
        <v>2.2176511907035078E-2</v>
      </c>
      <c r="F137" s="44">
        <v>2.5733324444781769E-2</v>
      </c>
      <c r="H137">
        <f t="shared" si="13"/>
        <v>0.21444437037318143</v>
      </c>
      <c r="I137">
        <f t="shared" si="14"/>
        <v>0.25733324444781769</v>
      </c>
      <c r="J137">
        <v>6.2</v>
      </c>
    </row>
  </sheetData>
  <sortState xmlns:xlrd2="http://schemas.microsoft.com/office/spreadsheetml/2017/richdata2" ref="A2:J138">
    <sortCondition ref="B2:B138"/>
    <sortCondition ref="A2:A1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6403-824E-A74B-ACE9-8040728A3EAF}">
  <sheetPr>
    <tabColor rgb="FFFF0000"/>
  </sheetPr>
  <dimension ref="A1:U212"/>
  <sheetViews>
    <sheetView zoomScale="97" zoomScaleNormal="97" workbookViewId="0">
      <selection activeCell="A75" sqref="A75:XFD75"/>
    </sheetView>
  </sheetViews>
  <sheetFormatPr defaultColWidth="8.85546875" defaultRowHeight="15" x14ac:dyDescent="0.25"/>
  <cols>
    <col min="1" max="1" width="8.42578125" customWidth="1"/>
    <col min="2" max="2" width="7.7109375" bestFit="1" customWidth="1"/>
    <col min="3" max="4" width="9.140625" customWidth="1"/>
    <col min="5" max="5" width="9.140625" style="44" customWidth="1"/>
    <col min="6" max="6" width="9.140625" style="43" customWidth="1"/>
    <col min="7" max="8" width="10.85546875" style="43" customWidth="1"/>
    <col min="9" max="10" width="10.28515625" style="43" customWidth="1"/>
    <col min="11" max="14" width="9.140625" style="5" customWidth="1"/>
    <col min="15" max="16" width="9.140625" style="6" customWidth="1"/>
    <col min="17" max="17" width="9" customWidth="1"/>
    <col min="18" max="18" width="10" customWidth="1"/>
    <col min="19" max="19" width="20.7109375" customWidth="1"/>
    <col min="20" max="20" width="8.85546875" customWidth="1"/>
  </cols>
  <sheetData>
    <row r="1" spans="1:21" s="1" customFormat="1" ht="29.45" customHeight="1" x14ac:dyDescent="0.25">
      <c r="A1" s="16" t="s">
        <v>14</v>
      </c>
      <c r="B1" s="16" t="s">
        <v>0</v>
      </c>
      <c r="C1" s="17" t="s">
        <v>1</v>
      </c>
      <c r="D1" s="17" t="s">
        <v>2</v>
      </c>
      <c r="E1" s="17" t="s">
        <v>13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9" t="s">
        <v>12</v>
      </c>
      <c r="P1" s="15" t="s">
        <v>19</v>
      </c>
      <c r="Q1" s="1" t="s">
        <v>26</v>
      </c>
    </row>
    <row r="2" spans="1:21" s="1" customFormat="1" ht="15.95" customHeight="1" x14ac:dyDescent="0.25">
      <c r="A2" s="7">
        <v>2</v>
      </c>
      <c r="B2" s="7" t="s">
        <v>15</v>
      </c>
      <c r="C2" s="3">
        <v>10</v>
      </c>
      <c r="D2" s="3">
        <v>1.0474000000000001</v>
      </c>
      <c r="E2" s="11">
        <v>1.028</v>
      </c>
      <c r="F2" s="12">
        <f t="shared" ref="F2:F33" si="0">E2*1000</f>
        <v>1028</v>
      </c>
      <c r="G2" s="12">
        <v>2.1</v>
      </c>
      <c r="H2" s="12">
        <v>5.5</v>
      </c>
      <c r="I2" s="12">
        <v>15.427</v>
      </c>
      <c r="J2" s="12">
        <v>11.25</v>
      </c>
      <c r="K2" s="4">
        <f t="shared" ref="K2:K33" si="1">I2-J2</f>
        <v>4.1769999999999996</v>
      </c>
      <c r="L2" s="4">
        <f t="shared" ref="L2:L33" si="2">K2/D2</f>
        <v>3.9879702119534075</v>
      </c>
      <c r="M2" s="4">
        <f t="shared" ref="M2:M33" si="3">(H2-G2)-L2</f>
        <v>-0.5879702119534076</v>
      </c>
      <c r="N2" s="4">
        <f t="shared" ref="N2:N33" si="4">M2/22.4</f>
        <v>-2.6248670176491413E-2</v>
      </c>
      <c r="O2" s="26">
        <f t="shared" ref="O2:O33" si="5">((N2*12.01)/F2)*100</f>
        <v>-3.0666004748994346E-2</v>
      </c>
      <c r="P2" s="10"/>
      <c r="Q2">
        <f t="shared" ref="Q2:Q17" si="6">O2*(100/12)</f>
        <v>-0.25555003957495293</v>
      </c>
    </row>
    <row r="3" spans="1:21" s="1" customFormat="1" ht="15.95" customHeight="1" x14ac:dyDescent="0.25">
      <c r="A3" s="7">
        <v>3</v>
      </c>
      <c r="B3" s="7" t="s">
        <v>15</v>
      </c>
      <c r="C3" s="3">
        <v>10</v>
      </c>
      <c r="D3" s="3">
        <v>1.0474000000000001</v>
      </c>
      <c r="E3" s="11">
        <v>1.0009999999999999</v>
      </c>
      <c r="F3" s="12">
        <f t="shared" si="0"/>
        <v>1000.9999999999999</v>
      </c>
      <c r="G3" s="12">
        <v>0.7</v>
      </c>
      <c r="H3" s="12">
        <v>4.0999999999999996</v>
      </c>
      <c r="I3" s="12">
        <v>15.202999999999999</v>
      </c>
      <c r="J3" s="12">
        <v>11.27</v>
      </c>
      <c r="K3" s="4">
        <f t="shared" si="1"/>
        <v>3.9329999999999998</v>
      </c>
      <c r="L3" s="4">
        <f t="shared" si="2"/>
        <v>3.7550124116860792</v>
      </c>
      <c r="M3" s="4">
        <f t="shared" si="3"/>
        <v>-0.35501241168607978</v>
      </c>
      <c r="N3" s="4">
        <f t="shared" si="4"/>
        <v>-1.5848768378842849E-2</v>
      </c>
      <c r="O3" s="26">
        <f t="shared" si="5"/>
        <v>-1.901535546752274E-2</v>
      </c>
      <c r="P3" s="10"/>
      <c r="Q3">
        <f t="shared" si="6"/>
        <v>-0.15846129556268951</v>
      </c>
    </row>
    <row r="4" spans="1:21" s="1" customFormat="1" ht="15.95" customHeight="1" x14ac:dyDescent="0.25">
      <c r="A4" s="7">
        <v>4</v>
      </c>
      <c r="B4" s="7" t="s">
        <v>15</v>
      </c>
      <c r="C4" s="3">
        <v>10</v>
      </c>
      <c r="D4" s="3">
        <v>1.0474000000000001</v>
      </c>
      <c r="E4" s="11">
        <v>1.0389999999999999</v>
      </c>
      <c r="F4" s="12">
        <f t="shared" si="0"/>
        <v>1039</v>
      </c>
      <c r="G4" s="12">
        <v>1</v>
      </c>
      <c r="H4" s="12">
        <v>5.6</v>
      </c>
      <c r="I4" s="12">
        <v>16.335999999999999</v>
      </c>
      <c r="J4" s="12">
        <v>11.202999999999999</v>
      </c>
      <c r="K4" s="4">
        <f t="shared" si="1"/>
        <v>5.1329999999999991</v>
      </c>
      <c r="L4" s="4">
        <f t="shared" si="2"/>
        <v>4.9007065113614647</v>
      </c>
      <c r="M4" s="4">
        <f t="shared" si="3"/>
        <v>-0.30070651136146509</v>
      </c>
      <c r="N4" s="4">
        <f t="shared" si="4"/>
        <v>-1.3424397828636836E-2</v>
      </c>
      <c r="O4" s="26">
        <f t="shared" si="5"/>
        <v>-1.5517518568039306E-2</v>
      </c>
      <c r="P4" s="10">
        <v>4.18</v>
      </c>
      <c r="Q4">
        <f t="shared" si="6"/>
        <v>-0.12931265473366088</v>
      </c>
    </row>
    <row r="5" spans="1:21" s="1" customFormat="1" ht="15.95" customHeight="1" x14ac:dyDescent="0.25">
      <c r="A5" s="7">
        <v>5</v>
      </c>
      <c r="B5" s="7" t="s">
        <v>15</v>
      </c>
      <c r="C5" s="3">
        <v>10</v>
      </c>
      <c r="D5" s="3">
        <v>1.0474000000000001</v>
      </c>
      <c r="E5" s="11">
        <v>1.022</v>
      </c>
      <c r="F5" s="12">
        <f t="shared" si="0"/>
        <v>1022</v>
      </c>
      <c r="G5" s="12">
        <v>0.7</v>
      </c>
      <c r="H5" s="12">
        <v>4.4000000000000004</v>
      </c>
      <c r="I5" s="12">
        <v>15.648999999999999</v>
      </c>
      <c r="J5" s="12">
        <v>11.265000000000001</v>
      </c>
      <c r="K5" s="4">
        <f t="shared" si="1"/>
        <v>4.3839999999999986</v>
      </c>
      <c r="L5" s="4">
        <f t="shared" si="2"/>
        <v>4.1856024441474107</v>
      </c>
      <c r="M5" s="4">
        <f t="shared" si="3"/>
        <v>-0.48560244414741049</v>
      </c>
      <c r="N5" s="4">
        <f t="shared" si="4"/>
        <v>-2.1678680542295114E-2</v>
      </c>
      <c r="O5" s="26">
        <f t="shared" si="5"/>
        <v>-2.5475631439624689E-2</v>
      </c>
      <c r="P5" s="10"/>
      <c r="Q5">
        <f t="shared" si="6"/>
        <v>-0.21229692866353908</v>
      </c>
    </row>
    <row r="6" spans="1:21" s="1" customFormat="1" ht="15.95" customHeight="1" x14ac:dyDescent="0.25">
      <c r="A6" s="7">
        <v>6</v>
      </c>
      <c r="B6" s="7" t="s">
        <v>15</v>
      </c>
      <c r="C6" s="3">
        <v>10</v>
      </c>
      <c r="D6" s="3">
        <v>1.0474000000000001</v>
      </c>
      <c r="E6" s="11">
        <v>1.034</v>
      </c>
      <c r="F6" s="12">
        <f t="shared" si="0"/>
        <v>1034</v>
      </c>
      <c r="G6" s="12">
        <v>0.7</v>
      </c>
      <c r="H6" s="12">
        <v>4.2</v>
      </c>
      <c r="I6" s="12">
        <v>15.253</v>
      </c>
      <c r="J6" s="12">
        <v>11.202</v>
      </c>
      <c r="K6" s="4">
        <f t="shared" si="1"/>
        <v>4.0510000000000002</v>
      </c>
      <c r="L6" s="4">
        <f t="shared" si="2"/>
        <v>3.8676723314874928</v>
      </c>
      <c r="M6" s="4">
        <f t="shared" si="3"/>
        <v>-0.36767233148749279</v>
      </c>
      <c r="N6" s="4">
        <f t="shared" si="4"/>
        <v>-1.6413943369977358E-2</v>
      </c>
      <c r="O6" s="26">
        <f t="shared" si="5"/>
        <v>-1.9064938092207741E-2</v>
      </c>
      <c r="P6" s="10"/>
      <c r="Q6">
        <f t="shared" si="6"/>
        <v>-0.15887448410173119</v>
      </c>
    </row>
    <row r="7" spans="1:21" s="1" customFormat="1" ht="15.95" customHeight="1" x14ac:dyDescent="0.25">
      <c r="A7" s="7">
        <v>7</v>
      </c>
      <c r="B7" s="7" t="s">
        <v>15</v>
      </c>
      <c r="C7" s="3">
        <v>10</v>
      </c>
      <c r="D7" s="3">
        <v>1.0474000000000001</v>
      </c>
      <c r="E7" s="11">
        <v>1.032</v>
      </c>
      <c r="F7" s="12">
        <f t="shared" si="0"/>
        <v>1032</v>
      </c>
      <c r="G7" s="12"/>
      <c r="H7" s="12">
        <v>4.9000000000000004</v>
      </c>
      <c r="I7" s="12">
        <v>15.696999999999999</v>
      </c>
      <c r="J7" s="12">
        <v>11.183999999999999</v>
      </c>
      <c r="K7" s="4">
        <f t="shared" si="1"/>
        <v>4.5129999999999999</v>
      </c>
      <c r="L7" s="4">
        <f t="shared" si="2"/>
        <v>4.3087645598625164</v>
      </c>
      <c r="M7" s="4">
        <f t="shared" si="3"/>
        <v>0.59123544013748397</v>
      </c>
      <c r="N7" s="4">
        <f t="shared" si="4"/>
        <v>2.6394439291851965E-2</v>
      </c>
      <c r="O7" s="27">
        <f t="shared" si="5"/>
        <v>3.0716784485963381E-2</v>
      </c>
      <c r="P7" s="10"/>
      <c r="Q7">
        <f t="shared" si="6"/>
        <v>0.25597320404969487</v>
      </c>
      <c r="R7"/>
      <c r="S7"/>
      <c r="T7"/>
      <c r="U7"/>
    </row>
    <row r="8" spans="1:21" ht="15.75" x14ac:dyDescent="0.25">
      <c r="A8" s="49">
        <v>8</v>
      </c>
      <c r="B8" s="49" t="s">
        <v>15</v>
      </c>
      <c r="C8" s="50">
        <v>10</v>
      </c>
      <c r="D8" s="50">
        <v>1.0474000000000001</v>
      </c>
      <c r="E8" s="51">
        <v>1.0289999999999999</v>
      </c>
      <c r="F8" s="52">
        <f t="shared" si="0"/>
        <v>1029</v>
      </c>
      <c r="G8" s="52">
        <v>0.6</v>
      </c>
      <c r="H8" s="52">
        <v>4.8</v>
      </c>
      <c r="I8" s="52">
        <v>15.932</v>
      </c>
      <c r="J8" s="52">
        <v>11.218</v>
      </c>
      <c r="K8" s="36">
        <f t="shared" si="1"/>
        <v>4.7140000000000004</v>
      </c>
      <c r="L8" s="36">
        <f t="shared" si="2"/>
        <v>4.5006683215581438</v>
      </c>
      <c r="M8" s="36">
        <f t="shared" si="3"/>
        <v>-0.3006683215581436</v>
      </c>
      <c r="N8" s="36">
        <f t="shared" si="4"/>
        <v>-1.3422692926702839E-2</v>
      </c>
      <c r="O8" s="53">
        <f t="shared" si="5"/>
        <v>-1.5666330617074935E-2</v>
      </c>
      <c r="P8" s="10"/>
      <c r="Q8">
        <f t="shared" si="6"/>
        <v>-0.13055275514229114</v>
      </c>
      <c r="S8" s="2">
        <f>AVERAGE(O2:O7)</f>
        <v>-1.3170443971737575E-2</v>
      </c>
      <c r="T8" s="1">
        <f>STDEV(O2:O7)/SQRT(6)</f>
        <v>9.0517363301549185E-3</v>
      </c>
    </row>
    <row r="9" spans="1:21" ht="30" x14ac:dyDescent="0.25">
      <c r="A9" s="7">
        <v>9</v>
      </c>
      <c r="B9" s="7" t="s">
        <v>15</v>
      </c>
      <c r="C9" s="3">
        <v>10</v>
      </c>
      <c r="D9" s="3">
        <v>1.0474000000000001</v>
      </c>
      <c r="E9" s="11">
        <v>1.0640000000000001</v>
      </c>
      <c r="F9" s="12">
        <f t="shared" si="0"/>
        <v>1064</v>
      </c>
      <c r="G9" s="12">
        <v>1.3</v>
      </c>
      <c r="H9" s="12">
        <v>4.4000000000000004</v>
      </c>
      <c r="I9" s="12">
        <v>14.813000000000001</v>
      </c>
      <c r="J9" s="12">
        <v>11.244999999999999</v>
      </c>
      <c r="K9" s="4">
        <f t="shared" si="1"/>
        <v>3.5680000000000014</v>
      </c>
      <c r="L9" s="4">
        <f t="shared" si="2"/>
        <v>3.4065304563681509</v>
      </c>
      <c r="M9" s="4">
        <f t="shared" si="3"/>
        <v>-0.30653045636815035</v>
      </c>
      <c r="N9" s="4">
        <f t="shared" si="4"/>
        <v>-1.3684395373578141E-2</v>
      </c>
      <c r="O9" s="26">
        <f t="shared" si="5"/>
        <v>-1.5446389890664798E-2</v>
      </c>
      <c r="P9" s="10"/>
      <c r="Q9">
        <f t="shared" si="6"/>
        <v>-0.12871991575554001</v>
      </c>
      <c r="S9" s="1" t="s">
        <v>18</v>
      </c>
      <c r="T9" s="1">
        <f>(12.01/100.0869)*100</f>
        <v>11.999572371609071</v>
      </c>
    </row>
    <row r="10" spans="1:21" ht="15.75" x14ac:dyDescent="0.25">
      <c r="A10" s="7">
        <v>10</v>
      </c>
      <c r="B10" s="7" t="s">
        <v>15</v>
      </c>
      <c r="C10" s="3">
        <v>10</v>
      </c>
      <c r="D10" s="3">
        <v>1.0474000000000001</v>
      </c>
      <c r="E10" s="11">
        <v>1.016</v>
      </c>
      <c r="F10" s="12">
        <f t="shared" si="0"/>
        <v>1016</v>
      </c>
      <c r="G10" s="12">
        <v>0.5</v>
      </c>
      <c r="H10" s="12">
        <v>4.5999999999999996</v>
      </c>
      <c r="I10" s="12">
        <v>15.872999999999999</v>
      </c>
      <c r="J10" s="12">
        <v>11.227</v>
      </c>
      <c r="K10" s="4">
        <f t="shared" si="1"/>
        <v>4.645999999999999</v>
      </c>
      <c r="L10" s="4">
        <f t="shared" si="2"/>
        <v>4.4357456559098702</v>
      </c>
      <c r="M10" s="4">
        <f t="shared" si="3"/>
        <v>-0.3357456559098706</v>
      </c>
      <c r="N10" s="4">
        <f t="shared" si="4"/>
        <v>-1.4988645353119225E-2</v>
      </c>
      <c r="O10" s="26">
        <f t="shared" si="5"/>
        <v>-1.7717877036511995E-2</v>
      </c>
      <c r="P10" s="10"/>
      <c r="Q10">
        <f t="shared" si="6"/>
        <v>-0.14764897530426663</v>
      </c>
    </row>
    <row r="11" spans="1:21" ht="15.75" x14ac:dyDescent="0.25">
      <c r="A11" s="7">
        <v>11</v>
      </c>
      <c r="B11" s="7" t="s">
        <v>15</v>
      </c>
      <c r="C11" s="3">
        <v>10</v>
      </c>
      <c r="D11" s="3">
        <v>1.0474000000000001</v>
      </c>
      <c r="E11" s="11">
        <v>1.0009999999999999</v>
      </c>
      <c r="F11" s="12">
        <f t="shared" si="0"/>
        <v>1000.9999999999999</v>
      </c>
      <c r="G11" s="12">
        <v>1.1000000000000001</v>
      </c>
      <c r="H11" s="12">
        <v>5.0999999999999996</v>
      </c>
      <c r="I11" s="12">
        <v>15.173</v>
      </c>
      <c r="J11" s="12">
        <v>11.215</v>
      </c>
      <c r="K11" s="4">
        <f t="shared" si="1"/>
        <v>3.9580000000000002</v>
      </c>
      <c r="L11" s="4">
        <f t="shared" si="2"/>
        <v>3.7788810387626501</v>
      </c>
      <c r="M11" s="4">
        <f t="shared" si="3"/>
        <v>0.22111896123734942</v>
      </c>
      <c r="N11" s="4">
        <f t="shared" si="4"/>
        <v>9.8713821980959578E-3</v>
      </c>
      <c r="O11" s="27">
        <f t="shared" si="5"/>
        <v>1.1843686333579666E-2</v>
      </c>
      <c r="P11" s="10"/>
      <c r="Q11">
        <f t="shared" si="6"/>
        <v>9.8697386113163893E-2</v>
      </c>
    </row>
    <row r="12" spans="1:21" ht="15.75" x14ac:dyDescent="0.25">
      <c r="A12" s="7">
        <v>12</v>
      </c>
      <c r="B12" s="7" t="s">
        <v>15</v>
      </c>
      <c r="C12" s="3">
        <v>10</v>
      </c>
      <c r="D12" s="3">
        <v>1.0474000000000001</v>
      </c>
      <c r="E12" s="11">
        <v>1</v>
      </c>
      <c r="F12" s="12">
        <f t="shared" si="0"/>
        <v>1000</v>
      </c>
      <c r="G12" s="12">
        <v>0.6</v>
      </c>
      <c r="H12" s="12">
        <v>4.5999999999999996</v>
      </c>
      <c r="I12" s="12">
        <v>15.367000000000001</v>
      </c>
      <c r="J12" s="12">
        <v>11.189</v>
      </c>
      <c r="K12" s="4">
        <f t="shared" si="1"/>
        <v>4.1780000000000008</v>
      </c>
      <c r="L12" s="4">
        <f t="shared" si="2"/>
        <v>3.9889249570364718</v>
      </c>
      <c r="M12" s="4">
        <f t="shared" si="3"/>
        <v>1.1075042963527792E-2</v>
      </c>
      <c r="N12" s="4">
        <f t="shared" si="4"/>
        <v>4.9442156087177653E-4</v>
      </c>
      <c r="O12" s="27">
        <f t="shared" si="5"/>
        <v>5.9380029460700363E-4</v>
      </c>
      <c r="P12" s="10"/>
      <c r="Q12">
        <f t="shared" si="6"/>
        <v>4.9483357883916973E-3</v>
      </c>
    </row>
    <row r="13" spans="1:21" ht="15.75" x14ac:dyDescent="0.25">
      <c r="A13" s="7">
        <v>13</v>
      </c>
      <c r="B13" s="7" t="s">
        <v>15</v>
      </c>
      <c r="C13" s="3">
        <v>10</v>
      </c>
      <c r="D13" s="3">
        <v>1.0474000000000001</v>
      </c>
      <c r="E13" s="11">
        <v>1.004</v>
      </c>
      <c r="F13" s="12">
        <f t="shared" si="0"/>
        <v>1004</v>
      </c>
      <c r="G13" s="12">
        <v>0.7</v>
      </c>
      <c r="H13" s="12">
        <v>22.9</v>
      </c>
      <c r="I13" s="12">
        <v>16.193000000000001</v>
      </c>
      <c r="J13" s="12">
        <v>11.218</v>
      </c>
      <c r="K13" s="13">
        <f t="shared" si="1"/>
        <v>4.9750000000000014</v>
      </c>
      <c r="L13" s="13">
        <f t="shared" si="2"/>
        <v>4.7498567882375413</v>
      </c>
      <c r="M13" s="13">
        <f t="shared" si="3"/>
        <v>17.450143211762459</v>
      </c>
      <c r="N13" s="13">
        <f t="shared" si="4"/>
        <v>0.77902425052510982</v>
      </c>
      <c r="O13" s="28">
        <f t="shared" si="5"/>
        <v>0.93188060247077364</v>
      </c>
      <c r="P13" s="10"/>
      <c r="Q13">
        <f t="shared" si="6"/>
        <v>7.7656716872564475</v>
      </c>
    </row>
    <row r="14" spans="1:21" ht="15.75" x14ac:dyDescent="0.25">
      <c r="A14" s="7">
        <v>14</v>
      </c>
      <c r="B14" s="7" t="s">
        <v>15</v>
      </c>
      <c r="C14" s="3">
        <v>10</v>
      </c>
      <c r="D14" s="3">
        <v>1.0474000000000001</v>
      </c>
      <c r="E14" s="11">
        <v>0.995</v>
      </c>
      <c r="F14" s="12">
        <f t="shared" si="0"/>
        <v>995</v>
      </c>
      <c r="G14" s="12">
        <v>0.9</v>
      </c>
      <c r="H14" s="12">
        <v>13.6</v>
      </c>
      <c r="I14" s="12">
        <v>15.712999999999999</v>
      </c>
      <c r="J14" s="12">
        <v>11.268000000000001</v>
      </c>
      <c r="K14" s="13">
        <f t="shared" si="1"/>
        <v>4.4449999999999985</v>
      </c>
      <c r="L14" s="13">
        <f t="shared" si="2"/>
        <v>4.2438418942142428</v>
      </c>
      <c r="M14" s="13">
        <f t="shared" si="3"/>
        <v>8.4561581057857573</v>
      </c>
      <c r="N14" s="13">
        <f t="shared" si="4"/>
        <v>0.37750705829400705</v>
      </c>
      <c r="O14" s="28">
        <f t="shared" si="5"/>
        <v>0.4556642985036205</v>
      </c>
      <c r="P14" s="10"/>
      <c r="Q14">
        <f t="shared" si="6"/>
        <v>3.7972024875301713</v>
      </c>
    </row>
    <row r="15" spans="1:21" ht="15.75" x14ac:dyDescent="0.25">
      <c r="A15" s="7">
        <v>15</v>
      </c>
      <c r="B15" s="7" t="s">
        <v>15</v>
      </c>
      <c r="C15" s="3">
        <v>10</v>
      </c>
      <c r="D15" s="3">
        <v>1.0474000000000001</v>
      </c>
      <c r="E15" s="11">
        <v>1.026</v>
      </c>
      <c r="F15" s="12">
        <f t="shared" si="0"/>
        <v>1026</v>
      </c>
      <c r="G15" s="12">
        <v>0.6</v>
      </c>
      <c r="H15" s="12">
        <v>4</v>
      </c>
      <c r="I15" s="12">
        <v>15.111000000000001</v>
      </c>
      <c r="J15" s="12">
        <v>11.211</v>
      </c>
      <c r="K15" s="4">
        <f t="shared" si="1"/>
        <v>3.9000000000000004</v>
      </c>
      <c r="L15" s="4">
        <f t="shared" si="2"/>
        <v>3.7235058239450067</v>
      </c>
      <c r="M15" s="4">
        <f t="shared" si="3"/>
        <v>-0.32350582394500682</v>
      </c>
      <c r="N15" s="4">
        <f t="shared" si="4"/>
        <v>-1.4442224283259234E-2</v>
      </c>
      <c r="O15" s="26">
        <f t="shared" si="5"/>
        <v>-1.6905566631768364E-2</v>
      </c>
      <c r="P15" s="10"/>
      <c r="Q15">
        <f t="shared" si="6"/>
        <v>-0.14087972193140305</v>
      </c>
    </row>
    <row r="16" spans="1:21" ht="15.75" x14ac:dyDescent="0.25">
      <c r="A16" s="7">
        <v>16</v>
      </c>
      <c r="B16" s="7" t="s">
        <v>15</v>
      </c>
      <c r="C16" s="3">
        <v>10</v>
      </c>
      <c r="D16" s="3">
        <v>1.0474000000000001</v>
      </c>
      <c r="E16" s="11">
        <v>1.014</v>
      </c>
      <c r="F16" s="12">
        <f t="shared" si="0"/>
        <v>1014</v>
      </c>
      <c r="G16" s="12">
        <v>1.6</v>
      </c>
      <c r="H16" s="12">
        <v>7</v>
      </c>
      <c r="I16" s="12">
        <v>16.327000000000002</v>
      </c>
      <c r="J16" s="12">
        <v>11.196999999999999</v>
      </c>
      <c r="K16" s="4">
        <f t="shared" si="1"/>
        <v>5.1300000000000026</v>
      </c>
      <c r="L16" s="4">
        <f t="shared" si="2"/>
        <v>4.8978422761122795</v>
      </c>
      <c r="M16" s="4">
        <f t="shared" si="3"/>
        <v>0.50215772388772084</v>
      </c>
      <c r="N16" s="4">
        <f t="shared" si="4"/>
        <v>2.2417755530701824E-2</v>
      </c>
      <c r="O16" s="27">
        <f t="shared" si="5"/>
        <v>2.6551996442182337E-2</v>
      </c>
      <c r="P16" s="10"/>
      <c r="Q16">
        <f t="shared" si="6"/>
        <v>0.22126663701818616</v>
      </c>
    </row>
    <row r="17" spans="1:17" ht="15.75" x14ac:dyDescent="0.25">
      <c r="A17" s="7">
        <v>17</v>
      </c>
      <c r="B17" s="7" t="s">
        <v>15</v>
      </c>
      <c r="C17" s="3">
        <v>10</v>
      </c>
      <c r="D17" s="3">
        <v>1.0474000000000001</v>
      </c>
      <c r="E17" s="11">
        <v>1</v>
      </c>
      <c r="F17" s="12">
        <f t="shared" si="0"/>
        <v>1000</v>
      </c>
      <c r="G17" s="12">
        <v>0.8</v>
      </c>
      <c r="H17" s="12">
        <v>5.2</v>
      </c>
      <c r="I17" s="12">
        <v>16.327999999999999</v>
      </c>
      <c r="J17" s="12">
        <v>11.206</v>
      </c>
      <c r="K17" s="4">
        <f t="shared" si="1"/>
        <v>5.1219999999999999</v>
      </c>
      <c r="L17" s="4">
        <f t="shared" si="2"/>
        <v>4.8902043154477752</v>
      </c>
      <c r="M17" s="4">
        <f t="shared" si="3"/>
        <v>-0.49020431544777487</v>
      </c>
      <c r="N17" s="4">
        <f t="shared" si="4"/>
        <v>-2.1884121225347095E-2</v>
      </c>
      <c r="O17" s="26">
        <f t="shared" si="5"/>
        <v>-2.6282829591641858E-2</v>
      </c>
      <c r="P17" s="10"/>
      <c r="Q17">
        <f t="shared" si="6"/>
        <v>-0.21902357993034882</v>
      </c>
    </row>
    <row r="18" spans="1:17" ht="15.75" x14ac:dyDescent="0.25">
      <c r="A18" s="7">
        <v>18</v>
      </c>
      <c r="B18" s="7" t="s">
        <v>15</v>
      </c>
      <c r="C18" s="3">
        <v>10</v>
      </c>
      <c r="D18" s="3">
        <v>1.0474000000000001</v>
      </c>
      <c r="E18" s="11">
        <v>0.60799999999999998</v>
      </c>
      <c r="F18" s="12">
        <f t="shared" si="0"/>
        <v>608</v>
      </c>
      <c r="G18" s="12">
        <v>0.3</v>
      </c>
      <c r="H18" s="12">
        <v>4.8</v>
      </c>
      <c r="I18" s="12">
        <v>16.262</v>
      </c>
      <c r="J18" s="12">
        <v>11.135</v>
      </c>
      <c r="K18" s="4">
        <f t="shared" si="1"/>
        <v>5.1270000000000007</v>
      </c>
      <c r="L18" s="4">
        <f t="shared" si="2"/>
        <v>4.8949780408630899</v>
      </c>
      <c r="M18" s="4">
        <f t="shared" si="3"/>
        <v>-0.39497804086308985</v>
      </c>
      <c r="N18" s="4">
        <f t="shared" si="4"/>
        <v>-1.7632948252816513E-2</v>
      </c>
      <c r="O18" s="26">
        <f t="shared" si="5"/>
        <v>-3.4830873111237885E-2</v>
      </c>
      <c r="P18" s="10"/>
    </row>
    <row r="19" spans="1:17" ht="15.75" x14ac:dyDescent="0.25">
      <c r="A19" s="7">
        <v>18</v>
      </c>
      <c r="B19" s="7" t="s">
        <v>15</v>
      </c>
      <c r="C19" s="3">
        <v>10</v>
      </c>
      <c r="D19" s="3">
        <v>1.0474000000000001</v>
      </c>
      <c r="E19" s="11">
        <v>1.0109999999999999</v>
      </c>
      <c r="F19" s="12">
        <f t="shared" si="0"/>
        <v>1010.9999999999999</v>
      </c>
      <c r="G19" s="12">
        <v>0.9</v>
      </c>
      <c r="H19" s="12">
        <v>4.5999999999999996</v>
      </c>
      <c r="I19" s="12">
        <v>15.478999999999999</v>
      </c>
      <c r="J19" s="12">
        <v>11.21</v>
      </c>
      <c r="K19" s="4">
        <f t="shared" si="1"/>
        <v>4.2689999999999984</v>
      </c>
      <c r="L19" s="4">
        <f t="shared" si="2"/>
        <v>4.0758067595951859</v>
      </c>
      <c r="M19" s="4">
        <f t="shared" si="3"/>
        <v>-0.37580675959518617</v>
      </c>
      <c r="N19" s="4">
        <f t="shared" si="4"/>
        <v>-1.6777087481927955E-2</v>
      </c>
      <c r="O19" s="26">
        <f t="shared" si="5"/>
        <v>-1.9930051499303141E-2</v>
      </c>
      <c r="P19" s="10"/>
      <c r="Q19">
        <f t="shared" ref="Q19:Q50" si="7">O19*(100/12)</f>
        <v>-0.16608376249419285</v>
      </c>
    </row>
    <row r="20" spans="1:17" ht="15.75" x14ac:dyDescent="0.25">
      <c r="A20" s="7">
        <v>19</v>
      </c>
      <c r="B20" s="7" t="s">
        <v>15</v>
      </c>
      <c r="C20" s="3">
        <v>10</v>
      </c>
      <c r="D20" s="3">
        <v>1.0474000000000001</v>
      </c>
      <c r="E20" s="11">
        <v>1</v>
      </c>
      <c r="F20" s="12">
        <f t="shared" si="0"/>
        <v>1000</v>
      </c>
      <c r="G20" s="12">
        <v>0.9</v>
      </c>
      <c r="H20" s="12">
        <v>5.7</v>
      </c>
      <c r="I20" s="12">
        <v>16.192</v>
      </c>
      <c r="J20" s="12">
        <v>11.175000000000001</v>
      </c>
      <c r="K20" s="4">
        <f t="shared" si="1"/>
        <v>5.0169999999999995</v>
      </c>
      <c r="L20" s="4">
        <f t="shared" si="2"/>
        <v>4.7899560817261779</v>
      </c>
      <c r="M20" s="4">
        <f t="shared" si="3"/>
        <v>1.0043918273821895E-2</v>
      </c>
      <c r="N20" s="4">
        <f t="shared" si="4"/>
        <v>4.4838920865276319E-4</v>
      </c>
      <c r="O20" s="27">
        <f t="shared" si="5"/>
        <v>5.3851543959196856E-4</v>
      </c>
      <c r="P20" s="10"/>
      <c r="Q20">
        <f t="shared" si="7"/>
        <v>4.4876286632664049E-3</v>
      </c>
    </row>
    <row r="21" spans="1:17" ht="15.75" x14ac:dyDescent="0.25">
      <c r="A21" s="7">
        <v>20</v>
      </c>
      <c r="B21" s="7" t="s">
        <v>15</v>
      </c>
      <c r="C21" s="3">
        <v>10</v>
      </c>
      <c r="D21" s="3">
        <v>1.0474000000000001</v>
      </c>
      <c r="E21" s="11">
        <v>1.0620000000000001</v>
      </c>
      <c r="F21" s="12">
        <f t="shared" si="0"/>
        <v>1062</v>
      </c>
      <c r="G21" s="12">
        <v>1.3</v>
      </c>
      <c r="H21" s="12">
        <v>4.9000000000000004</v>
      </c>
      <c r="I21" s="12">
        <v>15.308999999999999</v>
      </c>
      <c r="J21" s="12">
        <v>11.233000000000001</v>
      </c>
      <c r="K21" s="4">
        <f t="shared" si="1"/>
        <v>4.0759999999999987</v>
      </c>
      <c r="L21" s="4">
        <f t="shared" si="2"/>
        <v>3.8915409585640619</v>
      </c>
      <c r="M21" s="4">
        <f t="shared" si="3"/>
        <v>-0.29154095856406137</v>
      </c>
      <c r="N21" s="4">
        <f t="shared" si="4"/>
        <v>-1.3015221364467026E-2</v>
      </c>
      <c r="O21" s="26">
        <f t="shared" si="5"/>
        <v>-1.4718720205955649E-2</v>
      </c>
      <c r="P21" s="10"/>
      <c r="Q21">
        <f t="shared" si="7"/>
        <v>-0.12265600171629709</v>
      </c>
    </row>
    <row r="22" spans="1:17" ht="15.75" x14ac:dyDescent="0.25">
      <c r="A22" s="7">
        <v>21</v>
      </c>
      <c r="B22" s="7" t="s">
        <v>15</v>
      </c>
      <c r="C22" s="3">
        <v>10</v>
      </c>
      <c r="D22" s="3">
        <v>1.0474000000000001</v>
      </c>
      <c r="E22" s="11">
        <v>1.056</v>
      </c>
      <c r="F22" s="12">
        <f t="shared" si="0"/>
        <v>1056</v>
      </c>
      <c r="G22" s="12">
        <v>0.9</v>
      </c>
      <c r="H22" s="12">
        <v>4.0999999999999996</v>
      </c>
      <c r="I22" s="12">
        <v>15.035</v>
      </c>
      <c r="J22" s="12">
        <v>11.257999999999999</v>
      </c>
      <c r="K22" s="4">
        <f t="shared" si="1"/>
        <v>3.777000000000001</v>
      </c>
      <c r="L22" s="4">
        <f t="shared" si="2"/>
        <v>3.6060721787282803</v>
      </c>
      <c r="M22" s="4">
        <f t="shared" si="3"/>
        <v>-0.40607217872828061</v>
      </c>
      <c r="N22" s="4">
        <f t="shared" si="4"/>
        <v>-1.8128222264655384E-2</v>
      </c>
      <c r="O22" s="26">
        <f t="shared" si="5"/>
        <v>-2.0617419450616591E-2</v>
      </c>
      <c r="P22" s="10"/>
      <c r="Q22">
        <f t="shared" si="7"/>
        <v>-0.17181182875513826</v>
      </c>
    </row>
    <row r="23" spans="1:17" ht="15.75" x14ac:dyDescent="0.25">
      <c r="A23" s="7">
        <v>22</v>
      </c>
      <c r="B23" s="7" t="s">
        <v>15</v>
      </c>
      <c r="C23" s="3">
        <v>10</v>
      </c>
      <c r="D23" s="3">
        <v>1.0474000000000001</v>
      </c>
      <c r="E23" s="11">
        <v>1.024</v>
      </c>
      <c r="F23" s="12">
        <f t="shared" si="0"/>
        <v>1024</v>
      </c>
      <c r="G23" s="12">
        <v>1</v>
      </c>
      <c r="H23" s="12">
        <v>3.4</v>
      </c>
      <c r="I23" s="12">
        <v>15.253</v>
      </c>
      <c r="J23" s="12">
        <v>11.25</v>
      </c>
      <c r="K23" s="4">
        <f t="shared" si="1"/>
        <v>4.0030000000000001</v>
      </c>
      <c r="L23" s="4">
        <f t="shared" si="2"/>
        <v>3.8218445675004773</v>
      </c>
      <c r="M23" s="4">
        <f t="shared" si="3"/>
        <v>-1.4218445675004774</v>
      </c>
      <c r="N23" s="4">
        <f t="shared" si="4"/>
        <v>-6.3475203906271316E-2</v>
      </c>
      <c r="O23" s="26">
        <f t="shared" si="5"/>
        <v>-7.4446992081476412E-2</v>
      </c>
      <c r="P23" s="10"/>
      <c r="Q23">
        <f t="shared" si="7"/>
        <v>-0.62039160067897015</v>
      </c>
    </row>
    <row r="24" spans="1:17" ht="15.75" x14ac:dyDescent="0.25">
      <c r="A24" s="7">
        <v>23</v>
      </c>
      <c r="B24" s="7" t="s">
        <v>15</v>
      </c>
      <c r="C24" s="3">
        <v>10</v>
      </c>
      <c r="D24" s="3">
        <v>1.0474000000000001</v>
      </c>
      <c r="E24" s="11">
        <v>1.0049999999999999</v>
      </c>
      <c r="F24" s="12">
        <f t="shared" si="0"/>
        <v>1004.9999999999999</v>
      </c>
      <c r="G24" s="12">
        <v>0.6</v>
      </c>
      <c r="H24" s="12">
        <v>4</v>
      </c>
      <c r="I24" s="12">
        <v>15.242000000000001</v>
      </c>
      <c r="J24" s="12">
        <v>11.222</v>
      </c>
      <c r="K24" s="4">
        <f t="shared" si="1"/>
        <v>4.0200000000000014</v>
      </c>
      <c r="L24" s="4">
        <f t="shared" si="2"/>
        <v>3.8380752339125461</v>
      </c>
      <c r="M24" s="4">
        <f t="shared" si="3"/>
        <v>-0.43807523391254621</v>
      </c>
      <c r="N24" s="4">
        <f t="shared" si="4"/>
        <v>-1.9556930085381528E-2</v>
      </c>
      <c r="O24" s="26">
        <f t="shared" si="5"/>
        <v>-2.3371017942829073E-2</v>
      </c>
      <c r="P24" s="10"/>
      <c r="Q24">
        <f t="shared" si="7"/>
        <v>-0.19475848285690894</v>
      </c>
    </row>
    <row r="25" spans="1:17" ht="15.75" x14ac:dyDescent="0.25">
      <c r="A25" s="7">
        <v>24</v>
      </c>
      <c r="B25" s="7" t="s">
        <v>15</v>
      </c>
      <c r="C25" s="3">
        <v>10</v>
      </c>
      <c r="D25" s="3">
        <v>1.0474000000000001</v>
      </c>
      <c r="E25" s="11">
        <v>1.0489999999999999</v>
      </c>
      <c r="F25" s="12">
        <f t="shared" si="0"/>
        <v>1049</v>
      </c>
      <c r="G25" s="12">
        <v>0.6</v>
      </c>
      <c r="H25" s="12">
        <v>4.9000000000000004</v>
      </c>
      <c r="I25" s="12">
        <v>15.945</v>
      </c>
      <c r="J25" s="12">
        <v>11.166</v>
      </c>
      <c r="K25" s="4">
        <f t="shared" si="1"/>
        <v>4.7789999999999999</v>
      </c>
      <c r="L25" s="4">
        <f t="shared" si="2"/>
        <v>4.5627267519572268</v>
      </c>
      <c r="M25" s="4">
        <f t="shared" si="3"/>
        <v>-0.26272675195722606</v>
      </c>
      <c r="N25" s="4">
        <f t="shared" si="4"/>
        <v>-1.1728872855233307E-2</v>
      </c>
      <c r="O25" s="26">
        <f t="shared" si="5"/>
        <v>-1.3428385413856247E-2</v>
      </c>
      <c r="P25" s="10"/>
      <c r="Q25">
        <f t="shared" si="7"/>
        <v>-0.1119032117821354</v>
      </c>
    </row>
    <row r="26" spans="1:17" ht="15.75" x14ac:dyDescent="0.25">
      <c r="A26" s="7">
        <v>25</v>
      </c>
      <c r="B26" s="7" t="s">
        <v>15</v>
      </c>
      <c r="C26" s="3">
        <v>10</v>
      </c>
      <c r="D26" s="3">
        <v>1.0474000000000001</v>
      </c>
      <c r="E26" s="11">
        <v>1.0329999999999999</v>
      </c>
      <c r="F26" s="12">
        <f t="shared" si="0"/>
        <v>1033</v>
      </c>
      <c r="G26" s="12">
        <v>0.9</v>
      </c>
      <c r="H26" s="12">
        <v>5.3</v>
      </c>
      <c r="I26" s="12">
        <v>16.382000000000001</v>
      </c>
      <c r="J26" s="12">
        <v>11.172000000000001</v>
      </c>
      <c r="K26" s="4">
        <f t="shared" si="1"/>
        <v>5.2100000000000009</v>
      </c>
      <c r="L26" s="4">
        <f t="shared" si="2"/>
        <v>4.9742218827573037</v>
      </c>
      <c r="M26" s="4">
        <f t="shared" si="3"/>
        <v>-0.57422188275730424</v>
      </c>
      <c r="N26" s="4">
        <f t="shared" si="4"/>
        <v>-2.5634905480236798E-2</v>
      </c>
      <c r="O26" s="26">
        <f t="shared" si="5"/>
        <v>-2.980398981777773E-2</v>
      </c>
      <c r="P26" s="10"/>
      <c r="Q26">
        <f t="shared" si="7"/>
        <v>-0.24836658181481444</v>
      </c>
    </row>
    <row r="27" spans="1:17" ht="15.75" x14ac:dyDescent="0.25">
      <c r="A27" s="7">
        <v>26</v>
      </c>
      <c r="B27" s="7" t="s">
        <v>15</v>
      </c>
      <c r="C27" s="3">
        <v>10</v>
      </c>
      <c r="D27" s="3">
        <v>1.0474000000000001</v>
      </c>
      <c r="E27" s="11">
        <v>1.0449999999999999</v>
      </c>
      <c r="F27" s="12">
        <f t="shared" si="0"/>
        <v>1045</v>
      </c>
      <c r="G27" s="12">
        <v>1.9</v>
      </c>
      <c r="H27" s="12">
        <v>5.6</v>
      </c>
      <c r="I27" s="12">
        <v>15.221</v>
      </c>
      <c r="J27" s="12">
        <v>11.273999999999999</v>
      </c>
      <c r="K27" s="4">
        <f t="shared" si="1"/>
        <v>3.947000000000001</v>
      </c>
      <c r="L27" s="4">
        <f t="shared" si="2"/>
        <v>3.7683788428489597</v>
      </c>
      <c r="M27" s="4">
        <f t="shared" si="3"/>
        <v>-6.8378842848960009E-2</v>
      </c>
      <c r="N27" s="4">
        <f t="shared" si="4"/>
        <v>-3.0526269129000005E-3</v>
      </c>
      <c r="O27" s="26">
        <f t="shared" si="5"/>
        <v>-3.5083300692755025E-3</v>
      </c>
      <c r="P27" s="10"/>
      <c r="Q27">
        <f t="shared" si="7"/>
        <v>-2.923608391062919E-2</v>
      </c>
    </row>
    <row r="28" spans="1:17" ht="15.75" x14ac:dyDescent="0.25">
      <c r="A28" s="7">
        <v>27</v>
      </c>
      <c r="B28" s="7" t="s">
        <v>15</v>
      </c>
      <c r="C28" s="3">
        <v>10</v>
      </c>
      <c r="D28" s="3">
        <v>1.0474000000000001</v>
      </c>
      <c r="E28" s="11">
        <v>1.054</v>
      </c>
      <c r="F28" s="12">
        <f t="shared" si="0"/>
        <v>1054</v>
      </c>
      <c r="G28" s="12">
        <v>0.9</v>
      </c>
      <c r="H28" s="12">
        <v>4.5999999999999996</v>
      </c>
      <c r="I28" s="12">
        <v>15.369</v>
      </c>
      <c r="J28" s="12">
        <v>11.175000000000001</v>
      </c>
      <c r="K28" s="4">
        <f t="shared" si="1"/>
        <v>4.1939999999999991</v>
      </c>
      <c r="L28" s="4">
        <f t="shared" si="2"/>
        <v>4.0042008783654754</v>
      </c>
      <c r="M28" s="4">
        <f t="shared" si="3"/>
        <v>-0.30420087836547571</v>
      </c>
      <c r="N28" s="4">
        <f t="shared" si="4"/>
        <v>-1.3580396355601595E-2</v>
      </c>
      <c r="O28" s="26">
        <f t="shared" si="5"/>
        <v>-1.5474436454532748E-2</v>
      </c>
      <c r="P28" s="10">
        <v>4.96</v>
      </c>
      <c r="Q28">
        <f t="shared" si="7"/>
        <v>-0.12895363712110625</v>
      </c>
    </row>
    <row r="29" spans="1:17" ht="15.75" x14ac:dyDescent="0.25">
      <c r="A29" s="7">
        <v>28</v>
      </c>
      <c r="B29" s="7" t="s">
        <v>15</v>
      </c>
      <c r="C29" s="3">
        <v>10</v>
      </c>
      <c r="D29" s="3">
        <v>1.0474000000000001</v>
      </c>
      <c r="E29" s="11">
        <v>1.0189999999999999</v>
      </c>
      <c r="F29" s="12">
        <f t="shared" si="0"/>
        <v>1018.9999999999999</v>
      </c>
      <c r="G29" s="12">
        <v>0.7</v>
      </c>
      <c r="H29" s="12">
        <v>4.5</v>
      </c>
      <c r="I29" s="12">
        <v>15.49</v>
      </c>
      <c r="J29" s="12">
        <v>11.178000000000001</v>
      </c>
      <c r="K29" s="4">
        <f t="shared" si="1"/>
        <v>4.3119999999999994</v>
      </c>
      <c r="L29" s="4">
        <f t="shared" si="2"/>
        <v>4.1168607981668881</v>
      </c>
      <c r="M29" s="4">
        <f t="shared" si="3"/>
        <v>-0.31686079816688828</v>
      </c>
      <c r="N29" s="4">
        <f t="shared" si="4"/>
        <v>-1.4145571346736085E-2</v>
      </c>
      <c r="O29" s="26">
        <f t="shared" si="5"/>
        <v>-1.667206200925421E-2</v>
      </c>
      <c r="P29" s="10">
        <v>4.07</v>
      </c>
      <c r="Q29">
        <f t="shared" si="7"/>
        <v>-0.13893385007711842</v>
      </c>
    </row>
    <row r="30" spans="1:17" ht="15.75" x14ac:dyDescent="0.25">
      <c r="A30" s="7">
        <v>29</v>
      </c>
      <c r="B30" s="7" t="s">
        <v>15</v>
      </c>
      <c r="C30" s="3">
        <v>10</v>
      </c>
      <c r="D30" s="3">
        <v>1.0474000000000001</v>
      </c>
      <c r="E30" s="11">
        <v>1.0640000000000001</v>
      </c>
      <c r="F30" s="12">
        <f t="shared" si="0"/>
        <v>1064</v>
      </c>
      <c r="G30" s="12">
        <v>0.7</v>
      </c>
      <c r="H30" s="12">
        <v>5.0999999999999996</v>
      </c>
      <c r="I30" s="12">
        <v>16.178000000000001</v>
      </c>
      <c r="J30" s="12">
        <v>11.208</v>
      </c>
      <c r="K30" s="4">
        <f t="shared" si="1"/>
        <v>4.9700000000000006</v>
      </c>
      <c r="L30" s="4">
        <f t="shared" si="2"/>
        <v>4.7450830628222267</v>
      </c>
      <c r="M30" s="4">
        <f t="shared" si="3"/>
        <v>-0.34508306282222723</v>
      </c>
      <c r="N30" s="4">
        <f t="shared" si="4"/>
        <v>-1.5405493875992288E-2</v>
      </c>
      <c r="O30" s="26">
        <f t="shared" si="5"/>
        <v>-1.7389096001002573E-2</v>
      </c>
      <c r="P30" s="10"/>
      <c r="Q30">
        <f t="shared" si="7"/>
        <v>-0.14490913334168812</v>
      </c>
    </row>
    <row r="31" spans="1:17" ht="15.75" x14ac:dyDescent="0.25">
      <c r="A31" s="7">
        <v>30</v>
      </c>
      <c r="B31" s="7" t="s">
        <v>15</v>
      </c>
      <c r="C31" s="3">
        <v>10</v>
      </c>
      <c r="D31" s="3">
        <v>1.0474000000000001</v>
      </c>
      <c r="E31" s="11"/>
      <c r="F31" s="12">
        <f t="shared" si="0"/>
        <v>0</v>
      </c>
      <c r="G31" s="12"/>
      <c r="H31" s="12"/>
      <c r="I31" s="12"/>
      <c r="J31" s="12"/>
      <c r="K31" s="4">
        <f t="shared" si="1"/>
        <v>0</v>
      </c>
      <c r="L31" s="4">
        <f t="shared" si="2"/>
        <v>0</v>
      </c>
      <c r="M31" s="4">
        <f t="shared" si="3"/>
        <v>0</v>
      </c>
      <c r="N31" s="4">
        <f t="shared" si="4"/>
        <v>0</v>
      </c>
      <c r="O31" s="26" t="e">
        <f t="shared" si="5"/>
        <v>#DIV/0!</v>
      </c>
      <c r="P31" s="10"/>
      <c r="Q31" t="e">
        <f t="shared" si="7"/>
        <v>#DIV/0!</v>
      </c>
    </row>
    <row r="32" spans="1:17" ht="15.75" x14ac:dyDescent="0.25">
      <c r="A32" s="8">
        <v>31</v>
      </c>
      <c r="B32" s="7" t="s">
        <v>15</v>
      </c>
      <c r="C32" s="3">
        <v>10</v>
      </c>
      <c r="D32" s="3">
        <v>1.0474000000000001</v>
      </c>
      <c r="E32" s="11">
        <v>1.008</v>
      </c>
      <c r="F32" s="12">
        <f t="shared" si="0"/>
        <v>1008</v>
      </c>
      <c r="G32" s="12">
        <v>0.8</v>
      </c>
      <c r="H32" s="12">
        <v>7.8</v>
      </c>
      <c r="I32" s="12">
        <v>16.094000000000001</v>
      </c>
      <c r="J32" s="12">
        <v>11.233000000000001</v>
      </c>
      <c r="K32" s="4">
        <f t="shared" si="1"/>
        <v>4.8610000000000007</v>
      </c>
      <c r="L32" s="4">
        <f t="shared" si="2"/>
        <v>4.6410158487683786</v>
      </c>
      <c r="M32" s="4">
        <f t="shared" si="3"/>
        <v>2.3589841512316214</v>
      </c>
      <c r="N32" s="4">
        <f t="shared" si="4"/>
        <v>0.10531179246569738</v>
      </c>
      <c r="O32" s="27">
        <f t="shared" si="5"/>
        <v>0.12547565749137157</v>
      </c>
      <c r="P32" s="10"/>
      <c r="Q32">
        <f t="shared" si="7"/>
        <v>1.0456304790947633</v>
      </c>
    </row>
    <row r="33" spans="1:17" ht="15.75" x14ac:dyDescent="0.25">
      <c r="A33" s="8">
        <v>32</v>
      </c>
      <c r="B33" s="7" t="s">
        <v>15</v>
      </c>
      <c r="C33" s="3">
        <v>10</v>
      </c>
      <c r="D33" s="3">
        <v>1.0474000000000001</v>
      </c>
      <c r="E33" s="11">
        <v>1.006</v>
      </c>
      <c r="F33" s="12">
        <f t="shared" si="0"/>
        <v>1006</v>
      </c>
      <c r="G33" s="12">
        <v>0.7</v>
      </c>
      <c r="H33" s="12">
        <v>4.7</v>
      </c>
      <c r="I33" s="12">
        <v>15.65</v>
      </c>
      <c r="J33" s="12">
        <v>11.183999999999999</v>
      </c>
      <c r="K33" s="4">
        <f t="shared" si="1"/>
        <v>4.4660000000000011</v>
      </c>
      <c r="L33" s="4">
        <f t="shared" si="2"/>
        <v>4.2638915409585643</v>
      </c>
      <c r="M33" s="4">
        <f t="shared" si="3"/>
        <v>-0.26389154095856426</v>
      </c>
      <c r="N33" s="4">
        <f t="shared" si="4"/>
        <v>-1.1780872364221619E-2</v>
      </c>
      <c r="O33" s="26">
        <f t="shared" si="5"/>
        <v>-1.4064441063051854E-2</v>
      </c>
      <c r="P33" s="10">
        <v>6.26</v>
      </c>
      <c r="Q33">
        <f t="shared" si="7"/>
        <v>-0.11720367552543212</v>
      </c>
    </row>
    <row r="34" spans="1:17" ht="15.75" x14ac:dyDescent="0.25">
      <c r="A34" s="8">
        <v>33</v>
      </c>
      <c r="B34" s="7" t="s">
        <v>15</v>
      </c>
      <c r="C34" s="3">
        <v>10</v>
      </c>
      <c r="D34" s="3">
        <v>1.0474000000000001</v>
      </c>
      <c r="E34" s="11">
        <v>1.028</v>
      </c>
      <c r="F34" s="12">
        <f t="shared" ref="F34:F65" si="8">E34*1000</f>
        <v>1028</v>
      </c>
      <c r="G34" s="12">
        <v>0.7</v>
      </c>
      <c r="H34" s="12">
        <v>20.5</v>
      </c>
      <c r="I34" s="12">
        <v>15.613</v>
      </c>
      <c r="J34" s="12">
        <v>11.192</v>
      </c>
      <c r="K34" s="4">
        <f t="shared" ref="K34:K65" si="9">I34-J34</f>
        <v>4.4209999999999994</v>
      </c>
      <c r="L34" s="4">
        <f t="shared" ref="L34:L65" si="10">K34/D34</f>
        <v>4.2209280122207362</v>
      </c>
      <c r="M34" s="4">
        <f t="shared" ref="M34:M65" si="11">(H34-G34)-L34</f>
        <v>15.579071987779265</v>
      </c>
      <c r="N34" s="4">
        <f t="shared" ref="N34:N65" si="12">M34/22.4</f>
        <v>0.69549428516871725</v>
      </c>
      <c r="O34" s="27">
        <f t="shared" ref="O34:O65" si="13">((N34*12.01)/F34)*100</f>
        <v>0.81253758413193511</v>
      </c>
      <c r="P34" s="10">
        <v>6.95</v>
      </c>
      <c r="Q34">
        <f t="shared" si="7"/>
        <v>6.771146534432793</v>
      </c>
    </row>
    <row r="35" spans="1:17" ht="15.75" x14ac:dyDescent="0.25">
      <c r="A35" s="8">
        <v>34</v>
      </c>
      <c r="B35" s="7" t="s">
        <v>15</v>
      </c>
      <c r="C35" s="3">
        <v>10</v>
      </c>
      <c r="D35" s="3">
        <v>1.0474000000000001</v>
      </c>
      <c r="E35" s="11">
        <v>1.024</v>
      </c>
      <c r="F35" s="12">
        <f t="shared" si="8"/>
        <v>1024</v>
      </c>
      <c r="G35" s="12">
        <v>1.2</v>
      </c>
      <c r="H35" s="12">
        <v>5.9</v>
      </c>
      <c r="I35" s="12">
        <v>16.16</v>
      </c>
      <c r="J35" s="12">
        <v>11.180999999999999</v>
      </c>
      <c r="K35" s="4">
        <f t="shared" si="9"/>
        <v>4.979000000000001</v>
      </c>
      <c r="L35" s="4">
        <f t="shared" si="10"/>
        <v>4.7536757685697921</v>
      </c>
      <c r="M35" s="4">
        <f t="shared" si="11"/>
        <v>-5.3675768569791948E-2</v>
      </c>
      <c r="N35" s="4">
        <f t="shared" si="12"/>
        <v>-2.3962396682942837E-3</v>
      </c>
      <c r="O35" s="26">
        <f t="shared" si="13"/>
        <v>-2.8104334390834321E-3</v>
      </c>
      <c r="P35" s="10"/>
      <c r="Q35">
        <f t="shared" si="7"/>
        <v>-2.3420278659028602E-2</v>
      </c>
    </row>
    <row r="36" spans="1:17" ht="15.75" x14ac:dyDescent="0.25">
      <c r="A36" s="8">
        <v>35</v>
      </c>
      <c r="B36" s="7" t="s">
        <v>15</v>
      </c>
      <c r="C36" s="3">
        <v>10</v>
      </c>
      <c r="D36" s="3">
        <v>1.0474000000000001</v>
      </c>
      <c r="E36" s="11">
        <v>1.085</v>
      </c>
      <c r="F36" s="12">
        <f t="shared" si="8"/>
        <v>1085</v>
      </c>
      <c r="G36" s="12">
        <v>0.4</v>
      </c>
      <c r="H36" s="12">
        <v>13.8</v>
      </c>
      <c r="I36" s="12">
        <v>14.006</v>
      </c>
      <c r="J36" s="12">
        <v>8.4450000000000003</v>
      </c>
      <c r="K36" s="4">
        <f t="shared" si="9"/>
        <v>5.5609999999999999</v>
      </c>
      <c r="L36" s="4">
        <f t="shared" si="10"/>
        <v>5.3093374069123538</v>
      </c>
      <c r="M36" s="4">
        <f t="shared" si="11"/>
        <v>8.0906625930876466</v>
      </c>
      <c r="N36" s="4">
        <f t="shared" si="12"/>
        <v>0.36119029433426997</v>
      </c>
      <c r="O36" s="27">
        <f t="shared" si="13"/>
        <v>0.39980603087139005</v>
      </c>
      <c r="P36" s="10">
        <v>7.11</v>
      </c>
      <c r="Q36">
        <f t="shared" si="7"/>
        <v>3.3317169239282505</v>
      </c>
    </row>
    <row r="37" spans="1:17" ht="15.75" x14ac:dyDescent="0.25">
      <c r="A37" s="8">
        <v>36</v>
      </c>
      <c r="B37" s="7" t="s">
        <v>15</v>
      </c>
      <c r="C37" s="3">
        <v>10</v>
      </c>
      <c r="D37" s="3">
        <v>1.0474000000000001</v>
      </c>
      <c r="E37" s="11">
        <v>1.006</v>
      </c>
      <c r="F37" s="12">
        <f t="shared" si="8"/>
        <v>1006</v>
      </c>
      <c r="G37" s="12">
        <v>0.6</v>
      </c>
      <c r="H37" s="12">
        <v>4.8</v>
      </c>
      <c r="I37" s="12">
        <v>15.994</v>
      </c>
      <c r="J37" s="12">
        <v>11.192</v>
      </c>
      <c r="K37" s="4">
        <f t="shared" si="9"/>
        <v>4.8019999999999996</v>
      </c>
      <c r="L37" s="4">
        <f t="shared" si="10"/>
        <v>4.5846858888676714</v>
      </c>
      <c r="M37" s="4">
        <f t="shared" si="11"/>
        <v>-0.38468588886767119</v>
      </c>
      <c r="N37" s="4">
        <f t="shared" si="12"/>
        <v>-1.7173477181592466E-2</v>
      </c>
      <c r="O37" s="26">
        <f t="shared" si="13"/>
        <v>-2.0502332102477684E-2</v>
      </c>
      <c r="P37" s="10"/>
      <c r="Q37">
        <f t="shared" si="7"/>
        <v>-0.17085276752064738</v>
      </c>
    </row>
    <row r="38" spans="1:17" ht="15.75" x14ac:dyDescent="0.25">
      <c r="A38" s="8">
        <v>37</v>
      </c>
      <c r="B38" s="7" t="s">
        <v>15</v>
      </c>
      <c r="C38" s="3">
        <v>10</v>
      </c>
      <c r="D38" s="3">
        <v>1.0474000000000001</v>
      </c>
      <c r="E38" s="11">
        <v>1.03</v>
      </c>
      <c r="F38" s="12">
        <f t="shared" si="8"/>
        <v>1030</v>
      </c>
      <c r="G38" s="12">
        <v>0.7</v>
      </c>
      <c r="H38" s="12">
        <v>10.6</v>
      </c>
      <c r="I38" s="12">
        <v>16.292000000000002</v>
      </c>
      <c r="J38" s="12">
        <v>11.233000000000001</v>
      </c>
      <c r="K38" s="4">
        <f t="shared" si="9"/>
        <v>5.0590000000000011</v>
      </c>
      <c r="L38" s="4">
        <f t="shared" si="10"/>
        <v>4.8300553752148181</v>
      </c>
      <c r="M38" s="4">
        <f t="shared" si="11"/>
        <v>5.0699446247851823</v>
      </c>
      <c r="N38" s="4">
        <f t="shared" si="12"/>
        <v>0.22633681360648136</v>
      </c>
      <c r="O38" s="27">
        <f t="shared" si="13"/>
        <v>0.26391311955474184</v>
      </c>
      <c r="P38" s="10">
        <v>7.25</v>
      </c>
      <c r="Q38">
        <f t="shared" si="7"/>
        <v>2.1992759962895154</v>
      </c>
    </row>
    <row r="39" spans="1:17" ht="15.75" x14ac:dyDescent="0.25">
      <c r="A39" s="8">
        <v>38</v>
      </c>
      <c r="B39" s="7" t="s">
        <v>15</v>
      </c>
      <c r="C39" s="3">
        <v>10</v>
      </c>
      <c r="D39" s="3">
        <v>1.0474000000000001</v>
      </c>
      <c r="E39" s="11">
        <v>1.0129999999999999</v>
      </c>
      <c r="F39" s="12">
        <f t="shared" si="8"/>
        <v>1012.9999999999999</v>
      </c>
      <c r="G39" s="12"/>
      <c r="H39" s="12"/>
      <c r="I39" s="12"/>
      <c r="J39" s="12"/>
      <c r="K39" s="13">
        <f t="shared" si="9"/>
        <v>0</v>
      </c>
      <c r="L39" s="13">
        <f t="shared" si="10"/>
        <v>0</v>
      </c>
      <c r="M39" s="13">
        <f t="shared" si="11"/>
        <v>0</v>
      </c>
      <c r="N39" s="13">
        <f t="shared" si="12"/>
        <v>0</v>
      </c>
      <c r="O39" s="28">
        <f t="shared" si="13"/>
        <v>0</v>
      </c>
      <c r="P39" s="48"/>
      <c r="Q39">
        <f t="shared" si="7"/>
        <v>0</v>
      </c>
    </row>
    <row r="40" spans="1:17" ht="15.75" x14ac:dyDescent="0.25">
      <c r="A40" s="8">
        <v>39</v>
      </c>
      <c r="B40" s="7" t="s">
        <v>15</v>
      </c>
      <c r="C40" s="3">
        <v>10</v>
      </c>
      <c r="D40" s="3">
        <v>1.0474000000000001</v>
      </c>
      <c r="E40" s="11">
        <v>1.07</v>
      </c>
      <c r="F40" s="12">
        <f t="shared" si="8"/>
        <v>1070</v>
      </c>
      <c r="G40" s="12">
        <v>0.9</v>
      </c>
      <c r="H40" s="12">
        <v>5.6</v>
      </c>
      <c r="I40" s="12">
        <v>14.87</v>
      </c>
      <c r="J40" s="12">
        <v>11.209</v>
      </c>
      <c r="K40" s="4">
        <f t="shared" si="9"/>
        <v>3.6609999999999996</v>
      </c>
      <c r="L40" s="4">
        <f t="shared" si="10"/>
        <v>3.4953217490929913</v>
      </c>
      <c r="M40" s="4">
        <f t="shared" si="11"/>
        <v>1.204678250907008</v>
      </c>
      <c r="N40" s="4">
        <f t="shared" si="12"/>
        <v>5.3780279058348576E-2</v>
      </c>
      <c r="O40" s="27">
        <f t="shared" si="13"/>
        <v>6.0364593597267889E-2</v>
      </c>
      <c r="P40" s="10">
        <v>7.25</v>
      </c>
      <c r="Q40">
        <f t="shared" si="7"/>
        <v>0.50303827997723249</v>
      </c>
    </row>
    <row r="41" spans="1:17" ht="15.75" x14ac:dyDescent="0.25">
      <c r="A41" s="8">
        <v>40</v>
      </c>
      <c r="B41" s="7" t="s">
        <v>15</v>
      </c>
      <c r="C41" s="3">
        <v>10</v>
      </c>
      <c r="D41" s="3">
        <v>1.0474000000000001</v>
      </c>
      <c r="E41" s="11">
        <v>1.01</v>
      </c>
      <c r="F41" s="12">
        <f t="shared" si="8"/>
        <v>1010</v>
      </c>
      <c r="G41" s="12">
        <v>1.2</v>
      </c>
      <c r="H41" s="12">
        <v>5.8</v>
      </c>
      <c r="I41" s="12">
        <v>16.210999999999999</v>
      </c>
      <c r="J41" s="12">
        <v>11.191000000000001</v>
      </c>
      <c r="K41" s="4">
        <f t="shared" si="9"/>
        <v>5.0199999999999978</v>
      </c>
      <c r="L41" s="4">
        <f t="shared" si="10"/>
        <v>4.7928203169753649</v>
      </c>
      <c r="M41" s="4">
        <f t="shared" si="11"/>
        <v>-0.19282031697536528</v>
      </c>
      <c r="N41" s="4">
        <f t="shared" si="12"/>
        <v>-8.608049864971665E-3</v>
      </c>
      <c r="O41" s="26">
        <f t="shared" si="13"/>
        <v>-1.0235908799832643E-2</v>
      </c>
      <c r="P41" s="10"/>
      <c r="Q41">
        <f t="shared" si="7"/>
        <v>-8.5299239998605364E-2</v>
      </c>
    </row>
    <row r="42" spans="1:17" ht="15.75" x14ac:dyDescent="0.25">
      <c r="A42" s="8">
        <v>41</v>
      </c>
      <c r="B42" s="7" t="s">
        <v>15</v>
      </c>
      <c r="C42" s="3">
        <v>10</v>
      </c>
      <c r="D42" s="3">
        <v>1.0474000000000001</v>
      </c>
      <c r="E42" s="11">
        <v>1.0649999999999999</v>
      </c>
      <c r="F42" s="12">
        <f t="shared" si="8"/>
        <v>1065</v>
      </c>
      <c r="G42" s="12">
        <v>0.9</v>
      </c>
      <c r="H42" s="12">
        <v>4.9000000000000004</v>
      </c>
      <c r="I42" s="12">
        <v>16</v>
      </c>
      <c r="J42" s="12">
        <v>11.228</v>
      </c>
      <c r="K42" s="4">
        <f t="shared" si="9"/>
        <v>4.7720000000000002</v>
      </c>
      <c r="L42" s="4">
        <f t="shared" si="10"/>
        <v>4.5560435363757872</v>
      </c>
      <c r="M42" s="4">
        <f t="shared" si="11"/>
        <v>-0.55604353637578718</v>
      </c>
      <c r="N42" s="4">
        <f t="shared" si="12"/>
        <v>-2.4823372159633358E-2</v>
      </c>
      <c r="O42" s="26">
        <f t="shared" si="13"/>
        <v>-2.7993305130253204E-2</v>
      </c>
      <c r="P42" s="10"/>
      <c r="Q42">
        <f t="shared" si="7"/>
        <v>-0.23327754275211005</v>
      </c>
    </row>
    <row r="43" spans="1:17" ht="15.75" x14ac:dyDescent="0.25">
      <c r="A43" s="8">
        <v>42</v>
      </c>
      <c r="B43" s="7" t="s">
        <v>15</v>
      </c>
      <c r="C43" s="3">
        <v>10</v>
      </c>
      <c r="D43" s="3">
        <v>1.0474000000000001</v>
      </c>
      <c r="E43" s="11">
        <v>1</v>
      </c>
      <c r="F43" s="12">
        <f t="shared" si="8"/>
        <v>1000</v>
      </c>
      <c r="G43" s="12">
        <v>0.6</v>
      </c>
      <c r="H43" s="12">
        <v>4.4000000000000004</v>
      </c>
      <c r="I43" s="12">
        <v>15.436</v>
      </c>
      <c r="J43" s="12">
        <v>11.164</v>
      </c>
      <c r="K43" s="4">
        <f t="shared" si="9"/>
        <v>4.2720000000000002</v>
      </c>
      <c r="L43" s="4">
        <f t="shared" si="10"/>
        <v>4.0786709948443765</v>
      </c>
      <c r="M43" s="4">
        <f t="shared" si="11"/>
        <v>-0.27867099484437619</v>
      </c>
      <c r="N43" s="4">
        <f t="shared" si="12"/>
        <v>-1.2440669412695365E-2</v>
      </c>
      <c r="O43" s="26">
        <f t="shared" si="13"/>
        <v>-1.4941243964647133E-2</v>
      </c>
      <c r="P43" s="10">
        <v>4.46</v>
      </c>
      <c r="Q43">
        <f t="shared" si="7"/>
        <v>-0.12451036637205945</v>
      </c>
    </row>
    <row r="44" spans="1:17" ht="15.75" x14ac:dyDescent="0.25">
      <c r="A44" s="8">
        <v>43</v>
      </c>
      <c r="B44" s="7" t="s">
        <v>15</v>
      </c>
      <c r="C44" s="3">
        <v>10</v>
      </c>
      <c r="D44" s="3">
        <v>1.0474000000000001</v>
      </c>
      <c r="E44" s="11">
        <v>1.022</v>
      </c>
      <c r="F44" s="12">
        <f t="shared" si="8"/>
        <v>1022</v>
      </c>
      <c r="G44" s="12">
        <v>0.8</v>
      </c>
      <c r="H44" s="12">
        <v>4.9000000000000004</v>
      </c>
      <c r="I44" s="12">
        <v>15.536</v>
      </c>
      <c r="J44" s="12">
        <v>11.188000000000001</v>
      </c>
      <c r="K44" s="4">
        <f t="shared" si="9"/>
        <v>4.347999999999999</v>
      </c>
      <c r="L44" s="4">
        <f t="shared" si="10"/>
        <v>4.1512316211571498</v>
      </c>
      <c r="M44" s="4">
        <f t="shared" si="11"/>
        <v>-5.1231621157149299E-2</v>
      </c>
      <c r="N44" s="4">
        <f t="shared" si="12"/>
        <v>-2.2871259445155939E-3</v>
      </c>
      <c r="O44" s="26">
        <f t="shared" si="13"/>
        <v>-2.6877086686528653E-3</v>
      </c>
      <c r="P44" s="10">
        <v>4.2</v>
      </c>
      <c r="Q44">
        <f t="shared" si="7"/>
        <v>-2.239757223877388E-2</v>
      </c>
    </row>
    <row r="45" spans="1:17" ht="15.75" x14ac:dyDescent="0.25">
      <c r="A45" s="8">
        <v>44</v>
      </c>
      <c r="B45" s="7" t="s">
        <v>15</v>
      </c>
      <c r="C45" s="3">
        <v>10</v>
      </c>
      <c r="D45" s="3">
        <v>1.0474000000000001</v>
      </c>
      <c r="E45" s="11">
        <v>1.0189999999999999</v>
      </c>
      <c r="F45" s="12">
        <f t="shared" si="8"/>
        <v>1018.9999999999999</v>
      </c>
      <c r="G45" s="12">
        <v>1</v>
      </c>
      <c r="H45" s="12">
        <v>5.6</v>
      </c>
      <c r="I45" s="12">
        <v>16.163</v>
      </c>
      <c r="J45" s="12">
        <v>11.173</v>
      </c>
      <c r="K45" s="4">
        <f t="shared" si="9"/>
        <v>4.99</v>
      </c>
      <c r="L45" s="4">
        <f t="shared" si="10"/>
        <v>4.7641779644834825</v>
      </c>
      <c r="M45" s="4">
        <f t="shared" si="11"/>
        <v>-0.16417796448348287</v>
      </c>
      <c r="N45" s="4">
        <f t="shared" si="12"/>
        <v>-7.3293734144412002E-3</v>
      </c>
      <c r="O45" s="26">
        <f t="shared" si="13"/>
        <v>-8.6384469781588657E-3</v>
      </c>
      <c r="P45" s="10"/>
      <c r="Q45">
        <f t="shared" si="7"/>
        <v>-7.1987058151323891E-2</v>
      </c>
    </row>
    <row r="46" spans="1:17" ht="15.75" x14ac:dyDescent="0.25">
      <c r="A46" s="8">
        <v>45</v>
      </c>
      <c r="B46" s="7" t="s">
        <v>15</v>
      </c>
      <c r="C46" s="3">
        <v>10</v>
      </c>
      <c r="D46" s="3">
        <v>1.0474000000000001</v>
      </c>
      <c r="E46" s="11">
        <v>1.0649999999999999</v>
      </c>
      <c r="F46" s="12">
        <f t="shared" si="8"/>
        <v>1065</v>
      </c>
      <c r="G46" s="12">
        <v>0.8</v>
      </c>
      <c r="H46" s="12">
        <v>5</v>
      </c>
      <c r="I46" s="12">
        <v>15.769</v>
      </c>
      <c r="J46" s="12">
        <v>11.202</v>
      </c>
      <c r="K46" s="4">
        <f t="shared" si="9"/>
        <v>4.5670000000000002</v>
      </c>
      <c r="L46" s="4">
        <f t="shared" si="10"/>
        <v>4.360320794347909</v>
      </c>
      <c r="M46" s="4">
        <f t="shared" si="11"/>
        <v>-0.1603207943479088</v>
      </c>
      <c r="N46" s="4">
        <f t="shared" si="12"/>
        <v>-7.1571783191030722E-3</v>
      </c>
      <c r="O46" s="26">
        <f t="shared" si="13"/>
        <v>-8.0711466302749203E-3</v>
      </c>
      <c r="P46" s="10"/>
      <c r="Q46">
        <f t="shared" si="7"/>
        <v>-6.7259555252291006E-2</v>
      </c>
    </row>
    <row r="47" spans="1:17" ht="15.75" x14ac:dyDescent="0.25">
      <c r="A47" s="8">
        <v>46</v>
      </c>
      <c r="B47" s="7" t="s">
        <v>15</v>
      </c>
      <c r="C47" s="3">
        <v>10</v>
      </c>
      <c r="D47" s="3">
        <v>1.0474000000000001</v>
      </c>
      <c r="E47" s="11">
        <v>1.054</v>
      </c>
      <c r="F47" s="12">
        <f t="shared" si="8"/>
        <v>1054</v>
      </c>
      <c r="G47" s="12">
        <v>0.9</v>
      </c>
      <c r="H47" s="12">
        <v>5.8</v>
      </c>
      <c r="I47" s="12">
        <v>16.355</v>
      </c>
      <c r="J47" s="12">
        <v>11.106</v>
      </c>
      <c r="K47" s="4">
        <f t="shared" si="9"/>
        <v>5.2490000000000006</v>
      </c>
      <c r="L47" s="4">
        <f t="shared" si="10"/>
        <v>5.0114569409967542</v>
      </c>
      <c r="M47" s="4">
        <f t="shared" si="11"/>
        <v>-0.11145694099675474</v>
      </c>
      <c r="N47" s="4">
        <f t="shared" si="12"/>
        <v>-4.9757562944979794E-3</v>
      </c>
      <c r="O47" s="26">
        <f t="shared" si="13"/>
        <v>-5.6697185101442825E-3</v>
      </c>
      <c r="P47" s="10"/>
      <c r="Q47">
        <f t="shared" si="7"/>
        <v>-4.7247654251202358E-2</v>
      </c>
    </row>
    <row r="48" spans="1:17" ht="15.75" x14ac:dyDescent="0.25">
      <c r="A48" s="8">
        <v>47</v>
      </c>
      <c r="B48" s="7" t="s">
        <v>15</v>
      </c>
      <c r="C48" s="3">
        <v>10</v>
      </c>
      <c r="D48" s="3">
        <v>1.0474000000000001</v>
      </c>
      <c r="E48" s="11">
        <v>1.0269999999999999</v>
      </c>
      <c r="F48" s="12">
        <f t="shared" si="8"/>
        <v>1027</v>
      </c>
      <c r="G48" s="12">
        <v>0.6</v>
      </c>
      <c r="H48" s="12">
        <v>5.6</v>
      </c>
      <c r="I48" s="12">
        <v>16.303000000000001</v>
      </c>
      <c r="J48" s="12">
        <v>11.186</v>
      </c>
      <c r="K48" s="4">
        <f t="shared" si="9"/>
        <v>5.1170000000000009</v>
      </c>
      <c r="L48" s="4">
        <f t="shared" si="10"/>
        <v>4.8854305900324615</v>
      </c>
      <c r="M48" s="4">
        <f t="shared" si="11"/>
        <v>0.1145694099675385</v>
      </c>
      <c r="N48" s="4">
        <f t="shared" si="12"/>
        <v>5.1147058021222547E-3</v>
      </c>
      <c r="O48" s="27">
        <f t="shared" si="13"/>
        <v>5.981267447272471E-3</v>
      </c>
      <c r="P48" s="10"/>
      <c r="Q48">
        <f t="shared" si="7"/>
        <v>4.9843895393937264E-2</v>
      </c>
    </row>
    <row r="49" spans="1:17" ht="15.75" x14ac:dyDescent="0.25">
      <c r="A49" s="8">
        <v>48</v>
      </c>
      <c r="B49" s="7" t="s">
        <v>15</v>
      </c>
      <c r="C49" s="3">
        <v>10</v>
      </c>
      <c r="D49" s="3">
        <v>1.0474000000000001</v>
      </c>
      <c r="E49" s="11">
        <v>1.0640000000000001</v>
      </c>
      <c r="F49" s="12">
        <f t="shared" si="8"/>
        <v>1064</v>
      </c>
      <c r="G49" s="12">
        <v>0.8</v>
      </c>
      <c r="H49" s="12">
        <v>5.5</v>
      </c>
      <c r="I49" s="12">
        <v>16.323</v>
      </c>
      <c r="J49" s="12">
        <v>11.182</v>
      </c>
      <c r="K49" s="4">
        <f t="shared" si="9"/>
        <v>5.141</v>
      </c>
      <c r="L49" s="4">
        <f t="shared" si="10"/>
        <v>4.9083444720259681</v>
      </c>
      <c r="M49" s="4">
        <f t="shared" si="11"/>
        <v>-0.20834447202596795</v>
      </c>
      <c r="N49" s="4">
        <f t="shared" si="12"/>
        <v>-9.3010925011592846E-3</v>
      </c>
      <c r="O49" s="26">
        <f t="shared" si="13"/>
        <v>-1.0498695576966447E-2</v>
      </c>
      <c r="P49" s="10"/>
      <c r="Q49">
        <f t="shared" si="7"/>
        <v>-8.7489129808053734E-2</v>
      </c>
    </row>
    <row r="50" spans="1:17" ht="15.75" x14ac:dyDescent="0.25">
      <c r="A50" s="8">
        <v>49</v>
      </c>
      <c r="B50" s="7" t="s">
        <v>15</v>
      </c>
      <c r="C50" s="3">
        <v>10</v>
      </c>
      <c r="D50" s="3">
        <v>1.0474000000000001</v>
      </c>
      <c r="E50" s="11">
        <v>0.96</v>
      </c>
      <c r="F50" s="12">
        <f t="shared" si="8"/>
        <v>960</v>
      </c>
      <c r="G50" s="12">
        <v>1</v>
      </c>
      <c r="H50" s="12">
        <v>5.4</v>
      </c>
      <c r="I50" s="12">
        <v>16.227</v>
      </c>
      <c r="J50" s="12">
        <v>11.180999999999999</v>
      </c>
      <c r="K50" s="4">
        <f t="shared" si="9"/>
        <v>5.0460000000000012</v>
      </c>
      <c r="L50" s="4">
        <f t="shared" si="10"/>
        <v>4.8176436891350018</v>
      </c>
      <c r="M50" s="4">
        <f t="shared" si="11"/>
        <v>-0.41764368913500149</v>
      </c>
      <c r="N50" s="4">
        <f t="shared" si="12"/>
        <v>-1.8644807550669711E-2</v>
      </c>
      <c r="O50" s="26">
        <f t="shared" si="13"/>
        <v>-2.3325431112869086E-2</v>
      </c>
      <c r="P50" s="10"/>
      <c r="Q50">
        <f t="shared" si="7"/>
        <v>-0.19437859260724241</v>
      </c>
    </row>
    <row r="51" spans="1:17" ht="15.75" x14ac:dyDescent="0.25">
      <c r="A51" s="8">
        <v>50</v>
      </c>
      <c r="B51" s="7" t="s">
        <v>15</v>
      </c>
      <c r="C51" s="3">
        <v>10</v>
      </c>
      <c r="D51" s="3">
        <v>1.0474000000000001</v>
      </c>
      <c r="E51" s="11">
        <v>1.05</v>
      </c>
      <c r="F51" s="12">
        <f t="shared" si="8"/>
        <v>1050</v>
      </c>
      <c r="G51" s="12">
        <v>1</v>
      </c>
      <c r="H51" s="12">
        <v>5.2</v>
      </c>
      <c r="I51" s="12">
        <v>16.335000000000001</v>
      </c>
      <c r="J51" s="12">
        <v>11.202999999999999</v>
      </c>
      <c r="K51" s="4">
        <f t="shared" si="9"/>
        <v>5.1320000000000014</v>
      </c>
      <c r="L51" s="4">
        <f t="shared" si="10"/>
        <v>4.8997517662784045</v>
      </c>
      <c r="M51" s="4">
        <f t="shared" si="11"/>
        <v>-0.6997517662784043</v>
      </c>
      <c r="N51" s="4">
        <f t="shared" si="12"/>
        <v>-3.1238918137428764E-2</v>
      </c>
      <c r="O51" s="26">
        <f t="shared" si="13"/>
        <v>-3.5731372079097087E-2</v>
      </c>
      <c r="P51" s="10"/>
      <c r="Q51">
        <f t="shared" ref="Q51:Q74" si="14">O51*(100/12)</f>
        <v>-0.29776143399247573</v>
      </c>
    </row>
    <row r="52" spans="1:17" ht="15.75" x14ac:dyDescent="0.25">
      <c r="A52" s="8">
        <v>51</v>
      </c>
      <c r="B52" s="7" t="s">
        <v>15</v>
      </c>
      <c r="C52" s="3">
        <v>10</v>
      </c>
      <c r="D52" s="3">
        <v>1.0474000000000001</v>
      </c>
      <c r="E52" s="11">
        <v>1.008</v>
      </c>
      <c r="F52" s="12">
        <f t="shared" si="8"/>
        <v>1008</v>
      </c>
      <c r="G52" s="12">
        <v>1</v>
      </c>
      <c r="H52" s="12">
        <v>5.7</v>
      </c>
      <c r="I52" s="12">
        <v>16.213000000000001</v>
      </c>
      <c r="J52" s="12">
        <v>11.2</v>
      </c>
      <c r="K52" s="4">
        <f t="shared" si="9"/>
        <v>5.0130000000000017</v>
      </c>
      <c r="L52" s="4">
        <f t="shared" si="10"/>
        <v>4.7861371013939289</v>
      </c>
      <c r="M52" s="4">
        <f t="shared" si="11"/>
        <v>-8.6137101393928717E-2</v>
      </c>
      <c r="N52" s="4">
        <f t="shared" si="12"/>
        <v>-3.845406312228961E-3</v>
      </c>
      <c r="O52" s="26">
        <f t="shared" si="13"/>
        <v>-4.5816795446299418E-3</v>
      </c>
      <c r="P52" s="10"/>
      <c r="Q52">
        <f t="shared" si="14"/>
        <v>-3.8180662871916182E-2</v>
      </c>
    </row>
    <row r="53" spans="1:17" ht="15.75" x14ac:dyDescent="0.25">
      <c r="A53" s="8">
        <v>52</v>
      </c>
      <c r="B53" s="7" t="s">
        <v>15</v>
      </c>
      <c r="C53" s="3">
        <v>10</v>
      </c>
      <c r="D53" s="3">
        <v>1.0474000000000001</v>
      </c>
      <c r="E53" s="11">
        <v>1</v>
      </c>
      <c r="F53" s="12">
        <f t="shared" si="8"/>
        <v>1000</v>
      </c>
      <c r="G53" s="12">
        <v>0.9</v>
      </c>
      <c r="H53" s="12">
        <v>5.8</v>
      </c>
      <c r="I53" s="12">
        <v>16.216999999999999</v>
      </c>
      <c r="J53" s="12">
        <v>11.167999999999999</v>
      </c>
      <c r="K53" s="4">
        <f t="shared" si="9"/>
        <v>5.0489999999999995</v>
      </c>
      <c r="L53" s="4">
        <f t="shared" si="10"/>
        <v>4.8205079243841888</v>
      </c>
      <c r="M53" s="4">
        <f t="shared" si="11"/>
        <v>7.949207561581062E-2</v>
      </c>
      <c r="N53" s="4">
        <f t="shared" si="12"/>
        <v>3.5487533757058314E-3</v>
      </c>
      <c r="O53" s="27">
        <f t="shared" si="13"/>
        <v>4.2620528042227029E-3</v>
      </c>
      <c r="P53" s="10"/>
      <c r="Q53">
        <f t="shared" si="14"/>
        <v>3.5517106701855858E-2</v>
      </c>
    </row>
    <row r="54" spans="1:17" ht="15.75" x14ac:dyDescent="0.25">
      <c r="A54" s="8">
        <v>53</v>
      </c>
      <c r="B54" s="7" t="s">
        <v>15</v>
      </c>
      <c r="C54" s="3">
        <v>10</v>
      </c>
      <c r="D54" s="3">
        <v>1.0474000000000001</v>
      </c>
      <c r="E54" s="11">
        <v>1.006</v>
      </c>
      <c r="F54" s="12">
        <f t="shared" si="8"/>
        <v>1006</v>
      </c>
      <c r="G54" s="12">
        <v>0.9</v>
      </c>
      <c r="H54" s="12">
        <v>5.3</v>
      </c>
      <c r="I54" s="12">
        <v>16.164999999999999</v>
      </c>
      <c r="J54" s="12">
        <v>11.215</v>
      </c>
      <c r="K54" s="4">
        <f t="shared" si="9"/>
        <v>4.9499999999999993</v>
      </c>
      <c r="L54" s="4">
        <f t="shared" si="10"/>
        <v>4.7259881611609691</v>
      </c>
      <c r="M54" s="4">
        <f t="shared" si="11"/>
        <v>-0.32598816116096963</v>
      </c>
      <c r="N54" s="4">
        <f t="shared" si="12"/>
        <v>-1.455304290897186E-2</v>
      </c>
      <c r="O54" s="26">
        <f t="shared" si="13"/>
        <v>-1.7373960769060837E-2</v>
      </c>
      <c r="P54" s="10"/>
      <c r="Q54">
        <f t="shared" si="14"/>
        <v>-0.14478300640884031</v>
      </c>
    </row>
    <row r="55" spans="1:17" ht="15.75" x14ac:dyDescent="0.25">
      <c r="A55" s="8">
        <v>54</v>
      </c>
      <c r="B55" s="7" t="s">
        <v>15</v>
      </c>
      <c r="C55" s="3">
        <v>10</v>
      </c>
      <c r="D55" s="3">
        <v>1.0474000000000001</v>
      </c>
      <c r="E55" s="11">
        <v>1.0529999999999999</v>
      </c>
      <c r="F55" s="12">
        <f t="shared" si="8"/>
        <v>1053</v>
      </c>
      <c r="G55" s="12">
        <v>1</v>
      </c>
      <c r="H55" s="12">
        <v>5.7</v>
      </c>
      <c r="I55" s="12">
        <v>16.395</v>
      </c>
      <c r="J55" s="12">
        <v>11.148999999999999</v>
      </c>
      <c r="K55" s="4">
        <f t="shared" si="9"/>
        <v>5.2460000000000004</v>
      </c>
      <c r="L55" s="4">
        <f t="shared" si="10"/>
        <v>5.0085927057475654</v>
      </c>
      <c r="M55" s="4">
        <f t="shared" si="11"/>
        <v>-0.30859270574756525</v>
      </c>
      <c r="N55" s="4">
        <f t="shared" si="12"/>
        <v>-1.3776460078016308E-2</v>
      </c>
      <c r="O55" s="26">
        <f t="shared" si="13"/>
        <v>-1.5712752662580803E-2</v>
      </c>
      <c r="P55" s="10"/>
      <c r="Q55">
        <f t="shared" si="14"/>
        <v>-0.13093960552150669</v>
      </c>
    </row>
    <row r="56" spans="1:17" ht="15.75" x14ac:dyDescent="0.25">
      <c r="A56" s="8">
        <v>55</v>
      </c>
      <c r="B56" s="9" t="s">
        <v>15</v>
      </c>
      <c r="C56" s="3">
        <v>10</v>
      </c>
      <c r="D56" s="3">
        <v>1.0474000000000001</v>
      </c>
      <c r="E56" s="11">
        <v>1.034</v>
      </c>
      <c r="F56" s="12">
        <f t="shared" si="8"/>
        <v>1034</v>
      </c>
      <c r="G56" s="12">
        <v>1.9</v>
      </c>
      <c r="H56" s="12">
        <v>6.2</v>
      </c>
      <c r="I56" s="12">
        <v>16.077000000000002</v>
      </c>
      <c r="J56" s="12">
        <v>11.193</v>
      </c>
      <c r="K56" s="4">
        <f t="shared" si="9"/>
        <v>4.8840000000000021</v>
      </c>
      <c r="L56" s="4">
        <f t="shared" si="10"/>
        <v>4.662974985678825</v>
      </c>
      <c r="M56" s="4">
        <f t="shared" si="11"/>
        <v>-0.36297498567882425</v>
      </c>
      <c r="N56" s="4">
        <f t="shared" si="12"/>
        <v>-1.6204240432090369E-2</v>
      </c>
      <c r="O56" s="26">
        <f t="shared" si="13"/>
        <v>-1.8821366304584655E-2</v>
      </c>
      <c r="P56" s="10">
        <v>3.89</v>
      </c>
      <c r="Q56">
        <f t="shared" si="14"/>
        <v>-0.15684471920487214</v>
      </c>
    </row>
    <row r="57" spans="1:17" ht="15.75" x14ac:dyDescent="0.25">
      <c r="A57" s="8">
        <v>56</v>
      </c>
      <c r="B57" s="9" t="s">
        <v>15</v>
      </c>
      <c r="C57" s="3">
        <v>10</v>
      </c>
      <c r="D57" s="3">
        <v>1.0474000000000001</v>
      </c>
      <c r="E57" s="11">
        <v>1.0249999999999999</v>
      </c>
      <c r="F57" s="12">
        <f t="shared" si="8"/>
        <v>1025</v>
      </c>
      <c r="G57" s="12">
        <v>0.7</v>
      </c>
      <c r="H57" s="12">
        <v>5.2</v>
      </c>
      <c r="I57" s="12">
        <v>16.18</v>
      </c>
      <c r="J57" s="12">
        <v>11.159000000000001</v>
      </c>
      <c r="K57" s="4">
        <f t="shared" si="9"/>
        <v>5.020999999999999</v>
      </c>
      <c r="L57" s="4">
        <f t="shared" si="10"/>
        <v>4.7937750620584287</v>
      </c>
      <c r="M57" s="4">
        <f t="shared" si="11"/>
        <v>-0.29377506205842874</v>
      </c>
      <c r="N57" s="4">
        <f t="shared" si="12"/>
        <v>-1.3114958127608427E-2</v>
      </c>
      <c r="O57" s="26">
        <f t="shared" si="13"/>
        <v>-1.5366892401227043E-2</v>
      </c>
      <c r="P57" s="10"/>
      <c r="Q57">
        <f t="shared" si="14"/>
        <v>-0.12805743667689204</v>
      </c>
    </row>
    <row r="58" spans="1:17" ht="15.75" x14ac:dyDescent="0.25">
      <c r="A58" s="8">
        <v>57</v>
      </c>
      <c r="B58" s="9" t="s">
        <v>15</v>
      </c>
      <c r="C58" s="3">
        <v>10</v>
      </c>
      <c r="D58" s="3">
        <v>1.0474000000000001</v>
      </c>
      <c r="E58" s="11">
        <v>0.58699999999999997</v>
      </c>
      <c r="F58" s="12">
        <f t="shared" si="8"/>
        <v>587</v>
      </c>
      <c r="G58" s="12">
        <v>0.9</v>
      </c>
      <c r="H58" s="12">
        <v>4.0999999999999996</v>
      </c>
      <c r="I58" s="12">
        <v>14.952999999999999</v>
      </c>
      <c r="J58" s="12">
        <v>11.177</v>
      </c>
      <c r="K58" s="4">
        <f t="shared" si="9"/>
        <v>3.7759999999999998</v>
      </c>
      <c r="L58" s="4">
        <f t="shared" si="10"/>
        <v>3.6051174336452161</v>
      </c>
      <c r="M58" s="4">
        <f t="shared" si="11"/>
        <v>-0.40511743364521635</v>
      </c>
      <c r="N58" s="4">
        <f t="shared" si="12"/>
        <v>-1.8085599716304301E-2</v>
      </c>
      <c r="O58" s="26">
        <f t="shared" si="13"/>
        <v>-3.7003075399116639E-2</v>
      </c>
      <c r="P58" s="10"/>
      <c r="Q58">
        <f t="shared" si="14"/>
        <v>-0.30835896165930532</v>
      </c>
    </row>
    <row r="59" spans="1:17" ht="15.75" x14ac:dyDescent="0.25">
      <c r="A59" s="8">
        <v>58</v>
      </c>
      <c r="B59" s="9" t="s">
        <v>15</v>
      </c>
      <c r="C59" s="3">
        <v>10</v>
      </c>
      <c r="D59" s="3">
        <v>1.0474000000000001</v>
      </c>
      <c r="E59" s="11">
        <v>1.0289999999999999</v>
      </c>
      <c r="F59" s="12">
        <f t="shared" si="8"/>
        <v>1029</v>
      </c>
      <c r="G59" s="12">
        <v>1.2</v>
      </c>
      <c r="H59" s="12">
        <v>5.7</v>
      </c>
      <c r="I59" s="12">
        <v>16.265000000000001</v>
      </c>
      <c r="J59" s="12">
        <v>11.215</v>
      </c>
      <c r="K59" s="4">
        <f t="shared" si="9"/>
        <v>5.0500000000000007</v>
      </c>
      <c r="L59" s="4">
        <f t="shared" si="10"/>
        <v>4.8214626694672527</v>
      </c>
      <c r="M59" s="4">
        <f t="shared" si="11"/>
        <v>-0.32146266946725266</v>
      </c>
      <c r="N59" s="4">
        <f t="shared" si="12"/>
        <v>-1.4351012029788066E-2</v>
      </c>
      <c r="O59" s="26">
        <f t="shared" si="13"/>
        <v>-1.6749820648955749E-2</v>
      </c>
      <c r="P59" s="10"/>
      <c r="Q59">
        <f t="shared" si="14"/>
        <v>-0.13958183874129793</v>
      </c>
    </row>
    <row r="60" spans="1:17" ht="15.75" x14ac:dyDescent="0.25">
      <c r="A60" s="8">
        <v>59</v>
      </c>
      <c r="B60" s="9" t="s">
        <v>15</v>
      </c>
      <c r="C60" s="3">
        <v>10</v>
      </c>
      <c r="D60" s="3">
        <v>1.0474000000000001</v>
      </c>
      <c r="E60" s="11">
        <v>1.0169999999999999</v>
      </c>
      <c r="F60" s="12">
        <f t="shared" si="8"/>
        <v>1016.9999999999999</v>
      </c>
      <c r="G60" s="12">
        <v>1.2</v>
      </c>
      <c r="H60" s="12">
        <v>5.8</v>
      </c>
      <c r="I60" s="12">
        <v>16.224</v>
      </c>
      <c r="J60" s="12">
        <v>11.18</v>
      </c>
      <c r="K60" s="4">
        <f t="shared" si="9"/>
        <v>5.0440000000000005</v>
      </c>
      <c r="L60" s="4">
        <f t="shared" si="10"/>
        <v>4.8157341989688751</v>
      </c>
      <c r="M60" s="4">
        <f t="shared" si="11"/>
        <v>-0.21573419896887547</v>
      </c>
      <c r="N60" s="4">
        <f t="shared" si="12"/>
        <v>-9.630991025396227E-3</v>
      </c>
      <c r="O60" s="26">
        <f t="shared" si="13"/>
        <v>-1.1373471210915311E-2</v>
      </c>
      <c r="P60" s="10"/>
      <c r="Q60">
        <f t="shared" si="14"/>
        <v>-9.4778926757627599E-2</v>
      </c>
    </row>
    <row r="61" spans="1:17" ht="15.75" x14ac:dyDescent="0.25">
      <c r="A61" s="8">
        <v>60</v>
      </c>
      <c r="B61" s="9" t="s">
        <v>15</v>
      </c>
      <c r="C61" s="3">
        <v>10</v>
      </c>
      <c r="D61" s="3">
        <v>1.0474000000000001</v>
      </c>
      <c r="E61" s="11">
        <v>1.0669999999999999</v>
      </c>
      <c r="F61" s="12">
        <f t="shared" si="8"/>
        <v>1067</v>
      </c>
      <c r="G61" s="12">
        <v>0.9</v>
      </c>
      <c r="H61" s="12">
        <v>5.6</v>
      </c>
      <c r="I61" s="12">
        <v>16.471</v>
      </c>
      <c r="J61" s="12">
        <v>11.196</v>
      </c>
      <c r="K61" s="4">
        <f t="shared" si="9"/>
        <v>5.2750000000000004</v>
      </c>
      <c r="L61" s="4">
        <f t="shared" si="10"/>
        <v>5.0362803131563867</v>
      </c>
      <c r="M61" s="4">
        <f t="shared" si="11"/>
        <v>-0.3362803131563874</v>
      </c>
      <c r="N61" s="4">
        <f t="shared" si="12"/>
        <v>-1.5012513980195867E-2</v>
      </c>
      <c r="O61" s="26">
        <f t="shared" si="13"/>
        <v>-1.6897871874615968E-2</v>
      </c>
      <c r="P61" s="10"/>
      <c r="Q61">
        <f t="shared" si="14"/>
        <v>-0.14081559895513307</v>
      </c>
    </row>
    <row r="62" spans="1:17" ht="15.75" x14ac:dyDescent="0.25">
      <c r="A62" s="8">
        <v>61</v>
      </c>
      <c r="B62" s="9" t="s">
        <v>15</v>
      </c>
      <c r="C62" s="3">
        <v>10</v>
      </c>
      <c r="D62" s="3">
        <v>1.0474000000000001</v>
      </c>
      <c r="E62" s="11">
        <v>1.006</v>
      </c>
      <c r="F62" s="12">
        <f t="shared" si="8"/>
        <v>1006</v>
      </c>
      <c r="G62" s="12">
        <v>0.8</v>
      </c>
      <c r="H62" s="12">
        <v>5.0999999999999996</v>
      </c>
      <c r="I62" s="12">
        <v>16.119</v>
      </c>
      <c r="J62" s="12">
        <v>11.157999999999999</v>
      </c>
      <c r="K62" s="4">
        <f t="shared" si="9"/>
        <v>4.9610000000000003</v>
      </c>
      <c r="L62" s="4">
        <f t="shared" si="10"/>
        <v>4.7364903570746613</v>
      </c>
      <c r="M62" s="4">
        <f t="shared" si="11"/>
        <v>-0.43649035707466144</v>
      </c>
      <c r="N62" s="4">
        <f t="shared" si="12"/>
        <v>-1.9486176655118814E-2</v>
      </c>
      <c r="O62" s="26">
        <f t="shared" si="13"/>
        <v>-2.3263318253278025E-2</v>
      </c>
      <c r="P62" s="10"/>
      <c r="Q62">
        <f t="shared" si="14"/>
        <v>-0.19386098544398356</v>
      </c>
    </row>
    <row r="63" spans="1:17" ht="15.75" x14ac:dyDescent="0.25">
      <c r="A63" s="8">
        <v>62</v>
      </c>
      <c r="B63" s="9" t="s">
        <v>15</v>
      </c>
      <c r="C63" s="3">
        <v>10</v>
      </c>
      <c r="D63" s="3">
        <v>1.0474000000000001</v>
      </c>
      <c r="E63" s="11">
        <v>1.004</v>
      </c>
      <c r="F63" s="12">
        <f t="shared" si="8"/>
        <v>1004</v>
      </c>
      <c r="G63" s="12">
        <v>0.7</v>
      </c>
      <c r="H63" s="12">
        <v>4.9000000000000004</v>
      </c>
      <c r="I63" s="12">
        <v>16.384</v>
      </c>
      <c r="J63" s="12">
        <v>11.218</v>
      </c>
      <c r="K63" s="4">
        <f t="shared" si="9"/>
        <v>5.1660000000000004</v>
      </c>
      <c r="L63" s="4">
        <f t="shared" si="10"/>
        <v>4.9322130991025395</v>
      </c>
      <c r="M63" s="4">
        <f t="shared" si="11"/>
        <v>-0.73221309910253929</v>
      </c>
      <c r="N63" s="4">
        <f t="shared" si="12"/>
        <v>-3.2688084781363362E-2</v>
      </c>
      <c r="O63" s="26">
        <f t="shared" si="13"/>
        <v>-3.9101981894838045E-2</v>
      </c>
      <c r="P63" s="10"/>
      <c r="Q63">
        <f t="shared" si="14"/>
        <v>-0.32584984912365039</v>
      </c>
    </row>
    <row r="64" spans="1:17" ht="15.75" x14ac:dyDescent="0.25">
      <c r="A64" s="8">
        <v>63</v>
      </c>
      <c r="B64" s="9" t="s">
        <v>15</v>
      </c>
      <c r="C64" s="3">
        <v>10</v>
      </c>
      <c r="D64" s="3">
        <v>1.0474000000000001</v>
      </c>
      <c r="E64" s="11">
        <v>1.0089999999999999</v>
      </c>
      <c r="F64" s="12">
        <f t="shared" si="8"/>
        <v>1008.9999999999999</v>
      </c>
      <c r="G64" s="12">
        <v>1.3</v>
      </c>
      <c r="H64" s="12">
        <v>4.9000000000000004</v>
      </c>
      <c r="I64" s="12">
        <v>15.323</v>
      </c>
      <c r="J64" s="12">
        <v>11.175000000000001</v>
      </c>
      <c r="K64" s="4">
        <f t="shared" si="9"/>
        <v>4.1479999999999997</v>
      </c>
      <c r="L64" s="4">
        <f t="shared" si="10"/>
        <v>3.9602826045445858</v>
      </c>
      <c r="M64" s="4">
        <f t="shared" si="11"/>
        <v>-0.36028260454458527</v>
      </c>
      <c r="N64" s="4">
        <f t="shared" si="12"/>
        <v>-1.6084044845740414E-2</v>
      </c>
      <c r="O64" s="26">
        <f t="shared" si="13"/>
        <v>-1.9144636134523527E-2</v>
      </c>
      <c r="P64" s="10">
        <v>4.0599999999999996</v>
      </c>
      <c r="Q64">
        <f t="shared" si="14"/>
        <v>-0.15953863445436273</v>
      </c>
    </row>
    <row r="65" spans="1:17" ht="15.75" x14ac:dyDescent="0.25">
      <c r="A65" s="8">
        <v>64</v>
      </c>
      <c r="B65" s="9" t="s">
        <v>15</v>
      </c>
      <c r="C65" s="3">
        <v>10</v>
      </c>
      <c r="D65" s="3">
        <v>1.0474000000000001</v>
      </c>
      <c r="E65" s="11">
        <v>0.89600000000000002</v>
      </c>
      <c r="F65" s="12">
        <f t="shared" si="8"/>
        <v>896</v>
      </c>
      <c r="G65" s="12">
        <v>1.1000000000000001</v>
      </c>
      <c r="H65" s="12">
        <v>5</v>
      </c>
      <c r="I65" s="12">
        <v>16.222999999999999</v>
      </c>
      <c r="J65" s="12">
        <v>11.193</v>
      </c>
      <c r="K65" s="4">
        <f t="shared" si="9"/>
        <v>5.0299999999999994</v>
      </c>
      <c r="L65" s="4">
        <f t="shared" si="10"/>
        <v>4.8023677678059951</v>
      </c>
      <c r="M65" s="4">
        <f t="shared" si="11"/>
        <v>-0.90236776780599515</v>
      </c>
      <c r="N65" s="4">
        <f t="shared" si="12"/>
        <v>-4.0284275348481932E-2</v>
      </c>
      <c r="O65" s="26">
        <f t="shared" si="13"/>
        <v>-5.3997114613311158E-2</v>
      </c>
      <c r="P65" s="10"/>
      <c r="Q65">
        <f t="shared" si="14"/>
        <v>-0.44997595511092636</v>
      </c>
    </row>
    <row r="66" spans="1:17" ht="15.75" x14ac:dyDescent="0.25">
      <c r="A66" s="8">
        <v>65</v>
      </c>
      <c r="B66" s="9" t="s">
        <v>15</v>
      </c>
      <c r="C66" s="3">
        <v>10</v>
      </c>
      <c r="D66" s="3">
        <v>1.0474000000000001</v>
      </c>
      <c r="E66" s="11">
        <v>1.0009999999999999</v>
      </c>
      <c r="F66" s="12">
        <f t="shared" ref="F66:F97" si="15">E66*1000</f>
        <v>1000.9999999999999</v>
      </c>
      <c r="G66" s="12">
        <v>1.3</v>
      </c>
      <c r="H66" s="12">
        <v>4.5</v>
      </c>
      <c r="I66" s="12">
        <v>15.208</v>
      </c>
      <c r="J66" s="12">
        <v>11.191000000000001</v>
      </c>
      <c r="K66" s="4">
        <f t="shared" ref="K66:K97" si="16">I66-J66</f>
        <v>4.0169999999999995</v>
      </c>
      <c r="L66" s="4">
        <f t="shared" ref="L66:L97" si="17">K66/D66</f>
        <v>3.835210998663356</v>
      </c>
      <c r="M66" s="4">
        <f t="shared" ref="M66:M97" si="18">(H66-G66)-L66</f>
        <v>-0.63521099866335584</v>
      </c>
      <c r="N66" s="4">
        <f t="shared" ref="N66:N97" si="19">M66/22.4</f>
        <v>-2.8357633868899817E-2</v>
      </c>
      <c r="O66" s="26">
        <f t="shared" ref="O66:O97" si="20">((N66*12.01)/F66)*100</f>
        <v>-3.4023494781766923E-2</v>
      </c>
      <c r="P66" s="10"/>
      <c r="Q66">
        <f t="shared" si="14"/>
        <v>-0.28352912318139106</v>
      </c>
    </row>
    <row r="67" spans="1:17" ht="15.75" x14ac:dyDescent="0.25">
      <c r="A67" s="8">
        <v>66</v>
      </c>
      <c r="B67" s="9" t="s">
        <v>15</v>
      </c>
      <c r="C67" s="3">
        <v>10</v>
      </c>
      <c r="D67" s="3">
        <v>1.0474000000000001</v>
      </c>
      <c r="E67" s="11">
        <v>1.028</v>
      </c>
      <c r="F67" s="12">
        <f t="shared" si="15"/>
        <v>1028</v>
      </c>
      <c r="G67" s="12">
        <v>1</v>
      </c>
      <c r="H67" s="12">
        <v>5.7</v>
      </c>
      <c r="I67" s="12">
        <v>16.216999999999999</v>
      </c>
      <c r="J67" s="12">
        <v>11.21</v>
      </c>
      <c r="K67" s="4">
        <f t="shared" si="16"/>
        <v>5.0069999999999979</v>
      </c>
      <c r="L67" s="4">
        <f t="shared" si="17"/>
        <v>4.7804086308955487</v>
      </c>
      <c r="M67" s="4">
        <f t="shared" si="18"/>
        <v>-8.0408630895548505E-2</v>
      </c>
      <c r="N67" s="4">
        <f t="shared" si="19"/>
        <v>-3.5896710221227012E-3</v>
      </c>
      <c r="O67" s="26">
        <f t="shared" si="20"/>
        <v>-4.1937693556122219E-3</v>
      </c>
      <c r="P67" s="10"/>
      <c r="Q67">
        <f t="shared" si="14"/>
        <v>-3.4948077963435187E-2</v>
      </c>
    </row>
    <row r="68" spans="1:17" ht="15.75" x14ac:dyDescent="0.25">
      <c r="A68" s="8">
        <v>67</v>
      </c>
      <c r="B68" s="9" t="s">
        <v>15</v>
      </c>
      <c r="C68" s="3">
        <v>10</v>
      </c>
      <c r="D68" s="3">
        <v>1.0474000000000001</v>
      </c>
      <c r="E68" s="11">
        <v>1.056</v>
      </c>
      <c r="F68" s="12">
        <f t="shared" si="15"/>
        <v>1056</v>
      </c>
      <c r="G68" s="12">
        <v>1</v>
      </c>
      <c r="H68" s="12">
        <v>5.7</v>
      </c>
      <c r="I68" s="12">
        <v>16.247</v>
      </c>
      <c r="J68" s="12">
        <v>11.196999999999999</v>
      </c>
      <c r="K68" s="4">
        <f t="shared" si="16"/>
        <v>5.0500000000000007</v>
      </c>
      <c r="L68" s="4">
        <f t="shared" si="17"/>
        <v>4.8214626694672527</v>
      </c>
      <c r="M68" s="4">
        <f t="shared" si="18"/>
        <v>-0.12146266946725248</v>
      </c>
      <c r="N68" s="4">
        <f t="shared" si="19"/>
        <v>-5.4224406012166292E-3</v>
      </c>
      <c r="O68" s="26">
        <f t="shared" si="20"/>
        <v>-6.1669992064973212E-3</v>
      </c>
      <c r="P68" s="10"/>
      <c r="Q68">
        <f t="shared" si="14"/>
        <v>-5.1391660054144347E-2</v>
      </c>
    </row>
    <row r="69" spans="1:17" ht="15.75" x14ac:dyDescent="0.25">
      <c r="A69" s="8">
        <v>68</v>
      </c>
      <c r="B69" s="9" t="s">
        <v>15</v>
      </c>
      <c r="C69" s="3">
        <v>10</v>
      </c>
      <c r="D69" s="3">
        <v>1.0474000000000001</v>
      </c>
      <c r="E69" s="11">
        <v>0.22600000000000001</v>
      </c>
      <c r="F69" s="12">
        <f t="shared" si="15"/>
        <v>226</v>
      </c>
      <c r="G69" s="12">
        <v>0.9</v>
      </c>
      <c r="H69" s="12">
        <v>4.7</v>
      </c>
      <c r="I69" s="12">
        <v>15.699</v>
      </c>
      <c r="J69" s="12">
        <v>11.151</v>
      </c>
      <c r="K69" s="4">
        <f t="shared" si="16"/>
        <v>4.548</v>
      </c>
      <c r="L69" s="4">
        <f t="shared" si="17"/>
        <v>4.3421806377697152</v>
      </c>
      <c r="M69" s="4">
        <f t="shared" si="18"/>
        <v>-0.54218063776971492</v>
      </c>
      <c r="N69" s="4">
        <f t="shared" si="19"/>
        <v>-2.4204492757576562E-2</v>
      </c>
      <c r="O69" s="26">
        <f t="shared" si="20"/>
        <v>-0.12862653009667899</v>
      </c>
      <c r="P69" s="10">
        <v>3.91</v>
      </c>
      <c r="Q69">
        <f t="shared" si="14"/>
        <v>-1.0718877508056583</v>
      </c>
    </row>
    <row r="70" spans="1:17" ht="15.75" x14ac:dyDescent="0.25">
      <c r="A70" s="8">
        <v>69</v>
      </c>
      <c r="B70" s="9" t="s">
        <v>15</v>
      </c>
      <c r="C70" s="3">
        <v>10</v>
      </c>
      <c r="D70" s="3">
        <v>1.0474000000000001</v>
      </c>
      <c r="E70" s="11">
        <v>0.44700000000000001</v>
      </c>
      <c r="F70" s="12">
        <f t="shared" si="15"/>
        <v>447</v>
      </c>
      <c r="G70" s="12">
        <v>0.7</v>
      </c>
      <c r="H70" s="12">
        <v>4.2</v>
      </c>
      <c r="I70" s="12">
        <v>15.177</v>
      </c>
      <c r="J70" s="12">
        <v>11.180999999999999</v>
      </c>
      <c r="K70" s="4">
        <f t="shared" si="16"/>
        <v>3.9960000000000004</v>
      </c>
      <c r="L70" s="4">
        <f t="shared" si="17"/>
        <v>3.8151613519190377</v>
      </c>
      <c r="M70" s="4">
        <f t="shared" si="18"/>
        <v>-0.31516135191903771</v>
      </c>
      <c r="N70" s="4">
        <f t="shared" si="19"/>
        <v>-1.4069703210671327E-2</v>
      </c>
      <c r="O70" s="26">
        <f t="shared" si="20"/>
        <v>-3.7802491176770169E-2</v>
      </c>
      <c r="P70" s="10">
        <v>6.19</v>
      </c>
      <c r="Q70">
        <f t="shared" si="14"/>
        <v>-0.31502075980641808</v>
      </c>
    </row>
    <row r="71" spans="1:17" ht="15.75" x14ac:dyDescent="0.25">
      <c r="A71" s="8">
        <v>70</v>
      </c>
      <c r="B71" s="9" t="s">
        <v>15</v>
      </c>
      <c r="C71" s="3">
        <v>10</v>
      </c>
      <c r="D71" s="3">
        <v>1.0474000000000001</v>
      </c>
      <c r="E71" s="11">
        <v>0.38400000000000001</v>
      </c>
      <c r="F71" s="12">
        <f t="shared" si="15"/>
        <v>384</v>
      </c>
      <c r="G71" s="12">
        <v>1.5</v>
      </c>
      <c r="H71" s="12">
        <v>6</v>
      </c>
      <c r="I71" s="12">
        <v>16.181999999999999</v>
      </c>
      <c r="J71" s="12">
        <v>11.223000000000001</v>
      </c>
      <c r="K71" s="4">
        <f t="shared" si="16"/>
        <v>4.9589999999999979</v>
      </c>
      <c r="L71" s="4">
        <f t="shared" si="17"/>
        <v>4.7345808669085327</v>
      </c>
      <c r="M71" s="4">
        <f t="shared" si="18"/>
        <v>-0.23458086690853275</v>
      </c>
      <c r="N71" s="4">
        <f t="shared" si="19"/>
        <v>-1.0472360129845213E-2</v>
      </c>
      <c r="O71" s="26">
        <f t="shared" si="20"/>
        <v>-3.2753397176937767E-2</v>
      </c>
      <c r="P71" s="10">
        <v>6.81</v>
      </c>
      <c r="Q71">
        <f t="shared" si="14"/>
        <v>-0.2729449764744814</v>
      </c>
    </row>
    <row r="72" spans="1:17" ht="15.75" x14ac:dyDescent="0.25">
      <c r="A72" s="8">
        <v>71</v>
      </c>
      <c r="B72" s="9" t="s">
        <v>15</v>
      </c>
      <c r="C72" s="3">
        <v>10</v>
      </c>
      <c r="D72" s="3">
        <v>1.0474000000000001</v>
      </c>
      <c r="E72" s="11">
        <v>0.64900000000000002</v>
      </c>
      <c r="F72" s="12">
        <f t="shared" si="15"/>
        <v>649</v>
      </c>
      <c r="G72" s="12">
        <v>0.6</v>
      </c>
      <c r="H72" s="12">
        <v>5.6</v>
      </c>
      <c r="I72" s="12">
        <v>16.300999999999998</v>
      </c>
      <c r="J72" s="12">
        <v>11.228</v>
      </c>
      <c r="K72" s="4">
        <f t="shared" si="16"/>
        <v>5.0729999999999986</v>
      </c>
      <c r="L72" s="4">
        <f t="shared" si="17"/>
        <v>4.8434218063776955</v>
      </c>
      <c r="M72" s="4">
        <f t="shared" si="18"/>
        <v>0.15657819362230452</v>
      </c>
      <c r="N72" s="4">
        <f t="shared" si="19"/>
        <v>6.9900979295671661E-3</v>
      </c>
      <c r="O72" s="27">
        <f t="shared" si="20"/>
        <v>1.2935450868120439E-2</v>
      </c>
      <c r="P72" s="10">
        <v>6.69</v>
      </c>
      <c r="Q72">
        <f t="shared" si="14"/>
        <v>0.10779542390100368</v>
      </c>
    </row>
    <row r="73" spans="1:17" ht="15.75" x14ac:dyDescent="0.25">
      <c r="A73" s="8">
        <v>72</v>
      </c>
      <c r="B73" s="9" t="s">
        <v>15</v>
      </c>
      <c r="C73" s="3">
        <v>10</v>
      </c>
      <c r="D73" s="3">
        <v>1.0474000000000001</v>
      </c>
      <c r="E73" s="11">
        <v>0.216</v>
      </c>
      <c r="F73" s="12">
        <f t="shared" si="15"/>
        <v>216</v>
      </c>
      <c r="G73" s="12">
        <v>1.3</v>
      </c>
      <c r="H73" s="12">
        <v>5.4</v>
      </c>
      <c r="I73" s="12">
        <v>16.300999999999998</v>
      </c>
      <c r="J73" s="12">
        <v>11.202</v>
      </c>
      <c r="K73" s="4">
        <f t="shared" si="16"/>
        <v>5.0989999999999984</v>
      </c>
      <c r="L73" s="4">
        <f t="shared" si="17"/>
        <v>4.8682451785373289</v>
      </c>
      <c r="M73" s="4">
        <f t="shared" si="18"/>
        <v>-0.76824517853732832</v>
      </c>
      <c r="N73" s="4">
        <f t="shared" si="19"/>
        <v>-3.4296659756130728E-2</v>
      </c>
      <c r="O73" s="26">
        <f t="shared" si="20"/>
        <v>-0.19069577947737501</v>
      </c>
      <c r="P73" s="10"/>
      <c r="Q73">
        <f t="shared" si="14"/>
        <v>-1.5891314956447919</v>
      </c>
    </row>
    <row r="74" spans="1:17" ht="15.75" x14ac:dyDescent="0.25">
      <c r="A74" s="8">
        <v>73</v>
      </c>
      <c r="B74" s="9" t="s">
        <v>15</v>
      </c>
      <c r="C74" s="3">
        <v>10</v>
      </c>
      <c r="D74" s="3">
        <v>1.0474000000000001</v>
      </c>
      <c r="E74" s="11">
        <v>0.40600000000000003</v>
      </c>
      <c r="F74" s="12">
        <f t="shared" si="15"/>
        <v>406</v>
      </c>
      <c r="G74" s="12">
        <v>0.6</v>
      </c>
      <c r="H74" s="12">
        <v>4.5999999999999996</v>
      </c>
      <c r="I74" s="12">
        <v>15.532</v>
      </c>
      <c r="J74" s="12">
        <v>11.204000000000001</v>
      </c>
      <c r="K74" s="23">
        <f t="shared" si="16"/>
        <v>4.3279999999999994</v>
      </c>
      <c r="L74" s="23">
        <f t="shared" si="17"/>
        <v>4.132136719495894</v>
      </c>
      <c r="M74" s="23">
        <f t="shared" si="18"/>
        <v>-0.13213671949589445</v>
      </c>
      <c r="N74" s="23">
        <f t="shared" si="19"/>
        <v>-5.8989606917810022E-3</v>
      </c>
      <c r="O74" s="25">
        <f t="shared" si="20"/>
        <v>-1.7449881258199466E-2</v>
      </c>
      <c r="P74" s="10">
        <v>5.18</v>
      </c>
      <c r="Q74">
        <f t="shared" si="14"/>
        <v>-0.14541567715166223</v>
      </c>
    </row>
    <row r="75" spans="1:17" ht="15.75" x14ac:dyDescent="0.25">
      <c r="A75" s="8"/>
      <c r="B75" s="9"/>
      <c r="C75" s="3"/>
      <c r="D75" s="3"/>
      <c r="E75" s="11"/>
      <c r="F75" s="12"/>
      <c r="G75" s="12"/>
      <c r="H75" s="12"/>
      <c r="I75" s="12"/>
      <c r="J75" s="12"/>
      <c r="K75" s="23"/>
      <c r="L75" s="23"/>
      <c r="M75" s="23"/>
      <c r="N75" s="23"/>
      <c r="O75" s="25"/>
      <c r="P75" s="10"/>
    </row>
    <row r="76" spans="1:17" ht="15.75" x14ac:dyDescent="0.25">
      <c r="A76" s="7">
        <v>2</v>
      </c>
      <c r="B76" s="14" t="s">
        <v>20</v>
      </c>
      <c r="C76" s="3">
        <v>10</v>
      </c>
      <c r="D76" s="3">
        <v>1.0474000000000001</v>
      </c>
      <c r="E76" s="11">
        <v>1.056</v>
      </c>
      <c r="F76" s="12">
        <f>E76*1000</f>
        <v>1056</v>
      </c>
      <c r="G76" s="12">
        <v>0.8</v>
      </c>
      <c r="H76" s="12">
        <v>5.5</v>
      </c>
      <c r="I76" s="12">
        <v>16.151</v>
      </c>
      <c r="J76" s="12">
        <v>11.164999999999999</v>
      </c>
      <c r="K76" s="4">
        <f>I76-J76</f>
        <v>4.9860000000000007</v>
      </c>
      <c r="L76" s="4">
        <f>K76/D76</f>
        <v>4.7603589841512317</v>
      </c>
      <c r="M76" s="4">
        <f>(H76-G76)-L76</f>
        <v>-6.0358984151231532E-2</v>
      </c>
      <c r="N76" s="4">
        <f>M76/22.4</f>
        <v>-2.6945975067514077E-3</v>
      </c>
      <c r="O76" s="29">
        <f t="shared" ref="O76:O107" si="21">((N76*12.01)/F76)*100</f>
        <v>-3.0645943234928414E-3</v>
      </c>
      <c r="P76" s="10">
        <v>3.91</v>
      </c>
      <c r="Q76">
        <f t="shared" ref="Q76:Q107" si="22">O76*(100/12)</f>
        <v>-2.5538286029107012E-2</v>
      </c>
    </row>
    <row r="77" spans="1:17" ht="15.75" x14ac:dyDescent="0.25">
      <c r="A77" s="7">
        <v>3</v>
      </c>
      <c r="B77" s="14" t="s">
        <v>20</v>
      </c>
      <c r="C77" s="3">
        <v>10</v>
      </c>
      <c r="D77" s="3">
        <v>1.0474000000000001</v>
      </c>
      <c r="E77" s="11">
        <v>1</v>
      </c>
      <c r="F77" s="12">
        <f>E77*1000</f>
        <v>1000</v>
      </c>
      <c r="G77" s="12">
        <v>0.8</v>
      </c>
      <c r="H77" s="12">
        <v>4.9000000000000004</v>
      </c>
      <c r="I77" s="12">
        <v>15.762</v>
      </c>
      <c r="J77" s="12">
        <v>11.209</v>
      </c>
      <c r="K77" s="4">
        <f>I77-J77</f>
        <v>4.5530000000000008</v>
      </c>
      <c r="L77" s="4">
        <f>K77/D77</f>
        <v>4.3469543631850298</v>
      </c>
      <c r="M77" s="4">
        <f>(H77-G77)-L77</f>
        <v>-0.24695436318502928</v>
      </c>
      <c r="N77" s="4">
        <f>M77/22.4</f>
        <v>-1.1024748356474523E-2</v>
      </c>
      <c r="O77" s="29">
        <f t="shared" si="21"/>
        <v>-1.3240722776125901E-2</v>
      </c>
      <c r="P77" s="10"/>
      <c r="Q77">
        <f t="shared" si="22"/>
        <v>-0.11033935646771585</v>
      </c>
    </row>
    <row r="78" spans="1:17" ht="15.75" x14ac:dyDescent="0.25">
      <c r="A78" s="7">
        <v>4</v>
      </c>
      <c r="B78" s="14" t="s">
        <v>20</v>
      </c>
      <c r="C78" s="3">
        <v>10</v>
      </c>
      <c r="D78" s="3">
        <v>1.0474000000000001</v>
      </c>
      <c r="E78" s="11">
        <v>1.0820000000000001</v>
      </c>
      <c r="F78" s="12">
        <f>E78*1000</f>
        <v>1082</v>
      </c>
      <c r="G78" s="12">
        <v>1.2</v>
      </c>
      <c r="H78" s="12">
        <v>1.4</v>
      </c>
      <c r="I78" s="12">
        <v>15.252000000000001</v>
      </c>
      <c r="J78" s="12">
        <v>11.170999999999999</v>
      </c>
      <c r="K78" s="4">
        <f>I78-J78</f>
        <v>4.0810000000000013</v>
      </c>
      <c r="L78" s="4">
        <f>K78/D78</f>
        <v>3.8963146839793783</v>
      </c>
      <c r="M78" s="4">
        <f>(H78-G78)-L78</f>
        <v>-3.6963146839793781</v>
      </c>
      <c r="N78" s="4">
        <f>M78/22.4</f>
        <v>-0.16501404839193654</v>
      </c>
      <c r="O78" s="29">
        <f t="shared" si="21"/>
        <v>-0.18316254354779649</v>
      </c>
      <c r="P78" s="10"/>
      <c r="Q78">
        <f t="shared" si="22"/>
        <v>-1.5263545295649708</v>
      </c>
    </row>
    <row r="79" spans="1:17" ht="15.75" x14ac:dyDescent="0.25">
      <c r="A79" s="7">
        <v>5</v>
      </c>
      <c r="B79" s="14" t="s">
        <v>20</v>
      </c>
      <c r="C79" s="3">
        <v>10</v>
      </c>
      <c r="D79" s="3">
        <v>1.0474000000000001</v>
      </c>
      <c r="E79" s="11"/>
      <c r="F79" s="12"/>
      <c r="G79" s="12"/>
      <c r="H79" s="12"/>
      <c r="I79" s="12"/>
      <c r="J79" s="12"/>
      <c r="K79" s="13"/>
      <c r="L79" s="13"/>
      <c r="M79" s="13"/>
      <c r="N79" s="13"/>
      <c r="O79" s="30" t="e">
        <f t="shared" si="21"/>
        <v>#DIV/0!</v>
      </c>
      <c r="P79" s="10"/>
      <c r="Q79" t="e">
        <f t="shared" si="22"/>
        <v>#DIV/0!</v>
      </c>
    </row>
    <row r="80" spans="1:17" ht="15.75" x14ac:dyDescent="0.25">
      <c r="A80" s="7">
        <v>6</v>
      </c>
      <c r="B80" s="14" t="s">
        <v>20</v>
      </c>
      <c r="C80" s="3">
        <v>10</v>
      </c>
      <c r="D80" s="3">
        <v>1.0474000000000001</v>
      </c>
      <c r="E80" s="11">
        <v>1.071</v>
      </c>
      <c r="F80" s="12">
        <f t="shared" ref="F80:F111" si="23">E80*1000</f>
        <v>1071</v>
      </c>
      <c r="G80" s="12">
        <v>0.9</v>
      </c>
      <c r="H80" s="59">
        <v>5</v>
      </c>
      <c r="I80" s="12">
        <v>15.984</v>
      </c>
      <c r="J80" s="12">
        <v>11.215</v>
      </c>
      <c r="K80" s="4">
        <f t="shared" ref="K80:K108" si="24">I80-J80</f>
        <v>4.7690000000000001</v>
      </c>
      <c r="L80" s="4">
        <f t="shared" ref="L80:L108" si="25">K80/D80</f>
        <v>4.5531793011265984</v>
      </c>
      <c r="M80" s="4">
        <f t="shared" ref="M80:M108" si="26">(H80-G80)-L80</f>
        <v>-0.45317930112659877</v>
      </c>
      <c r="N80" s="4">
        <f t="shared" ref="N80:N108" si="27">M80/22.4</f>
        <v>-2.023121880029459E-2</v>
      </c>
      <c r="O80" s="29">
        <f t="shared" si="21"/>
        <v>-2.2686922296128665E-2</v>
      </c>
      <c r="P80" s="10"/>
      <c r="Q80">
        <f t="shared" si="22"/>
        <v>-0.18905768580107221</v>
      </c>
    </row>
    <row r="81" spans="1:17" ht="15.75" x14ac:dyDescent="0.25">
      <c r="A81" s="7">
        <v>7</v>
      </c>
      <c r="B81" s="14" t="s">
        <v>20</v>
      </c>
      <c r="C81" s="3">
        <v>10</v>
      </c>
      <c r="D81" s="3">
        <v>1.0474000000000001</v>
      </c>
      <c r="E81" s="11">
        <v>1.0089999999999999</v>
      </c>
      <c r="F81" s="12">
        <f t="shared" si="23"/>
        <v>1008.9999999999999</v>
      </c>
      <c r="G81" s="12">
        <v>0.6</v>
      </c>
      <c r="H81" s="12">
        <v>5</v>
      </c>
      <c r="I81" s="12">
        <v>15.925000000000001</v>
      </c>
      <c r="J81" s="12">
        <v>11.098000000000001</v>
      </c>
      <c r="K81" s="4">
        <f t="shared" si="24"/>
        <v>4.827</v>
      </c>
      <c r="L81" s="4">
        <f t="shared" si="25"/>
        <v>4.6085545159442427</v>
      </c>
      <c r="M81" s="4">
        <f t="shared" si="26"/>
        <v>-0.20855451594424235</v>
      </c>
      <c r="N81" s="4">
        <f t="shared" si="27"/>
        <v>-9.3104694617965333E-3</v>
      </c>
      <c r="O81" s="29">
        <f t="shared" si="21"/>
        <v>-1.1082134612108659E-2</v>
      </c>
      <c r="P81" s="10">
        <v>3.76</v>
      </c>
      <c r="Q81">
        <f t="shared" si="22"/>
        <v>-9.2351121767572167E-2</v>
      </c>
    </row>
    <row r="82" spans="1:17" ht="15.75" x14ac:dyDescent="0.25">
      <c r="A82" s="7">
        <v>8</v>
      </c>
      <c r="B82" s="14" t="s">
        <v>20</v>
      </c>
      <c r="C82" s="3">
        <v>10</v>
      </c>
      <c r="D82" s="3">
        <v>1.0474000000000001</v>
      </c>
      <c r="E82" s="11">
        <v>1.004</v>
      </c>
      <c r="F82" s="12">
        <f t="shared" si="23"/>
        <v>1004</v>
      </c>
      <c r="G82" s="12">
        <v>0.9</v>
      </c>
      <c r="H82" s="12">
        <v>5.3</v>
      </c>
      <c r="I82" s="12">
        <v>16.475000000000001</v>
      </c>
      <c r="J82" s="12">
        <v>11.227</v>
      </c>
      <c r="K82" s="4">
        <f t="shared" si="24"/>
        <v>5.2480000000000011</v>
      </c>
      <c r="L82" s="4">
        <f t="shared" si="25"/>
        <v>5.0105021959136913</v>
      </c>
      <c r="M82" s="4">
        <f t="shared" si="26"/>
        <v>-0.61050219591369181</v>
      </c>
      <c r="N82" s="4">
        <f t="shared" si="27"/>
        <v>-2.7254562317575528E-2</v>
      </c>
      <c r="O82" s="29">
        <f t="shared" si="21"/>
        <v>-3.2602320063155582E-2</v>
      </c>
      <c r="P82" s="10"/>
      <c r="Q82">
        <f t="shared" si="22"/>
        <v>-0.27168600052629654</v>
      </c>
    </row>
    <row r="83" spans="1:17" ht="15.75" x14ac:dyDescent="0.25">
      <c r="A83" s="7">
        <v>9</v>
      </c>
      <c r="B83" s="14" t="s">
        <v>20</v>
      </c>
      <c r="C83" s="3">
        <v>10</v>
      </c>
      <c r="D83" s="3">
        <v>1.0474000000000001</v>
      </c>
      <c r="E83" s="11">
        <v>1.048</v>
      </c>
      <c r="F83" s="12">
        <f t="shared" si="23"/>
        <v>1048</v>
      </c>
      <c r="G83" s="12">
        <v>0.7</v>
      </c>
      <c r="H83" s="12">
        <v>5.2</v>
      </c>
      <c r="I83" s="12">
        <v>15.984</v>
      </c>
      <c r="J83" s="12">
        <v>11.196</v>
      </c>
      <c r="K83" s="4">
        <f t="shared" si="24"/>
        <v>4.7880000000000003</v>
      </c>
      <c r="L83" s="4">
        <f t="shared" si="25"/>
        <v>4.5713194577047922</v>
      </c>
      <c r="M83" s="4">
        <f t="shared" si="26"/>
        <v>-7.13194577047922E-2</v>
      </c>
      <c r="N83" s="4">
        <f t="shared" si="27"/>
        <v>-3.1839043618210805E-3</v>
      </c>
      <c r="O83" s="29">
        <f t="shared" si="21"/>
        <v>-3.648730094033509E-3</v>
      </c>
      <c r="P83" s="10"/>
      <c r="Q83">
        <f t="shared" si="22"/>
        <v>-3.0406084116945911E-2</v>
      </c>
    </row>
    <row r="84" spans="1:17" ht="15.75" x14ac:dyDescent="0.25">
      <c r="A84" s="7">
        <v>11</v>
      </c>
      <c r="B84" s="14" t="s">
        <v>20</v>
      </c>
      <c r="C84" s="3">
        <v>10</v>
      </c>
      <c r="D84" s="3">
        <v>1.0474000000000001</v>
      </c>
      <c r="E84" s="11">
        <v>1.0069999999999999</v>
      </c>
      <c r="F84" s="12">
        <f t="shared" si="23"/>
        <v>1006.9999999999999</v>
      </c>
      <c r="G84" s="12">
        <v>2.2999999999999998</v>
      </c>
      <c r="H84" s="12">
        <v>9.6999999999999993</v>
      </c>
      <c r="I84" s="12">
        <v>16.178000000000001</v>
      </c>
      <c r="J84" s="12">
        <v>11.182</v>
      </c>
      <c r="K84" s="4">
        <f t="shared" si="24"/>
        <v>4.9960000000000004</v>
      </c>
      <c r="L84" s="4">
        <f t="shared" si="25"/>
        <v>4.7699064349818601</v>
      </c>
      <c r="M84" s="4">
        <f t="shared" si="26"/>
        <v>2.6300935650181394</v>
      </c>
      <c r="N84" s="4">
        <f t="shared" si="27"/>
        <v>0.11741489129545266</v>
      </c>
      <c r="O84" s="30">
        <f t="shared" si="21"/>
        <v>0.14003503917163718</v>
      </c>
      <c r="P84" s="10"/>
      <c r="Q84">
        <f t="shared" si="22"/>
        <v>1.1669586597636432</v>
      </c>
    </row>
    <row r="85" spans="1:17" ht="15.75" x14ac:dyDescent="0.25">
      <c r="A85" s="7">
        <v>12</v>
      </c>
      <c r="B85" s="14" t="s">
        <v>20</v>
      </c>
      <c r="C85" s="3">
        <v>10</v>
      </c>
      <c r="D85" s="3">
        <v>1.0474000000000001</v>
      </c>
      <c r="E85" s="11">
        <v>1.03</v>
      </c>
      <c r="F85" s="12">
        <f t="shared" si="23"/>
        <v>1030</v>
      </c>
      <c r="G85" s="12">
        <v>1.3</v>
      </c>
      <c r="H85" s="12">
        <v>19.3</v>
      </c>
      <c r="I85" s="12">
        <v>16.257999999999999</v>
      </c>
      <c r="J85" s="12">
        <v>11.208</v>
      </c>
      <c r="K85" s="4">
        <f t="shared" si="24"/>
        <v>5.0499999999999989</v>
      </c>
      <c r="L85" s="4">
        <f t="shared" si="25"/>
        <v>4.8214626694672509</v>
      </c>
      <c r="M85" s="4">
        <f t="shared" si="26"/>
        <v>13.178537330532748</v>
      </c>
      <c r="N85" s="4">
        <f t="shared" si="27"/>
        <v>0.58832755939878345</v>
      </c>
      <c r="O85" s="30">
        <f t="shared" si="21"/>
        <v>0.68600135809508633</v>
      </c>
      <c r="P85" s="10"/>
      <c r="Q85">
        <f t="shared" si="22"/>
        <v>5.7166779841257203</v>
      </c>
    </row>
    <row r="86" spans="1:17" ht="15.75" x14ac:dyDescent="0.25">
      <c r="A86" s="7">
        <v>13</v>
      </c>
      <c r="B86" s="14" t="s">
        <v>20</v>
      </c>
      <c r="C86" s="3">
        <v>10</v>
      </c>
      <c r="D86" s="3">
        <v>1.0474000000000001</v>
      </c>
      <c r="E86" s="11">
        <v>1.004</v>
      </c>
      <c r="F86" s="12">
        <f t="shared" si="23"/>
        <v>1004</v>
      </c>
      <c r="G86" s="12">
        <v>0.9</v>
      </c>
      <c r="H86" s="12">
        <v>15.7</v>
      </c>
      <c r="I86" s="12">
        <v>16.337</v>
      </c>
      <c r="J86" s="12">
        <v>11.182</v>
      </c>
      <c r="K86" s="13">
        <f t="shared" si="24"/>
        <v>5.1549999999999994</v>
      </c>
      <c r="L86" s="13">
        <f t="shared" si="25"/>
        <v>4.9217109031888473</v>
      </c>
      <c r="M86" s="13">
        <f t="shared" si="26"/>
        <v>9.8782890968111516</v>
      </c>
      <c r="N86" s="13">
        <f t="shared" si="27"/>
        <v>0.44099504896478359</v>
      </c>
      <c r="O86" s="30">
        <f t="shared" si="21"/>
        <v>0.52752495399074206</v>
      </c>
      <c r="P86" s="10"/>
      <c r="Q86">
        <f t="shared" si="22"/>
        <v>4.3960412832561842</v>
      </c>
    </row>
    <row r="87" spans="1:17" ht="15.75" x14ac:dyDescent="0.25">
      <c r="A87" s="7">
        <v>14</v>
      </c>
      <c r="B87" s="14" t="s">
        <v>20</v>
      </c>
      <c r="C87" s="3">
        <v>10</v>
      </c>
      <c r="D87" s="3">
        <v>1.0474000000000001</v>
      </c>
      <c r="E87" s="11">
        <v>1.0049999999999999</v>
      </c>
      <c r="F87" s="12">
        <f t="shared" si="23"/>
        <v>1004.9999999999999</v>
      </c>
      <c r="G87" s="12">
        <v>1</v>
      </c>
      <c r="H87" s="12">
        <v>18.899999999999999</v>
      </c>
      <c r="I87" s="12">
        <v>16.533999999999999</v>
      </c>
      <c r="J87" s="12">
        <v>10.932</v>
      </c>
      <c r="K87" s="4">
        <f t="shared" si="24"/>
        <v>5.6019999999999985</v>
      </c>
      <c r="L87" s="4">
        <f t="shared" si="25"/>
        <v>5.3484819553179284</v>
      </c>
      <c r="M87" s="4">
        <f t="shared" si="26"/>
        <v>12.551518044682069</v>
      </c>
      <c r="N87" s="4">
        <f t="shared" si="27"/>
        <v>0.56033562699473527</v>
      </c>
      <c r="O87" s="30">
        <f t="shared" si="21"/>
        <v>0.66961501295589765</v>
      </c>
      <c r="P87" s="10"/>
      <c r="Q87">
        <f t="shared" si="22"/>
        <v>5.5801251079658138</v>
      </c>
    </row>
    <row r="88" spans="1:17" ht="15.75" x14ac:dyDescent="0.25">
      <c r="A88" s="7">
        <v>15</v>
      </c>
      <c r="B88" s="14" t="s">
        <v>20</v>
      </c>
      <c r="C88" s="3">
        <v>10</v>
      </c>
      <c r="D88" s="3">
        <v>1.0474000000000001</v>
      </c>
      <c r="E88" s="11">
        <v>1.0509999999999999</v>
      </c>
      <c r="F88" s="12">
        <f t="shared" si="23"/>
        <v>1051</v>
      </c>
      <c r="G88" s="12">
        <v>0.6</v>
      </c>
      <c r="H88" s="12">
        <v>5.3</v>
      </c>
      <c r="I88" s="12">
        <v>16.212</v>
      </c>
      <c r="J88" s="12">
        <v>11.147</v>
      </c>
      <c r="K88" s="4">
        <f t="shared" si="24"/>
        <v>5.0649999999999995</v>
      </c>
      <c r="L88" s="4">
        <f t="shared" si="25"/>
        <v>4.8357838457131939</v>
      </c>
      <c r="M88" s="4">
        <f t="shared" si="26"/>
        <v>-0.13578384571319368</v>
      </c>
      <c r="N88" s="4">
        <f t="shared" si="27"/>
        <v>-6.0617788264818616E-3</v>
      </c>
      <c r="O88" s="29">
        <f t="shared" si="21"/>
        <v>-6.9269232831633831E-3</v>
      </c>
      <c r="P88" s="10"/>
      <c r="Q88">
        <f t="shared" si="22"/>
        <v>-5.77243606930282E-2</v>
      </c>
    </row>
    <row r="89" spans="1:17" ht="15.75" x14ac:dyDescent="0.25">
      <c r="A89" s="7">
        <v>16</v>
      </c>
      <c r="B89" s="14" t="s">
        <v>20</v>
      </c>
      <c r="C89" s="3">
        <v>10</v>
      </c>
      <c r="D89" s="3">
        <v>1.0474000000000001</v>
      </c>
      <c r="E89" s="11">
        <v>1.036</v>
      </c>
      <c r="F89" s="12">
        <f t="shared" si="23"/>
        <v>1036</v>
      </c>
      <c r="G89" s="12">
        <v>0.6</v>
      </c>
      <c r="H89" s="12">
        <v>10.9</v>
      </c>
      <c r="I89" s="12">
        <v>16.315000000000001</v>
      </c>
      <c r="J89" s="12">
        <v>11.224</v>
      </c>
      <c r="K89" s="4">
        <f t="shared" si="24"/>
        <v>5.0910000000000011</v>
      </c>
      <c r="L89" s="4">
        <f t="shared" si="25"/>
        <v>4.8606072178728281</v>
      </c>
      <c r="M89" s="4">
        <f t="shared" si="26"/>
        <v>5.4393927821271726</v>
      </c>
      <c r="N89" s="4">
        <f t="shared" si="27"/>
        <v>0.24283003491639166</v>
      </c>
      <c r="O89" s="30">
        <f t="shared" si="21"/>
        <v>0.28150470263956218</v>
      </c>
      <c r="P89" s="10"/>
      <c r="Q89">
        <f t="shared" si="22"/>
        <v>2.3458725219963514</v>
      </c>
    </row>
    <row r="90" spans="1:17" ht="15.75" x14ac:dyDescent="0.25">
      <c r="A90" s="7">
        <v>17</v>
      </c>
      <c r="B90" s="14" t="s">
        <v>20</v>
      </c>
      <c r="C90" s="3">
        <v>10</v>
      </c>
      <c r="D90" s="3">
        <v>1.0474000000000001</v>
      </c>
      <c r="E90" s="11">
        <v>1.0269999999999999</v>
      </c>
      <c r="F90" s="12">
        <f t="shared" si="23"/>
        <v>1027</v>
      </c>
      <c r="G90" s="12">
        <v>1.1000000000000001</v>
      </c>
      <c r="H90" s="12">
        <v>6.8</v>
      </c>
      <c r="I90" s="12">
        <v>16.21</v>
      </c>
      <c r="J90" s="12">
        <v>11.218</v>
      </c>
      <c r="K90" s="4">
        <f t="shared" si="24"/>
        <v>4.9920000000000009</v>
      </c>
      <c r="L90" s="4">
        <f t="shared" si="25"/>
        <v>4.7660874546496093</v>
      </c>
      <c r="M90" s="4">
        <f t="shared" si="26"/>
        <v>0.93391254535039003</v>
      </c>
      <c r="N90" s="4">
        <f t="shared" si="27"/>
        <v>4.1692524345999557E-2</v>
      </c>
      <c r="O90" s="30">
        <f t="shared" si="21"/>
        <v>4.8756301596441544E-2</v>
      </c>
      <c r="P90" s="10"/>
      <c r="Q90">
        <f t="shared" si="22"/>
        <v>0.40630251330367956</v>
      </c>
    </row>
    <row r="91" spans="1:17" ht="15.75" x14ac:dyDescent="0.25">
      <c r="A91" s="7">
        <v>18</v>
      </c>
      <c r="B91" s="14" t="s">
        <v>20</v>
      </c>
      <c r="C91" s="3">
        <v>10</v>
      </c>
      <c r="D91" s="3">
        <v>1.0474000000000001</v>
      </c>
      <c r="E91" s="11">
        <v>1.028</v>
      </c>
      <c r="F91" s="12">
        <f t="shared" si="23"/>
        <v>1028</v>
      </c>
      <c r="G91" s="12">
        <v>1.2</v>
      </c>
      <c r="H91" s="12">
        <v>6</v>
      </c>
      <c r="I91" s="12">
        <v>16.404</v>
      </c>
      <c r="J91" s="12">
        <v>11.191000000000001</v>
      </c>
      <c r="K91" s="4">
        <f t="shared" si="24"/>
        <v>5.2129999999999992</v>
      </c>
      <c r="L91" s="4">
        <f t="shared" si="25"/>
        <v>4.9770861180064907</v>
      </c>
      <c r="M91" s="4">
        <f t="shared" si="26"/>
        <v>-0.17708611800649088</v>
      </c>
      <c r="N91" s="4">
        <f t="shared" si="27"/>
        <v>-7.9056302681469147E-3</v>
      </c>
      <c r="O91" s="29">
        <f t="shared" si="21"/>
        <v>-9.236052482533506E-3</v>
      </c>
      <c r="P91" s="10"/>
      <c r="Q91">
        <f t="shared" si="22"/>
        <v>-7.6967104021112551E-2</v>
      </c>
    </row>
    <row r="92" spans="1:17" ht="15.75" x14ac:dyDescent="0.25">
      <c r="A92" s="7">
        <v>19</v>
      </c>
      <c r="B92" s="14" t="s">
        <v>20</v>
      </c>
      <c r="C92" s="3">
        <v>10</v>
      </c>
      <c r="D92" s="3">
        <v>1.0474000000000001</v>
      </c>
      <c r="E92" s="11"/>
      <c r="F92" s="12">
        <f t="shared" si="23"/>
        <v>0</v>
      </c>
      <c r="G92" s="12"/>
      <c r="H92" s="12"/>
      <c r="I92" s="12"/>
      <c r="J92" s="12"/>
      <c r="K92" s="13">
        <f t="shared" si="24"/>
        <v>0</v>
      </c>
      <c r="L92" s="13">
        <f t="shared" si="25"/>
        <v>0</v>
      </c>
      <c r="M92" s="13">
        <f t="shared" si="26"/>
        <v>0</v>
      </c>
      <c r="N92" s="13">
        <f t="shared" si="27"/>
        <v>0</v>
      </c>
      <c r="O92" s="30" t="e">
        <f t="shared" si="21"/>
        <v>#DIV/0!</v>
      </c>
      <c r="P92" s="10"/>
      <c r="Q92" t="e">
        <f t="shared" si="22"/>
        <v>#DIV/0!</v>
      </c>
    </row>
    <row r="93" spans="1:17" ht="15.75" x14ac:dyDescent="0.25">
      <c r="A93" s="7">
        <v>20</v>
      </c>
      <c r="B93" s="14" t="s">
        <v>20</v>
      </c>
      <c r="C93" s="3">
        <v>10</v>
      </c>
      <c r="D93" s="3">
        <v>1.0474000000000001</v>
      </c>
      <c r="E93" s="11">
        <v>1.0449999999999999</v>
      </c>
      <c r="F93" s="12">
        <f t="shared" si="23"/>
        <v>1045</v>
      </c>
      <c r="G93" s="12">
        <v>1</v>
      </c>
      <c r="H93" s="12">
        <v>5</v>
      </c>
      <c r="I93" s="12">
        <v>16.222000000000001</v>
      </c>
      <c r="J93" s="12">
        <v>11.22</v>
      </c>
      <c r="K93" s="4">
        <f t="shared" si="24"/>
        <v>5.0020000000000007</v>
      </c>
      <c r="L93" s="4">
        <f t="shared" si="25"/>
        <v>4.7756349054802367</v>
      </c>
      <c r="M93" s="4">
        <f t="shared" si="26"/>
        <v>-0.77563490548023672</v>
      </c>
      <c r="N93" s="4">
        <f t="shared" si="27"/>
        <v>-3.462655828036771E-2</v>
      </c>
      <c r="O93" s="29">
        <f t="shared" si="21"/>
        <v>-3.9795690425570927E-2</v>
      </c>
      <c r="P93" s="10"/>
      <c r="Q93">
        <f t="shared" si="22"/>
        <v>-0.33163075354642441</v>
      </c>
    </row>
    <row r="94" spans="1:17" ht="15.75" x14ac:dyDescent="0.25">
      <c r="A94" s="7">
        <v>21</v>
      </c>
      <c r="B94" s="14" t="s">
        <v>20</v>
      </c>
      <c r="C94" s="3">
        <v>10</v>
      </c>
      <c r="D94" s="3">
        <v>1.0474000000000001</v>
      </c>
      <c r="E94" s="11">
        <v>1.0449999999999999</v>
      </c>
      <c r="F94" s="12">
        <f t="shared" si="23"/>
        <v>1045</v>
      </c>
      <c r="G94" s="12">
        <v>2.5</v>
      </c>
      <c r="H94" s="12">
        <v>7</v>
      </c>
      <c r="I94" s="12">
        <v>16.184999999999999</v>
      </c>
      <c r="J94" s="12">
        <v>11.166</v>
      </c>
      <c r="K94" s="4">
        <f t="shared" si="24"/>
        <v>5.0189999999999984</v>
      </c>
      <c r="L94" s="4">
        <f t="shared" si="25"/>
        <v>4.7918655718923029</v>
      </c>
      <c r="M94" s="4">
        <f t="shared" si="26"/>
        <v>-0.29186557189230289</v>
      </c>
      <c r="N94" s="4">
        <f t="shared" si="27"/>
        <v>-1.302971303090638E-2</v>
      </c>
      <c r="O94" s="29">
        <f t="shared" si="21"/>
        <v>-1.497481851685987E-2</v>
      </c>
      <c r="P94" s="10"/>
      <c r="Q94">
        <f t="shared" si="22"/>
        <v>-0.1247901543071656</v>
      </c>
    </row>
    <row r="95" spans="1:17" ht="15.75" x14ac:dyDescent="0.25">
      <c r="A95" s="7">
        <v>22</v>
      </c>
      <c r="B95" s="14" t="s">
        <v>20</v>
      </c>
      <c r="C95" s="3">
        <v>10</v>
      </c>
      <c r="D95" s="3">
        <v>1.0474000000000001</v>
      </c>
      <c r="E95" s="11">
        <v>1.022</v>
      </c>
      <c r="F95" s="12">
        <f t="shared" si="23"/>
        <v>1022</v>
      </c>
      <c r="G95" s="12">
        <v>0.7</v>
      </c>
      <c r="H95" s="12">
        <v>5.2</v>
      </c>
      <c r="I95" s="12">
        <v>16.227</v>
      </c>
      <c r="J95" s="12">
        <v>11.225</v>
      </c>
      <c r="K95" s="4">
        <f t="shared" si="24"/>
        <v>5.0020000000000007</v>
      </c>
      <c r="L95" s="4">
        <f t="shared" si="25"/>
        <v>4.7756349054802367</v>
      </c>
      <c r="M95" s="4">
        <f t="shared" si="26"/>
        <v>-0.27563490548023672</v>
      </c>
      <c r="N95" s="4">
        <f t="shared" si="27"/>
        <v>-1.230512970893914E-2</v>
      </c>
      <c r="O95" s="29">
        <f t="shared" si="21"/>
        <v>-1.4460333444653528E-2</v>
      </c>
      <c r="P95" s="10"/>
      <c r="Q95">
        <f t="shared" si="22"/>
        <v>-0.12050277870544608</v>
      </c>
    </row>
    <row r="96" spans="1:17" ht="15.75" x14ac:dyDescent="0.25">
      <c r="A96" s="7">
        <v>23</v>
      </c>
      <c r="B96" s="14" t="s">
        <v>20</v>
      </c>
      <c r="C96" s="3">
        <v>10</v>
      </c>
      <c r="D96" s="3">
        <v>1.0474000000000001</v>
      </c>
      <c r="E96" s="11">
        <v>1.0649999999999999</v>
      </c>
      <c r="F96" s="12">
        <f t="shared" si="23"/>
        <v>1065</v>
      </c>
      <c r="G96" s="12">
        <v>0.7</v>
      </c>
      <c r="H96" s="12">
        <v>5.2</v>
      </c>
      <c r="I96" s="12">
        <v>16.207000000000001</v>
      </c>
      <c r="J96" s="12">
        <v>11.206</v>
      </c>
      <c r="K96" s="4">
        <f t="shared" si="24"/>
        <v>5.0010000000000012</v>
      </c>
      <c r="L96" s="4">
        <f t="shared" si="25"/>
        <v>4.7746801603971747</v>
      </c>
      <c r="M96" s="4">
        <f t="shared" si="26"/>
        <v>-0.27468016039717469</v>
      </c>
      <c r="N96" s="4">
        <f t="shared" si="27"/>
        <v>-1.2262507160588156E-2</v>
      </c>
      <c r="O96" s="29">
        <f t="shared" si="21"/>
        <v>-1.382842356794965E-2</v>
      </c>
      <c r="P96" s="10"/>
      <c r="Q96">
        <f t="shared" si="22"/>
        <v>-0.1152368630662471</v>
      </c>
    </row>
    <row r="97" spans="1:17" ht="15.75" x14ac:dyDescent="0.25">
      <c r="A97" s="7">
        <v>24</v>
      </c>
      <c r="B97" s="14" t="s">
        <v>20</v>
      </c>
      <c r="C97" s="3">
        <v>10</v>
      </c>
      <c r="D97" s="3">
        <v>1.0474000000000001</v>
      </c>
      <c r="E97" s="11">
        <v>1.0229999999999999</v>
      </c>
      <c r="F97" s="12">
        <f t="shared" si="23"/>
        <v>1022.9999999999999</v>
      </c>
      <c r="G97" s="12">
        <v>1.1000000000000001</v>
      </c>
      <c r="H97" s="12">
        <v>4.5</v>
      </c>
      <c r="I97" s="12">
        <v>15.4</v>
      </c>
      <c r="J97" s="12">
        <v>11.185</v>
      </c>
      <c r="K97" s="4">
        <f t="shared" si="24"/>
        <v>4.2149999999999999</v>
      </c>
      <c r="L97" s="4">
        <f t="shared" si="25"/>
        <v>4.0242505251097951</v>
      </c>
      <c r="M97" s="4">
        <f t="shared" si="26"/>
        <v>-0.62425052510979517</v>
      </c>
      <c r="N97" s="4">
        <f t="shared" si="27"/>
        <v>-2.7868327013830144E-2</v>
      </c>
      <c r="O97" s="29">
        <f t="shared" si="21"/>
        <v>-3.271736143070382E-2</v>
      </c>
      <c r="P97" s="10"/>
      <c r="Q97">
        <f t="shared" si="22"/>
        <v>-0.2726446785891985</v>
      </c>
    </row>
    <row r="98" spans="1:17" ht="15.75" x14ac:dyDescent="0.25">
      <c r="A98" s="7">
        <v>25</v>
      </c>
      <c r="B98" s="14" t="s">
        <v>20</v>
      </c>
      <c r="C98" s="3">
        <v>10</v>
      </c>
      <c r="D98" s="3">
        <v>1.0474000000000001</v>
      </c>
      <c r="E98" s="11">
        <v>1.0129999999999999</v>
      </c>
      <c r="F98" s="12">
        <f t="shared" si="23"/>
        <v>1012.9999999999999</v>
      </c>
      <c r="G98" s="12">
        <v>0.9</v>
      </c>
      <c r="H98" s="12">
        <v>5.5</v>
      </c>
      <c r="I98" s="12">
        <v>16.204000000000001</v>
      </c>
      <c r="J98" s="12">
        <v>11.199</v>
      </c>
      <c r="K98" s="4">
        <f t="shared" si="24"/>
        <v>5.0050000000000008</v>
      </c>
      <c r="L98" s="4">
        <f t="shared" si="25"/>
        <v>4.7784991407294255</v>
      </c>
      <c r="M98" s="4">
        <f t="shared" si="26"/>
        <v>-0.17849914072942585</v>
      </c>
      <c r="N98" s="4">
        <f t="shared" si="27"/>
        <v>-7.9687116397065116E-3</v>
      </c>
      <c r="O98" s="29">
        <f t="shared" si="21"/>
        <v>-9.4476038295039696E-3</v>
      </c>
      <c r="P98" s="10"/>
      <c r="Q98">
        <f t="shared" si="22"/>
        <v>-7.8730031912533083E-2</v>
      </c>
    </row>
    <row r="99" spans="1:17" ht="15.75" x14ac:dyDescent="0.25">
      <c r="A99" s="7">
        <v>27</v>
      </c>
      <c r="B99" s="14" t="s">
        <v>20</v>
      </c>
      <c r="C99" s="3">
        <v>10</v>
      </c>
      <c r="D99" s="3">
        <v>1.0474000000000001</v>
      </c>
      <c r="E99" s="11">
        <v>1.004</v>
      </c>
      <c r="F99" s="12">
        <f t="shared" si="23"/>
        <v>1004</v>
      </c>
      <c r="G99" s="12">
        <v>1.1000000000000001</v>
      </c>
      <c r="H99" s="12">
        <v>5.6</v>
      </c>
      <c r="I99" s="12">
        <v>16.221</v>
      </c>
      <c r="J99" s="12">
        <v>11.199</v>
      </c>
      <c r="K99" s="4">
        <f t="shared" si="24"/>
        <v>5.0220000000000002</v>
      </c>
      <c r="L99" s="4">
        <f t="shared" si="25"/>
        <v>4.7947298071414926</v>
      </c>
      <c r="M99" s="4">
        <f t="shared" si="26"/>
        <v>-0.29472980714149255</v>
      </c>
      <c r="N99" s="4">
        <f t="shared" si="27"/>
        <v>-1.315758067595949E-2</v>
      </c>
      <c r="O99" s="29">
        <f t="shared" si="21"/>
        <v>-1.5739297203015284E-2</v>
      </c>
      <c r="P99" s="10"/>
      <c r="Q99">
        <f t="shared" si="22"/>
        <v>-0.13116081002512739</v>
      </c>
    </row>
    <row r="100" spans="1:17" ht="15.75" x14ac:dyDescent="0.25">
      <c r="A100" s="7">
        <v>28</v>
      </c>
      <c r="B100" s="14" t="s">
        <v>20</v>
      </c>
      <c r="C100" s="3">
        <v>10</v>
      </c>
      <c r="D100" s="3">
        <v>1.0474000000000001</v>
      </c>
      <c r="E100" s="11">
        <v>1.026</v>
      </c>
      <c r="F100" s="12">
        <f t="shared" si="23"/>
        <v>1026</v>
      </c>
      <c r="G100" s="12">
        <v>0.7</v>
      </c>
      <c r="H100" s="12">
        <v>3.8</v>
      </c>
      <c r="I100" s="12">
        <v>14.88</v>
      </c>
      <c r="J100" s="12">
        <v>11.208</v>
      </c>
      <c r="K100" s="4">
        <f t="shared" si="24"/>
        <v>3.6720000000000006</v>
      </c>
      <c r="L100" s="4">
        <f t="shared" si="25"/>
        <v>3.5058239450066835</v>
      </c>
      <c r="M100" s="4">
        <f t="shared" si="26"/>
        <v>-0.40582394500668384</v>
      </c>
      <c r="N100" s="4">
        <f t="shared" si="27"/>
        <v>-1.8117140402084102E-2</v>
      </c>
      <c r="O100" s="29">
        <f t="shared" si="21"/>
        <v>-2.1207295928755365E-2</v>
      </c>
      <c r="P100" s="10"/>
      <c r="Q100">
        <f t="shared" si="22"/>
        <v>-0.17672746607296139</v>
      </c>
    </row>
    <row r="101" spans="1:17" ht="15.75" x14ac:dyDescent="0.25">
      <c r="A101" s="7">
        <v>29</v>
      </c>
      <c r="B101" s="14" t="s">
        <v>20</v>
      </c>
      <c r="C101" s="3">
        <v>10</v>
      </c>
      <c r="D101" s="3">
        <v>1.0474000000000001</v>
      </c>
      <c r="E101" s="11">
        <v>1.0529999999999999</v>
      </c>
      <c r="F101" s="12">
        <f t="shared" si="23"/>
        <v>1053</v>
      </c>
      <c r="G101" s="12">
        <v>0.9</v>
      </c>
      <c r="H101" s="12">
        <v>5.6</v>
      </c>
      <c r="I101" s="12">
        <v>16.545999999999999</v>
      </c>
      <c r="J101" s="12">
        <v>11.192</v>
      </c>
      <c r="K101" s="4">
        <f t="shared" si="24"/>
        <v>5.3539999999999992</v>
      </c>
      <c r="L101" s="4">
        <f t="shared" si="25"/>
        <v>5.1117051747183488</v>
      </c>
      <c r="M101" s="4">
        <f t="shared" si="26"/>
        <v>-0.41170517471834955</v>
      </c>
      <c r="N101" s="4">
        <f t="shared" si="27"/>
        <v>-1.8379695299926321E-2</v>
      </c>
      <c r="O101" s="29">
        <f t="shared" si="21"/>
        <v>-2.0962976310742176E-2</v>
      </c>
      <c r="P101" s="10"/>
      <c r="Q101">
        <f t="shared" si="22"/>
        <v>-0.17469146925618481</v>
      </c>
    </row>
    <row r="102" spans="1:17" ht="15.75" x14ac:dyDescent="0.25">
      <c r="A102" s="7">
        <v>30</v>
      </c>
      <c r="B102" s="14" t="s">
        <v>20</v>
      </c>
      <c r="C102" s="3">
        <v>10</v>
      </c>
      <c r="D102" s="3">
        <v>1.0474000000000001</v>
      </c>
      <c r="E102" s="11">
        <v>1.0069999999999999</v>
      </c>
      <c r="F102" s="12">
        <f t="shared" si="23"/>
        <v>1006.9999999999999</v>
      </c>
      <c r="G102" s="12">
        <v>0.6</v>
      </c>
      <c r="H102" s="12">
        <v>5</v>
      </c>
      <c r="I102" s="12">
        <v>16.158999999999999</v>
      </c>
      <c r="J102" s="12">
        <v>11.157</v>
      </c>
      <c r="K102" s="4">
        <f t="shared" si="24"/>
        <v>5.0019999999999989</v>
      </c>
      <c r="L102" s="4">
        <f t="shared" si="25"/>
        <v>4.7756349054802349</v>
      </c>
      <c r="M102" s="4">
        <f t="shared" si="26"/>
        <v>-0.37563490548023459</v>
      </c>
      <c r="N102" s="4">
        <f t="shared" si="27"/>
        <v>-1.676941542322476E-2</v>
      </c>
      <c r="O102" s="29">
        <f t="shared" si="21"/>
        <v>-2.0000067451134994E-2</v>
      </c>
      <c r="P102" s="10">
        <v>6.24</v>
      </c>
      <c r="Q102">
        <f t="shared" si="22"/>
        <v>-0.1666672287594583</v>
      </c>
    </row>
    <row r="103" spans="1:17" x14ac:dyDescent="0.25">
      <c r="A103" s="8">
        <v>31</v>
      </c>
      <c r="B103" s="14" t="s">
        <v>20</v>
      </c>
      <c r="C103" s="3">
        <v>10</v>
      </c>
      <c r="D103" s="3">
        <v>1.0474000000000001</v>
      </c>
      <c r="E103" s="11">
        <v>1.0680000000000001</v>
      </c>
      <c r="F103" s="12">
        <f t="shared" si="23"/>
        <v>1068</v>
      </c>
      <c r="G103" s="12">
        <v>0.7</v>
      </c>
      <c r="H103" s="12">
        <v>9.9</v>
      </c>
      <c r="I103" s="12">
        <v>16.190000000000001</v>
      </c>
      <c r="J103" s="12">
        <v>11.2</v>
      </c>
      <c r="K103" s="4">
        <f t="shared" si="24"/>
        <v>4.990000000000002</v>
      </c>
      <c r="L103" s="4">
        <f t="shared" si="25"/>
        <v>4.7641779644834843</v>
      </c>
      <c r="M103" s="4">
        <f t="shared" si="26"/>
        <v>4.4358220355165168</v>
      </c>
      <c r="N103" s="4">
        <f t="shared" si="27"/>
        <v>0.19802776944270165</v>
      </c>
      <c r="O103" s="30">
        <f t="shared" si="21"/>
        <v>0.22268853099315042</v>
      </c>
      <c r="P103" s="10"/>
      <c r="Q103">
        <f t="shared" si="22"/>
        <v>1.8557377582762535</v>
      </c>
    </row>
    <row r="104" spans="1:17" x14ac:dyDescent="0.25">
      <c r="A104" s="8">
        <v>32</v>
      </c>
      <c r="B104" s="14" t="s">
        <v>20</v>
      </c>
      <c r="C104" s="3">
        <v>10</v>
      </c>
      <c r="D104" s="3">
        <v>1.0474000000000001</v>
      </c>
      <c r="E104" s="11">
        <v>1.0149999999999999</v>
      </c>
      <c r="F104" s="12">
        <f t="shared" si="23"/>
        <v>1014.9999999999999</v>
      </c>
      <c r="G104" s="12">
        <v>0.8</v>
      </c>
      <c r="H104" s="12">
        <v>5.8</v>
      </c>
      <c r="I104" s="12">
        <v>16.603999999999999</v>
      </c>
      <c r="J104" s="12">
        <v>11.185</v>
      </c>
      <c r="K104" s="4">
        <f t="shared" si="24"/>
        <v>5.4189999999999987</v>
      </c>
      <c r="L104" s="4">
        <f t="shared" si="25"/>
        <v>5.1737636051174318</v>
      </c>
      <c r="M104" s="4">
        <f t="shared" si="26"/>
        <v>-0.17376360511743183</v>
      </c>
      <c r="N104" s="4">
        <f t="shared" si="27"/>
        <v>-7.7573037998853499E-3</v>
      </c>
      <c r="O104" s="29">
        <f t="shared" si="21"/>
        <v>-9.1788392745441438E-3</v>
      </c>
      <c r="P104" s="10"/>
      <c r="Q104">
        <f t="shared" si="22"/>
        <v>-7.6490327287867865E-2</v>
      </c>
    </row>
    <row r="105" spans="1:17" x14ac:dyDescent="0.25">
      <c r="A105" s="8">
        <v>33</v>
      </c>
      <c r="B105" s="14" t="s">
        <v>20</v>
      </c>
      <c r="C105" s="3">
        <v>10</v>
      </c>
      <c r="D105" s="3">
        <v>1.0474000000000001</v>
      </c>
      <c r="E105" s="11"/>
      <c r="F105" s="12">
        <f t="shared" si="23"/>
        <v>0</v>
      </c>
      <c r="G105" s="12"/>
      <c r="H105" s="12"/>
      <c r="I105" s="12"/>
      <c r="J105" s="12"/>
      <c r="K105" s="13">
        <f t="shared" si="24"/>
        <v>0</v>
      </c>
      <c r="L105" s="13">
        <f t="shared" si="25"/>
        <v>0</v>
      </c>
      <c r="M105" s="13">
        <f t="shared" si="26"/>
        <v>0</v>
      </c>
      <c r="N105" s="13">
        <f t="shared" si="27"/>
        <v>0</v>
      </c>
      <c r="O105" s="30" t="e">
        <f t="shared" si="21"/>
        <v>#DIV/0!</v>
      </c>
      <c r="P105" s="10">
        <v>7.52</v>
      </c>
      <c r="Q105" t="e">
        <f t="shared" si="22"/>
        <v>#DIV/0!</v>
      </c>
    </row>
    <row r="106" spans="1:17" x14ac:dyDescent="0.25">
      <c r="A106" s="8">
        <v>34</v>
      </c>
      <c r="B106" s="14" t="s">
        <v>20</v>
      </c>
      <c r="C106" s="3">
        <v>10</v>
      </c>
      <c r="D106" s="3">
        <v>1.0474000000000001</v>
      </c>
      <c r="E106" s="11">
        <v>1.0920000000000001</v>
      </c>
      <c r="F106" s="12">
        <f t="shared" si="23"/>
        <v>1092</v>
      </c>
      <c r="G106" s="12">
        <v>1.1000000000000001</v>
      </c>
      <c r="H106" s="12">
        <v>5.8</v>
      </c>
      <c r="I106" s="12">
        <v>16.161000000000001</v>
      </c>
      <c r="J106" s="12">
        <v>11.225</v>
      </c>
      <c r="K106" s="4">
        <f t="shared" si="24"/>
        <v>4.9360000000000017</v>
      </c>
      <c r="L106" s="4">
        <f t="shared" si="25"/>
        <v>4.7126217299980917</v>
      </c>
      <c r="M106" s="4">
        <f t="shared" si="26"/>
        <v>-1.2621729998092412E-2</v>
      </c>
      <c r="N106" s="4">
        <f t="shared" si="27"/>
        <v>-5.6347008920055411E-4</v>
      </c>
      <c r="O106" s="29">
        <f t="shared" si="21"/>
        <v>-6.1971389847057282E-4</v>
      </c>
      <c r="P106" s="10">
        <v>5.1100000000000003</v>
      </c>
      <c r="Q106">
        <f t="shared" si="22"/>
        <v>-5.1642824872547739E-3</v>
      </c>
    </row>
    <row r="107" spans="1:17" x14ac:dyDescent="0.25">
      <c r="A107" s="8">
        <v>36</v>
      </c>
      <c r="B107" s="14" t="s">
        <v>20</v>
      </c>
      <c r="C107" s="3">
        <v>10</v>
      </c>
      <c r="D107" s="3">
        <v>1.0474000000000001</v>
      </c>
      <c r="E107" s="11">
        <v>1.01</v>
      </c>
      <c r="F107" s="12">
        <f t="shared" si="23"/>
        <v>1010</v>
      </c>
      <c r="G107" s="12">
        <v>0.9</v>
      </c>
      <c r="H107" s="12">
        <v>4.0999999999999996</v>
      </c>
      <c r="I107" s="12">
        <v>14.712</v>
      </c>
      <c r="J107" s="12">
        <v>11.178000000000001</v>
      </c>
      <c r="K107" s="4">
        <f t="shared" si="24"/>
        <v>3.5339999999999989</v>
      </c>
      <c r="L107" s="4">
        <f t="shared" si="25"/>
        <v>3.3740691235440123</v>
      </c>
      <c r="M107" s="4">
        <f t="shared" si="26"/>
        <v>-0.17406912354401261</v>
      </c>
      <c r="N107" s="4">
        <f t="shared" si="27"/>
        <v>-7.7709430153577062E-3</v>
      </c>
      <c r="O107" s="29">
        <f t="shared" si="21"/>
        <v>-9.2404975855887184E-3</v>
      </c>
      <c r="P107" s="10">
        <v>6.23</v>
      </c>
      <c r="Q107">
        <f t="shared" si="22"/>
        <v>-7.7004146546572658E-2</v>
      </c>
    </row>
    <row r="108" spans="1:17" x14ac:dyDescent="0.25">
      <c r="A108" s="8">
        <v>37</v>
      </c>
      <c r="B108" s="14" t="s">
        <v>20</v>
      </c>
      <c r="C108" s="3">
        <v>10</v>
      </c>
      <c r="D108" s="3">
        <v>1.0474000000000001</v>
      </c>
      <c r="E108" s="11">
        <v>1.073</v>
      </c>
      <c r="F108" s="12">
        <f t="shared" si="23"/>
        <v>1073</v>
      </c>
      <c r="G108" s="12">
        <v>1</v>
      </c>
      <c r="H108" s="12">
        <v>25.2</v>
      </c>
      <c r="I108" s="12">
        <v>15.763999999999999</v>
      </c>
      <c r="J108" s="12">
        <v>11.218</v>
      </c>
      <c r="K108" s="13">
        <f t="shared" si="24"/>
        <v>4.5459999999999994</v>
      </c>
      <c r="L108" s="13">
        <f t="shared" si="25"/>
        <v>4.3402711476035885</v>
      </c>
      <c r="M108" s="13">
        <f t="shared" si="26"/>
        <v>19.859728852396412</v>
      </c>
      <c r="N108" s="13">
        <f t="shared" si="27"/>
        <v>0.88659503805341133</v>
      </c>
      <c r="O108" s="30">
        <f t="shared" ref="O108:O139" si="28">((N108*12.01)/F108)*100</f>
        <v>0.99235847222940066</v>
      </c>
      <c r="P108" s="10"/>
      <c r="Q108">
        <f t="shared" ref="Q108:Q139" si="29">O108*(100/12)</f>
        <v>8.2696539352450067</v>
      </c>
    </row>
    <row r="109" spans="1:17" x14ac:dyDescent="0.25">
      <c r="A109" s="8">
        <v>38</v>
      </c>
      <c r="B109" s="14" t="s">
        <v>20</v>
      </c>
      <c r="C109" s="3">
        <v>10</v>
      </c>
      <c r="D109" s="3">
        <v>1.0474000000000001</v>
      </c>
      <c r="E109" s="11"/>
      <c r="F109" s="12">
        <f t="shared" si="23"/>
        <v>0</v>
      </c>
      <c r="G109" s="12"/>
      <c r="H109" s="12"/>
      <c r="I109" s="12"/>
      <c r="J109" s="12"/>
      <c r="K109" s="13"/>
      <c r="L109" s="13"/>
      <c r="M109" s="13"/>
      <c r="N109" s="13"/>
      <c r="O109" s="30" t="e">
        <f t="shared" si="28"/>
        <v>#DIV/0!</v>
      </c>
      <c r="P109" s="10"/>
      <c r="Q109" t="e">
        <f t="shared" si="29"/>
        <v>#DIV/0!</v>
      </c>
    </row>
    <row r="110" spans="1:17" x14ac:dyDescent="0.25">
      <c r="A110" s="8">
        <v>39</v>
      </c>
      <c r="B110" s="14" t="s">
        <v>20</v>
      </c>
      <c r="C110" s="3">
        <v>10</v>
      </c>
      <c r="D110" s="3">
        <v>1.0474000000000001</v>
      </c>
      <c r="E110" s="11">
        <v>1.0249999999999999</v>
      </c>
      <c r="F110" s="12">
        <f t="shared" si="23"/>
        <v>1025</v>
      </c>
      <c r="G110" s="12">
        <v>1</v>
      </c>
      <c r="H110" s="12">
        <v>7.4</v>
      </c>
      <c r="I110" s="12">
        <v>16.323</v>
      </c>
      <c r="J110" s="12">
        <v>11.196999999999999</v>
      </c>
      <c r="K110" s="4">
        <f t="shared" ref="K110:K146" si="30">I110-J110</f>
        <v>5.1260000000000012</v>
      </c>
      <c r="L110" s="4">
        <f t="shared" ref="L110:L146" si="31">K110/D110</f>
        <v>4.8940232957800278</v>
      </c>
      <c r="M110" s="4">
        <f t="shared" ref="M110:M146" si="32">(H110-G110)-L110</f>
        <v>1.5059767042199725</v>
      </c>
      <c r="N110" s="4">
        <f t="shared" ref="N110:N146" si="33">M110/22.4</f>
        <v>6.7231102866963058E-2</v>
      </c>
      <c r="O110" s="30">
        <f t="shared" si="28"/>
        <v>7.8775175164119651E-2</v>
      </c>
      <c r="P110" s="10"/>
      <c r="Q110">
        <f t="shared" si="29"/>
        <v>0.65645979303433044</v>
      </c>
    </row>
    <row r="111" spans="1:17" x14ac:dyDescent="0.25">
      <c r="A111" s="8">
        <v>40</v>
      </c>
      <c r="B111" s="14" t="s">
        <v>20</v>
      </c>
      <c r="C111" s="3">
        <v>10</v>
      </c>
      <c r="D111" s="3">
        <v>1.0474000000000001</v>
      </c>
      <c r="E111" s="11">
        <v>1.0349999999999999</v>
      </c>
      <c r="F111" s="12">
        <f t="shared" si="23"/>
        <v>1035</v>
      </c>
      <c r="G111" s="12">
        <v>1</v>
      </c>
      <c r="H111" s="12">
        <v>5.8</v>
      </c>
      <c r="I111" s="12">
        <v>16.082999999999998</v>
      </c>
      <c r="J111" s="12">
        <v>11.164</v>
      </c>
      <c r="K111" s="4">
        <f t="shared" si="30"/>
        <v>4.9189999999999987</v>
      </c>
      <c r="L111" s="4">
        <f t="shared" si="31"/>
        <v>4.6963910635860211</v>
      </c>
      <c r="M111" s="4">
        <f t="shared" si="32"/>
        <v>0.10360893641397872</v>
      </c>
      <c r="N111" s="4">
        <f t="shared" si="33"/>
        <v>4.6253989470526223E-3</v>
      </c>
      <c r="O111" s="30">
        <f t="shared" si="28"/>
        <v>5.3672503723770039E-3</v>
      </c>
      <c r="P111" s="10">
        <v>6.29</v>
      </c>
      <c r="Q111">
        <f t="shared" si="29"/>
        <v>4.4727086436475036E-2</v>
      </c>
    </row>
    <row r="112" spans="1:17" x14ac:dyDescent="0.25">
      <c r="A112" s="8">
        <v>41</v>
      </c>
      <c r="B112" s="14" t="s">
        <v>20</v>
      </c>
      <c r="C112" s="3">
        <v>10</v>
      </c>
      <c r="D112" s="3">
        <v>1.0474000000000001</v>
      </c>
      <c r="E112" s="11">
        <v>1.0209999999999999</v>
      </c>
      <c r="F112" s="12">
        <f t="shared" ref="F112:F143" si="34">E112*1000</f>
        <v>1020.9999999999999</v>
      </c>
      <c r="G112" s="12">
        <v>0.9</v>
      </c>
      <c r="H112" s="12">
        <v>5.6</v>
      </c>
      <c r="I112" s="12">
        <v>16.411000000000001</v>
      </c>
      <c r="J112" s="12">
        <v>11.178000000000001</v>
      </c>
      <c r="K112" s="4">
        <f t="shared" si="30"/>
        <v>5.2330000000000005</v>
      </c>
      <c r="L112" s="4">
        <f t="shared" si="31"/>
        <v>4.9961810196677483</v>
      </c>
      <c r="M112" s="4">
        <f t="shared" si="32"/>
        <v>-0.29618101966774901</v>
      </c>
      <c r="N112" s="4">
        <f t="shared" si="33"/>
        <v>-1.3222366949453081E-2</v>
      </c>
      <c r="O112" s="29">
        <f t="shared" si="28"/>
        <v>-1.5553440456702402E-2</v>
      </c>
      <c r="P112" s="10"/>
      <c r="Q112">
        <f t="shared" si="29"/>
        <v>-0.12961200380585336</v>
      </c>
    </row>
    <row r="113" spans="1:17" x14ac:dyDescent="0.25">
      <c r="A113" s="8">
        <v>42</v>
      </c>
      <c r="B113" s="14" t="s">
        <v>20</v>
      </c>
      <c r="C113" s="3">
        <v>10</v>
      </c>
      <c r="D113" s="3">
        <v>1.0474000000000001</v>
      </c>
      <c r="E113" s="11">
        <v>1.069</v>
      </c>
      <c r="F113" s="12">
        <f t="shared" si="34"/>
        <v>1069</v>
      </c>
      <c r="G113" s="12">
        <v>0.9</v>
      </c>
      <c r="H113" s="12">
        <v>5.0999999999999996</v>
      </c>
      <c r="I113" s="12">
        <v>16.239999999999998</v>
      </c>
      <c r="J113" s="12">
        <v>11.17</v>
      </c>
      <c r="K113" s="4">
        <f t="shared" si="30"/>
        <v>5.0699999999999985</v>
      </c>
      <c r="L113" s="4">
        <f t="shared" si="31"/>
        <v>4.8405575711285067</v>
      </c>
      <c r="M113" s="4">
        <f t="shared" si="32"/>
        <v>-0.64055757112850742</v>
      </c>
      <c r="N113" s="4">
        <f t="shared" si="33"/>
        <v>-2.8596320139665513E-2</v>
      </c>
      <c r="O113" s="29">
        <f t="shared" si="28"/>
        <v>-3.2127390540447408E-2</v>
      </c>
      <c r="P113" s="10"/>
      <c r="Q113">
        <f t="shared" si="29"/>
        <v>-0.26772825450372839</v>
      </c>
    </row>
    <row r="114" spans="1:17" x14ac:dyDescent="0.25">
      <c r="A114" s="8">
        <v>43</v>
      </c>
      <c r="B114" s="14" t="s">
        <v>20</v>
      </c>
      <c r="C114" s="3">
        <v>10</v>
      </c>
      <c r="D114" s="3">
        <v>1.0474000000000001</v>
      </c>
      <c r="E114" s="11">
        <v>1.0309999999999999</v>
      </c>
      <c r="F114" s="12">
        <f t="shared" si="34"/>
        <v>1031</v>
      </c>
      <c r="G114" s="12">
        <v>1</v>
      </c>
      <c r="H114" s="12">
        <v>5.5</v>
      </c>
      <c r="I114" s="12">
        <v>16.34</v>
      </c>
      <c r="J114" s="12">
        <v>11.189</v>
      </c>
      <c r="K114" s="4">
        <f t="shared" si="30"/>
        <v>5.1509999999999998</v>
      </c>
      <c r="L114" s="4">
        <f t="shared" si="31"/>
        <v>4.9178919228565965</v>
      </c>
      <c r="M114" s="4">
        <f t="shared" si="32"/>
        <v>-0.41789192285659649</v>
      </c>
      <c r="N114" s="4">
        <f t="shared" si="33"/>
        <v>-1.8655889413240916E-2</v>
      </c>
      <c r="O114" s="29">
        <f t="shared" si="28"/>
        <v>-2.1732030247625937E-2</v>
      </c>
      <c r="P114" s="10"/>
      <c r="Q114">
        <f t="shared" si="29"/>
        <v>-0.18110025206354949</v>
      </c>
    </row>
    <row r="115" spans="1:17" x14ac:dyDescent="0.25">
      <c r="A115" s="8">
        <v>44</v>
      </c>
      <c r="B115" s="14" t="s">
        <v>20</v>
      </c>
      <c r="C115" s="3">
        <v>10</v>
      </c>
      <c r="D115" s="3">
        <v>1.0474000000000001</v>
      </c>
      <c r="E115" s="11">
        <v>1.004</v>
      </c>
      <c r="F115" s="12">
        <f t="shared" si="34"/>
        <v>1004</v>
      </c>
      <c r="G115" s="12">
        <v>1</v>
      </c>
      <c r="H115" s="12">
        <v>5.7</v>
      </c>
      <c r="I115" s="12">
        <v>16.408000000000001</v>
      </c>
      <c r="J115" s="12">
        <v>11.186999999999999</v>
      </c>
      <c r="K115" s="4">
        <f t="shared" si="30"/>
        <v>5.2210000000000019</v>
      </c>
      <c r="L115" s="4">
        <f t="shared" si="31"/>
        <v>4.9847240786709959</v>
      </c>
      <c r="M115" s="4">
        <f t="shared" si="32"/>
        <v>-0.2847240786709957</v>
      </c>
      <c r="N115" s="4">
        <f t="shared" si="33"/>
        <v>-1.271089636924088E-2</v>
      </c>
      <c r="O115" s="29">
        <f t="shared" si="28"/>
        <v>-1.5204966672767228E-2</v>
      </c>
      <c r="P115" s="10"/>
      <c r="Q115">
        <f t="shared" si="29"/>
        <v>-0.12670805560639356</v>
      </c>
    </row>
    <row r="116" spans="1:17" x14ac:dyDescent="0.25">
      <c r="A116" s="8">
        <v>45</v>
      </c>
      <c r="B116" s="14" t="s">
        <v>20</v>
      </c>
      <c r="C116" s="3">
        <v>10</v>
      </c>
      <c r="D116" s="3">
        <v>1.0474000000000001</v>
      </c>
      <c r="E116" s="11">
        <v>1.0209999999999999</v>
      </c>
      <c r="F116" s="12">
        <f t="shared" si="34"/>
        <v>1020.9999999999999</v>
      </c>
      <c r="G116" s="12">
        <v>0.9</v>
      </c>
      <c r="H116" s="12">
        <v>5.6</v>
      </c>
      <c r="I116" s="12">
        <v>16.151</v>
      </c>
      <c r="J116" s="12">
        <v>11.196999999999999</v>
      </c>
      <c r="K116" s="4">
        <f t="shared" si="30"/>
        <v>4.9540000000000006</v>
      </c>
      <c r="L116" s="4">
        <f t="shared" si="31"/>
        <v>4.7298071414932217</v>
      </c>
      <c r="M116" s="4">
        <f t="shared" si="32"/>
        <v>-2.9807141493222389E-2</v>
      </c>
      <c r="N116" s="4">
        <f t="shared" si="33"/>
        <v>-1.3306759595188566E-3</v>
      </c>
      <c r="O116" s="29">
        <f t="shared" si="28"/>
        <v>-1.5652711335770295E-3</v>
      </c>
      <c r="P116" s="10"/>
      <c r="Q116">
        <f t="shared" si="29"/>
        <v>-1.3043926113141913E-2</v>
      </c>
    </row>
    <row r="117" spans="1:17" x14ac:dyDescent="0.25">
      <c r="A117" s="8">
        <v>46</v>
      </c>
      <c r="B117" s="14" t="s">
        <v>20</v>
      </c>
      <c r="C117" s="3">
        <v>10</v>
      </c>
      <c r="D117" s="3">
        <v>1.0474000000000001</v>
      </c>
      <c r="E117" s="11">
        <v>1.0129999999999999</v>
      </c>
      <c r="F117" s="12">
        <f t="shared" si="34"/>
        <v>1012.9999999999999</v>
      </c>
      <c r="G117" s="12">
        <v>1.3</v>
      </c>
      <c r="H117" s="12">
        <v>6</v>
      </c>
      <c r="I117" s="12">
        <v>16.291</v>
      </c>
      <c r="J117" s="12">
        <v>11.204000000000001</v>
      </c>
      <c r="K117" s="4">
        <f t="shared" si="30"/>
        <v>5.0869999999999997</v>
      </c>
      <c r="L117" s="4">
        <f t="shared" si="31"/>
        <v>4.8567882375405755</v>
      </c>
      <c r="M117" s="4">
        <f t="shared" si="32"/>
        <v>-0.15678823754057536</v>
      </c>
      <c r="N117" s="4">
        <f t="shared" si="33"/>
        <v>-6.9994748902042579E-3</v>
      </c>
      <c r="O117" s="29">
        <f t="shared" si="28"/>
        <v>-8.2984889863132408E-3</v>
      </c>
      <c r="P117" s="10"/>
      <c r="Q117">
        <f t="shared" si="29"/>
        <v>-6.9154074885943675E-2</v>
      </c>
    </row>
    <row r="118" spans="1:17" x14ac:dyDescent="0.25">
      <c r="A118" s="8">
        <v>47</v>
      </c>
      <c r="B118" s="14" t="s">
        <v>20</v>
      </c>
      <c r="C118" s="3">
        <v>10</v>
      </c>
      <c r="D118" s="3">
        <v>1.0474000000000001</v>
      </c>
      <c r="E118" s="11">
        <v>1.034</v>
      </c>
      <c r="F118" s="12">
        <f t="shared" si="34"/>
        <v>1034</v>
      </c>
      <c r="G118" s="12">
        <v>1.9</v>
      </c>
      <c r="H118" s="12">
        <v>6.9</v>
      </c>
      <c r="I118" s="12">
        <v>16.376999999999999</v>
      </c>
      <c r="J118" s="12">
        <v>11.192</v>
      </c>
      <c r="K118" s="4">
        <f t="shared" si="30"/>
        <v>5.1849999999999987</v>
      </c>
      <c r="L118" s="4">
        <f t="shared" si="31"/>
        <v>4.9503532556807315</v>
      </c>
      <c r="M118" s="4">
        <f t="shared" si="32"/>
        <v>4.9646744319268521E-2</v>
      </c>
      <c r="N118" s="4">
        <f t="shared" si="33"/>
        <v>2.2163725142530593E-3</v>
      </c>
      <c r="O118" s="29">
        <f t="shared" si="28"/>
        <v>2.5743359667484761E-3</v>
      </c>
      <c r="P118" s="10"/>
      <c r="Q118">
        <f t="shared" si="29"/>
        <v>2.1452799722903967E-2</v>
      </c>
    </row>
    <row r="119" spans="1:17" x14ac:dyDescent="0.25">
      <c r="A119" s="8">
        <v>48</v>
      </c>
      <c r="B119" s="14" t="s">
        <v>20</v>
      </c>
      <c r="C119" s="3">
        <v>10</v>
      </c>
      <c r="D119" s="3">
        <v>1.0474000000000001</v>
      </c>
      <c r="E119" s="11">
        <v>1.0329999999999999</v>
      </c>
      <c r="F119" s="12">
        <f t="shared" si="34"/>
        <v>1033</v>
      </c>
      <c r="G119" s="12">
        <v>0.9</v>
      </c>
      <c r="H119" s="12">
        <v>4.9000000000000004</v>
      </c>
      <c r="I119" s="12">
        <v>16.18</v>
      </c>
      <c r="J119" s="12">
        <v>11.209</v>
      </c>
      <c r="K119" s="4">
        <f t="shared" si="30"/>
        <v>4.9710000000000001</v>
      </c>
      <c r="L119" s="4">
        <f t="shared" si="31"/>
        <v>4.7460378079052887</v>
      </c>
      <c r="M119" s="4">
        <f t="shared" si="32"/>
        <v>-0.74603780790528873</v>
      </c>
      <c r="N119" s="4">
        <f t="shared" si="33"/>
        <v>-3.3305259281486109E-2</v>
      </c>
      <c r="O119" s="29">
        <f t="shared" si="28"/>
        <v>-3.8721797092995953E-2</v>
      </c>
      <c r="P119" s="10"/>
      <c r="Q119">
        <f t="shared" si="29"/>
        <v>-0.32268164244163294</v>
      </c>
    </row>
    <row r="120" spans="1:17" x14ac:dyDescent="0.25">
      <c r="A120" s="8">
        <v>49</v>
      </c>
      <c r="B120" s="14" t="s">
        <v>20</v>
      </c>
      <c r="C120" s="3">
        <v>10</v>
      </c>
      <c r="D120" s="3">
        <v>1.0474000000000001</v>
      </c>
      <c r="E120" s="11">
        <v>1.0169999999999999</v>
      </c>
      <c r="F120" s="12">
        <f t="shared" si="34"/>
        <v>1016.9999999999999</v>
      </c>
      <c r="G120" s="12">
        <v>0.7</v>
      </c>
      <c r="H120" s="12">
        <v>5.6</v>
      </c>
      <c r="I120" s="12">
        <v>16.352</v>
      </c>
      <c r="J120" s="12">
        <v>11.175000000000001</v>
      </c>
      <c r="K120" s="4">
        <f t="shared" si="30"/>
        <v>5.1769999999999996</v>
      </c>
      <c r="L120" s="4">
        <f t="shared" si="31"/>
        <v>4.9427152950162299</v>
      </c>
      <c r="M120" s="4">
        <f t="shared" si="32"/>
        <v>-4.2715295016230392E-2</v>
      </c>
      <c r="N120" s="4">
        <f t="shared" si="33"/>
        <v>-1.9069328132245713E-3</v>
      </c>
      <c r="O120" s="29">
        <f t="shared" si="28"/>
        <v>-2.2519432730410132E-3</v>
      </c>
      <c r="P120" s="10"/>
      <c r="Q120">
        <f t="shared" si="29"/>
        <v>-1.8766193942008444E-2</v>
      </c>
    </row>
    <row r="121" spans="1:17" x14ac:dyDescent="0.25">
      <c r="A121" s="8">
        <v>50</v>
      </c>
      <c r="B121" s="14" t="s">
        <v>20</v>
      </c>
      <c r="C121" s="3">
        <v>10</v>
      </c>
      <c r="D121" s="3">
        <v>1.0474000000000001</v>
      </c>
      <c r="E121" s="11">
        <v>1.002</v>
      </c>
      <c r="F121" s="12">
        <f t="shared" si="34"/>
        <v>1002</v>
      </c>
      <c r="G121" s="12">
        <v>0.7</v>
      </c>
      <c r="H121" s="12">
        <v>4.2</v>
      </c>
      <c r="I121" s="12">
        <v>15.321999999999999</v>
      </c>
      <c r="J121" s="12">
        <v>11.233000000000001</v>
      </c>
      <c r="K121" s="4">
        <f t="shared" si="30"/>
        <v>4.0889999999999986</v>
      </c>
      <c r="L121" s="4">
        <f t="shared" si="31"/>
        <v>3.9039526446438786</v>
      </c>
      <c r="M121" s="4">
        <f t="shared" si="32"/>
        <v>-0.40395264464387859</v>
      </c>
      <c r="N121" s="4">
        <f t="shared" si="33"/>
        <v>-1.8033600207316008E-2</v>
      </c>
      <c r="O121" s="29">
        <f t="shared" si="28"/>
        <v>-2.161512360178296E-2</v>
      </c>
      <c r="P121" s="10"/>
      <c r="Q121">
        <f t="shared" si="29"/>
        <v>-0.18012603001485802</v>
      </c>
    </row>
    <row r="122" spans="1:17" x14ac:dyDescent="0.25">
      <c r="A122" s="8">
        <v>51</v>
      </c>
      <c r="B122" s="14" t="s">
        <v>20</v>
      </c>
      <c r="C122" s="3">
        <v>10</v>
      </c>
      <c r="D122" s="3">
        <v>1.0474000000000001</v>
      </c>
      <c r="E122" s="11">
        <v>1.0940000000000001</v>
      </c>
      <c r="F122" s="12">
        <f t="shared" si="34"/>
        <v>1094</v>
      </c>
      <c r="G122" s="12">
        <v>1</v>
      </c>
      <c r="H122" s="12">
        <v>5.7</v>
      </c>
      <c r="I122" s="12">
        <v>16.170000000000002</v>
      </c>
      <c r="J122" s="12">
        <v>11.192</v>
      </c>
      <c r="K122" s="4">
        <f t="shared" si="30"/>
        <v>4.9780000000000015</v>
      </c>
      <c r="L122" s="4">
        <f t="shared" si="31"/>
        <v>4.7527210234867301</v>
      </c>
      <c r="M122" s="4">
        <f t="shared" si="32"/>
        <v>-5.2721023486729912E-2</v>
      </c>
      <c r="N122" s="4">
        <f t="shared" si="33"/>
        <v>-2.3536171199432998E-3</v>
      </c>
      <c r="O122" s="29">
        <f t="shared" si="28"/>
        <v>-2.5838155037037503E-3</v>
      </c>
      <c r="P122" s="10"/>
      <c r="Q122">
        <f t="shared" si="29"/>
        <v>-2.1531795864197921E-2</v>
      </c>
    </row>
    <row r="123" spans="1:17" x14ac:dyDescent="0.25">
      <c r="A123" s="8">
        <v>52</v>
      </c>
      <c r="B123" s="14" t="s">
        <v>20</v>
      </c>
      <c r="C123" s="3">
        <v>10</v>
      </c>
      <c r="D123" s="3">
        <v>1.0474000000000001</v>
      </c>
      <c r="E123" s="11">
        <v>1.044</v>
      </c>
      <c r="F123" s="12">
        <f t="shared" si="34"/>
        <v>1044</v>
      </c>
      <c r="G123" s="12">
        <v>1.5</v>
      </c>
      <c r="H123" s="12">
        <v>6</v>
      </c>
      <c r="I123" s="12">
        <v>16.155999999999999</v>
      </c>
      <c r="J123" s="12">
        <v>11.212999999999999</v>
      </c>
      <c r="K123" s="4">
        <f t="shared" si="30"/>
        <v>4.9429999999999996</v>
      </c>
      <c r="L123" s="4">
        <f t="shared" si="31"/>
        <v>4.7193049455795295</v>
      </c>
      <c r="M123" s="4">
        <f t="shared" si="32"/>
        <v>-0.21930494557952951</v>
      </c>
      <c r="N123" s="4">
        <f t="shared" si="33"/>
        <v>-9.7903993562289959E-3</v>
      </c>
      <c r="O123" s="29">
        <f t="shared" si="28"/>
        <v>-1.12627103705278E-2</v>
      </c>
      <c r="P123" s="10"/>
      <c r="Q123">
        <f t="shared" si="29"/>
        <v>-9.3855919754398345E-2</v>
      </c>
    </row>
    <row r="124" spans="1:17" x14ac:dyDescent="0.25">
      <c r="A124" s="8">
        <v>53</v>
      </c>
      <c r="B124" s="14" t="s">
        <v>20</v>
      </c>
      <c r="C124" s="3">
        <v>10</v>
      </c>
      <c r="D124" s="3">
        <v>1.0474000000000001</v>
      </c>
      <c r="E124" s="11">
        <v>1.0900000000000001</v>
      </c>
      <c r="F124" s="12">
        <f t="shared" si="34"/>
        <v>1090</v>
      </c>
      <c r="G124" s="12">
        <v>1.1000000000000001</v>
      </c>
      <c r="H124" s="12">
        <v>5.6</v>
      </c>
      <c r="I124" s="12">
        <v>16.138000000000002</v>
      </c>
      <c r="J124" s="12">
        <v>11.2</v>
      </c>
      <c r="K124" s="4">
        <f t="shared" si="30"/>
        <v>4.9380000000000024</v>
      </c>
      <c r="L124" s="4">
        <f t="shared" si="31"/>
        <v>4.7145312201642176</v>
      </c>
      <c r="M124" s="4">
        <f t="shared" si="32"/>
        <v>-0.21453122016421755</v>
      </c>
      <c r="N124" s="4">
        <f t="shared" si="33"/>
        <v>-9.5772866144739986E-3</v>
      </c>
      <c r="O124" s="29">
        <f t="shared" si="28"/>
        <v>-1.0552588278883735E-2</v>
      </c>
      <c r="P124" s="10"/>
      <c r="Q124">
        <f t="shared" si="29"/>
        <v>-8.7938235657364472E-2</v>
      </c>
    </row>
    <row r="125" spans="1:17" x14ac:dyDescent="0.25">
      <c r="A125" s="8">
        <v>54</v>
      </c>
      <c r="B125" s="14" t="s">
        <v>20</v>
      </c>
      <c r="C125" s="3">
        <v>10</v>
      </c>
      <c r="D125" s="3">
        <v>1.0474000000000001</v>
      </c>
      <c r="E125" s="11">
        <v>1.048</v>
      </c>
      <c r="F125" s="12">
        <f t="shared" si="34"/>
        <v>1048</v>
      </c>
      <c r="G125" s="12">
        <v>0.8</v>
      </c>
      <c r="H125" s="12">
        <v>5.6</v>
      </c>
      <c r="I125" s="12">
        <v>16.353000000000002</v>
      </c>
      <c r="J125" s="12">
        <v>11.198</v>
      </c>
      <c r="K125" s="4">
        <f t="shared" si="30"/>
        <v>5.1550000000000011</v>
      </c>
      <c r="L125" s="4">
        <f t="shared" si="31"/>
        <v>4.9217109031888491</v>
      </c>
      <c r="M125" s="4">
        <f t="shared" si="32"/>
        <v>-0.12171090318884925</v>
      </c>
      <c r="N125" s="4">
        <f t="shared" si="33"/>
        <v>-5.4335224637879131E-3</v>
      </c>
      <c r="O125" s="29">
        <f t="shared" si="28"/>
        <v>-6.2267752662302318E-3</v>
      </c>
      <c r="P125" s="10"/>
      <c r="Q125">
        <f t="shared" si="29"/>
        <v>-5.1889793885251938E-2</v>
      </c>
    </row>
    <row r="126" spans="1:17" x14ac:dyDescent="0.25">
      <c r="A126" s="8">
        <v>55</v>
      </c>
      <c r="B126" s="14" t="s">
        <v>20</v>
      </c>
      <c r="C126" s="3">
        <v>10</v>
      </c>
      <c r="D126" s="3">
        <v>1.0474000000000001</v>
      </c>
      <c r="E126" s="11">
        <v>1.091</v>
      </c>
      <c r="F126" s="12">
        <f t="shared" si="34"/>
        <v>1091</v>
      </c>
      <c r="G126" s="12">
        <v>1.8</v>
      </c>
      <c r="H126" s="12">
        <v>6.4</v>
      </c>
      <c r="I126" s="12">
        <v>16.265000000000001</v>
      </c>
      <c r="J126" s="12">
        <v>11.090999999999999</v>
      </c>
      <c r="K126" s="4">
        <f t="shared" si="30"/>
        <v>5.1740000000000013</v>
      </c>
      <c r="L126" s="4">
        <f t="shared" si="31"/>
        <v>4.9398510597670429</v>
      </c>
      <c r="M126" s="4">
        <f t="shared" si="32"/>
        <v>-0.33985105976704233</v>
      </c>
      <c r="N126" s="4">
        <f t="shared" si="33"/>
        <v>-1.5171922311028676E-2</v>
      </c>
      <c r="O126" s="29">
        <f t="shared" si="28"/>
        <v>-1.6701630335055399E-2</v>
      </c>
      <c r="P126" s="10"/>
      <c r="Q126">
        <f t="shared" si="29"/>
        <v>-0.13918025279212834</v>
      </c>
    </row>
    <row r="127" spans="1:17" x14ac:dyDescent="0.25">
      <c r="A127" s="8">
        <v>56</v>
      </c>
      <c r="B127" s="14" t="s">
        <v>20</v>
      </c>
      <c r="C127" s="3">
        <v>10</v>
      </c>
      <c r="D127" s="3">
        <v>1.0474000000000001</v>
      </c>
      <c r="E127" s="11">
        <v>1.05</v>
      </c>
      <c r="F127" s="12">
        <f t="shared" si="34"/>
        <v>1050</v>
      </c>
      <c r="G127" s="12">
        <v>1.2</v>
      </c>
      <c r="H127" s="12">
        <v>5.8</v>
      </c>
      <c r="I127" s="12">
        <v>16.190000000000001</v>
      </c>
      <c r="J127" s="12">
        <v>11.089</v>
      </c>
      <c r="K127" s="4">
        <f t="shared" si="30"/>
        <v>5.1010000000000009</v>
      </c>
      <c r="L127" s="4">
        <f t="shared" si="31"/>
        <v>4.8701546687034565</v>
      </c>
      <c r="M127" s="4">
        <f t="shared" si="32"/>
        <v>-0.27015466870345684</v>
      </c>
      <c r="N127" s="4">
        <f t="shared" si="33"/>
        <v>-1.2060476281404324E-2</v>
      </c>
      <c r="O127" s="29">
        <f t="shared" si="28"/>
        <v>-1.3794887632349135E-2</v>
      </c>
      <c r="P127" s="10"/>
      <c r="Q127">
        <f t="shared" si="29"/>
        <v>-0.11495739693624281</v>
      </c>
    </row>
    <row r="128" spans="1:17" x14ac:dyDescent="0.25">
      <c r="A128" s="8">
        <v>57</v>
      </c>
      <c r="B128" s="14" t="s">
        <v>20</v>
      </c>
      <c r="C128" s="3">
        <v>10</v>
      </c>
      <c r="D128" s="3">
        <v>1.0474000000000001</v>
      </c>
      <c r="E128" s="11">
        <v>1.006</v>
      </c>
      <c r="F128" s="12">
        <f t="shared" si="34"/>
        <v>1006</v>
      </c>
      <c r="G128" s="12">
        <v>0.8</v>
      </c>
      <c r="H128" s="12">
        <v>5.4</v>
      </c>
      <c r="I128" s="12">
        <v>16.172000000000001</v>
      </c>
      <c r="J128" s="12">
        <v>11.2</v>
      </c>
      <c r="K128" s="4">
        <f t="shared" si="30"/>
        <v>4.9720000000000013</v>
      </c>
      <c r="L128" s="4">
        <f t="shared" si="31"/>
        <v>4.7469925529883525</v>
      </c>
      <c r="M128" s="4">
        <f t="shared" si="32"/>
        <v>-0.14699255298835201</v>
      </c>
      <c r="N128" s="4">
        <f t="shared" si="33"/>
        <v>-6.5621675441228577E-3</v>
      </c>
      <c r="O128" s="29">
        <f t="shared" si="28"/>
        <v>-7.8341582708663527E-3</v>
      </c>
      <c r="P128" s="10"/>
      <c r="Q128">
        <f t="shared" si="29"/>
        <v>-6.5284652257219605E-2</v>
      </c>
    </row>
    <row r="129" spans="1:17" x14ac:dyDescent="0.25">
      <c r="A129" s="8">
        <v>58</v>
      </c>
      <c r="B129" s="14" t="s">
        <v>20</v>
      </c>
      <c r="C129" s="3">
        <v>10</v>
      </c>
      <c r="D129" s="3">
        <v>1.0474000000000001</v>
      </c>
      <c r="E129" s="11">
        <v>1.069</v>
      </c>
      <c r="F129" s="12">
        <f t="shared" si="34"/>
        <v>1069</v>
      </c>
      <c r="G129" s="12">
        <v>0.6</v>
      </c>
      <c r="H129" s="12">
        <v>5.5</v>
      </c>
      <c r="I129" s="12">
        <v>16.41</v>
      </c>
      <c r="J129" s="12">
        <v>11.207000000000001</v>
      </c>
      <c r="K129" s="4">
        <f t="shared" si="30"/>
        <v>5.2029999999999994</v>
      </c>
      <c r="L129" s="4">
        <f t="shared" si="31"/>
        <v>4.9675386671758632</v>
      </c>
      <c r="M129" s="4">
        <f t="shared" si="32"/>
        <v>-6.7538667175862876E-2</v>
      </c>
      <c r="N129" s="4">
        <f t="shared" si="33"/>
        <v>-3.0151190703510216E-3</v>
      </c>
      <c r="O129" s="29">
        <f t="shared" si="28"/>
        <v>-3.3874256346974533E-3</v>
      </c>
      <c r="P129" s="10"/>
      <c r="Q129">
        <f t="shared" si="29"/>
        <v>-2.8228546955812114E-2</v>
      </c>
    </row>
    <row r="130" spans="1:17" x14ac:dyDescent="0.25">
      <c r="A130" s="8">
        <v>59</v>
      </c>
      <c r="B130" s="14" t="s">
        <v>20</v>
      </c>
      <c r="C130" s="3">
        <v>10</v>
      </c>
      <c r="D130" s="3">
        <v>1.0474000000000001</v>
      </c>
      <c r="E130" s="11">
        <v>1.012</v>
      </c>
      <c r="F130" s="12">
        <f t="shared" si="34"/>
        <v>1012</v>
      </c>
      <c r="G130" s="12">
        <v>0.9</v>
      </c>
      <c r="H130" s="12">
        <v>4</v>
      </c>
      <c r="I130" s="12">
        <v>14.94</v>
      </c>
      <c r="J130" s="12">
        <v>11.21</v>
      </c>
      <c r="K130" s="4">
        <f t="shared" si="30"/>
        <v>3.7299999999999986</v>
      </c>
      <c r="L130" s="4">
        <f t="shared" si="31"/>
        <v>3.5611991598243251</v>
      </c>
      <c r="M130" s="4">
        <f t="shared" si="32"/>
        <v>-0.46119915982432502</v>
      </c>
      <c r="N130" s="4">
        <f t="shared" si="33"/>
        <v>-2.0589248206443082E-2</v>
      </c>
      <c r="O130" s="29">
        <f t="shared" si="28"/>
        <v>-2.4434473414958635E-2</v>
      </c>
      <c r="P130" s="10">
        <v>4</v>
      </c>
      <c r="Q130">
        <f t="shared" si="29"/>
        <v>-0.20362061179132199</v>
      </c>
    </row>
    <row r="131" spans="1:17" x14ac:dyDescent="0.25">
      <c r="A131" s="8">
        <v>60</v>
      </c>
      <c r="B131" s="14" t="s">
        <v>20</v>
      </c>
      <c r="C131" s="3">
        <v>10</v>
      </c>
      <c r="D131" s="3">
        <v>1.0474000000000001</v>
      </c>
      <c r="E131" s="11">
        <v>1.024</v>
      </c>
      <c r="F131" s="12">
        <f t="shared" si="34"/>
        <v>1024</v>
      </c>
      <c r="G131" s="12">
        <v>1.1000000000000001</v>
      </c>
      <c r="H131" s="12">
        <v>5.6</v>
      </c>
      <c r="I131" s="12">
        <v>16.277000000000001</v>
      </c>
      <c r="J131" s="12">
        <v>11.2</v>
      </c>
      <c r="K131" s="4">
        <f t="shared" si="30"/>
        <v>5.0770000000000017</v>
      </c>
      <c r="L131" s="4">
        <f t="shared" si="31"/>
        <v>4.8472407867099498</v>
      </c>
      <c r="M131" s="4">
        <f t="shared" si="32"/>
        <v>-0.34724078670994984</v>
      </c>
      <c r="N131" s="4">
        <f t="shared" si="33"/>
        <v>-1.5501820835265618E-2</v>
      </c>
      <c r="O131" s="29">
        <f t="shared" si="28"/>
        <v>-1.8181334788236334E-2</v>
      </c>
      <c r="P131" s="10"/>
      <c r="Q131">
        <f t="shared" si="29"/>
        <v>-0.1515111232353028</v>
      </c>
    </row>
    <row r="132" spans="1:17" x14ac:dyDescent="0.25">
      <c r="A132" s="8">
        <v>61</v>
      </c>
      <c r="B132" s="14" t="s">
        <v>20</v>
      </c>
      <c r="C132" s="3">
        <v>10</v>
      </c>
      <c r="D132" s="3">
        <v>1.0474000000000001</v>
      </c>
      <c r="E132" s="11">
        <v>1.0549999999999999</v>
      </c>
      <c r="F132" s="12">
        <f t="shared" si="34"/>
        <v>1055</v>
      </c>
      <c r="G132" s="12">
        <v>0.7</v>
      </c>
      <c r="H132" s="12">
        <v>5.2</v>
      </c>
      <c r="I132" s="12">
        <v>16.28</v>
      </c>
      <c r="J132" s="12">
        <v>11.167</v>
      </c>
      <c r="K132" s="4">
        <f t="shared" si="30"/>
        <v>5.1130000000000013</v>
      </c>
      <c r="L132" s="4">
        <f t="shared" si="31"/>
        <v>4.8816116097002107</v>
      </c>
      <c r="M132" s="4">
        <f t="shared" si="32"/>
        <v>-0.38161160970021069</v>
      </c>
      <c r="N132" s="4">
        <f t="shared" si="33"/>
        <v>-1.7036232575902265E-2</v>
      </c>
      <c r="O132" s="29">
        <f t="shared" si="28"/>
        <v>-1.9393853387354144E-2</v>
      </c>
      <c r="P132" s="10"/>
      <c r="Q132">
        <f t="shared" si="29"/>
        <v>-0.16161544489461788</v>
      </c>
    </row>
    <row r="133" spans="1:17" x14ac:dyDescent="0.25">
      <c r="A133" s="8">
        <v>62</v>
      </c>
      <c r="B133" s="14" t="s">
        <v>20</v>
      </c>
      <c r="C133" s="3">
        <v>10</v>
      </c>
      <c r="D133" s="3">
        <v>1.0474000000000001</v>
      </c>
      <c r="E133" s="11">
        <v>1.0049999999999999</v>
      </c>
      <c r="F133" s="12">
        <f t="shared" si="34"/>
        <v>1004.9999999999999</v>
      </c>
      <c r="G133" s="12">
        <v>0.7</v>
      </c>
      <c r="H133" s="12">
        <v>5.4</v>
      </c>
      <c r="I133" s="12">
        <v>16.239000000000001</v>
      </c>
      <c r="J133" s="12">
        <v>11.196999999999999</v>
      </c>
      <c r="K133" s="4">
        <f t="shared" si="30"/>
        <v>5.0420000000000016</v>
      </c>
      <c r="L133" s="4">
        <f t="shared" si="31"/>
        <v>4.813824708802751</v>
      </c>
      <c r="M133" s="4">
        <f t="shared" si="32"/>
        <v>-0.11382470880275086</v>
      </c>
      <c r="N133" s="4">
        <f t="shared" si="33"/>
        <v>-5.0814602144085208E-3</v>
      </c>
      <c r="O133" s="29">
        <f t="shared" si="28"/>
        <v>-6.0724713607011281E-3</v>
      </c>
      <c r="P133" s="10"/>
      <c r="Q133">
        <f t="shared" si="29"/>
        <v>-5.0603928005842735E-2</v>
      </c>
    </row>
    <row r="134" spans="1:17" x14ac:dyDescent="0.25">
      <c r="A134" s="8">
        <v>63</v>
      </c>
      <c r="B134" s="14" t="s">
        <v>20</v>
      </c>
      <c r="C134" s="3">
        <v>10</v>
      </c>
      <c r="D134" s="3">
        <v>1.0474000000000001</v>
      </c>
      <c r="E134" s="11">
        <v>1.0209999999999999</v>
      </c>
      <c r="F134" s="12">
        <f t="shared" si="34"/>
        <v>1020.9999999999999</v>
      </c>
      <c r="G134" s="12">
        <v>1.1000000000000001</v>
      </c>
      <c r="H134" s="12">
        <v>5.7</v>
      </c>
      <c r="I134" s="12">
        <v>16.338000000000001</v>
      </c>
      <c r="J134" s="12">
        <v>11.188000000000001</v>
      </c>
      <c r="K134" s="4">
        <f t="shared" si="30"/>
        <v>5.15</v>
      </c>
      <c r="L134" s="4">
        <f t="shared" si="31"/>
        <v>4.9169371777735345</v>
      </c>
      <c r="M134" s="4">
        <f t="shared" si="32"/>
        <v>-0.31693717777353481</v>
      </c>
      <c r="N134" s="4">
        <f t="shared" si="33"/>
        <v>-1.4148981150604234E-2</v>
      </c>
      <c r="O134" s="29">
        <f t="shared" si="28"/>
        <v>-1.6643414654138773E-2</v>
      </c>
      <c r="P134" s="10"/>
      <c r="Q134">
        <f t="shared" si="29"/>
        <v>-0.13869512211782312</v>
      </c>
    </row>
    <row r="135" spans="1:17" x14ac:dyDescent="0.25">
      <c r="A135" s="8">
        <v>64</v>
      </c>
      <c r="B135" s="14" t="s">
        <v>20</v>
      </c>
      <c r="C135" s="3">
        <v>10</v>
      </c>
      <c r="D135" s="3">
        <v>1.0474000000000001</v>
      </c>
      <c r="E135" s="11">
        <v>1.03</v>
      </c>
      <c r="F135" s="12">
        <f t="shared" si="34"/>
        <v>1030</v>
      </c>
      <c r="G135" s="12">
        <v>1.1000000000000001</v>
      </c>
      <c r="H135" s="12">
        <v>5.3</v>
      </c>
      <c r="I135" s="12">
        <v>16.353999999999999</v>
      </c>
      <c r="J135" s="12">
        <v>11.173</v>
      </c>
      <c r="K135" s="4">
        <f t="shared" si="30"/>
        <v>5.1809999999999992</v>
      </c>
      <c r="L135" s="4">
        <f t="shared" si="31"/>
        <v>4.9465342753484807</v>
      </c>
      <c r="M135" s="4">
        <f t="shared" si="32"/>
        <v>-0.74653427534848138</v>
      </c>
      <c r="N135" s="4">
        <f t="shared" si="33"/>
        <v>-3.3327423006628637E-2</v>
      </c>
      <c r="O135" s="29">
        <f t="shared" si="28"/>
        <v>-3.8860422360156306E-2</v>
      </c>
      <c r="P135" s="10"/>
      <c r="Q135">
        <f t="shared" si="29"/>
        <v>-0.32383685300130255</v>
      </c>
    </row>
    <row r="136" spans="1:17" x14ac:dyDescent="0.25">
      <c r="A136" s="8">
        <v>65</v>
      </c>
      <c r="B136" s="14" t="s">
        <v>20</v>
      </c>
      <c r="C136" s="3">
        <v>10</v>
      </c>
      <c r="D136" s="3">
        <v>1.0474000000000001</v>
      </c>
      <c r="E136" s="11"/>
      <c r="F136" s="12">
        <f t="shared" si="34"/>
        <v>0</v>
      </c>
      <c r="G136" s="12"/>
      <c r="H136" s="12"/>
      <c r="I136" s="12"/>
      <c r="J136" s="12"/>
      <c r="K136" s="13">
        <f t="shared" si="30"/>
        <v>0</v>
      </c>
      <c r="L136" s="13">
        <f t="shared" si="31"/>
        <v>0</v>
      </c>
      <c r="M136" s="13">
        <f t="shared" si="32"/>
        <v>0</v>
      </c>
      <c r="N136" s="13">
        <f t="shared" si="33"/>
        <v>0</v>
      </c>
      <c r="O136" s="31" t="e">
        <f t="shared" si="28"/>
        <v>#DIV/0!</v>
      </c>
      <c r="P136" s="10"/>
      <c r="Q136" t="e">
        <f t="shared" si="29"/>
        <v>#DIV/0!</v>
      </c>
    </row>
    <row r="137" spans="1:17" x14ac:dyDescent="0.25">
      <c r="A137" s="8">
        <v>67</v>
      </c>
      <c r="B137" s="14" t="s">
        <v>20</v>
      </c>
      <c r="C137" s="3">
        <v>10</v>
      </c>
      <c r="D137" s="3">
        <v>1.0474000000000001</v>
      </c>
      <c r="E137" s="11">
        <v>1.0049999999999999</v>
      </c>
      <c r="F137" s="12">
        <f t="shared" si="34"/>
        <v>1004.9999999999999</v>
      </c>
      <c r="G137" s="12">
        <v>0.7</v>
      </c>
      <c r="H137" s="12">
        <v>5.4</v>
      </c>
      <c r="I137" s="12">
        <v>16.361999999999998</v>
      </c>
      <c r="J137" s="12">
        <v>11.201000000000001</v>
      </c>
      <c r="K137" s="4">
        <f t="shared" si="30"/>
        <v>5.1609999999999978</v>
      </c>
      <c r="L137" s="4">
        <f t="shared" si="31"/>
        <v>4.9274393736872231</v>
      </c>
      <c r="M137" s="4">
        <f t="shared" si="32"/>
        <v>-0.22743937368722289</v>
      </c>
      <c r="N137" s="4">
        <f t="shared" si="33"/>
        <v>-1.0153543468179593E-2</v>
      </c>
      <c r="O137" s="29">
        <f t="shared" si="28"/>
        <v>-1.2133737020182779E-2</v>
      </c>
      <c r="P137" s="10"/>
      <c r="Q137">
        <f t="shared" si="29"/>
        <v>-0.10111447516818983</v>
      </c>
    </row>
    <row r="138" spans="1:17" x14ac:dyDescent="0.25">
      <c r="A138" s="8">
        <v>68</v>
      </c>
      <c r="B138" s="14" t="s">
        <v>20</v>
      </c>
      <c r="C138" s="3">
        <v>10</v>
      </c>
      <c r="D138" s="3">
        <v>1.0474000000000001</v>
      </c>
      <c r="E138" s="11">
        <v>1.042</v>
      </c>
      <c r="F138" s="12">
        <f t="shared" si="34"/>
        <v>1042</v>
      </c>
      <c r="G138" s="12">
        <v>0.7</v>
      </c>
      <c r="H138" s="12">
        <v>5.4</v>
      </c>
      <c r="I138" s="12">
        <v>16.356000000000002</v>
      </c>
      <c r="J138" s="12">
        <v>11.182</v>
      </c>
      <c r="K138" s="4">
        <f t="shared" si="30"/>
        <v>5.1740000000000013</v>
      </c>
      <c r="L138" s="4">
        <f t="shared" si="31"/>
        <v>4.9398510597670429</v>
      </c>
      <c r="M138" s="4">
        <f t="shared" si="32"/>
        <v>-0.23985105976704268</v>
      </c>
      <c r="N138" s="4">
        <f t="shared" si="33"/>
        <v>-1.0707636596742977E-2</v>
      </c>
      <c r="O138" s="29">
        <f t="shared" si="28"/>
        <v>-1.2341527401812203E-2</v>
      </c>
      <c r="P138" s="10"/>
      <c r="Q138">
        <f t="shared" si="29"/>
        <v>-0.10284606168176837</v>
      </c>
    </row>
    <row r="139" spans="1:17" x14ac:dyDescent="0.25">
      <c r="A139" s="8">
        <v>69</v>
      </c>
      <c r="B139" s="14" t="s">
        <v>20</v>
      </c>
      <c r="C139" s="3">
        <v>10</v>
      </c>
      <c r="D139" s="3">
        <v>1.0474000000000001</v>
      </c>
      <c r="E139" s="11">
        <v>1.024</v>
      </c>
      <c r="F139" s="12">
        <f t="shared" si="34"/>
        <v>1024</v>
      </c>
      <c r="G139" s="12">
        <v>0.8</v>
      </c>
      <c r="H139" s="12">
        <v>5.0999999999999996</v>
      </c>
      <c r="I139" s="12">
        <v>16.187999999999999</v>
      </c>
      <c r="J139" s="12">
        <v>11.2</v>
      </c>
      <c r="K139" s="4">
        <f t="shared" si="30"/>
        <v>4.9879999999999995</v>
      </c>
      <c r="L139" s="4">
        <f t="shared" si="31"/>
        <v>4.7622684743173567</v>
      </c>
      <c r="M139" s="4">
        <f t="shared" si="32"/>
        <v>-0.46226847431735685</v>
      </c>
      <c r="N139" s="4">
        <f t="shared" si="33"/>
        <v>-2.063698546059629E-2</v>
      </c>
      <c r="O139" s="29">
        <f t="shared" si="28"/>
        <v>-2.420412064275014E-2</v>
      </c>
      <c r="P139" s="10"/>
      <c r="Q139">
        <f t="shared" si="29"/>
        <v>-0.20170100535625118</v>
      </c>
    </row>
    <row r="140" spans="1:17" x14ac:dyDescent="0.25">
      <c r="A140" s="8">
        <v>71</v>
      </c>
      <c r="B140" s="14" t="s">
        <v>20</v>
      </c>
      <c r="C140" s="3">
        <v>10</v>
      </c>
      <c r="D140" s="3">
        <v>1.0474000000000001</v>
      </c>
      <c r="E140" s="11">
        <v>1.0349999999999999</v>
      </c>
      <c r="F140" s="12">
        <f t="shared" si="34"/>
        <v>1035</v>
      </c>
      <c r="G140" s="12">
        <v>0.9</v>
      </c>
      <c r="H140" s="12">
        <v>5.4</v>
      </c>
      <c r="I140" s="12">
        <v>16.103000000000002</v>
      </c>
      <c r="J140" s="12">
        <v>11.91</v>
      </c>
      <c r="K140" s="4">
        <f t="shared" si="30"/>
        <v>4.1930000000000014</v>
      </c>
      <c r="L140" s="4">
        <f t="shared" si="31"/>
        <v>4.0032461332824143</v>
      </c>
      <c r="M140" s="4">
        <f t="shared" si="32"/>
        <v>0.4967538667175857</v>
      </c>
      <c r="N140" s="4">
        <f t="shared" si="33"/>
        <v>2.2176511907035078E-2</v>
      </c>
      <c r="O140" s="30">
        <f t="shared" ref="O140:O171" si="35">((N140*12.01)/F140)*100</f>
        <v>2.5733324444781769E-2</v>
      </c>
      <c r="P140" s="10"/>
      <c r="Q140">
        <f t="shared" ref="Q140:Q146" si="36">O140*(100/12)</f>
        <v>0.21444437037318143</v>
      </c>
    </row>
    <row r="141" spans="1:17" ht="15.75" x14ac:dyDescent="0.25">
      <c r="A141" s="20" t="s">
        <v>16</v>
      </c>
      <c r="B141" s="20" t="s">
        <v>17</v>
      </c>
      <c r="C141" s="21">
        <v>10</v>
      </c>
      <c r="D141" s="21">
        <v>1.0474000000000001</v>
      </c>
      <c r="E141" s="11"/>
      <c r="F141" s="12">
        <v>6.58</v>
      </c>
      <c r="G141" s="12">
        <v>1</v>
      </c>
      <c r="H141" s="12">
        <v>5.6</v>
      </c>
      <c r="I141" s="12">
        <v>15.275</v>
      </c>
      <c r="J141" s="12">
        <v>11.201000000000001</v>
      </c>
      <c r="K141" s="22">
        <f t="shared" si="30"/>
        <v>4.0739999999999998</v>
      </c>
      <c r="L141" s="22">
        <f t="shared" si="31"/>
        <v>3.8896314683979374</v>
      </c>
      <c r="M141" s="22">
        <f t="shared" si="32"/>
        <v>0.71036853160206226</v>
      </c>
      <c r="N141" s="22">
        <f t="shared" si="33"/>
        <v>3.1712880875092067E-2</v>
      </c>
      <c r="O141" s="24">
        <f t="shared" si="35"/>
        <v>5.7883236977181713</v>
      </c>
      <c r="P141" s="10"/>
      <c r="Q141">
        <f t="shared" si="36"/>
        <v>48.236030814318099</v>
      </c>
    </row>
    <row r="142" spans="1:17" ht="15.75" x14ac:dyDescent="0.25">
      <c r="A142" s="20" t="s">
        <v>16</v>
      </c>
      <c r="B142" s="20" t="s">
        <v>17</v>
      </c>
      <c r="C142" s="21">
        <v>10</v>
      </c>
      <c r="D142" s="21">
        <v>1.0474000000000001</v>
      </c>
      <c r="E142" s="11"/>
      <c r="F142" s="12">
        <v>11.25</v>
      </c>
      <c r="G142" s="12">
        <v>1.6</v>
      </c>
      <c r="H142" s="12">
        <v>6.9</v>
      </c>
      <c r="I142" s="12">
        <v>15.137</v>
      </c>
      <c r="J142" s="12">
        <v>11.226000000000001</v>
      </c>
      <c r="K142" s="22">
        <f t="shared" si="30"/>
        <v>3.9109999999999996</v>
      </c>
      <c r="L142" s="22">
        <f t="shared" si="31"/>
        <v>3.7340080198586971</v>
      </c>
      <c r="M142" s="22">
        <f t="shared" si="32"/>
        <v>1.5659919801413036</v>
      </c>
      <c r="N142" s="22">
        <f t="shared" si="33"/>
        <v>6.9910356256308204E-2</v>
      </c>
      <c r="O142" s="24">
        <f t="shared" si="35"/>
        <v>7.463318921228991</v>
      </c>
      <c r="P142" s="10"/>
      <c r="Q142">
        <f t="shared" si="36"/>
        <v>62.194324343574927</v>
      </c>
    </row>
    <row r="143" spans="1:17" ht="15.75" x14ac:dyDescent="0.25">
      <c r="A143" s="20" t="s">
        <v>16</v>
      </c>
      <c r="B143" s="20" t="s">
        <v>17</v>
      </c>
      <c r="C143" s="21">
        <v>10</v>
      </c>
      <c r="D143" s="21">
        <v>1.0474000000000001</v>
      </c>
      <c r="E143" s="11"/>
      <c r="F143" s="12">
        <v>20.12</v>
      </c>
      <c r="G143" s="12">
        <v>1.3</v>
      </c>
      <c r="H143" s="12">
        <v>7.6</v>
      </c>
      <c r="I143" s="12">
        <v>14.965999999999999</v>
      </c>
      <c r="J143" s="12">
        <v>11.244</v>
      </c>
      <c r="K143" s="22">
        <f t="shared" si="30"/>
        <v>3.7219999999999995</v>
      </c>
      <c r="L143" s="22">
        <f t="shared" si="31"/>
        <v>3.5535611991598235</v>
      </c>
      <c r="M143" s="22">
        <f t="shared" si="32"/>
        <v>2.7464388008401763</v>
      </c>
      <c r="N143" s="22">
        <f t="shared" si="33"/>
        <v>0.12260887503750788</v>
      </c>
      <c r="O143" s="24">
        <f t="shared" si="35"/>
        <v>7.3187504433422941</v>
      </c>
      <c r="P143" s="10"/>
      <c r="Q143">
        <f t="shared" si="36"/>
        <v>60.989587027852458</v>
      </c>
    </row>
    <row r="144" spans="1:17" ht="15.75" x14ac:dyDescent="0.25">
      <c r="A144" s="20" t="s">
        <v>16</v>
      </c>
      <c r="B144" s="20" t="s">
        <v>17</v>
      </c>
      <c r="C144" s="21">
        <v>10</v>
      </c>
      <c r="D144" s="21">
        <v>1.0474000000000001</v>
      </c>
      <c r="E144" s="11"/>
      <c r="F144" s="12">
        <v>50.84</v>
      </c>
      <c r="G144" s="12">
        <v>2.1</v>
      </c>
      <c r="H144" s="12">
        <v>14.8</v>
      </c>
      <c r="I144" s="12">
        <v>15.446999999999999</v>
      </c>
      <c r="J144" s="12">
        <v>11.234</v>
      </c>
      <c r="K144" s="22">
        <f t="shared" si="30"/>
        <v>4.2129999999999992</v>
      </c>
      <c r="L144" s="22">
        <f t="shared" si="31"/>
        <v>4.0223410349436692</v>
      </c>
      <c r="M144" s="22">
        <f t="shared" si="32"/>
        <v>8.6776589650563309</v>
      </c>
      <c r="N144" s="22">
        <f t="shared" si="33"/>
        <v>0.38739548951144337</v>
      </c>
      <c r="O144" s="24">
        <f t="shared" si="35"/>
        <v>9.1514945496310673</v>
      </c>
      <c r="P144" s="10"/>
      <c r="Q144">
        <f t="shared" si="36"/>
        <v>76.262454580258904</v>
      </c>
    </row>
    <row r="145" spans="1:19" ht="15.75" x14ac:dyDescent="0.25">
      <c r="A145" s="20" t="s">
        <v>16</v>
      </c>
      <c r="B145" s="20" t="s">
        <v>17</v>
      </c>
      <c r="C145" s="21">
        <v>10</v>
      </c>
      <c r="D145" s="21">
        <v>1.0474000000000001</v>
      </c>
      <c r="E145" s="11"/>
      <c r="F145" s="12">
        <v>73.44</v>
      </c>
      <c r="G145" s="12">
        <v>1.9</v>
      </c>
      <c r="H145" s="12">
        <v>18.399999999999999</v>
      </c>
      <c r="I145" s="12">
        <v>16.718</v>
      </c>
      <c r="J145" s="12">
        <v>11.269</v>
      </c>
      <c r="K145" s="22">
        <f t="shared" si="30"/>
        <v>5.4489999999999998</v>
      </c>
      <c r="L145" s="22">
        <f t="shared" si="31"/>
        <v>5.2024059576093178</v>
      </c>
      <c r="M145" s="22">
        <f t="shared" si="32"/>
        <v>11.297594042390681</v>
      </c>
      <c r="N145" s="22">
        <f t="shared" si="33"/>
        <v>0.50435687689244113</v>
      </c>
      <c r="O145" s="24">
        <f t="shared" si="35"/>
        <v>8.2479930439518228</v>
      </c>
      <c r="P145" s="10"/>
      <c r="Q145">
        <f t="shared" si="36"/>
        <v>68.73327536626519</v>
      </c>
    </row>
    <row r="146" spans="1:19" ht="15.75" x14ac:dyDescent="0.25">
      <c r="A146" s="20" t="s">
        <v>16</v>
      </c>
      <c r="B146" s="20" t="s">
        <v>17</v>
      </c>
      <c r="C146" s="21">
        <v>10</v>
      </c>
      <c r="D146" s="21">
        <v>1.0474000000000001</v>
      </c>
      <c r="E146" s="11"/>
      <c r="F146" s="12">
        <v>98.88</v>
      </c>
      <c r="G146" s="12">
        <v>1.5</v>
      </c>
      <c r="H146" s="12">
        <v>22.4</v>
      </c>
      <c r="I146" s="12">
        <v>15.462</v>
      </c>
      <c r="J146" s="12">
        <v>11.269</v>
      </c>
      <c r="K146" s="22">
        <f t="shared" si="30"/>
        <v>4.1929999999999996</v>
      </c>
      <c r="L146" s="22">
        <f t="shared" si="31"/>
        <v>4.0032461332824125</v>
      </c>
      <c r="M146" s="22">
        <f t="shared" si="32"/>
        <v>16.896753866717585</v>
      </c>
      <c r="N146" s="22">
        <f t="shared" si="33"/>
        <v>0.75431936904989227</v>
      </c>
      <c r="O146" s="24">
        <f t="shared" si="35"/>
        <v>9.1619899092730641</v>
      </c>
      <c r="P146" s="10"/>
      <c r="Q146">
        <f t="shared" si="36"/>
        <v>76.349915910608871</v>
      </c>
    </row>
    <row r="148" spans="1:19" x14ac:dyDescent="0.25">
      <c r="A148" s="58" t="s">
        <v>22</v>
      </c>
      <c r="B148" s="58"/>
      <c r="C148" s="58"/>
      <c r="D148" s="58"/>
      <c r="E148" s="61"/>
      <c r="F148" s="62"/>
      <c r="G148" s="62"/>
      <c r="H148" s="62"/>
      <c r="I148" s="62"/>
      <c r="J148" s="62"/>
      <c r="K148" s="60"/>
      <c r="L148" s="60"/>
      <c r="M148" s="60"/>
      <c r="N148" s="60"/>
      <c r="O148" s="54"/>
    </row>
    <row r="149" spans="1:19" ht="31.5" x14ac:dyDescent="0.25">
      <c r="A149" s="16" t="s">
        <v>14</v>
      </c>
      <c r="B149" s="16" t="s">
        <v>0</v>
      </c>
      <c r="C149" s="45" t="s">
        <v>1</v>
      </c>
      <c r="D149" s="45" t="s">
        <v>2</v>
      </c>
      <c r="E149" s="45" t="s">
        <v>13</v>
      </c>
      <c r="F149" s="46" t="s">
        <v>3</v>
      </c>
      <c r="G149" s="46" t="s">
        <v>4</v>
      </c>
      <c r="H149" s="46" t="s">
        <v>5</v>
      </c>
      <c r="I149" s="46" t="s">
        <v>6</v>
      </c>
      <c r="J149" s="46" t="s">
        <v>7</v>
      </c>
      <c r="K149" s="46" t="s">
        <v>8</v>
      </c>
      <c r="L149" s="46" t="s">
        <v>9</v>
      </c>
      <c r="M149" s="46" t="s">
        <v>10</v>
      </c>
      <c r="N149" s="46" t="s">
        <v>11</v>
      </c>
      <c r="O149" s="47" t="s">
        <v>12</v>
      </c>
      <c r="P149" s="65" t="s">
        <v>23</v>
      </c>
      <c r="Q149" s="19" t="s">
        <v>24</v>
      </c>
    </row>
    <row r="150" spans="1:19" x14ac:dyDescent="0.25">
      <c r="A150" s="14">
        <v>7</v>
      </c>
      <c r="B150" s="14" t="s">
        <v>15</v>
      </c>
      <c r="C150" s="3">
        <v>10</v>
      </c>
      <c r="D150" s="3">
        <v>1.0474000000000001</v>
      </c>
      <c r="E150" s="11">
        <v>1.089</v>
      </c>
      <c r="F150" s="12">
        <f t="shared" ref="F150:F181" si="37">E150*1000</f>
        <v>1089</v>
      </c>
      <c r="G150" s="12">
        <v>1.1000000000000001</v>
      </c>
      <c r="H150" s="12">
        <v>5.8</v>
      </c>
      <c r="I150" s="12">
        <v>16.288</v>
      </c>
      <c r="J150" s="12">
        <v>11.115</v>
      </c>
      <c r="K150" s="23">
        <f t="shared" ref="K150:K181" si="38">I150-J150</f>
        <v>5.173</v>
      </c>
      <c r="L150" s="23">
        <f t="shared" ref="L150:L181" si="39">K150/D150</f>
        <v>4.938896314683979</v>
      </c>
      <c r="M150" s="23">
        <f t="shared" ref="M150:M181" si="40">(H150-G150)-L150</f>
        <v>-0.23889631468397976</v>
      </c>
      <c r="N150" s="23">
        <f t="shared" ref="N150:N181" si="41">M150/22.4</f>
        <v>-1.0665014048391954E-2</v>
      </c>
      <c r="O150" s="38">
        <f t="shared" ref="O150:O181" si="42">((N150*12.01)/F150)*100</f>
        <v>-1.1761874997354213E-2</v>
      </c>
      <c r="P150" s="63">
        <f>AVERAGE(O150:O151)</f>
        <v>-1.3134031206887444E-2</v>
      </c>
      <c r="Q150" s="40">
        <f>STDEV(O150:O151)/SQRT(2)</f>
        <v>1.3721562095332304E-3</v>
      </c>
      <c r="S150" s="32"/>
    </row>
    <row r="151" spans="1:19" x14ac:dyDescent="0.25">
      <c r="A151" s="14">
        <v>7</v>
      </c>
      <c r="B151" s="14" t="s">
        <v>15</v>
      </c>
      <c r="C151" s="3">
        <v>10</v>
      </c>
      <c r="D151" s="3">
        <v>1.0474000000000001</v>
      </c>
      <c r="E151" s="11">
        <v>1.0469999999999999</v>
      </c>
      <c r="F151" s="12">
        <f t="shared" si="37"/>
        <v>1047</v>
      </c>
      <c r="G151" s="12">
        <v>1.6</v>
      </c>
      <c r="H151" s="12">
        <v>6.1</v>
      </c>
      <c r="I151" s="12">
        <v>16.163</v>
      </c>
      <c r="J151" s="12">
        <v>11.153</v>
      </c>
      <c r="K151" s="23">
        <f t="shared" si="38"/>
        <v>5.01</v>
      </c>
      <c r="L151" s="23">
        <f t="shared" si="39"/>
        <v>4.7832728661447383</v>
      </c>
      <c r="M151" s="23">
        <f t="shared" si="40"/>
        <v>-0.28327286614473834</v>
      </c>
      <c r="N151" s="23">
        <f t="shared" si="41"/>
        <v>-1.2646110095747249E-2</v>
      </c>
      <c r="O151" s="38">
        <f t="shared" si="42"/>
        <v>-1.4506187416420674E-2</v>
      </c>
      <c r="P151" s="35"/>
      <c r="Q151" s="40"/>
    </row>
    <row r="152" spans="1:19" x14ac:dyDescent="0.25">
      <c r="A152" s="14">
        <v>11</v>
      </c>
      <c r="B152" s="14" t="s">
        <v>15</v>
      </c>
      <c r="C152" s="3">
        <v>10</v>
      </c>
      <c r="D152" s="3">
        <v>1.0474000000000001</v>
      </c>
      <c r="E152" s="11">
        <v>1.02</v>
      </c>
      <c r="F152" s="12">
        <f t="shared" si="37"/>
        <v>1020</v>
      </c>
      <c r="G152" s="12">
        <v>1.7</v>
      </c>
      <c r="H152" s="12">
        <v>5.7</v>
      </c>
      <c r="I152" s="12">
        <v>15.462</v>
      </c>
      <c r="J152" s="12">
        <v>11.185</v>
      </c>
      <c r="K152" s="23">
        <f t="shared" si="38"/>
        <v>4.2769999999999992</v>
      </c>
      <c r="L152" s="23">
        <f t="shared" si="39"/>
        <v>4.0834447202596893</v>
      </c>
      <c r="M152" s="23">
        <f t="shared" si="40"/>
        <v>-8.3444720259689298E-2</v>
      </c>
      <c r="N152" s="23">
        <f t="shared" si="41"/>
        <v>-3.7252107258789868E-3</v>
      </c>
      <c r="O152" s="38">
        <f t="shared" si="42"/>
        <v>-4.3862530213535913E-3</v>
      </c>
      <c r="P152" s="63">
        <f>AVERAGE(O152:O153)</f>
        <v>-4.1025360174169875E-3</v>
      </c>
      <c r="Q152" s="40">
        <f>STDEV(O152:O153)/SQRT(2)</f>
        <v>2.8371700393660382E-4</v>
      </c>
    </row>
    <row r="153" spans="1:19" x14ac:dyDescent="0.25">
      <c r="A153" s="14">
        <v>11</v>
      </c>
      <c r="B153" s="14" t="s">
        <v>15</v>
      </c>
      <c r="C153" s="3">
        <v>10</v>
      </c>
      <c r="D153" s="3">
        <v>1.0474000000000001</v>
      </c>
      <c r="E153" s="11">
        <v>1.0409999999999999</v>
      </c>
      <c r="F153" s="12">
        <f t="shared" si="37"/>
        <v>1041</v>
      </c>
      <c r="G153" s="12">
        <v>1.6</v>
      </c>
      <c r="H153" s="12">
        <v>5.7</v>
      </c>
      <c r="I153" s="12">
        <v>15.528</v>
      </c>
      <c r="J153" s="12">
        <v>11.156000000000001</v>
      </c>
      <c r="K153" s="23">
        <f t="shared" si="38"/>
        <v>4.3719999999999999</v>
      </c>
      <c r="L153" s="23">
        <f t="shared" si="39"/>
        <v>4.1741455031506582</v>
      </c>
      <c r="M153" s="23">
        <f t="shared" si="40"/>
        <v>-7.4145503150658598E-2</v>
      </c>
      <c r="N153" s="23">
        <f t="shared" si="41"/>
        <v>-3.3100671049401164E-3</v>
      </c>
      <c r="O153" s="38">
        <f t="shared" si="42"/>
        <v>-3.8188190134803837E-3</v>
      </c>
      <c r="P153" s="35"/>
      <c r="Q153" s="40"/>
    </row>
    <row r="154" spans="1:19" x14ac:dyDescent="0.25">
      <c r="A154" s="37">
        <v>13</v>
      </c>
      <c r="B154" s="37" t="s">
        <v>15</v>
      </c>
      <c r="C154" s="3">
        <v>10</v>
      </c>
      <c r="D154" s="3">
        <v>1.0474000000000001</v>
      </c>
      <c r="E154" s="11">
        <v>0.17299999999999999</v>
      </c>
      <c r="F154" s="12">
        <f t="shared" si="37"/>
        <v>173</v>
      </c>
      <c r="G154" s="12">
        <v>0.3</v>
      </c>
      <c r="H154" s="12">
        <v>16.5</v>
      </c>
      <c r="I154" s="12">
        <v>16.358000000000001</v>
      </c>
      <c r="J154" s="12">
        <v>11.159000000000001</v>
      </c>
      <c r="K154" s="23">
        <f t="shared" si="38"/>
        <v>5.1989999999999998</v>
      </c>
      <c r="L154" s="23">
        <f t="shared" si="39"/>
        <v>4.9637196868436124</v>
      </c>
      <c r="M154" s="23">
        <f t="shared" si="40"/>
        <v>11.236280313156387</v>
      </c>
      <c r="N154" s="23">
        <f t="shared" si="41"/>
        <v>0.50161965683733878</v>
      </c>
      <c r="O154" s="38">
        <f t="shared" si="42"/>
        <v>3.4823422419748202</v>
      </c>
      <c r="P154" s="68">
        <f>AVERAGE(O154:O156)</f>
        <v>3.4587905548092421</v>
      </c>
      <c r="Q154" s="41">
        <f>STDEV(O154:O156)/SQRT(3)</f>
        <v>6.8675328818780648E-2</v>
      </c>
    </row>
    <row r="155" spans="1:19" x14ac:dyDescent="0.25">
      <c r="A155" s="37">
        <v>13</v>
      </c>
      <c r="B155" s="37" t="s">
        <v>15</v>
      </c>
      <c r="C155" s="3">
        <v>10</v>
      </c>
      <c r="D155" s="3">
        <v>1.0474000000000001</v>
      </c>
      <c r="E155" s="11">
        <v>0.1</v>
      </c>
      <c r="F155" s="12">
        <f t="shared" si="37"/>
        <v>100</v>
      </c>
      <c r="G155" s="12">
        <v>0.9</v>
      </c>
      <c r="H155" s="12">
        <v>12.1</v>
      </c>
      <c r="I155" s="12">
        <v>16.425000000000001</v>
      </c>
      <c r="J155" s="12">
        <v>11.199</v>
      </c>
      <c r="K155" s="23">
        <f t="shared" si="38"/>
        <v>5.2260000000000009</v>
      </c>
      <c r="L155" s="23">
        <f t="shared" si="39"/>
        <v>4.9894978040863096</v>
      </c>
      <c r="M155" s="23">
        <f t="shared" si="40"/>
        <v>6.2105021959136897</v>
      </c>
      <c r="N155" s="23">
        <f t="shared" si="41"/>
        <v>0.27725456231757545</v>
      </c>
      <c r="O155" s="38">
        <f t="shared" si="42"/>
        <v>3.3298272934340809</v>
      </c>
      <c r="P155" s="35"/>
      <c r="Q155" s="40"/>
    </row>
    <row r="156" spans="1:19" x14ac:dyDescent="0.25">
      <c r="A156" s="37">
        <v>13</v>
      </c>
      <c r="B156" s="37" t="s">
        <v>15</v>
      </c>
      <c r="C156" s="3">
        <v>10</v>
      </c>
      <c r="D156" s="3">
        <v>1.0474000000000001</v>
      </c>
      <c r="E156" s="11">
        <v>8.6999999999999994E-2</v>
      </c>
      <c r="F156" s="12">
        <f t="shared" si="37"/>
        <v>87</v>
      </c>
      <c r="G156" s="12">
        <v>0.5</v>
      </c>
      <c r="H156" s="12">
        <v>12.2</v>
      </c>
      <c r="I156" s="12">
        <v>17.384</v>
      </c>
      <c r="J156" s="12">
        <v>11.186999999999999</v>
      </c>
      <c r="K156" s="23">
        <f t="shared" si="38"/>
        <v>6.197000000000001</v>
      </c>
      <c r="L156" s="23">
        <f t="shared" si="39"/>
        <v>5.9165552797403098</v>
      </c>
      <c r="M156" s="23">
        <f t="shared" si="40"/>
        <v>5.7834447202596895</v>
      </c>
      <c r="N156" s="23">
        <f t="shared" si="41"/>
        <v>0.2581894964401647</v>
      </c>
      <c r="O156" s="38">
        <f t="shared" si="42"/>
        <v>3.5642021290188253</v>
      </c>
      <c r="P156" s="35"/>
      <c r="Q156" s="40"/>
    </row>
    <row r="157" spans="1:19" x14ac:dyDescent="0.25">
      <c r="A157" s="37">
        <v>14</v>
      </c>
      <c r="B157" s="37" t="s">
        <v>15</v>
      </c>
      <c r="C157" s="3">
        <v>10</v>
      </c>
      <c r="D157" s="3">
        <v>1.0474000000000001</v>
      </c>
      <c r="E157" s="11">
        <v>0.17799999999999999</v>
      </c>
      <c r="F157" s="12">
        <f t="shared" si="37"/>
        <v>178</v>
      </c>
      <c r="G157" s="12">
        <v>0.2</v>
      </c>
      <c r="H157" s="12">
        <v>9.5</v>
      </c>
      <c r="I157" s="12">
        <v>17.096</v>
      </c>
      <c r="J157" s="12">
        <v>11.151</v>
      </c>
      <c r="K157" s="23">
        <f t="shared" si="38"/>
        <v>5.9450000000000003</v>
      </c>
      <c r="L157" s="23">
        <f t="shared" si="39"/>
        <v>5.6759595188084777</v>
      </c>
      <c r="M157" s="23">
        <f t="shared" si="40"/>
        <v>3.624040481191523</v>
      </c>
      <c r="N157" s="23">
        <f t="shared" si="41"/>
        <v>0.16178752148176442</v>
      </c>
      <c r="O157" s="38">
        <f t="shared" si="42"/>
        <v>1.0916113106719048</v>
      </c>
      <c r="P157" s="63">
        <f>AVERAGE(O157:O159)</f>
        <v>1.1524965549378028</v>
      </c>
      <c r="Q157" s="40">
        <f>STDEV(O157:O158)/SQRT(3)</f>
        <v>2.9166091114710479E-2</v>
      </c>
    </row>
    <row r="158" spans="1:19" x14ac:dyDescent="0.25">
      <c r="A158" s="37">
        <v>14</v>
      </c>
      <c r="B158" s="37" t="s">
        <v>15</v>
      </c>
      <c r="C158" s="3">
        <v>10</v>
      </c>
      <c r="D158" s="3">
        <v>1.0474000000000001</v>
      </c>
      <c r="E158" s="11">
        <v>0.129</v>
      </c>
      <c r="F158" s="12">
        <f t="shared" si="37"/>
        <v>129</v>
      </c>
      <c r="G158" s="12">
        <v>0.2</v>
      </c>
      <c r="H158" s="12">
        <v>8.3000000000000007</v>
      </c>
      <c r="I158" s="12">
        <v>16.706</v>
      </c>
      <c r="J158" s="12">
        <v>11.153</v>
      </c>
      <c r="K158" s="23">
        <f t="shared" si="38"/>
        <v>5.552999999999999</v>
      </c>
      <c r="L158" s="23">
        <f t="shared" si="39"/>
        <v>5.3016994462478504</v>
      </c>
      <c r="M158" s="23">
        <f t="shared" si="40"/>
        <v>2.798300553752151</v>
      </c>
      <c r="N158" s="23">
        <f t="shared" si="41"/>
        <v>0.12492413186393532</v>
      </c>
      <c r="O158" s="38">
        <f t="shared" si="42"/>
        <v>1.1630533516944677</v>
      </c>
      <c r="P158" s="35"/>
      <c r="Q158" s="40"/>
    </row>
    <row r="159" spans="1:19" x14ac:dyDescent="0.25">
      <c r="A159" s="37">
        <v>14</v>
      </c>
      <c r="B159" s="37" t="s">
        <v>15</v>
      </c>
      <c r="C159" s="3">
        <v>10</v>
      </c>
      <c r="D159" s="3">
        <v>1.0474000000000001</v>
      </c>
      <c r="E159" s="11">
        <v>0.17</v>
      </c>
      <c r="F159" s="12">
        <f t="shared" si="37"/>
        <v>170</v>
      </c>
      <c r="G159" s="12">
        <v>0.4</v>
      </c>
      <c r="H159" s="12">
        <v>9.8000000000000007</v>
      </c>
      <c r="I159" s="12">
        <v>17.024999999999999</v>
      </c>
      <c r="J159" s="12">
        <v>11.173999999999999</v>
      </c>
      <c r="K159" s="23">
        <f t="shared" si="38"/>
        <v>5.8509999999999991</v>
      </c>
      <c r="L159" s="23">
        <f t="shared" si="39"/>
        <v>5.5862134810005717</v>
      </c>
      <c r="M159" s="23">
        <f t="shared" si="40"/>
        <v>3.8137865189994287</v>
      </c>
      <c r="N159" s="23">
        <f t="shared" si="41"/>
        <v>0.17025832674104593</v>
      </c>
      <c r="O159" s="38">
        <f t="shared" si="42"/>
        <v>1.2028250024470362</v>
      </c>
      <c r="P159" s="35"/>
      <c r="Q159" s="40"/>
    </row>
    <row r="160" spans="1:19" x14ac:dyDescent="0.25">
      <c r="A160" s="14">
        <v>16</v>
      </c>
      <c r="B160" s="14" t="s">
        <v>15</v>
      </c>
      <c r="C160" s="3">
        <v>10</v>
      </c>
      <c r="D160" s="3">
        <v>1.0474000000000001</v>
      </c>
      <c r="E160" s="11">
        <v>0.93</v>
      </c>
      <c r="F160" s="12">
        <f t="shared" si="37"/>
        <v>930</v>
      </c>
      <c r="G160" s="12">
        <v>0.2</v>
      </c>
      <c r="H160" s="12">
        <v>5.4</v>
      </c>
      <c r="I160" s="12">
        <v>15.792</v>
      </c>
      <c r="J160" s="12">
        <v>11.143000000000001</v>
      </c>
      <c r="K160" s="23">
        <f t="shared" si="38"/>
        <v>4.6489999999999991</v>
      </c>
      <c r="L160" s="23">
        <f t="shared" si="39"/>
        <v>4.438609891159059</v>
      </c>
      <c r="M160" s="23">
        <f t="shared" si="40"/>
        <v>0.76139010884094116</v>
      </c>
      <c r="N160" s="23">
        <f t="shared" si="41"/>
        <v>3.399062985897059E-2</v>
      </c>
      <c r="O160" s="38">
        <f t="shared" si="42"/>
        <v>4.3895426301745893E-2</v>
      </c>
      <c r="P160" s="63">
        <f>AVERAGE(O160:O161)</f>
        <v>4.6530150198217032E-2</v>
      </c>
      <c r="Q160" s="40">
        <f>STDEV(O160:O161)/SQRT(2)</f>
        <v>2.6347238964711424E-3</v>
      </c>
    </row>
    <row r="161" spans="1:17" x14ac:dyDescent="0.25">
      <c r="A161" s="14">
        <v>16</v>
      </c>
      <c r="B161" s="14" t="s">
        <v>15</v>
      </c>
      <c r="C161" s="3">
        <v>10</v>
      </c>
      <c r="D161" s="3">
        <v>1.0474000000000001</v>
      </c>
      <c r="E161" s="11">
        <v>0.76400000000000001</v>
      </c>
      <c r="F161" s="12">
        <f t="shared" si="37"/>
        <v>764</v>
      </c>
      <c r="G161" s="12">
        <v>0.3</v>
      </c>
      <c r="H161" s="12">
        <v>5</v>
      </c>
      <c r="I161" s="12">
        <v>15.332000000000001</v>
      </c>
      <c r="J161" s="12">
        <v>11.143000000000001</v>
      </c>
      <c r="K161" s="23">
        <f t="shared" si="38"/>
        <v>4.1890000000000001</v>
      </c>
      <c r="L161" s="23">
        <f t="shared" si="39"/>
        <v>3.9994271529501622</v>
      </c>
      <c r="M161" s="23">
        <f t="shared" si="40"/>
        <v>0.70057284704983802</v>
      </c>
      <c r="N161" s="23">
        <f t="shared" si="41"/>
        <v>3.1275573529010628E-2</v>
      </c>
      <c r="O161" s="38">
        <f t="shared" si="42"/>
        <v>4.9164874094688178E-2</v>
      </c>
      <c r="P161" s="35"/>
      <c r="Q161" s="40"/>
    </row>
    <row r="162" spans="1:17" x14ac:dyDescent="0.25">
      <c r="A162" s="37">
        <v>30</v>
      </c>
      <c r="B162" s="37" t="s">
        <v>15</v>
      </c>
      <c r="C162" s="3">
        <v>10</v>
      </c>
      <c r="D162" s="3">
        <v>1.0474000000000001</v>
      </c>
      <c r="E162" s="11">
        <v>0.6</v>
      </c>
      <c r="F162" s="12">
        <f t="shared" si="37"/>
        <v>600</v>
      </c>
      <c r="G162" s="12">
        <v>0.6</v>
      </c>
      <c r="H162" s="12">
        <v>4.5999999999999996</v>
      </c>
      <c r="I162" s="12">
        <v>15.243</v>
      </c>
      <c r="J162" s="12">
        <v>11.151999999999999</v>
      </c>
      <c r="K162" s="23">
        <f t="shared" si="38"/>
        <v>4.0910000000000011</v>
      </c>
      <c r="L162" s="23">
        <f t="shared" si="39"/>
        <v>3.9058621348100062</v>
      </c>
      <c r="M162" s="23">
        <f t="shared" si="40"/>
        <v>9.4137865189993342E-2</v>
      </c>
      <c r="N162" s="23">
        <f t="shared" si="41"/>
        <v>4.2025832674104169E-3</v>
      </c>
      <c r="O162" s="38">
        <f t="shared" si="42"/>
        <v>8.4121708402665179E-3</v>
      </c>
      <c r="P162" s="63">
        <f>AVERAGE(O162:O163)</f>
        <v>8.3309097658586986E-3</v>
      </c>
      <c r="Q162" s="40">
        <f>STDEV(O162:O163)/SQRT(2)</f>
        <v>8.1261074407819323E-5</v>
      </c>
    </row>
    <row r="163" spans="1:17" x14ac:dyDescent="0.25">
      <c r="A163" s="37">
        <v>30</v>
      </c>
      <c r="B163" s="37" t="s">
        <v>15</v>
      </c>
      <c r="C163" s="3">
        <v>10</v>
      </c>
      <c r="D163" s="3">
        <v>1.0474000000000001</v>
      </c>
      <c r="E163" s="11">
        <v>0.58699999999999997</v>
      </c>
      <c r="F163" s="12">
        <f t="shared" si="37"/>
        <v>587</v>
      </c>
      <c r="G163" s="12">
        <v>0.3</v>
      </c>
      <c r="H163" s="12">
        <v>4.3</v>
      </c>
      <c r="I163" s="12">
        <v>15.202</v>
      </c>
      <c r="J163" s="12">
        <v>11.106999999999999</v>
      </c>
      <c r="K163" s="23">
        <f t="shared" si="38"/>
        <v>4.0950000000000006</v>
      </c>
      <c r="L163" s="23">
        <f t="shared" si="39"/>
        <v>3.909681115142257</v>
      </c>
      <c r="M163" s="23">
        <f t="shared" si="40"/>
        <v>9.0318884857742976E-2</v>
      </c>
      <c r="N163" s="23">
        <f t="shared" si="41"/>
        <v>4.0320930740063831E-3</v>
      </c>
      <c r="O163" s="38">
        <f t="shared" si="42"/>
        <v>8.2496486914508792E-3</v>
      </c>
      <c r="P163" s="35"/>
      <c r="Q163" s="40"/>
    </row>
    <row r="164" spans="1:17" x14ac:dyDescent="0.25">
      <c r="A164" s="14">
        <v>31</v>
      </c>
      <c r="B164" s="14" t="s">
        <v>15</v>
      </c>
      <c r="C164" s="3">
        <v>10</v>
      </c>
      <c r="D164" s="3">
        <v>1.0474000000000001</v>
      </c>
      <c r="E164" s="11">
        <v>0.84299999999999997</v>
      </c>
      <c r="F164" s="12">
        <f t="shared" si="37"/>
        <v>843</v>
      </c>
      <c r="G164" s="12">
        <v>0</v>
      </c>
      <c r="H164" s="12">
        <v>8</v>
      </c>
      <c r="I164" s="12">
        <v>16.422999999999998</v>
      </c>
      <c r="J164" s="12">
        <v>11.154999999999999</v>
      </c>
      <c r="K164" s="23">
        <f t="shared" si="38"/>
        <v>5.2679999999999989</v>
      </c>
      <c r="L164" s="23">
        <f t="shared" si="39"/>
        <v>5.0295970975749462</v>
      </c>
      <c r="M164" s="23">
        <f t="shared" si="40"/>
        <v>2.9704029024250538</v>
      </c>
      <c r="N164" s="23">
        <f t="shared" si="41"/>
        <v>0.13260727242968992</v>
      </c>
      <c r="O164" s="25">
        <f t="shared" si="42"/>
        <v>0.18892210461216796</v>
      </c>
      <c r="P164" s="63">
        <f>AVERAGE(O164:O165)</f>
        <v>0.20660713670480835</v>
      </c>
      <c r="Q164" s="40">
        <f>STDEV(O164:O165)/SQRT(2)</f>
        <v>1.7685032092640371E-2</v>
      </c>
    </row>
    <row r="165" spans="1:17" x14ac:dyDescent="0.25">
      <c r="A165" s="14">
        <v>31</v>
      </c>
      <c r="B165" s="14" t="s">
        <v>15</v>
      </c>
      <c r="C165" s="3">
        <v>10</v>
      </c>
      <c r="D165" s="3">
        <v>1.0474000000000001</v>
      </c>
      <c r="E165" s="11">
        <v>0.99399999999999999</v>
      </c>
      <c r="F165" s="12">
        <f t="shared" si="37"/>
        <v>994</v>
      </c>
      <c r="G165" s="12">
        <v>0.3</v>
      </c>
      <c r="H165" s="12">
        <v>9.8000000000000007</v>
      </c>
      <c r="I165" s="12">
        <v>16.792000000000002</v>
      </c>
      <c r="J165" s="12">
        <v>11.196999999999999</v>
      </c>
      <c r="K165" s="23">
        <f t="shared" si="38"/>
        <v>5.5950000000000024</v>
      </c>
      <c r="L165" s="23">
        <f t="shared" si="39"/>
        <v>5.3417987397364923</v>
      </c>
      <c r="M165" s="23">
        <f t="shared" si="40"/>
        <v>4.1582012602635077</v>
      </c>
      <c r="N165" s="23">
        <f t="shared" si="41"/>
        <v>0.18563398483319232</v>
      </c>
      <c r="O165" s="25">
        <f t="shared" si="42"/>
        <v>0.2242921687974487</v>
      </c>
      <c r="P165" s="35"/>
      <c r="Q165" s="40"/>
    </row>
    <row r="166" spans="1:17" x14ac:dyDescent="0.25">
      <c r="A166" s="14">
        <v>33</v>
      </c>
      <c r="B166" s="14" t="s">
        <v>15</v>
      </c>
      <c r="C166" s="3">
        <v>10</v>
      </c>
      <c r="D166" s="3">
        <v>1.0474000000000001</v>
      </c>
      <c r="E166" s="11">
        <v>0.92400000000000004</v>
      </c>
      <c r="F166" s="12">
        <f t="shared" si="37"/>
        <v>924</v>
      </c>
      <c r="G166" s="12">
        <v>0.5</v>
      </c>
      <c r="H166" s="12">
        <v>21.2</v>
      </c>
      <c r="I166" s="12">
        <v>16.119</v>
      </c>
      <c r="J166" s="12">
        <v>11.214</v>
      </c>
      <c r="K166" s="23">
        <f t="shared" si="38"/>
        <v>4.9049999999999994</v>
      </c>
      <c r="L166" s="23">
        <f t="shared" si="39"/>
        <v>4.6830246324231419</v>
      </c>
      <c r="M166" s="23">
        <f t="shared" si="40"/>
        <v>16.016975367576858</v>
      </c>
      <c r="N166" s="23">
        <f t="shared" si="41"/>
        <v>0.71504354319539554</v>
      </c>
      <c r="O166" s="25">
        <f t="shared" si="42"/>
        <v>0.92940183482431815</v>
      </c>
      <c r="P166" s="63">
        <f>AVERAGE(O166:O167)</f>
        <v>0.94267436709504127</v>
      </c>
      <c r="Q166" s="40">
        <f>STDEV(O166:O167)/SQRT(2)</f>
        <v>1.3272532270723114E-2</v>
      </c>
    </row>
    <row r="167" spans="1:17" x14ac:dyDescent="0.25">
      <c r="A167" s="14">
        <v>33</v>
      </c>
      <c r="B167" s="14" t="s">
        <v>15</v>
      </c>
      <c r="C167" s="3">
        <v>10</v>
      </c>
      <c r="D167" s="3">
        <v>1.0474000000000001</v>
      </c>
      <c r="E167" s="11">
        <v>0.90400000000000003</v>
      </c>
      <c r="F167" s="12">
        <f t="shared" si="37"/>
        <v>904</v>
      </c>
      <c r="G167" s="12">
        <v>0.1</v>
      </c>
      <c r="H167" s="12">
        <v>21.7</v>
      </c>
      <c r="I167" s="12">
        <v>16.902000000000001</v>
      </c>
      <c r="J167" s="12">
        <v>11.16</v>
      </c>
      <c r="K167" s="23">
        <f t="shared" si="38"/>
        <v>5.7420000000000009</v>
      </c>
      <c r="L167" s="23">
        <f t="shared" si="39"/>
        <v>5.4821462669467254</v>
      </c>
      <c r="M167" s="23">
        <f t="shared" si="40"/>
        <v>16.117853733053273</v>
      </c>
      <c r="N167" s="23">
        <f t="shared" si="41"/>
        <v>0.71954704165416405</v>
      </c>
      <c r="O167" s="25">
        <f t="shared" si="42"/>
        <v>0.95594689936576438</v>
      </c>
      <c r="P167" s="35"/>
      <c r="Q167" s="40"/>
    </row>
    <row r="168" spans="1:17" x14ac:dyDescent="0.25">
      <c r="A168" s="14">
        <v>35</v>
      </c>
      <c r="B168" s="14" t="s">
        <v>15</v>
      </c>
      <c r="C168" s="3">
        <v>10</v>
      </c>
      <c r="D168" s="3">
        <v>1.0474000000000001</v>
      </c>
      <c r="E168" s="11">
        <v>0.98099999999999998</v>
      </c>
      <c r="F168" s="12">
        <f t="shared" si="37"/>
        <v>981</v>
      </c>
      <c r="G168" s="12">
        <v>0.1</v>
      </c>
      <c r="H168" s="12">
        <v>14.1</v>
      </c>
      <c r="I168" s="12">
        <v>17.556000000000001</v>
      </c>
      <c r="J168" s="12">
        <v>11.137</v>
      </c>
      <c r="K168" s="23">
        <f t="shared" si="38"/>
        <v>6.4190000000000005</v>
      </c>
      <c r="L168" s="23">
        <f t="shared" si="39"/>
        <v>6.128508688180256</v>
      </c>
      <c r="M168" s="23">
        <f t="shared" si="40"/>
        <v>7.871491311819744</v>
      </c>
      <c r="N168" s="23">
        <f t="shared" si="41"/>
        <v>0.35140586213481001</v>
      </c>
      <c r="O168" s="25">
        <f t="shared" si="42"/>
        <v>0.43021247749633723</v>
      </c>
      <c r="P168" s="63">
        <f>AVERAGE(O168:O169)</f>
        <v>0.41340144431533354</v>
      </c>
      <c r="Q168" s="40">
        <f>STDEV(O168:O169)/SQRT(2)</f>
        <v>1.6811033181003687E-2</v>
      </c>
    </row>
    <row r="169" spans="1:17" x14ac:dyDescent="0.25">
      <c r="A169" s="14">
        <v>35</v>
      </c>
      <c r="B169" s="14" t="s">
        <v>15</v>
      </c>
      <c r="C169" s="3">
        <v>10</v>
      </c>
      <c r="D169" s="3">
        <v>1.0474000000000001</v>
      </c>
      <c r="E169" s="11">
        <v>1.0149999999999999</v>
      </c>
      <c r="F169" s="12">
        <f t="shared" si="37"/>
        <v>1014.9999999999999</v>
      </c>
      <c r="G169" s="12">
        <v>0.4</v>
      </c>
      <c r="H169" s="12">
        <v>13.6</v>
      </c>
      <c r="I169" s="12">
        <v>17.14</v>
      </c>
      <c r="J169" s="12">
        <v>11.178000000000001</v>
      </c>
      <c r="K169" s="23">
        <f t="shared" si="38"/>
        <v>5.9619999999999997</v>
      </c>
      <c r="L169" s="23">
        <f t="shared" si="39"/>
        <v>5.6921901852205457</v>
      </c>
      <c r="M169" s="23">
        <f t="shared" si="40"/>
        <v>7.5078098147794536</v>
      </c>
      <c r="N169" s="23">
        <f t="shared" si="41"/>
        <v>0.3351700810169399</v>
      </c>
      <c r="O169" s="25">
        <f t="shared" si="42"/>
        <v>0.39659041113432986</v>
      </c>
      <c r="P169" s="35"/>
      <c r="Q169" s="40"/>
    </row>
    <row r="170" spans="1:17" x14ac:dyDescent="0.25">
      <c r="A170" s="14">
        <v>37</v>
      </c>
      <c r="B170" s="14" t="s">
        <v>15</v>
      </c>
      <c r="C170" s="3">
        <v>10</v>
      </c>
      <c r="D170" s="3">
        <v>1.0474000000000001</v>
      </c>
      <c r="E170" s="11">
        <v>0.96699999999999997</v>
      </c>
      <c r="F170" s="12">
        <f t="shared" si="37"/>
        <v>967</v>
      </c>
      <c r="G170" s="12">
        <v>0.2</v>
      </c>
      <c r="H170" s="12">
        <v>20</v>
      </c>
      <c r="I170" s="12">
        <v>16.556999999999999</v>
      </c>
      <c r="J170" s="12">
        <v>11.212999999999999</v>
      </c>
      <c r="K170" s="23">
        <f t="shared" si="38"/>
        <v>5.3439999999999994</v>
      </c>
      <c r="L170" s="23">
        <f t="shared" si="39"/>
        <v>5.1021577238877205</v>
      </c>
      <c r="M170" s="23">
        <f t="shared" si="40"/>
        <v>14.697842276112279</v>
      </c>
      <c r="N170" s="23">
        <f t="shared" si="41"/>
        <v>0.6561536730407268</v>
      </c>
      <c r="O170" s="25">
        <f t="shared" si="42"/>
        <v>0.81493336227705571</v>
      </c>
      <c r="P170" s="63">
        <f>AVERAGE(O170:O171)</f>
        <v>0.77145165761790135</v>
      </c>
      <c r="Q170" s="40">
        <f>STDEV(O170:O171)/SQRT(2)</f>
        <v>4.3481704659154408E-2</v>
      </c>
    </row>
    <row r="171" spans="1:17" x14ac:dyDescent="0.25">
      <c r="A171" s="14">
        <v>37</v>
      </c>
      <c r="B171" s="14" t="s">
        <v>15</v>
      </c>
      <c r="C171" s="3">
        <v>10</v>
      </c>
      <c r="D171" s="3">
        <v>1.0474000000000001</v>
      </c>
      <c r="E171" s="11">
        <v>0.95199999999999996</v>
      </c>
      <c r="F171" s="12">
        <f t="shared" si="37"/>
        <v>952</v>
      </c>
      <c r="G171" s="12">
        <v>0</v>
      </c>
      <c r="H171" s="12">
        <v>18.3</v>
      </c>
      <c r="I171" s="12">
        <v>16.512</v>
      </c>
      <c r="J171" s="12">
        <v>10.882999999999999</v>
      </c>
      <c r="K171" s="23">
        <f t="shared" si="38"/>
        <v>5.6290000000000013</v>
      </c>
      <c r="L171" s="23">
        <f t="shared" si="39"/>
        <v>5.3742600725606273</v>
      </c>
      <c r="M171" s="23">
        <f t="shared" si="40"/>
        <v>12.925739927439373</v>
      </c>
      <c r="N171" s="23">
        <f t="shared" si="41"/>
        <v>0.5770419610464006</v>
      </c>
      <c r="O171" s="25">
        <f t="shared" si="42"/>
        <v>0.72796995295874689</v>
      </c>
      <c r="P171" s="35"/>
      <c r="Q171" s="40"/>
    </row>
    <row r="172" spans="1:17" x14ac:dyDescent="0.25">
      <c r="A172" s="37">
        <v>38</v>
      </c>
      <c r="B172" s="37" t="s">
        <v>15</v>
      </c>
      <c r="C172" s="3">
        <v>10</v>
      </c>
      <c r="D172" s="3">
        <v>1.0474000000000001</v>
      </c>
      <c r="E172" s="11">
        <v>0.108</v>
      </c>
      <c r="F172" s="12">
        <f t="shared" si="37"/>
        <v>108</v>
      </c>
      <c r="G172" s="12">
        <v>0.2</v>
      </c>
      <c r="H172" s="12">
        <v>10</v>
      </c>
      <c r="I172" s="12">
        <v>16.195</v>
      </c>
      <c r="J172" s="12">
        <v>11.164</v>
      </c>
      <c r="K172" s="23">
        <f t="shared" si="38"/>
        <v>5.0310000000000006</v>
      </c>
      <c r="L172" s="23">
        <f t="shared" si="39"/>
        <v>4.8033225128890589</v>
      </c>
      <c r="M172" s="23">
        <f t="shared" si="40"/>
        <v>4.9966774871109418</v>
      </c>
      <c r="N172" s="23">
        <f t="shared" si="41"/>
        <v>0.22306595924602421</v>
      </c>
      <c r="O172" s="25">
        <f t="shared" si="42"/>
        <v>2.480576083837732</v>
      </c>
      <c r="P172" s="66">
        <f>AVERAGE(O172:O174)</f>
        <v>2.4207419706033684</v>
      </c>
      <c r="Q172" s="40">
        <f>STDEV(O172:O174)/SQRT(3)</f>
        <v>4.0581431798295112E-2</v>
      </c>
    </row>
    <row r="173" spans="1:17" x14ac:dyDescent="0.25">
      <c r="A173" s="37">
        <v>38</v>
      </c>
      <c r="B173" s="37" t="s">
        <v>15</v>
      </c>
      <c r="C173" s="3">
        <v>10</v>
      </c>
      <c r="D173" s="3">
        <v>1.0474000000000001</v>
      </c>
      <c r="E173" s="11">
        <v>0.111</v>
      </c>
      <c r="F173" s="12">
        <f t="shared" si="37"/>
        <v>111</v>
      </c>
      <c r="G173" s="12">
        <v>0.2</v>
      </c>
      <c r="H173" s="12">
        <v>10.1</v>
      </c>
      <c r="I173" s="12">
        <v>16.251999999999999</v>
      </c>
      <c r="J173" s="12">
        <v>11.17</v>
      </c>
      <c r="K173" s="23">
        <f t="shared" si="38"/>
        <v>5.081999999999999</v>
      </c>
      <c r="L173" s="23">
        <f t="shared" si="39"/>
        <v>4.8520145121252609</v>
      </c>
      <c r="M173" s="23">
        <f t="shared" si="40"/>
        <v>5.0479854878747394</v>
      </c>
      <c r="N173" s="23">
        <f t="shared" si="41"/>
        <v>0.22535649499440802</v>
      </c>
      <c r="O173" s="25">
        <f t="shared" si="42"/>
        <v>2.4383166710656221</v>
      </c>
      <c r="P173" s="35"/>
      <c r="Q173" s="40"/>
    </row>
    <row r="174" spans="1:17" x14ac:dyDescent="0.25">
      <c r="A174" s="37">
        <v>38</v>
      </c>
      <c r="B174" s="37" t="s">
        <v>15</v>
      </c>
      <c r="C174" s="3">
        <v>10</v>
      </c>
      <c r="D174" s="3">
        <v>1.0474000000000001</v>
      </c>
      <c r="E174" s="11">
        <v>0.157</v>
      </c>
      <c r="F174" s="12">
        <f t="shared" si="37"/>
        <v>157</v>
      </c>
      <c r="G174" s="12">
        <v>0.2</v>
      </c>
      <c r="H174" s="12">
        <v>12.1</v>
      </c>
      <c r="I174" s="12">
        <v>16.471</v>
      </c>
      <c r="J174" s="12">
        <v>11.194000000000001</v>
      </c>
      <c r="K174" s="23">
        <f t="shared" si="38"/>
        <v>5.2769999999999992</v>
      </c>
      <c r="L174" s="23">
        <f t="shared" si="39"/>
        <v>5.0381898033225117</v>
      </c>
      <c r="M174" s="23">
        <f t="shared" si="40"/>
        <v>6.8618101966774887</v>
      </c>
      <c r="N174" s="23">
        <f t="shared" si="41"/>
        <v>0.30633081235167364</v>
      </c>
      <c r="O174" s="25">
        <f t="shared" si="42"/>
        <v>2.3433331569067519</v>
      </c>
      <c r="P174" s="35"/>
      <c r="Q174" s="40"/>
    </row>
    <row r="175" spans="1:17" x14ac:dyDescent="0.25">
      <c r="A175" s="14">
        <v>39</v>
      </c>
      <c r="B175" s="14" t="s">
        <v>15</v>
      </c>
      <c r="C175" s="3">
        <v>10</v>
      </c>
      <c r="D175" s="3">
        <v>1.0474000000000001</v>
      </c>
      <c r="E175" s="11">
        <v>0.96499999999999997</v>
      </c>
      <c r="F175" s="12">
        <f t="shared" si="37"/>
        <v>965</v>
      </c>
      <c r="G175" s="12">
        <v>0.3</v>
      </c>
      <c r="H175" s="12">
        <v>6.2</v>
      </c>
      <c r="I175" s="12">
        <v>16.495000000000001</v>
      </c>
      <c r="J175" s="12">
        <v>11.315</v>
      </c>
      <c r="K175" s="23">
        <f t="shared" si="38"/>
        <v>5.1800000000000015</v>
      </c>
      <c r="L175" s="23">
        <f t="shared" si="39"/>
        <v>4.9455795302654204</v>
      </c>
      <c r="M175" s="23">
        <f t="shared" si="40"/>
        <v>0.95442046973457995</v>
      </c>
      <c r="N175" s="23">
        <f t="shared" si="41"/>
        <v>4.2608056684579468E-2</v>
      </c>
      <c r="O175" s="25">
        <f t="shared" si="42"/>
        <v>5.302826536598957E-2</v>
      </c>
      <c r="P175" s="63">
        <f>AVERAGE(O175:O176)</f>
        <v>7.3924852069246691E-2</v>
      </c>
      <c r="Q175" s="40">
        <f>STDEV(O175:O176)/SQRT(2)</f>
        <v>2.0896586703257131E-2</v>
      </c>
    </row>
    <row r="176" spans="1:17" x14ac:dyDescent="0.25">
      <c r="A176" s="14">
        <v>39</v>
      </c>
      <c r="B176" s="14" t="s">
        <v>15</v>
      </c>
      <c r="C176" s="3">
        <v>10</v>
      </c>
      <c r="D176" s="3">
        <v>1.0474000000000001</v>
      </c>
      <c r="E176" s="11">
        <v>0.36099999999999999</v>
      </c>
      <c r="F176" s="12">
        <f t="shared" si="37"/>
        <v>361</v>
      </c>
      <c r="G176" s="12">
        <v>1</v>
      </c>
      <c r="H176" s="12">
        <v>6.5</v>
      </c>
      <c r="I176" s="12">
        <v>16.317</v>
      </c>
      <c r="J176" s="12">
        <v>11.225</v>
      </c>
      <c r="K176" s="23">
        <f t="shared" si="38"/>
        <v>5.0920000000000005</v>
      </c>
      <c r="L176" s="23">
        <f t="shared" si="39"/>
        <v>4.861561962955891</v>
      </c>
      <c r="M176" s="23">
        <f t="shared" si="40"/>
        <v>0.63843803704410895</v>
      </c>
      <c r="N176" s="23">
        <f t="shared" si="41"/>
        <v>2.8501698082326294E-2</v>
      </c>
      <c r="O176" s="25">
        <f t="shared" si="42"/>
        <v>9.4821438772503819E-2</v>
      </c>
      <c r="Q176" s="5"/>
    </row>
    <row r="177" spans="1:17" x14ac:dyDescent="0.25">
      <c r="A177" s="14">
        <v>71</v>
      </c>
      <c r="B177" s="14" t="s">
        <v>15</v>
      </c>
      <c r="C177" s="3">
        <v>10</v>
      </c>
      <c r="D177" s="3">
        <v>1.0474000000000001</v>
      </c>
      <c r="E177" s="11">
        <v>0.49</v>
      </c>
      <c r="F177" s="12">
        <f t="shared" si="37"/>
        <v>490</v>
      </c>
      <c r="G177" s="12">
        <v>0.7</v>
      </c>
      <c r="H177" s="12">
        <v>5.3</v>
      </c>
      <c r="I177" s="12">
        <v>15.631</v>
      </c>
      <c r="J177" s="12">
        <v>11.207000000000001</v>
      </c>
      <c r="K177" s="23">
        <f t="shared" si="38"/>
        <v>4.4239999999999995</v>
      </c>
      <c r="L177" s="23">
        <f t="shared" si="39"/>
        <v>4.223792247469925</v>
      </c>
      <c r="M177" s="23">
        <f t="shared" si="40"/>
        <v>0.37620775253007466</v>
      </c>
      <c r="N177" s="23">
        <f t="shared" si="41"/>
        <v>1.6794988952235478E-2</v>
      </c>
      <c r="O177" s="25">
        <f t="shared" si="42"/>
        <v>4.1164860676805734E-2</v>
      </c>
      <c r="P177" s="60" t="e">
        <f>AVERAGE(O177,O79)</f>
        <v>#DIV/0!</v>
      </c>
      <c r="Q177" s="5" t="e">
        <f>AVERAGE(O177,O79)/SQRT(2)</f>
        <v>#DIV/0!</v>
      </c>
    </row>
    <row r="178" spans="1:17" x14ac:dyDescent="0.25">
      <c r="A178" s="14">
        <v>73</v>
      </c>
      <c r="B178" s="14" t="s">
        <v>15</v>
      </c>
      <c r="C178" s="3">
        <v>10</v>
      </c>
      <c r="D178" s="3">
        <v>1.0474000000000001</v>
      </c>
      <c r="E178" s="11">
        <v>0.40600000000000003</v>
      </c>
      <c r="F178" s="12">
        <f t="shared" si="37"/>
        <v>406</v>
      </c>
      <c r="G178" s="12">
        <v>0.6</v>
      </c>
      <c r="H178" s="12">
        <v>4.5999999999999996</v>
      </c>
      <c r="I178" s="12">
        <v>15.532</v>
      </c>
      <c r="J178" s="12">
        <v>11.204000000000001</v>
      </c>
      <c r="K178" s="23">
        <f t="shared" si="38"/>
        <v>4.3279999999999994</v>
      </c>
      <c r="L178" s="23">
        <f t="shared" si="39"/>
        <v>4.132136719495894</v>
      </c>
      <c r="M178" s="23">
        <f t="shared" si="40"/>
        <v>-0.13213671949589445</v>
      </c>
      <c r="N178" s="23">
        <f t="shared" si="41"/>
        <v>-5.8989606917810022E-3</v>
      </c>
      <c r="O178" s="25">
        <f t="shared" si="42"/>
        <v>-1.7449881258199466E-2</v>
      </c>
      <c r="Q178" s="5"/>
    </row>
    <row r="179" spans="1:17" x14ac:dyDescent="0.25">
      <c r="A179" s="37">
        <v>5</v>
      </c>
      <c r="B179" s="37" t="s">
        <v>20</v>
      </c>
      <c r="C179" s="3">
        <v>10</v>
      </c>
      <c r="D179" s="3">
        <v>1.0474000000000001</v>
      </c>
      <c r="E179" s="11">
        <v>0.496</v>
      </c>
      <c r="F179" s="12">
        <f t="shared" si="37"/>
        <v>496</v>
      </c>
      <c r="G179" s="12">
        <v>0.2</v>
      </c>
      <c r="H179" s="12">
        <v>19.399999999999999</v>
      </c>
      <c r="I179" s="12">
        <v>16.245999999999999</v>
      </c>
      <c r="J179" s="12">
        <v>11.146000000000001</v>
      </c>
      <c r="K179" s="23">
        <f t="shared" si="38"/>
        <v>5.0999999999999979</v>
      </c>
      <c r="L179" s="23">
        <f t="shared" si="39"/>
        <v>4.8691999236203909</v>
      </c>
      <c r="M179" s="23">
        <f t="shared" si="40"/>
        <v>14.330800076379608</v>
      </c>
      <c r="N179" s="23">
        <f t="shared" si="41"/>
        <v>0.63976786055266111</v>
      </c>
      <c r="O179" s="25">
        <f t="shared" si="42"/>
        <v>1.5491153236365847</v>
      </c>
      <c r="P179" s="64">
        <f>AVERAGE(O179:O181)</f>
        <v>1.5007884812933814</v>
      </c>
      <c r="Q179" s="42">
        <f>STDEV(O179:O181)/SQRT(3)</f>
        <v>2.570278335700359E-2</v>
      </c>
    </row>
    <row r="180" spans="1:17" x14ac:dyDescent="0.25">
      <c r="A180" s="37">
        <v>5</v>
      </c>
      <c r="B180" s="37" t="s">
        <v>20</v>
      </c>
      <c r="C180" s="3">
        <v>10</v>
      </c>
      <c r="D180" s="3">
        <v>1.0474000000000001</v>
      </c>
      <c r="E180" s="11">
        <v>9.9000000000000005E-2</v>
      </c>
      <c r="F180" s="12">
        <f t="shared" si="37"/>
        <v>99</v>
      </c>
      <c r="G180" s="12">
        <v>0.3</v>
      </c>
      <c r="H180" s="12">
        <v>8.6</v>
      </c>
      <c r="I180" s="12">
        <v>17.010000000000002</v>
      </c>
      <c r="J180" s="12">
        <v>11.143000000000001</v>
      </c>
      <c r="K180" s="23">
        <f t="shared" si="38"/>
        <v>5.8670000000000009</v>
      </c>
      <c r="L180" s="23">
        <f t="shared" si="39"/>
        <v>5.6014894023295785</v>
      </c>
      <c r="M180" s="23">
        <f t="shared" si="40"/>
        <v>2.6985105976704205</v>
      </c>
      <c r="N180" s="23">
        <f t="shared" si="41"/>
        <v>0.12046922311028664</v>
      </c>
      <c r="O180" s="25">
        <f t="shared" si="42"/>
        <v>1.4614498682369117</v>
      </c>
      <c r="Q180" s="5"/>
    </row>
    <row r="181" spans="1:17" x14ac:dyDescent="0.25">
      <c r="A181" s="37">
        <v>5</v>
      </c>
      <c r="B181" s="37" t="s">
        <v>20</v>
      </c>
      <c r="C181" s="3">
        <v>10</v>
      </c>
      <c r="D181" s="3">
        <v>1.0474000000000001</v>
      </c>
      <c r="E181" s="11">
        <v>7.6999999999999999E-2</v>
      </c>
      <c r="F181" s="12">
        <f t="shared" si="37"/>
        <v>77</v>
      </c>
      <c r="G181" s="12">
        <v>0.1</v>
      </c>
      <c r="H181" s="12">
        <v>7.8</v>
      </c>
      <c r="I181" s="12">
        <v>17.003</v>
      </c>
      <c r="J181" s="12">
        <v>11.182</v>
      </c>
      <c r="K181" s="23">
        <f t="shared" si="38"/>
        <v>5.8209999999999997</v>
      </c>
      <c r="L181" s="23">
        <f t="shared" si="39"/>
        <v>5.5575711285086875</v>
      </c>
      <c r="M181" s="23">
        <f t="shared" si="40"/>
        <v>2.1424288714913127</v>
      </c>
      <c r="N181" s="23">
        <f t="shared" si="41"/>
        <v>9.564414604871932E-2</v>
      </c>
      <c r="O181" s="25">
        <f t="shared" si="42"/>
        <v>1.491800252006648</v>
      </c>
      <c r="Q181" s="5"/>
    </row>
    <row r="182" spans="1:17" x14ac:dyDescent="0.25">
      <c r="A182" s="14">
        <v>11</v>
      </c>
      <c r="B182" s="14" t="s">
        <v>20</v>
      </c>
      <c r="C182" s="3">
        <v>10</v>
      </c>
      <c r="D182" s="3">
        <v>1.0474000000000001</v>
      </c>
      <c r="E182" s="11">
        <v>0.90900000000000003</v>
      </c>
      <c r="F182" s="12">
        <f t="shared" ref="F182:F212" si="43">E182*1000</f>
        <v>909</v>
      </c>
      <c r="G182" s="12">
        <v>1</v>
      </c>
      <c r="H182" s="12">
        <v>8.9</v>
      </c>
      <c r="I182" s="12">
        <v>16.901</v>
      </c>
      <c r="J182" s="12">
        <v>11.22</v>
      </c>
      <c r="K182" s="23">
        <f t="shared" ref="K182:K212" si="44">I182-J182</f>
        <v>5.6809999999999992</v>
      </c>
      <c r="L182" s="23">
        <f t="shared" ref="L182:L212" si="45">K182/D182</f>
        <v>5.4239068168798914</v>
      </c>
      <c r="M182" s="23">
        <f t="shared" ref="M182:M212" si="46">(H182-G182)-L182</f>
        <v>2.476093183120109</v>
      </c>
      <c r="N182" s="23">
        <f t="shared" ref="N182:N212" si="47">M182/22.4</f>
        <v>0.11053987424643344</v>
      </c>
      <c r="O182" s="25">
        <f t="shared" ref="O182:O212" si="48">((N182*12.01)/F182)*100</f>
        <v>0.14604883275023825</v>
      </c>
      <c r="P182" s="63">
        <f>AVERAGE(O182:O183)</f>
        <v>0.17502118106752235</v>
      </c>
      <c r="Q182" s="40">
        <f>STDEV(O182:O183)/SQRT(2)</f>
        <v>2.897234831728409E-2</v>
      </c>
    </row>
    <row r="183" spans="1:17" x14ac:dyDescent="0.25">
      <c r="A183" s="14">
        <v>11</v>
      </c>
      <c r="B183" s="14" t="s">
        <v>20</v>
      </c>
      <c r="C183" s="3">
        <v>10</v>
      </c>
      <c r="D183" s="3">
        <v>1.0474000000000001</v>
      </c>
      <c r="E183" s="11">
        <v>0.77200000000000002</v>
      </c>
      <c r="F183" s="12">
        <f t="shared" si="43"/>
        <v>772</v>
      </c>
      <c r="G183" s="12">
        <v>0.9</v>
      </c>
      <c r="H183" s="12">
        <v>8.8000000000000007</v>
      </c>
      <c r="I183" s="12">
        <v>16.402000000000001</v>
      </c>
      <c r="J183" s="12">
        <v>11.204000000000001</v>
      </c>
      <c r="K183" s="23">
        <f t="shared" si="44"/>
        <v>5.1980000000000004</v>
      </c>
      <c r="L183" s="23">
        <f t="shared" si="45"/>
        <v>4.9627649417605495</v>
      </c>
      <c r="M183" s="23">
        <f t="shared" si="46"/>
        <v>2.9372350582394509</v>
      </c>
      <c r="N183" s="23">
        <f t="shared" si="47"/>
        <v>0.1311265650999755</v>
      </c>
      <c r="O183" s="25">
        <f t="shared" si="48"/>
        <v>0.20399352938480644</v>
      </c>
      <c r="Q183" s="5"/>
    </row>
    <row r="184" spans="1:17" x14ac:dyDescent="0.25">
      <c r="A184" s="14">
        <v>12</v>
      </c>
      <c r="B184" s="14" t="s">
        <v>20</v>
      </c>
      <c r="C184" s="3">
        <v>10</v>
      </c>
      <c r="D184" s="3">
        <v>1.0474000000000001</v>
      </c>
      <c r="E184" s="11">
        <v>1.034</v>
      </c>
      <c r="F184" s="12">
        <f t="shared" si="43"/>
        <v>1034</v>
      </c>
      <c r="G184" s="12">
        <v>0.9</v>
      </c>
      <c r="H184" s="12">
        <v>20</v>
      </c>
      <c r="I184" s="12">
        <v>16.518999999999998</v>
      </c>
      <c r="J184" s="12">
        <v>11.202999999999999</v>
      </c>
      <c r="K184" s="23">
        <f t="shared" si="44"/>
        <v>5.3159999999999989</v>
      </c>
      <c r="L184" s="23">
        <f t="shared" si="45"/>
        <v>5.0754248615619613</v>
      </c>
      <c r="M184" s="23">
        <f t="shared" si="46"/>
        <v>14.02457513843804</v>
      </c>
      <c r="N184" s="23">
        <f t="shared" si="47"/>
        <v>0.62609710439455546</v>
      </c>
      <c r="O184" s="25">
        <f t="shared" si="48"/>
        <v>0.72721723634222546</v>
      </c>
      <c r="P184" s="63">
        <f>AVERAGE(O184:O185)</f>
        <v>0.73091897507751424</v>
      </c>
      <c r="Q184" s="40">
        <f>STDEV(O184:O185)/SQRT(2)</f>
        <v>3.7017387352888398E-3</v>
      </c>
    </row>
    <row r="185" spans="1:17" x14ac:dyDescent="0.25">
      <c r="A185" s="14">
        <v>12</v>
      </c>
      <c r="B185" s="14" t="s">
        <v>20</v>
      </c>
      <c r="C185" s="3">
        <v>10</v>
      </c>
      <c r="D185" s="3">
        <v>1.0474000000000001</v>
      </c>
      <c r="E185" s="11">
        <v>1.07</v>
      </c>
      <c r="F185" s="12">
        <f t="shared" si="43"/>
        <v>1070</v>
      </c>
      <c r="G185" s="12">
        <v>1.6</v>
      </c>
      <c r="H185" s="12">
        <v>21.4</v>
      </c>
      <c r="I185" s="12">
        <v>16.587</v>
      </c>
      <c r="J185" s="12">
        <v>11.204000000000001</v>
      </c>
      <c r="K185" s="23">
        <f t="shared" si="44"/>
        <v>5.3829999999999991</v>
      </c>
      <c r="L185" s="23">
        <f t="shared" si="45"/>
        <v>5.139392782127171</v>
      </c>
      <c r="M185" s="23">
        <f t="shared" si="46"/>
        <v>14.660607217872826</v>
      </c>
      <c r="N185" s="23">
        <f t="shared" si="47"/>
        <v>0.65449139365503695</v>
      </c>
      <c r="O185" s="25">
        <f t="shared" si="48"/>
        <v>0.73462071381280314</v>
      </c>
      <c r="Q185" s="5"/>
    </row>
    <row r="186" spans="1:17" x14ac:dyDescent="0.25">
      <c r="A186" s="14">
        <v>13</v>
      </c>
      <c r="B186" s="14" t="s">
        <v>20</v>
      </c>
      <c r="C186" s="3">
        <v>10</v>
      </c>
      <c r="D186" s="3">
        <v>1.0474000000000001</v>
      </c>
      <c r="E186" s="11">
        <v>4.5999999999999999E-2</v>
      </c>
      <c r="F186" s="12">
        <f t="shared" si="43"/>
        <v>46</v>
      </c>
      <c r="G186" s="12">
        <v>1.1000000000000001</v>
      </c>
      <c r="H186" s="12">
        <v>7.4</v>
      </c>
      <c r="I186" s="12">
        <v>16.457000000000001</v>
      </c>
      <c r="J186" s="12">
        <v>11.191000000000001</v>
      </c>
      <c r="K186" s="23">
        <f t="shared" si="44"/>
        <v>5.266</v>
      </c>
      <c r="L186" s="23">
        <f t="shared" si="45"/>
        <v>5.0276876074088213</v>
      </c>
      <c r="M186" s="23">
        <f t="shared" si="46"/>
        <v>1.2723123925911795</v>
      </c>
      <c r="N186" s="23">
        <f t="shared" si="47"/>
        <v>5.6799660383534803E-2</v>
      </c>
      <c r="O186" s="25">
        <f t="shared" si="48"/>
        <v>1.4829650461005501</v>
      </c>
    </row>
    <row r="187" spans="1:17" x14ac:dyDescent="0.25">
      <c r="A187" s="14">
        <v>13</v>
      </c>
      <c r="B187" s="14" t="s">
        <v>20</v>
      </c>
      <c r="C187" s="3">
        <v>10</v>
      </c>
      <c r="D187" s="3">
        <v>1.0474000000000001</v>
      </c>
      <c r="E187" s="11">
        <v>0.124</v>
      </c>
      <c r="F187" s="12">
        <f t="shared" si="43"/>
        <v>124</v>
      </c>
      <c r="G187" s="12">
        <v>0.9</v>
      </c>
      <c r="H187" s="12">
        <v>15</v>
      </c>
      <c r="I187" s="12">
        <v>16.125</v>
      </c>
      <c r="J187" s="12">
        <v>11.178000000000001</v>
      </c>
      <c r="K187" s="23">
        <f t="shared" si="44"/>
        <v>4.9469999999999992</v>
      </c>
      <c r="L187" s="23">
        <f t="shared" si="45"/>
        <v>4.7231239259117803</v>
      </c>
      <c r="M187" s="23">
        <f t="shared" si="46"/>
        <v>9.3768760740882193</v>
      </c>
      <c r="N187" s="23">
        <f t="shared" si="47"/>
        <v>0.41861053902179551</v>
      </c>
      <c r="O187" s="25">
        <f t="shared" si="48"/>
        <v>4.0544456239127129</v>
      </c>
      <c r="P187" s="67">
        <f>AVERAGE(O187:O189)</f>
        <v>3.9918888022155237</v>
      </c>
      <c r="Q187" s="55">
        <f>STDEV(O187:O189)/SQRT(3)</f>
        <v>9.177781380326705E-2</v>
      </c>
    </row>
    <row r="188" spans="1:17" x14ac:dyDescent="0.25">
      <c r="A188" s="14">
        <v>13</v>
      </c>
      <c r="B188" s="14" t="s">
        <v>20</v>
      </c>
      <c r="C188" s="3">
        <v>10</v>
      </c>
      <c r="D188" s="3">
        <v>1.0474000000000001</v>
      </c>
      <c r="E188" s="11">
        <v>5.6000000000000001E-2</v>
      </c>
      <c r="F188" s="12">
        <f t="shared" si="43"/>
        <v>56</v>
      </c>
      <c r="G188" s="12">
        <v>1</v>
      </c>
      <c r="H188" s="12">
        <v>10.5</v>
      </c>
      <c r="I188" s="12">
        <v>16.977</v>
      </c>
      <c r="J188" s="12">
        <v>11.196</v>
      </c>
      <c r="K188" s="23">
        <f t="shared" si="44"/>
        <v>5.7810000000000006</v>
      </c>
      <c r="L188" s="23">
        <f t="shared" si="45"/>
        <v>5.519381325186175</v>
      </c>
      <c r="M188" s="23">
        <f t="shared" si="46"/>
        <v>3.980618674813825</v>
      </c>
      <c r="N188" s="23">
        <f t="shared" si="47"/>
        <v>0.17770619083990291</v>
      </c>
      <c r="O188" s="25">
        <f t="shared" si="48"/>
        <v>3.8111631285486323</v>
      </c>
      <c r="Q188" s="5"/>
    </row>
    <row r="189" spans="1:17" x14ac:dyDescent="0.25">
      <c r="A189" s="14">
        <v>13</v>
      </c>
      <c r="B189" s="14" t="s">
        <v>20</v>
      </c>
      <c r="C189" s="3">
        <v>10</v>
      </c>
      <c r="D189" s="3">
        <v>1.0474000000000001</v>
      </c>
      <c r="E189" s="11">
        <v>6.7000000000000004E-2</v>
      </c>
      <c r="F189" s="12">
        <f t="shared" si="43"/>
        <v>67</v>
      </c>
      <c r="G189" s="12">
        <v>1.2</v>
      </c>
      <c r="H189" s="12">
        <v>11.4</v>
      </c>
      <c r="I189" s="12">
        <v>16.495000000000001</v>
      </c>
      <c r="J189" s="12">
        <v>11.191000000000001</v>
      </c>
      <c r="K189" s="23">
        <f t="shared" si="44"/>
        <v>5.3040000000000003</v>
      </c>
      <c r="L189" s="23">
        <f t="shared" si="45"/>
        <v>5.0639679205652088</v>
      </c>
      <c r="M189" s="23">
        <f t="shared" si="46"/>
        <v>5.1360320794347922</v>
      </c>
      <c r="N189" s="23">
        <f t="shared" si="47"/>
        <v>0.22928714640333894</v>
      </c>
      <c r="O189" s="25">
        <f t="shared" si="48"/>
        <v>4.1100576541852254</v>
      </c>
      <c r="Q189" s="5"/>
    </row>
    <row r="190" spans="1:17" x14ac:dyDescent="0.25">
      <c r="A190" s="14">
        <v>14</v>
      </c>
      <c r="B190" s="14" t="s">
        <v>20</v>
      </c>
      <c r="C190" s="3">
        <v>10</v>
      </c>
      <c r="D190" s="3">
        <v>1.0474000000000001</v>
      </c>
      <c r="E190" s="11">
        <v>5.8999999999999997E-2</v>
      </c>
      <c r="F190" s="12">
        <f t="shared" si="43"/>
        <v>59</v>
      </c>
      <c r="G190" s="12">
        <v>0.2</v>
      </c>
      <c r="H190" s="12">
        <v>7.9</v>
      </c>
      <c r="I190" s="12">
        <v>16.382999999999999</v>
      </c>
      <c r="J190" s="12">
        <v>11.176</v>
      </c>
      <c r="K190" s="23">
        <f t="shared" si="44"/>
        <v>5.206999999999999</v>
      </c>
      <c r="L190" s="23">
        <f t="shared" si="45"/>
        <v>4.971357647508114</v>
      </c>
      <c r="M190" s="23">
        <f t="shared" si="46"/>
        <v>2.7286423524918861</v>
      </c>
      <c r="N190" s="23">
        <f t="shared" si="47"/>
        <v>0.12181439073624492</v>
      </c>
      <c r="O190" s="25">
        <f t="shared" si="48"/>
        <v>2.4796454792242399</v>
      </c>
      <c r="P190" s="63">
        <f>AVERAGE(O190:O191)</f>
        <v>2.5088258123532494</v>
      </c>
      <c r="Q190" s="40">
        <f>STDEV(O190:O191)/SQRT(2)</f>
        <v>2.9180333129009473E-2</v>
      </c>
    </row>
    <row r="191" spans="1:17" x14ac:dyDescent="0.25">
      <c r="A191" s="14">
        <v>14</v>
      </c>
      <c r="B191" s="14" t="s">
        <v>20</v>
      </c>
      <c r="C191" s="3">
        <v>10</v>
      </c>
      <c r="D191" s="3">
        <v>1.0474000000000001</v>
      </c>
      <c r="E191" s="11">
        <v>4.7E-2</v>
      </c>
      <c r="F191" s="12">
        <f t="shared" si="43"/>
        <v>47</v>
      </c>
      <c r="G191" s="12">
        <v>0.8</v>
      </c>
      <c r="H191" s="12">
        <v>8</v>
      </c>
      <c r="I191" s="12">
        <v>16.373999999999999</v>
      </c>
      <c r="J191" s="12">
        <v>11.163</v>
      </c>
      <c r="K191" s="23">
        <f t="shared" si="44"/>
        <v>5.2109999999999985</v>
      </c>
      <c r="L191" s="23">
        <f t="shared" si="45"/>
        <v>4.9751766278403649</v>
      </c>
      <c r="M191" s="23">
        <f t="shared" si="46"/>
        <v>2.2248233721596353</v>
      </c>
      <c r="N191" s="23">
        <f t="shared" si="47"/>
        <v>9.9322471971412293E-2</v>
      </c>
      <c r="O191" s="25">
        <f t="shared" si="48"/>
        <v>2.5380061454822589</v>
      </c>
      <c r="Q191" s="5"/>
    </row>
    <row r="192" spans="1:17" x14ac:dyDescent="0.25">
      <c r="A192" s="14">
        <v>16</v>
      </c>
      <c r="B192" s="14" t="s">
        <v>20</v>
      </c>
      <c r="C192" s="3">
        <v>10</v>
      </c>
      <c r="D192" s="3">
        <v>1.0474000000000001</v>
      </c>
      <c r="E192" s="11">
        <v>0.78200000000000003</v>
      </c>
      <c r="F192" s="12">
        <f t="shared" si="43"/>
        <v>782</v>
      </c>
      <c r="G192" s="12">
        <v>0.4</v>
      </c>
      <c r="H192" s="12">
        <v>10</v>
      </c>
      <c r="I192" s="12">
        <v>16.388999999999999</v>
      </c>
      <c r="J192" s="12">
        <v>11.169</v>
      </c>
      <c r="K192" s="23">
        <f t="shared" si="44"/>
        <v>5.2199999999999989</v>
      </c>
      <c r="L192" s="23">
        <f t="shared" si="45"/>
        <v>4.9837693335879303</v>
      </c>
      <c r="M192" s="23">
        <f t="shared" si="46"/>
        <v>4.6162306664120694</v>
      </c>
      <c r="N192" s="23">
        <f t="shared" si="47"/>
        <v>0.20608172617911025</v>
      </c>
      <c r="O192" s="25">
        <f t="shared" si="48"/>
        <v>0.31650147460500178</v>
      </c>
      <c r="P192" s="63">
        <f>AVERAGE(O95,O192:O193)</f>
        <v>0.22042464422878724</v>
      </c>
      <c r="Q192" s="40">
        <f>STDEV(O95,O192:O193)/SQRT(3)</f>
        <v>0.11808853446170596</v>
      </c>
    </row>
    <row r="193" spans="1:17" x14ac:dyDescent="0.25">
      <c r="A193" s="14">
        <v>16</v>
      </c>
      <c r="B193" s="14" t="s">
        <v>20</v>
      </c>
      <c r="C193" s="3">
        <v>10</v>
      </c>
      <c r="D193" s="3">
        <v>1.0474000000000001</v>
      </c>
      <c r="E193" s="11">
        <v>0.68100000000000005</v>
      </c>
      <c r="F193" s="12">
        <f t="shared" si="43"/>
        <v>681</v>
      </c>
      <c r="G193" s="12">
        <v>0.5</v>
      </c>
      <c r="H193" s="12">
        <v>10.1</v>
      </c>
      <c r="I193" s="12">
        <v>16.434000000000001</v>
      </c>
      <c r="J193" s="12">
        <v>11.157999999999999</v>
      </c>
      <c r="K193" s="23">
        <f t="shared" si="44"/>
        <v>5.2760000000000016</v>
      </c>
      <c r="L193" s="23">
        <f t="shared" si="45"/>
        <v>5.0372350582394514</v>
      </c>
      <c r="M193" s="23">
        <f t="shared" si="46"/>
        <v>4.5627649417605483</v>
      </c>
      <c r="N193" s="23">
        <f t="shared" si="47"/>
        <v>0.20369486347145305</v>
      </c>
      <c r="O193" s="25">
        <f t="shared" si="48"/>
        <v>0.3592327915260134</v>
      </c>
      <c r="Q193" s="5"/>
    </row>
    <row r="194" spans="1:17" x14ac:dyDescent="0.25">
      <c r="A194" s="14">
        <v>17</v>
      </c>
      <c r="B194" s="14" t="s">
        <v>20</v>
      </c>
      <c r="C194" s="3">
        <v>10</v>
      </c>
      <c r="D194" s="3">
        <v>1.0474000000000001</v>
      </c>
      <c r="E194" s="11">
        <v>0.751</v>
      </c>
      <c r="F194" s="12">
        <f t="shared" si="43"/>
        <v>751</v>
      </c>
      <c r="G194" s="12">
        <v>0.4</v>
      </c>
      <c r="H194" s="12">
        <v>6.8</v>
      </c>
      <c r="I194" s="12">
        <v>16.617000000000001</v>
      </c>
      <c r="J194" s="12">
        <v>11.18</v>
      </c>
      <c r="K194" s="23">
        <f t="shared" si="44"/>
        <v>5.4370000000000012</v>
      </c>
      <c r="L194" s="23">
        <f t="shared" si="45"/>
        <v>5.1909490166125654</v>
      </c>
      <c r="M194" s="23">
        <f t="shared" si="46"/>
        <v>1.2090509833874341</v>
      </c>
      <c r="N194" s="23">
        <f t="shared" si="47"/>
        <v>5.3975490329796171E-2</v>
      </c>
      <c r="O194" s="25">
        <f t="shared" si="48"/>
        <v>8.631766163260346E-2</v>
      </c>
      <c r="P194" s="39">
        <f>AVERAGE(O96,O194:O195)</f>
        <v>4.5526304196829258E-2</v>
      </c>
      <c r="Q194" s="40">
        <f>STDEV(O96,O194:O195)/SQRT(3)</f>
        <v>3.0363128043335394E-2</v>
      </c>
    </row>
    <row r="195" spans="1:17" x14ac:dyDescent="0.25">
      <c r="A195" s="14">
        <v>17</v>
      </c>
      <c r="B195" s="14" t="s">
        <v>20</v>
      </c>
      <c r="C195" s="3">
        <v>10</v>
      </c>
      <c r="D195" s="3">
        <v>1.0474000000000001</v>
      </c>
      <c r="E195" s="11">
        <v>1.0529999999999999</v>
      </c>
      <c r="F195" s="12">
        <f t="shared" si="43"/>
        <v>1053</v>
      </c>
      <c r="G195" s="12">
        <v>0.3</v>
      </c>
      <c r="H195" s="12">
        <v>6.7</v>
      </c>
      <c r="I195" s="12">
        <v>16.567</v>
      </c>
      <c r="J195" s="12">
        <v>11.182</v>
      </c>
      <c r="K195" s="23">
        <f t="shared" si="44"/>
        <v>5.3849999999999998</v>
      </c>
      <c r="L195" s="23">
        <f t="shared" si="45"/>
        <v>5.1413022722932968</v>
      </c>
      <c r="M195" s="23">
        <f t="shared" si="46"/>
        <v>1.2586977277067035</v>
      </c>
      <c r="N195" s="23">
        <f t="shared" si="47"/>
        <v>5.619186284404927E-2</v>
      </c>
      <c r="O195" s="25">
        <f t="shared" si="48"/>
        <v>6.4089674525833973E-2</v>
      </c>
      <c r="Q195" s="5"/>
    </row>
    <row r="196" spans="1:17" x14ac:dyDescent="0.25">
      <c r="A196" s="37">
        <v>19</v>
      </c>
      <c r="B196" s="37" t="s">
        <v>20</v>
      </c>
      <c r="C196" s="3">
        <v>10</v>
      </c>
      <c r="D196" s="3">
        <v>1.0474000000000001</v>
      </c>
      <c r="E196" s="11">
        <v>0.68500000000000005</v>
      </c>
      <c r="F196" s="12">
        <f t="shared" si="43"/>
        <v>685</v>
      </c>
      <c r="G196" s="12">
        <v>0.3</v>
      </c>
      <c r="H196" s="12">
        <v>5.4</v>
      </c>
      <c r="I196" s="12">
        <v>16.335000000000001</v>
      </c>
      <c r="J196" s="12">
        <v>11.147</v>
      </c>
      <c r="K196" s="23">
        <f t="shared" si="44"/>
        <v>5.1880000000000006</v>
      </c>
      <c r="L196" s="23">
        <f t="shared" si="45"/>
        <v>4.953217490929922</v>
      </c>
      <c r="M196" s="23">
        <f t="shared" si="46"/>
        <v>0.1467825090700785</v>
      </c>
      <c r="N196" s="23">
        <f t="shared" si="47"/>
        <v>6.552790583485648E-3</v>
      </c>
      <c r="O196" s="25">
        <f t="shared" si="48"/>
        <v>1.1488907285790165E-2</v>
      </c>
      <c r="P196" s="64">
        <f>AVERAGE(O196:O198)</f>
        <v>2.3592631013989101E-2</v>
      </c>
      <c r="Q196" s="42">
        <f>STDEV(O196:O198)/SQRT(3)</f>
        <v>7.7137099474025861E-3</v>
      </c>
    </row>
    <row r="197" spans="1:17" x14ac:dyDescent="0.25">
      <c r="A197" s="37">
        <v>19</v>
      </c>
      <c r="B197" s="37" t="s">
        <v>20</v>
      </c>
      <c r="C197" s="3">
        <v>10</v>
      </c>
      <c r="D197" s="3">
        <v>1.0474000000000001</v>
      </c>
      <c r="E197" s="11">
        <v>0.52900000000000003</v>
      </c>
      <c r="F197" s="12">
        <f t="shared" si="43"/>
        <v>529</v>
      </c>
      <c r="G197" s="12">
        <v>0.3</v>
      </c>
      <c r="H197" s="12">
        <v>5.7</v>
      </c>
      <c r="I197" s="12">
        <v>16.446000000000002</v>
      </c>
      <c r="J197" s="12">
        <v>11.182</v>
      </c>
      <c r="K197" s="23">
        <f t="shared" si="44"/>
        <v>5.2640000000000011</v>
      </c>
      <c r="L197" s="23">
        <f t="shared" si="45"/>
        <v>5.0257781172426972</v>
      </c>
      <c r="M197" s="23">
        <f t="shared" si="46"/>
        <v>0.37422188275730317</v>
      </c>
      <c r="N197" s="23">
        <f t="shared" si="47"/>
        <v>1.6706334051665321E-2</v>
      </c>
      <c r="O197" s="25">
        <f t="shared" si="48"/>
        <v>3.7928747062476467E-2</v>
      </c>
      <c r="Q197" s="5"/>
    </row>
    <row r="198" spans="1:17" x14ac:dyDescent="0.25">
      <c r="A198" s="37">
        <v>19</v>
      </c>
      <c r="B198" s="37" t="s">
        <v>20</v>
      </c>
      <c r="C198" s="3">
        <v>10</v>
      </c>
      <c r="D198" s="3">
        <v>1.0474000000000001</v>
      </c>
      <c r="E198" s="11">
        <v>0.51400000000000001</v>
      </c>
      <c r="F198" s="12">
        <f t="shared" si="43"/>
        <v>514</v>
      </c>
      <c r="G198" s="12">
        <v>0.5</v>
      </c>
      <c r="H198" s="12">
        <v>5.7</v>
      </c>
      <c r="I198" s="12">
        <v>16.419</v>
      </c>
      <c r="J198" s="12">
        <v>11.186999999999999</v>
      </c>
      <c r="K198" s="23">
        <f t="shared" si="44"/>
        <v>5.2320000000000011</v>
      </c>
      <c r="L198" s="23">
        <f t="shared" si="45"/>
        <v>4.9952262745846863</v>
      </c>
      <c r="M198" s="23">
        <f t="shared" si="46"/>
        <v>0.20477372541531391</v>
      </c>
      <c r="N198" s="23">
        <f t="shared" si="47"/>
        <v>9.1416841703265139E-3</v>
      </c>
      <c r="O198" s="25">
        <f t="shared" si="48"/>
        <v>2.1360238693700666E-2</v>
      </c>
      <c r="Q198" s="5"/>
    </row>
    <row r="199" spans="1:17" x14ac:dyDescent="0.25">
      <c r="A199" s="14">
        <v>31</v>
      </c>
      <c r="B199" s="14" t="s">
        <v>20</v>
      </c>
      <c r="C199" s="3">
        <v>10</v>
      </c>
      <c r="D199" s="3">
        <v>1.0474000000000001</v>
      </c>
      <c r="E199" s="11">
        <v>1.0249999999999999</v>
      </c>
      <c r="F199" s="12">
        <f t="shared" si="43"/>
        <v>1025</v>
      </c>
      <c r="G199" s="12">
        <v>0.2</v>
      </c>
      <c r="H199" s="12">
        <v>10.9</v>
      </c>
      <c r="I199" s="12">
        <v>16.696000000000002</v>
      </c>
      <c r="J199" s="12">
        <v>11.173</v>
      </c>
      <c r="K199" s="23">
        <f t="shared" si="44"/>
        <v>5.5230000000000015</v>
      </c>
      <c r="L199" s="23">
        <f t="shared" si="45"/>
        <v>5.273057093755968</v>
      </c>
      <c r="M199" s="23">
        <f t="shared" si="46"/>
        <v>5.4269429062440331</v>
      </c>
      <c r="N199" s="23">
        <f t="shared" si="47"/>
        <v>0.24227423688589436</v>
      </c>
      <c r="O199" s="25">
        <f t="shared" si="48"/>
        <v>0.28387449609752113</v>
      </c>
      <c r="P199" s="54" t="e">
        <f>AVERAGE(O109,O199:O201)</f>
        <v>#DIV/0!</v>
      </c>
      <c r="Q199" s="5" t="e">
        <f>STDEV(O109,O199:O200)/SQRT(3)</f>
        <v>#DIV/0!</v>
      </c>
    </row>
    <row r="200" spans="1:17" x14ac:dyDescent="0.25">
      <c r="A200" s="14">
        <v>31</v>
      </c>
      <c r="B200" s="14" t="s">
        <v>20</v>
      </c>
      <c r="C200" s="3">
        <v>10</v>
      </c>
      <c r="D200" s="3">
        <v>1.0474000000000001</v>
      </c>
      <c r="E200" s="11">
        <v>0.97</v>
      </c>
      <c r="F200" s="12">
        <f t="shared" si="43"/>
        <v>970</v>
      </c>
      <c r="G200" s="12">
        <v>0.5</v>
      </c>
      <c r="H200" s="12">
        <v>9.9</v>
      </c>
      <c r="I200" s="12">
        <v>16.347999999999999</v>
      </c>
      <c r="J200" s="12">
        <v>11.164</v>
      </c>
      <c r="K200" s="23">
        <f t="shared" si="44"/>
        <v>5.1839999999999993</v>
      </c>
      <c r="L200" s="23">
        <f t="shared" si="45"/>
        <v>4.9493985105976694</v>
      </c>
      <c r="M200" s="23">
        <f t="shared" si="46"/>
        <v>4.4506014894023309</v>
      </c>
      <c r="N200" s="23">
        <f t="shared" si="47"/>
        <v>0.1986875664911755</v>
      </c>
      <c r="O200" s="25">
        <f t="shared" si="48"/>
        <v>0.24600388387206371</v>
      </c>
      <c r="Q200" s="5"/>
    </row>
    <row r="201" spans="1:17" x14ac:dyDescent="0.25">
      <c r="A201" s="37">
        <v>33</v>
      </c>
      <c r="B201" s="37" t="s">
        <v>20</v>
      </c>
      <c r="C201" s="3">
        <v>10</v>
      </c>
      <c r="D201" s="3">
        <v>1.0474000000000001</v>
      </c>
      <c r="E201" s="11">
        <v>0.49399999999999999</v>
      </c>
      <c r="F201" s="12">
        <f t="shared" si="43"/>
        <v>494</v>
      </c>
      <c r="G201" s="12">
        <v>0.6</v>
      </c>
      <c r="H201" s="12">
        <v>15.3</v>
      </c>
      <c r="I201" s="12">
        <v>16.081</v>
      </c>
      <c r="J201" s="12">
        <v>11.361000000000001</v>
      </c>
      <c r="K201" s="23">
        <f t="shared" si="44"/>
        <v>4.7199999999999989</v>
      </c>
      <c r="L201" s="23">
        <f t="shared" si="45"/>
        <v>4.5063967920565196</v>
      </c>
      <c r="M201" s="23">
        <f t="shared" si="46"/>
        <v>10.193603207943482</v>
      </c>
      <c r="N201" s="23">
        <f t="shared" si="47"/>
        <v>0.45507157178319119</v>
      </c>
      <c r="O201" s="25">
        <f t="shared" si="48"/>
        <v>1.1063582139911186</v>
      </c>
      <c r="P201" s="54">
        <f>AVERAGE(O201:O203)</f>
        <v>1.025268283210496</v>
      </c>
      <c r="Q201" s="5">
        <f>STDEV(O201:O203)/SQRT(3)</f>
        <v>5.1022715213367306E-2</v>
      </c>
    </row>
    <row r="202" spans="1:17" x14ac:dyDescent="0.25">
      <c r="A202" s="37">
        <v>33</v>
      </c>
      <c r="B202" s="37" t="s">
        <v>20</v>
      </c>
      <c r="C202" s="3">
        <v>10</v>
      </c>
      <c r="D202" s="3">
        <v>1.0474000000000001</v>
      </c>
      <c r="E202" s="11">
        <v>0.104</v>
      </c>
      <c r="F202" s="12">
        <f t="shared" si="43"/>
        <v>104</v>
      </c>
      <c r="G202" s="12">
        <v>0.9</v>
      </c>
      <c r="H202" s="12">
        <v>7.2</v>
      </c>
      <c r="I202" s="12">
        <v>15.637</v>
      </c>
      <c r="J202" s="12">
        <v>11.148</v>
      </c>
      <c r="K202" s="23">
        <f t="shared" si="44"/>
        <v>4.4890000000000008</v>
      </c>
      <c r="L202" s="23">
        <f t="shared" si="45"/>
        <v>4.2858506778690089</v>
      </c>
      <c r="M202" s="23">
        <f t="shared" si="46"/>
        <v>2.014149322130991</v>
      </c>
      <c r="N202" s="23">
        <f t="shared" si="47"/>
        <v>8.9917380452276388E-2</v>
      </c>
      <c r="O202" s="25">
        <f t="shared" si="48"/>
        <v>1.0383728261844611</v>
      </c>
      <c r="Q202" s="5"/>
    </row>
    <row r="203" spans="1:17" x14ac:dyDescent="0.25">
      <c r="A203" s="37">
        <v>33</v>
      </c>
      <c r="B203" s="37" t="s">
        <v>20</v>
      </c>
      <c r="C203" s="3">
        <v>10</v>
      </c>
      <c r="D203" s="3">
        <v>1.0474000000000001</v>
      </c>
      <c r="E203" s="11">
        <v>0.154</v>
      </c>
      <c r="F203" s="12">
        <f t="shared" si="43"/>
        <v>154</v>
      </c>
      <c r="G203" s="12">
        <v>0.7</v>
      </c>
      <c r="H203" s="12">
        <v>7.6</v>
      </c>
      <c r="I203" s="12">
        <v>15.61</v>
      </c>
      <c r="J203" s="12">
        <v>11.183999999999999</v>
      </c>
      <c r="K203" s="23">
        <f t="shared" si="44"/>
        <v>4.4260000000000002</v>
      </c>
      <c r="L203" s="23">
        <f t="shared" si="45"/>
        <v>4.2257017376360508</v>
      </c>
      <c r="M203" s="23">
        <f t="shared" si="46"/>
        <v>2.6742982623639486</v>
      </c>
      <c r="N203" s="23">
        <f t="shared" si="47"/>
        <v>0.11938831528410486</v>
      </c>
      <c r="O203" s="25">
        <f t="shared" si="48"/>
        <v>0.93107380945590867</v>
      </c>
      <c r="Q203" s="5"/>
    </row>
    <row r="204" spans="1:17" x14ac:dyDescent="0.25">
      <c r="A204" s="37">
        <v>37</v>
      </c>
      <c r="B204" s="37" t="s">
        <v>20</v>
      </c>
      <c r="C204" s="3">
        <v>10</v>
      </c>
      <c r="D204" s="3">
        <v>1.0474000000000001</v>
      </c>
      <c r="E204" s="11">
        <v>0.56399999999999995</v>
      </c>
      <c r="F204" s="12">
        <f t="shared" si="43"/>
        <v>564</v>
      </c>
      <c r="G204" s="12">
        <v>0.5</v>
      </c>
      <c r="H204" s="12">
        <v>19.600000000000001</v>
      </c>
      <c r="I204" s="12">
        <v>16.120999999999999</v>
      </c>
      <c r="J204" s="12">
        <v>11.194000000000001</v>
      </c>
      <c r="K204" s="23">
        <f t="shared" si="44"/>
        <v>4.9269999999999978</v>
      </c>
      <c r="L204" s="23">
        <f t="shared" si="45"/>
        <v>4.7040290242505227</v>
      </c>
      <c r="M204" s="23">
        <f t="shared" si="46"/>
        <v>14.395970975749478</v>
      </c>
      <c r="N204" s="23">
        <f t="shared" si="47"/>
        <v>0.64267727570310174</v>
      </c>
      <c r="O204" s="25">
        <f t="shared" si="48"/>
        <v>1.3685379576585552</v>
      </c>
      <c r="P204" s="54">
        <f>AVERAGE(O204:O206)</f>
        <v>1.2860192798672527</v>
      </c>
      <c r="Q204" s="5">
        <f>STDEV(O204:O206)/SQRT(3)</f>
        <v>4.4925198473651298E-2</v>
      </c>
    </row>
    <row r="205" spans="1:17" x14ac:dyDescent="0.25">
      <c r="A205" s="37">
        <v>37</v>
      </c>
      <c r="B205" s="37" t="s">
        <v>20</v>
      </c>
      <c r="C205" s="3">
        <v>10</v>
      </c>
      <c r="D205" s="3">
        <v>1.0474000000000001</v>
      </c>
      <c r="E205" s="11">
        <v>0.56200000000000006</v>
      </c>
      <c r="F205" s="12">
        <f t="shared" si="43"/>
        <v>562</v>
      </c>
      <c r="G205" s="12">
        <v>0.4</v>
      </c>
      <c r="H205" s="12">
        <v>18.5</v>
      </c>
      <c r="I205" s="12">
        <v>16.149000000000001</v>
      </c>
      <c r="J205" s="12">
        <v>11.195</v>
      </c>
      <c r="K205" s="23">
        <f t="shared" si="44"/>
        <v>4.9540000000000006</v>
      </c>
      <c r="L205" s="23">
        <f t="shared" si="45"/>
        <v>4.7298071414932217</v>
      </c>
      <c r="M205" s="23">
        <f t="shared" si="46"/>
        <v>13.37019285850678</v>
      </c>
      <c r="N205" s="23">
        <f t="shared" si="47"/>
        <v>0.59688360975476695</v>
      </c>
      <c r="O205" s="25">
        <f t="shared" si="48"/>
        <v>1.275546646468817</v>
      </c>
      <c r="Q205" s="5"/>
    </row>
    <row r="206" spans="1:17" x14ac:dyDescent="0.25">
      <c r="A206" s="37">
        <v>37</v>
      </c>
      <c r="B206" s="37" t="s">
        <v>20</v>
      </c>
      <c r="C206" s="3">
        <v>10</v>
      </c>
      <c r="D206" s="3">
        <v>1.0474000000000001</v>
      </c>
      <c r="E206" s="11">
        <v>0.59099999999999997</v>
      </c>
      <c r="F206" s="12">
        <f t="shared" si="43"/>
        <v>591</v>
      </c>
      <c r="G206" s="12">
        <v>0.9</v>
      </c>
      <c r="H206" s="12">
        <v>19.100000000000001</v>
      </c>
      <c r="I206" s="12">
        <v>16.241</v>
      </c>
      <c r="J206" s="12">
        <v>11.194000000000001</v>
      </c>
      <c r="K206" s="23">
        <f t="shared" si="44"/>
        <v>5.0469999999999988</v>
      </c>
      <c r="L206" s="23">
        <f t="shared" si="45"/>
        <v>4.8185984342180621</v>
      </c>
      <c r="M206" s="23">
        <f t="shared" si="46"/>
        <v>13.381401565781941</v>
      </c>
      <c r="N206" s="23">
        <f t="shared" si="47"/>
        <v>0.59738399847240808</v>
      </c>
      <c r="O206" s="25">
        <f t="shared" si="48"/>
        <v>1.213973235474386</v>
      </c>
      <c r="Q206" s="5"/>
    </row>
    <row r="207" spans="1:17" x14ac:dyDescent="0.25">
      <c r="A207" s="37">
        <v>38</v>
      </c>
      <c r="B207" s="37" t="s">
        <v>20</v>
      </c>
      <c r="C207" s="3">
        <v>10</v>
      </c>
      <c r="D207" s="3">
        <v>1.0474000000000001</v>
      </c>
      <c r="E207" s="11">
        <v>0.126</v>
      </c>
      <c r="F207" s="12">
        <f t="shared" si="43"/>
        <v>126</v>
      </c>
      <c r="G207" s="12">
        <v>0.6</v>
      </c>
      <c r="H207" s="12">
        <v>12</v>
      </c>
      <c r="I207" s="12">
        <v>16.126999999999999</v>
      </c>
      <c r="J207" s="12">
        <v>11.189</v>
      </c>
      <c r="K207" s="23">
        <f t="shared" si="44"/>
        <v>4.9379999999999988</v>
      </c>
      <c r="L207" s="23">
        <f t="shared" si="45"/>
        <v>4.7145312201642149</v>
      </c>
      <c r="M207" s="23">
        <f t="shared" si="46"/>
        <v>6.6854687798357855</v>
      </c>
      <c r="N207" s="23">
        <f t="shared" si="47"/>
        <v>0.29845842767124042</v>
      </c>
      <c r="O207" s="25">
        <f t="shared" si="48"/>
        <v>2.8448299335965062</v>
      </c>
      <c r="P207" s="54">
        <f>AVERAGE(O207,O208:O209)</f>
        <v>2.8064123432859791</v>
      </c>
      <c r="Q207" s="5">
        <f>STDEV(O207,O208:O209)/SQRT(3)</f>
        <v>2.8394506135987072E-2</v>
      </c>
    </row>
    <row r="208" spans="1:17" x14ac:dyDescent="0.25">
      <c r="A208" s="37">
        <v>38</v>
      </c>
      <c r="B208" s="37" t="s">
        <v>20</v>
      </c>
      <c r="C208" s="3">
        <v>10</v>
      </c>
      <c r="D208" s="3">
        <v>1.0474000000000001</v>
      </c>
      <c r="E208" s="11">
        <v>0.13800000000000001</v>
      </c>
      <c r="F208" s="12">
        <f t="shared" si="43"/>
        <v>138</v>
      </c>
      <c r="G208" s="12">
        <v>1.2</v>
      </c>
      <c r="H208" s="12">
        <v>13.3</v>
      </c>
      <c r="I208" s="12">
        <v>16.274000000000001</v>
      </c>
      <c r="J208" s="12">
        <v>11.212</v>
      </c>
      <c r="K208" s="23">
        <f t="shared" si="44"/>
        <v>5.0620000000000012</v>
      </c>
      <c r="L208" s="23">
        <f t="shared" si="45"/>
        <v>4.8329196104640069</v>
      </c>
      <c r="M208" s="23">
        <f t="shared" si="46"/>
        <v>7.2670803895359946</v>
      </c>
      <c r="N208" s="23">
        <f t="shared" si="47"/>
        <v>0.32442323167571407</v>
      </c>
      <c r="O208" s="25">
        <f t="shared" si="48"/>
        <v>2.8234224727719752</v>
      </c>
      <c r="Q208" s="5"/>
    </row>
    <row r="209" spans="1:17" x14ac:dyDescent="0.25">
      <c r="A209" s="37">
        <v>39</v>
      </c>
      <c r="B209" s="37" t="s">
        <v>20</v>
      </c>
      <c r="C209" s="3">
        <v>10</v>
      </c>
      <c r="D209" s="3">
        <v>1.0474000000000001</v>
      </c>
      <c r="E209" s="11">
        <v>0.06</v>
      </c>
      <c r="F209" s="12">
        <f t="shared" si="43"/>
        <v>60</v>
      </c>
      <c r="G209" s="12">
        <v>0.5</v>
      </c>
      <c r="H209" s="12">
        <v>8.4</v>
      </c>
      <c r="I209" s="12">
        <v>16.204000000000001</v>
      </c>
      <c r="J209" s="12">
        <v>11.154</v>
      </c>
      <c r="K209" s="23">
        <f t="shared" si="44"/>
        <v>5.0500000000000007</v>
      </c>
      <c r="L209" s="23">
        <f t="shared" si="45"/>
        <v>4.8214626694672527</v>
      </c>
      <c r="M209" s="23">
        <f t="shared" si="46"/>
        <v>3.0785373305327477</v>
      </c>
      <c r="N209" s="23">
        <f t="shared" si="47"/>
        <v>0.13743470225592624</v>
      </c>
      <c r="O209" s="25">
        <f t="shared" si="48"/>
        <v>2.7509846234894568</v>
      </c>
      <c r="Q209" s="5"/>
    </row>
    <row r="210" spans="1:17" x14ac:dyDescent="0.25">
      <c r="A210" s="14">
        <v>39</v>
      </c>
      <c r="B210" s="14" t="s">
        <v>20</v>
      </c>
      <c r="C210" s="3">
        <v>10</v>
      </c>
      <c r="D210" s="3">
        <v>1.0474000000000001</v>
      </c>
      <c r="E210" s="11">
        <v>0.94099999999999995</v>
      </c>
      <c r="F210" s="12">
        <f t="shared" si="43"/>
        <v>941</v>
      </c>
      <c r="G210" s="12">
        <v>0.5</v>
      </c>
      <c r="H210" s="12">
        <v>7.3</v>
      </c>
      <c r="I210" s="12">
        <v>16.344999999999999</v>
      </c>
      <c r="J210" s="12">
        <v>11.162000000000001</v>
      </c>
      <c r="K210" s="23">
        <f t="shared" si="44"/>
        <v>5.1829999999999981</v>
      </c>
      <c r="L210" s="23">
        <f t="shared" si="45"/>
        <v>4.9484437655146056</v>
      </c>
      <c r="M210" s="23">
        <f t="shared" si="46"/>
        <v>1.8515562344853942</v>
      </c>
      <c r="N210" s="23">
        <f t="shared" si="47"/>
        <v>8.2658760468097961E-2</v>
      </c>
      <c r="O210" s="25">
        <f t="shared" si="48"/>
        <v>0.10549752531581896</v>
      </c>
      <c r="P210" s="63">
        <f>AVERAGE(O116,O210:O211)</f>
        <v>7.0507029949264888E-2</v>
      </c>
      <c r="Q210" s="40">
        <f>STDEV(O116,O210:O211)/SQRT(3)</f>
        <v>3.6041207121278042E-2</v>
      </c>
    </row>
    <row r="211" spans="1:17" x14ac:dyDescent="0.25">
      <c r="A211" s="14">
        <v>39</v>
      </c>
      <c r="B211" s="14" t="s">
        <v>20</v>
      </c>
      <c r="C211" s="3">
        <v>10</v>
      </c>
      <c r="D211" s="3">
        <v>1.0474000000000001</v>
      </c>
      <c r="E211" s="11">
        <v>1.052</v>
      </c>
      <c r="F211" s="12">
        <f t="shared" si="43"/>
        <v>1052</v>
      </c>
      <c r="G211" s="12">
        <v>0.7</v>
      </c>
      <c r="H211" s="12">
        <v>7.6</v>
      </c>
      <c r="I211" s="12">
        <v>16.177</v>
      </c>
      <c r="J211" s="12">
        <v>11.161</v>
      </c>
      <c r="K211" s="23">
        <f t="shared" si="44"/>
        <v>5.016</v>
      </c>
      <c r="L211" s="23">
        <f t="shared" si="45"/>
        <v>4.7890013366431159</v>
      </c>
      <c r="M211" s="23">
        <f t="shared" si="46"/>
        <v>2.1109986633568836</v>
      </c>
      <c r="N211" s="23">
        <f t="shared" si="47"/>
        <v>9.4241011757003737E-2</v>
      </c>
      <c r="O211" s="25">
        <f t="shared" si="48"/>
        <v>0.10758883566555275</v>
      </c>
      <c r="Q211" s="5"/>
    </row>
    <row r="212" spans="1:17" x14ac:dyDescent="0.25">
      <c r="A212" s="14">
        <v>71</v>
      </c>
      <c r="B212" s="14" t="s">
        <v>20</v>
      </c>
      <c r="C212" s="3">
        <v>10</v>
      </c>
      <c r="D212" s="3">
        <v>1.0474000000000001</v>
      </c>
      <c r="E212" s="11">
        <v>0.99399999999999999</v>
      </c>
      <c r="F212" s="12">
        <f t="shared" si="43"/>
        <v>994</v>
      </c>
      <c r="G212" s="12">
        <v>0.7</v>
      </c>
      <c r="H212" s="12">
        <v>4.5999999999999996</v>
      </c>
      <c r="I212" s="12">
        <v>15.291</v>
      </c>
      <c r="J212" s="12">
        <v>11.202999999999999</v>
      </c>
      <c r="K212" s="23">
        <f t="shared" si="44"/>
        <v>4.088000000000001</v>
      </c>
      <c r="L212" s="23">
        <f t="shared" si="45"/>
        <v>3.9029978995608179</v>
      </c>
      <c r="M212" s="23">
        <f t="shared" si="46"/>
        <v>-2.9978995608184178E-3</v>
      </c>
      <c r="N212" s="23">
        <f t="shared" si="47"/>
        <v>-1.3383480182225081E-4</v>
      </c>
      <c r="O212" s="25">
        <f t="shared" si="48"/>
        <v>-1.6170583198040565E-4</v>
      </c>
      <c r="Q212" s="5"/>
    </row>
  </sheetData>
  <sortState xmlns:xlrd2="http://schemas.microsoft.com/office/spreadsheetml/2017/richdata2" ref="A2:Q146">
    <sortCondition ref="B2:B146"/>
    <sortCondition ref="A2:A146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14F5-E85C-7047-9F77-19FFCC15B6B4}">
  <dimension ref="A1:H139"/>
  <sheetViews>
    <sheetView workbookViewId="0">
      <selection activeCell="F25" sqref="F25"/>
    </sheetView>
  </sheetViews>
  <sheetFormatPr defaultColWidth="11.42578125" defaultRowHeight="15" x14ac:dyDescent="0.25"/>
  <cols>
    <col min="3" max="3" width="11.140625" bestFit="1" customWidth="1"/>
    <col min="4" max="5" width="11" bestFit="1" customWidth="1"/>
  </cols>
  <sheetData>
    <row r="1" spans="1:8" x14ac:dyDescent="0.25">
      <c r="A1" t="s">
        <v>14</v>
      </c>
      <c r="B1" t="s">
        <v>0</v>
      </c>
      <c r="C1" t="s">
        <v>10</v>
      </c>
      <c r="D1" t="s">
        <v>11</v>
      </c>
      <c r="E1" t="s">
        <v>12</v>
      </c>
    </row>
    <row r="2" spans="1:8" x14ac:dyDescent="0.25">
      <c r="A2" s="33">
        <v>7</v>
      </c>
      <c r="B2" s="33" t="s">
        <v>15</v>
      </c>
      <c r="C2" s="34">
        <v>0.59123544013748397</v>
      </c>
      <c r="D2" s="34">
        <v>2.6394439291851965E-2</v>
      </c>
      <c r="E2" s="34">
        <v>3.0716784485963381E-2</v>
      </c>
      <c r="H2" t="s">
        <v>21</v>
      </c>
    </row>
    <row r="3" spans="1:8" x14ac:dyDescent="0.25">
      <c r="A3" s="33">
        <v>11</v>
      </c>
      <c r="B3" s="33" t="s">
        <v>15</v>
      </c>
      <c r="C3" s="34">
        <v>0.22111896123734942</v>
      </c>
      <c r="D3" s="34">
        <v>9.8713821980959578E-3</v>
      </c>
      <c r="E3" s="34">
        <v>1.1843686333579666E-2</v>
      </c>
    </row>
    <row r="4" spans="1:8" x14ac:dyDescent="0.25">
      <c r="A4" s="33">
        <v>13</v>
      </c>
      <c r="B4" s="33" t="s">
        <v>15</v>
      </c>
      <c r="C4" s="34">
        <v>17.450143211762459</v>
      </c>
      <c r="D4" s="34">
        <v>0.77902425052510982</v>
      </c>
      <c r="E4" s="34">
        <v>0.93188060247077364</v>
      </c>
    </row>
    <row r="5" spans="1:8" x14ac:dyDescent="0.25">
      <c r="A5" s="33">
        <v>14</v>
      </c>
      <c r="B5" s="33" t="s">
        <v>15</v>
      </c>
      <c r="C5" s="34">
        <v>8.4561581057857573</v>
      </c>
      <c r="D5" s="34">
        <v>0.37750705829400705</v>
      </c>
      <c r="E5" s="34">
        <v>0.4556642985036205</v>
      </c>
    </row>
    <row r="6" spans="1:8" x14ac:dyDescent="0.25">
      <c r="A6" s="33">
        <v>16</v>
      </c>
      <c r="B6" s="33" t="s">
        <v>15</v>
      </c>
      <c r="C6" s="34">
        <v>0.50215772388772084</v>
      </c>
      <c r="D6" s="34">
        <v>2.2417755530701824E-2</v>
      </c>
      <c r="E6" s="34">
        <v>2.6551996442182337E-2</v>
      </c>
    </row>
    <row r="7" spans="1:8" x14ac:dyDescent="0.25">
      <c r="A7" s="33">
        <v>31</v>
      </c>
      <c r="B7" s="33" t="s">
        <v>15</v>
      </c>
      <c r="C7" s="34">
        <v>2.3589841512316214</v>
      </c>
      <c r="D7" s="34">
        <v>0.10531179246569738</v>
      </c>
      <c r="E7" s="34">
        <v>0.12547565749137157</v>
      </c>
    </row>
    <row r="8" spans="1:8" x14ac:dyDescent="0.25">
      <c r="A8" s="33">
        <v>33</v>
      </c>
      <c r="B8" s="33" t="s">
        <v>15</v>
      </c>
      <c r="C8" s="34">
        <v>15.579071987779265</v>
      </c>
      <c r="D8" s="34">
        <v>0.69549428516871725</v>
      </c>
      <c r="E8" s="34">
        <v>0.81253758413193511</v>
      </c>
    </row>
    <row r="9" spans="1:8" x14ac:dyDescent="0.25">
      <c r="A9" s="33">
        <v>35</v>
      </c>
      <c r="B9" s="33" t="s">
        <v>15</v>
      </c>
      <c r="C9" s="34">
        <v>8.0906625930876466</v>
      </c>
      <c r="D9" s="34">
        <v>0.36119029433426997</v>
      </c>
      <c r="E9" s="34">
        <v>0.39980603087139005</v>
      </c>
    </row>
    <row r="10" spans="1:8" x14ac:dyDescent="0.25">
      <c r="A10" s="33">
        <v>37</v>
      </c>
      <c r="B10" s="33" t="s">
        <v>15</v>
      </c>
      <c r="C10" s="34">
        <v>5.0699446247851823</v>
      </c>
      <c r="D10" s="34">
        <v>0.22633681360648136</v>
      </c>
      <c r="E10" s="34">
        <v>0.26391311955474184</v>
      </c>
    </row>
    <row r="11" spans="1:8" x14ac:dyDescent="0.25">
      <c r="A11" s="33">
        <v>39</v>
      </c>
      <c r="B11" s="33" t="s">
        <v>15</v>
      </c>
      <c r="C11" s="34">
        <v>1.204678250907008</v>
      </c>
      <c r="D11" s="34">
        <v>5.3780279058348576E-2</v>
      </c>
      <c r="E11" s="34">
        <v>6.0364593597267889E-2</v>
      </c>
    </row>
    <row r="12" spans="1:8" x14ac:dyDescent="0.25">
      <c r="A12" s="33">
        <v>71</v>
      </c>
      <c r="B12" s="33" t="s">
        <v>15</v>
      </c>
      <c r="C12" s="34">
        <v>0.15657819362230452</v>
      </c>
      <c r="D12" s="34">
        <v>6.9900979295671661E-3</v>
      </c>
      <c r="E12" s="34">
        <v>1.2935450868120439E-2</v>
      </c>
    </row>
    <row r="13" spans="1:8" x14ac:dyDescent="0.25">
      <c r="A13" s="33">
        <v>11</v>
      </c>
      <c r="B13" s="33" t="s">
        <v>20</v>
      </c>
      <c r="C13" s="34">
        <v>2.6300935650181394</v>
      </c>
      <c r="D13" s="34">
        <v>0.11741489129545266</v>
      </c>
      <c r="E13" s="34">
        <v>0.14003503917163718</v>
      </c>
    </row>
    <row r="14" spans="1:8" x14ac:dyDescent="0.25">
      <c r="A14" s="33">
        <v>12</v>
      </c>
      <c r="B14" s="33" t="s">
        <v>20</v>
      </c>
      <c r="C14" s="34">
        <v>13.178537330532748</v>
      </c>
      <c r="D14" s="34">
        <v>0.58832755939878345</v>
      </c>
      <c r="E14" s="34">
        <v>0.68600135809508633</v>
      </c>
    </row>
    <row r="15" spans="1:8" x14ac:dyDescent="0.25">
      <c r="A15" s="33">
        <v>13</v>
      </c>
      <c r="B15" s="33" t="s">
        <v>20</v>
      </c>
      <c r="C15" s="34">
        <v>9.8782890968111516</v>
      </c>
      <c r="D15" s="34">
        <v>0.44099504896478359</v>
      </c>
      <c r="E15" s="34">
        <v>0.52752495399074206</v>
      </c>
    </row>
    <row r="16" spans="1:8" x14ac:dyDescent="0.25">
      <c r="A16" s="33">
        <v>14</v>
      </c>
      <c r="B16" s="33" t="s">
        <v>20</v>
      </c>
      <c r="C16" s="34">
        <v>12.551518044682069</v>
      </c>
      <c r="D16" s="34">
        <v>0.56033562699473527</v>
      </c>
      <c r="E16" s="34">
        <v>0.66961501295589765</v>
      </c>
    </row>
    <row r="17" spans="1:5" x14ac:dyDescent="0.25">
      <c r="A17" s="33">
        <v>16</v>
      </c>
      <c r="B17" s="33" t="s">
        <v>20</v>
      </c>
      <c r="C17" s="34">
        <v>5.4393927821271726</v>
      </c>
      <c r="D17" s="34">
        <v>0.24283003491639166</v>
      </c>
      <c r="E17" s="34">
        <v>0.28150470263956218</v>
      </c>
    </row>
    <row r="18" spans="1:5" x14ac:dyDescent="0.25">
      <c r="A18" s="33">
        <v>17</v>
      </c>
      <c r="B18" s="33" t="s">
        <v>20</v>
      </c>
      <c r="C18" s="34">
        <v>0.93391254535039003</v>
      </c>
      <c r="D18" s="34">
        <v>4.1692524345999557E-2</v>
      </c>
      <c r="E18" s="34">
        <v>4.8756301596441544E-2</v>
      </c>
    </row>
    <row r="19" spans="1:5" x14ac:dyDescent="0.25">
      <c r="A19" s="33">
        <v>31</v>
      </c>
      <c r="B19" s="33" t="s">
        <v>20</v>
      </c>
      <c r="C19" s="34">
        <v>4.4358220355165168</v>
      </c>
      <c r="D19" s="34">
        <v>0.19802776944270165</v>
      </c>
      <c r="E19" s="34">
        <v>0.22268853099315042</v>
      </c>
    </row>
    <row r="20" spans="1:5" x14ac:dyDescent="0.25">
      <c r="A20" s="33">
        <v>37</v>
      </c>
      <c r="B20" s="33" t="s">
        <v>20</v>
      </c>
      <c r="C20" s="34">
        <v>19.859728852396412</v>
      </c>
      <c r="D20" s="34">
        <v>0.88659503805341133</v>
      </c>
      <c r="E20" s="34">
        <v>0.99235847222940066</v>
      </c>
    </row>
    <row r="21" spans="1:5" x14ac:dyDescent="0.25">
      <c r="A21" s="33">
        <v>39</v>
      </c>
      <c r="B21" s="33" t="s">
        <v>20</v>
      </c>
      <c r="C21" s="34">
        <v>1.5059767042199725</v>
      </c>
      <c r="D21" s="34">
        <v>6.7231102866963058E-2</v>
      </c>
      <c r="E21" s="34">
        <v>7.8775175164119651E-2</v>
      </c>
    </row>
    <row r="22" spans="1:5" x14ac:dyDescent="0.25">
      <c r="A22" s="33">
        <v>71</v>
      </c>
      <c r="B22" s="33" t="s">
        <v>20</v>
      </c>
      <c r="C22" s="34">
        <v>0.4967538667175857</v>
      </c>
      <c r="D22" s="34">
        <v>2.2176511907035078E-2</v>
      </c>
      <c r="E22" s="34">
        <v>2.5733324444781769E-2</v>
      </c>
    </row>
    <row r="23" spans="1:5" x14ac:dyDescent="0.25">
      <c r="A23">
        <v>47</v>
      </c>
      <c r="B23" t="s">
        <v>15</v>
      </c>
      <c r="C23" s="32">
        <v>0.1145694099675385</v>
      </c>
      <c r="D23" s="32">
        <v>5.1147058021222547E-3</v>
      </c>
      <c r="E23" s="32">
        <v>5.981267447272471E-3</v>
      </c>
    </row>
    <row r="24" spans="1:5" x14ac:dyDescent="0.25">
      <c r="A24">
        <v>40</v>
      </c>
      <c r="B24" t="s">
        <v>20</v>
      </c>
      <c r="C24" s="32">
        <v>0.10360893641397872</v>
      </c>
      <c r="D24" s="32">
        <v>4.6253989470526223E-3</v>
      </c>
      <c r="E24" s="32">
        <v>5.3672503723770039E-3</v>
      </c>
    </row>
    <row r="25" spans="1:5" x14ac:dyDescent="0.25">
      <c r="A25">
        <v>52</v>
      </c>
      <c r="B25" t="s">
        <v>15</v>
      </c>
      <c r="C25" s="32">
        <v>7.949207561581062E-2</v>
      </c>
      <c r="D25" s="32">
        <v>3.5487533757058314E-3</v>
      </c>
      <c r="E25" s="32">
        <v>4.2620528042227029E-3</v>
      </c>
    </row>
    <row r="26" spans="1:5" x14ac:dyDescent="0.25">
      <c r="A26">
        <v>47</v>
      </c>
      <c r="B26" t="s">
        <v>20</v>
      </c>
      <c r="C26" s="32">
        <v>4.9646744319268521E-2</v>
      </c>
      <c r="D26" s="32">
        <v>2.2163725142530593E-3</v>
      </c>
      <c r="E26" s="32">
        <v>2.5743359667484761E-3</v>
      </c>
    </row>
    <row r="27" spans="1:5" x14ac:dyDescent="0.25">
      <c r="A27">
        <v>12</v>
      </c>
      <c r="B27" t="s">
        <v>15</v>
      </c>
      <c r="C27" s="32">
        <v>1.1075042963527792E-2</v>
      </c>
      <c r="D27" s="32">
        <v>4.9442156087177653E-4</v>
      </c>
      <c r="E27" s="32">
        <v>5.9380029460700363E-4</v>
      </c>
    </row>
    <row r="28" spans="1:5" x14ac:dyDescent="0.25">
      <c r="A28">
        <v>19</v>
      </c>
      <c r="B28" t="s">
        <v>15</v>
      </c>
      <c r="C28" s="32">
        <v>1.0043918273821895E-2</v>
      </c>
      <c r="D28" s="32">
        <v>4.4838920865276319E-4</v>
      </c>
      <c r="E28" s="32">
        <v>5.3851543959196856E-4</v>
      </c>
    </row>
    <row r="29" spans="1:5" x14ac:dyDescent="0.25">
      <c r="A29">
        <v>30</v>
      </c>
      <c r="B29" t="s">
        <v>15</v>
      </c>
      <c r="C29" s="32">
        <v>0</v>
      </c>
      <c r="D29" s="32">
        <v>0</v>
      </c>
      <c r="E29" s="32">
        <v>0</v>
      </c>
    </row>
    <row r="30" spans="1:5" x14ac:dyDescent="0.25">
      <c r="A30">
        <v>38</v>
      </c>
      <c r="B30" t="s">
        <v>15</v>
      </c>
      <c r="C30" s="32">
        <v>0</v>
      </c>
      <c r="D30" s="32">
        <v>0</v>
      </c>
      <c r="E30" s="32">
        <v>0</v>
      </c>
    </row>
    <row r="31" spans="1:5" x14ac:dyDescent="0.25">
      <c r="A31">
        <v>73</v>
      </c>
      <c r="B31" t="s">
        <v>15</v>
      </c>
      <c r="C31" s="32">
        <v>0</v>
      </c>
      <c r="D31" s="32">
        <v>0</v>
      </c>
      <c r="E31" s="32">
        <v>0</v>
      </c>
    </row>
    <row r="32" spans="1:5" x14ac:dyDescent="0.25">
      <c r="A32">
        <v>19</v>
      </c>
      <c r="B32" t="s">
        <v>20</v>
      </c>
      <c r="C32" s="32">
        <v>0</v>
      </c>
      <c r="D32" s="32">
        <v>0</v>
      </c>
      <c r="E32" s="32">
        <v>0</v>
      </c>
    </row>
    <row r="33" spans="1:5" x14ac:dyDescent="0.25">
      <c r="A33">
        <v>33</v>
      </c>
      <c r="B33" t="s">
        <v>20</v>
      </c>
      <c r="C33" s="32">
        <v>0</v>
      </c>
      <c r="D33" s="32">
        <v>0</v>
      </c>
      <c r="E33" s="32">
        <v>0</v>
      </c>
    </row>
    <row r="34" spans="1:5" x14ac:dyDescent="0.25">
      <c r="A34">
        <v>65</v>
      </c>
      <c r="B34" t="s">
        <v>20</v>
      </c>
      <c r="C34" s="32">
        <v>0</v>
      </c>
      <c r="D34" s="32">
        <v>0</v>
      </c>
      <c r="E34" s="32">
        <v>0</v>
      </c>
    </row>
    <row r="35" spans="1:5" x14ac:dyDescent="0.25">
      <c r="A35">
        <v>72</v>
      </c>
      <c r="B35" t="s">
        <v>20</v>
      </c>
      <c r="C35" s="32">
        <v>0</v>
      </c>
      <c r="D35" s="32">
        <v>0</v>
      </c>
      <c r="E35" s="32">
        <v>0</v>
      </c>
    </row>
    <row r="36" spans="1:5" x14ac:dyDescent="0.25">
      <c r="A36">
        <v>34</v>
      </c>
      <c r="B36" t="s">
        <v>20</v>
      </c>
      <c r="C36" s="32">
        <v>-1.2621729998092412E-2</v>
      </c>
      <c r="D36" s="32">
        <v>-5.6347008920055411E-4</v>
      </c>
      <c r="E36" s="32">
        <v>-6.1971389847057282E-4</v>
      </c>
    </row>
    <row r="37" spans="1:5" x14ac:dyDescent="0.25">
      <c r="A37">
        <v>45</v>
      </c>
      <c r="B37" t="s">
        <v>20</v>
      </c>
      <c r="C37" s="32">
        <v>-2.9807141493222389E-2</v>
      </c>
      <c r="D37" s="32">
        <v>-1.3306759595188566E-3</v>
      </c>
      <c r="E37" s="32">
        <v>-1.5652711335770295E-3</v>
      </c>
    </row>
    <row r="38" spans="1:5" x14ac:dyDescent="0.25">
      <c r="A38">
        <v>49</v>
      </c>
      <c r="B38" t="s">
        <v>20</v>
      </c>
      <c r="C38" s="32">
        <v>-4.2715295016230392E-2</v>
      </c>
      <c r="D38" s="32">
        <v>-1.9069328132245713E-3</v>
      </c>
      <c r="E38" s="32">
        <v>-2.2519432730410132E-3</v>
      </c>
    </row>
    <row r="39" spans="1:5" x14ac:dyDescent="0.25">
      <c r="A39">
        <v>51</v>
      </c>
      <c r="B39" t="s">
        <v>20</v>
      </c>
      <c r="C39" s="32">
        <v>-5.2721023486729912E-2</v>
      </c>
      <c r="D39" s="32">
        <v>-2.3536171199432998E-3</v>
      </c>
      <c r="E39" s="32">
        <v>-2.5838155037037503E-3</v>
      </c>
    </row>
    <row r="40" spans="1:5" x14ac:dyDescent="0.25">
      <c r="A40">
        <v>43</v>
      </c>
      <c r="B40" t="s">
        <v>15</v>
      </c>
      <c r="C40" s="32">
        <v>-5.1231621157149299E-2</v>
      </c>
      <c r="D40" s="32">
        <v>-2.2871259445155939E-3</v>
      </c>
      <c r="E40" s="32">
        <v>-2.6877086686528653E-3</v>
      </c>
    </row>
    <row r="41" spans="1:5" x14ac:dyDescent="0.25">
      <c r="A41">
        <v>34</v>
      </c>
      <c r="B41" t="s">
        <v>15</v>
      </c>
      <c r="C41" s="32">
        <v>-5.3675768569791948E-2</v>
      </c>
      <c r="D41" s="32">
        <v>-2.3962396682942837E-3</v>
      </c>
      <c r="E41" s="32">
        <v>-2.8104334390834321E-3</v>
      </c>
    </row>
    <row r="42" spans="1:5" x14ac:dyDescent="0.25">
      <c r="A42">
        <v>2</v>
      </c>
      <c r="B42" t="s">
        <v>20</v>
      </c>
      <c r="C42" s="32">
        <v>-6.0358984151231532E-2</v>
      </c>
      <c r="D42" s="32">
        <v>-2.6945975067514077E-3</v>
      </c>
      <c r="E42" s="32">
        <v>-3.0645943234928414E-3</v>
      </c>
    </row>
    <row r="43" spans="1:5" x14ac:dyDescent="0.25">
      <c r="A43">
        <v>58</v>
      </c>
      <c r="B43" t="s">
        <v>20</v>
      </c>
      <c r="C43" s="32">
        <v>-6.7538667175862876E-2</v>
      </c>
      <c r="D43" s="32">
        <v>-3.0151190703510216E-3</v>
      </c>
      <c r="E43" s="32">
        <v>-3.3874256346974533E-3</v>
      </c>
    </row>
    <row r="44" spans="1:5" x14ac:dyDescent="0.25">
      <c r="A44">
        <v>26</v>
      </c>
      <c r="B44" t="s">
        <v>15</v>
      </c>
      <c r="C44" s="32">
        <v>-6.8378842848960009E-2</v>
      </c>
      <c r="D44" s="32">
        <v>-3.0526269129000005E-3</v>
      </c>
      <c r="E44" s="32">
        <v>-3.5083300692755025E-3</v>
      </c>
    </row>
    <row r="45" spans="1:5" x14ac:dyDescent="0.25">
      <c r="A45">
        <v>9</v>
      </c>
      <c r="B45" t="s">
        <v>20</v>
      </c>
      <c r="C45" s="32">
        <v>-7.13194577047922E-2</v>
      </c>
      <c r="D45" s="32">
        <v>-3.1839043618210805E-3</v>
      </c>
      <c r="E45" s="32">
        <v>-3.648730094033509E-3</v>
      </c>
    </row>
    <row r="46" spans="1:5" x14ac:dyDescent="0.25">
      <c r="A46">
        <v>66</v>
      </c>
      <c r="B46" t="s">
        <v>15</v>
      </c>
      <c r="C46" s="32">
        <v>-8.0408630895548505E-2</v>
      </c>
      <c r="D46" s="32">
        <v>-3.5896710221227012E-3</v>
      </c>
      <c r="E46" s="32">
        <v>-4.1937693556122219E-3</v>
      </c>
    </row>
    <row r="47" spans="1:5" x14ac:dyDescent="0.25">
      <c r="A47">
        <v>51</v>
      </c>
      <c r="B47" t="s">
        <v>15</v>
      </c>
      <c r="C47" s="32">
        <v>-8.6137101393928717E-2</v>
      </c>
      <c r="D47" s="32">
        <v>-3.845406312228961E-3</v>
      </c>
      <c r="E47" s="32">
        <v>-4.5816795446299418E-3</v>
      </c>
    </row>
    <row r="48" spans="1:5" x14ac:dyDescent="0.25">
      <c r="A48">
        <v>46</v>
      </c>
      <c r="B48" t="s">
        <v>15</v>
      </c>
      <c r="C48" s="32">
        <v>-0.11145694099675474</v>
      </c>
      <c r="D48" s="32">
        <v>-4.9757562944979794E-3</v>
      </c>
      <c r="E48" s="32">
        <v>-5.6697185101442825E-3</v>
      </c>
    </row>
    <row r="49" spans="1:5" x14ac:dyDescent="0.25">
      <c r="A49">
        <v>62</v>
      </c>
      <c r="B49" t="s">
        <v>20</v>
      </c>
      <c r="C49" s="32">
        <v>-0.11382470880275086</v>
      </c>
      <c r="D49" s="32">
        <v>-5.0814602144085208E-3</v>
      </c>
      <c r="E49" s="32">
        <v>-6.0724713607011281E-3</v>
      </c>
    </row>
    <row r="50" spans="1:5" x14ac:dyDescent="0.25">
      <c r="A50">
        <v>67</v>
      </c>
      <c r="B50" t="s">
        <v>15</v>
      </c>
      <c r="C50" s="32">
        <v>-0.12146266946725248</v>
      </c>
      <c r="D50" s="32">
        <v>-5.4224406012166292E-3</v>
      </c>
      <c r="E50" s="32">
        <v>-6.1669992064973212E-3</v>
      </c>
    </row>
    <row r="51" spans="1:5" x14ac:dyDescent="0.25">
      <c r="A51">
        <v>54</v>
      </c>
      <c r="B51" t="s">
        <v>20</v>
      </c>
      <c r="C51" s="32">
        <v>-0.12171090318884925</v>
      </c>
      <c r="D51" s="32">
        <v>-5.4335224637879131E-3</v>
      </c>
      <c r="E51" s="32">
        <v>-6.2267752662302318E-3</v>
      </c>
    </row>
    <row r="52" spans="1:5" x14ac:dyDescent="0.25">
      <c r="A52">
        <v>15</v>
      </c>
      <c r="B52" t="s">
        <v>20</v>
      </c>
      <c r="C52" s="32">
        <v>-0.13578384571319368</v>
      </c>
      <c r="D52" s="32">
        <v>-6.0617788264818616E-3</v>
      </c>
      <c r="E52" s="32">
        <v>-6.9269232831633831E-3</v>
      </c>
    </row>
    <row r="53" spans="1:5" x14ac:dyDescent="0.25">
      <c r="A53">
        <v>57</v>
      </c>
      <c r="B53" t="s">
        <v>20</v>
      </c>
      <c r="C53" s="32">
        <v>-0.14699255298835201</v>
      </c>
      <c r="D53" s="32">
        <v>-6.5621675441228577E-3</v>
      </c>
      <c r="E53" s="32">
        <v>-7.8341582708663527E-3</v>
      </c>
    </row>
    <row r="54" spans="1:5" x14ac:dyDescent="0.25">
      <c r="A54">
        <v>45</v>
      </c>
      <c r="B54" t="s">
        <v>15</v>
      </c>
      <c r="C54" s="32">
        <v>-0.1603207943479088</v>
      </c>
      <c r="D54" s="32">
        <v>-7.1571783191030722E-3</v>
      </c>
      <c r="E54" s="32">
        <v>-8.0711466302749203E-3</v>
      </c>
    </row>
    <row r="55" spans="1:5" x14ac:dyDescent="0.25">
      <c r="A55">
        <v>46</v>
      </c>
      <c r="B55" t="s">
        <v>20</v>
      </c>
      <c r="C55" s="32">
        <v>-0.15678823754057536</v>
      </c>
      <c r="D55" s="32">
        <v>-6.9994748902042579E-3</v>
      </c>
      <c r="E55" s="32">
        <v>-8.2984889863132408E-3</v>
      </c>
    </row>
    <row r="56" spans="1:5" x14ac:dyDescent="0.25">
      <c r="A56">
        <v>44</v>
      </c>
      <c r="B56" t="s">
        <v>15</v>
      </c>
      <c r="C56" s="32">
        <v>-0.16417796448348287</v>
      </c>
      <c r="D56" s="32">
        <v>-7.3293734144412002E-3</v>
      </c>
      <c r="E56" s="32">
        <v>-8.6384469781588657E-3</v>
      </c>
    </row>
    <row r="57" spans="1:5" x14ac:dyDescent="0.25">
      <c r="A57">
        <v>32</v>
      </c>
      <c r="B57" t="s">
        <v>20</v>
      </c>
      <c r="C57" s="32">
        <v>-0.17376360511743183</v>
      </c>
      <c r="D57" s="32">
        <v>-7.7573037998853499E-3</v>
      </c>
      <c r="E57" s="32">
        <v>-9.1788392745441438E-3</v>
      </c>
    </row>
    <row r="58" spans="1:5" x14ac:dyDescent="0.25">
      <c r="A58">
        <v>18</v>
      </c>
      <c r="B58" t="s">
        <v>20</v>
      </c>
      <c r="C58" s="32">
        <v>-0.17708611800649088</v>
      </c>
      <c r="D58" s="32">
        <v>-7.9056302681469147E-3</v>
      </c>
      <c r="E58" s="32">
        <v>-9.236052482533506E-3</v>
      </c>
    </row>
    <row r="59" spans="1:5" x14ac:dyDescent="0.25">
      <c r="A59">
        <v>36</v>
      </c>
      <c r="B59" t="s">
        <v>20</v>
      </c>
      <c r="C59" s="32">
        <v>-0.17406912354401261</v>
      </c>
      <c r="D59" s="32">
        <v>-7.7709430153577062E-3</v>
      </c>
      <c r="E59" s="32">
        <v>-9.2404975855887184E-3</v>
      </c>
    </row>
    <row r="60" spans="1:5" x14ac:dyDescent="0.25">
      <c r="A60">
        <v>25</v>
      </c>
      <c r="B60" t="s">
        <v>20</v>
      </c>
      <c r="C60" s="32">
        <v>-0.17849914072942585</v>
      </c>
      <c r="D60" s="32">
        <v>-7.9687116397065116E-3</v>
      </c>
      <c r="E60" s="32">
        <v>-9.4476038295039696E-3</v>
      </c>
    </row>
    <row r="61" spans="1:5" x14ac:dyDescent="0.25">
      <c r="A61">
        <v>40</v>
      </c>
      <c r="B61" t="s">
        <v>15</v>
      </c>
      <c r="C61" s="32">
        <v>-0.19282031697536528</v>
      </c>
      <c r="D61" s="32">
        <v>-8.608049864971665E-3</v>
      </c>
      <c r="E61" s="32">
        <v>-1.0235908799832643E-2</v>
      </c>
    </row>
    <row r="62" spans="1:5" x14ac:dyDescent="0.25">
      <c r="A62">
        <v>48</v>
      </c>
      <c r="B62" t="s">
        <v>15</v>
      </c>
      <c r="C62" s="32">
        <v>-0.20834447202596795</v>
      </c>
      <c r="D62" s="32">
        <v>-9.3010925011592846E-3</v>
      </c>
      <c r="E62" s="32">
        <v>-1.0498695576966447E-2</v>
      </c>
    </row>
    <row r="63" spans="1:5" x14ac:dyDescent="0.25">
      <c r="A63">
        <v>53</v>
      </c>
      <c r="B63" t="s">
        <v>20</v>
      </c>
      <c r="C63" s="32">
        <v>-0.21453122016421755</v>
      </c>
      <c r="D63" s="32">
        <v>-9.5772866144739986E-3</v>
      </c>
      <c r="E63" s="32">
        <v>-1.0552588278883735E-2</v>
      </c>
    </row>
    <row r="64" spans="1:5" x14ac:dyDescent="0.25">
      <c r="A64">
        <v>7</v>
      </c>
      <c r="B64" t="s">
        <v>20</v>
      </c>
      <c r="C64" s="32">
        <v>-0.20855451594424235</v>
      </c>
      <c r="D64" s="32">
        <v>-9.3104694617965333E-3</v>
      </c>
      <c r="E64" s="32">
        <v>-1.1082134612108659E-2</v>
      </c>
    </row>
    <row r="65" spans="1:5" x14ac:dyDescent="0.25">
      <c r="A65">
        <v>52</v>
      </c>
      <c r="B65" t="s">
        <v>20</v>
      </c>
      <c r="C65" s="32">
        <v>-0.21930494557952951</v>
      </c>
      <c r="D65" s="32">
        <v>-9.7903993562289959E-3</v>
      </c>
      <c r="E65" s="32">
        <v>-1.12627103705278E-2</v>
      </c>
    </row>
    <row r="66" spans="1:5" x14ac:dyDescent="0.25">
      <c r="A66">
        <v>59</v>
      </c>
      <c r="B66" t="s">
        <v>15</v>
      </c>
      <c r="C66" s="32">
        <v>-0.21573419896887547</v>
      </c>
      <c r="D66" s="32">
        <v>-9.630991025396227E-3</v>
      </c>
      <c r="E66" s="32">
        <v>-1.1373471210915311E-2</v>
      </c>
    </row>
    <row r="67" spans="1:5" x14ac:dyDescent="0.25">
      <c r="A67">
        <v>67</v>
      </c>
      <c r="B67" t="s">
        <v>20</v>
      </c>
      <c r="C67" s="32">
        <v>-0.22743937368722289</v>
      </c>
      <c r="D67" s="32">
        <v>-1.0153543468179593E-2</v>
      </c>
      <c r="E67" s="32">
        <v>-1.2133737020182779E-2</v>
      </c>
    </row>
    <row r="68" spans="1:5" x14ac:dyDescent="0.25">
      <c r="A68">
        <v>68</v>
      </c>
      <c r="B68" t="s">
        <v>20</v>
      </c>
      <c r="C68" s="32">
        <v>-0.23985105976704268</v>
      </c>
      <c r="D68" s="32">
        <v>-1.0707636596742977E-2</v>
      </c>
      <c r="E68" s="32">
        <v>-1.2341527401812203E-2</v>
      </c>
    </row>
    <row r="69" spans="1:5" x14ac:dyDescent="0.25">
      <c r="A69">
        <v>3</v>
      </c>
      <c r="B69" t="s">
        <v>20</v>
      </c>
      <c r="C69" s="32">
        <v>-0.24695436318502928</v>
      </c>
      <c r="D69" s="32">
        <v>-1.1024748356474523E-2</v>
      </c>
      <c r="E69" s="32">
        <v>-1.3240722776125901E-2</v>
      </c>
    </row>
    <row r="70" spans="1:5" x14ac:dyDescent="0.25">
      <c r="A70">
        <v>24</v>
      </c>
      <c r="B70" t="s">
        <v>15</v>
      </c>
      <c r="C70" s="32">
        <v>-0.26272675195722606</v>
      </c>
      <c r="D70" s="32">
        <v>-1.1728872855233307E-2</v>
      </c>
      <c r="E70" s="32">
        <v>-1.3428385413856247E-2</v>
      </c>
    </row>
    <row r="71" spans="1:5" x14ac:dyDescent="0.25">
      <c r="A71">
        <v>56</v>
      </c>
      <c r="B71" t="s">
        <v>20</v>
      </c>
      <c r="C71" s="32">
        <v>-0.27015466870345684</v>
      </c>
      <c r="D71" s="32">
        <v>-1.2060476281404324E-2</v>
      </c>
      <c r="E71" s="32">
        <v>-1.3794887632349135E-2</v>
      </c>
    </row>
    <row r="72" spans="1:5" x14ac:dyDescent="0.25">
      <c r="A72">
        <v>23</v>
      </c>
      <c r="B72" t="s">
        <v>20</v>
      </c>
      <c r="C72" s="32">
        <v>-0.27468016039717469</v>
      </c>
      <c r="D72" s="32">
        <v>-1.2262507160588156E-2</v>
      </c>
      <c r="E72" s="32">
        <v>-1.382842356794965E-2</v>
      </c>
    </row>
    <row r="73" spans="1:5" x14ac:dyDescent="0.25">
      <c r="A73">
        <v>32</v>
      </c>
      <c r="B73" t="s">
        <v>15</v>
      </c>
      <c r="C73" s="32">
        <v>-0.26389154095856426</v>
      </c>
      <c r="D73" s="32">
        <v>-1.1780872364221619E-2</v>
      </c>
      <c r="E73" s="32">
        <v>-1.4064441063051854E-2</v>
      </c>
    </row>
    <row r="74" spans="1:5" x14ac:dyDescent="0.25">
      <c r="A74">
        <v>22</v>
      </c>
      <c r="B74" t="s">
        <v>20</v>
      </c>
      <c r="C74" s="32">
        <v>-0.27563490548023672</v>
      </c>
      <c r="D74" s="32">
        <v>-1.230512970893914E-2</v>
      </c>
      <c r="E74" s="32">
        <v>-1.4460333444653528E-2</v>
      </c>
    </row>
    <row r="75" spans="1:5" x14ac:dyDescent="0.25">
      <c r="A75">
        <v>20</v>
      </c>
      <c r="B75" t="s">
        <v>15</v>
      </c>
      <c r="C75" s="32">
        <v>-0.29154095856406137</v>
      </c>
      <c r="D75" s="32">
        <v>-1.3015221364467026E-2</v>
      </c>
      <c r="E75" s="32">
        <v>-1.4718720205955649E-2</v>
      </c>
    </row>
    <row r="76" spans="1:5" x14ac:dyDescent="0.25">
      <c r="A76">
        <v>42</v>
      </c>
      <c r="B76" t="s">
        <v>15</v>
      </c>
      <c r="C76" s="32">
        <v>-0.27867099484437619</v>
      </c>
      <c r="D76" s="32">
        <v>-1.2440669412695365E-2</v>
      </c>
      <c r="E76" s="32">
        <v>-1.4941243964647133E-2</v>
      </c>
    </row>
    <row r="77" spans="1:5" x14ac:dyDescent="0.25">
      <c r="A77">
        <v>21</v>
      </c>
      <c r="B77" t="s">
        <v>20</v>
      </c>
      <c r="C77" s="32">
        <v>-0.29186557189230289</v>
      </c>
      <c r="D77" s="32">
        <v>-1.302971303090638E-2</v>
      </c>
      <c r="E77" s="32">
        <v>-1.497481851685987E-2</v>
      </c>
    </row>
    <row r="78" spans="1:5" x14ac:dyDescent="0.25">
      <c r="A78">
        <v>44</v>
      </c>
      <c r="B78" t="s">
        <v>20</v>
      </c>
      <c r="C78" s="32">
        <v>-0.2847240786709957</v>
      </c>
      <c r="D78" s="32">
        <v>-1.271089636924088E-2</v>
      </c>
      <c r="E78" s="32">
        <v>-1.5204966672767228E-2</v>
      </c>
    </row>
    <row r="79" spans="1:5" x14ac:dyDescent="0.25">
      <c r="A79">
        <v>56</v>
      </c>
      <c r="B79" t="s">
        <v>15</v>
      </c>
      <c r="C79" s="32">
        <v>-0.29377506205842874</v>
      </c>
      <c r="D79" s="32">
        <v>-1.3114958127608427E-2</v>
      </c>
      <c r="E79" s="32">
        <v>-1.5366892401227043E-2</v>
      </c>
    </row>
    <row r="80" spans="1:5" x14ac:dyDescent="0.25">
      <c r="A80">
        <v>9</v>
      </c>
      <c r="B80" t="s">
        <v>15</v>
      </c>
      <c r="C80" s="32">
        <v>-0.30653045636815035</v>
      </c>
      <c r="D80" s="32">
        <v>-1.3684395373578141E-2</v>
      </c>
      <c r="E80" s="32">
        <v>-1.5446389890664798E-2</v>
      </c>
    </row>
    <row r="81" spans="1:5" x14ac:dyDescent="0.25">
      <c r="A81">
        <v>27</v>
      </c>
      <c r="B81" t="s">
        <v>15</v>
      </c>
      <c r="C81" s="32">
        <v>-0.30420087836547571</v>
      </c>
      <c r="D81" s="32">
        <v>-1.3580396355601595E-2</v>
      </c>
      <c r="E81" s="32">
        <v>-1.5474436454532748E-2</v>
      </c>
    </row>
    <row r="82" spans="1:5" x14ac:dyDescent="0.25">
      <c r="A82">
        <v>4</v>
      </c>
      <c r="B82" t="s">
        <v>15</v>
      </c>
      <c r="C82" s="32">
        <v>-0.30070651136146509</v>
      </c>
      <c r="D82" s="32">
        <v>-1.3424397828636836E-2</v>
      </c>
      <c r="E82" s="32">
        <v>-1.5517518568039306E-2</v>
      </c>
    </row>
    <row r="83" spans="1:5" x14ac:dyDescent="0.25">
      <c r="A83">
        <v>41</v>
      </c>
      <c r="B83" t="s">
        <v>20</v>
      </c>
      <c r="C83" s="32">
        <v>-0.29618101966774901</v>
      </c>
      <c r="D83" s="32">
        <v>-1.3222366949453081E-2</v>
      </c>
      <c r="E83" s="32">
        <v>-1.5553440456702402E-2</v>
      </c>
    </row>
    <row r="84" spans="1:5" x14ac:dyDescent="0.25">
      <c r="A84">
        <v>8</v>
      </c>
      <c r="B84" t="s">
        <v>15</v>
      </c>
      <c r="C84" s="32">
        <v>-0.3006683215581436</v>
      </c>
      <c r="D84" s="32">
        <v>-1.3422692926702839E-2</v>
      </c>
      <c r="E84" s="32">
        <v>-1.5666330617074935E-2</v>
      </c>
    </row>
    <row r="85" spans="1:5" x14ac:dyDescent="0.25">
      <c r="A85">
        <v>54</v>
      </c>
      <c r="B85" t="s">
        <v>15</v>
      </c>
      <c r="C85" s="32">
        <v>-0.30859270574756525</v>
      </c>
      <c r="D85" s="32">
        <v>-1.3776460078016308E-2</v>
      </c>
      <c r="E85" s="32">
        <v>-1.5712752662580803E-2</v>
      </c>
    </row>
    <row r="86" spans="1:5" x14ac:dyDescent="0.25">
      <c r="A86">
        <v>27</v>
      </c>
      <c r="B86" t="s">
        <v>20</v>
      </c>
      <c r="C86" s="32">
        <v>-0.29472980714149255</v>
      </c>
      <c r="D86" s="32">
        <v>-1.315758067595949E-2</v>
      </c>
      <c r="E86" s="32">
        <v>-1.5739297203015284E-2</v>
      </c>
    </row>
    <row r="87" spans="1:5" x14ac:dyDescent="0.25">
      <c r="A87">
        <v>63</v>
      </c>
      <c r="B87" t="s">
        <v>20</v>
      </c>
      <c r="C87" s="32">
        <v>-0.31693717777353481</v>
      </c>
      <c r="D87" s="32">
        <v>-1.4148981150604234E-2</v>
      </c>
      <c r="E87" s="32">
        <v>-1.6643414654138773E-2</v>
      </c>
    </row>
    <row r="88" spans="1:5" x14ac:dyDescent="0.25">
      <c r="A88">
        <v>28</v>
      </c>
      <c r="B88" t="s">
        <v>15</v>
      </c>
      <c r="C88" s="32">
        <v>-0.31686079816688828</v>
      </c>
      <c r="D88" s="32">
        <v>-1.4145571346736085E-2</v>
      </c>
      <c r="E88" s="32">
        <v>-1.667206200925421E-2</v>
      </c>
    </row>
    <row r="89" spans="1:5" x14ac:dyDescent="0.25">
      <c r="A89">
        <v>55</v>
      </c>
      <c r="B89" t="s">
        <v>20</v>
      </c>
      <c r="C89" s="32">
        <v>-0.33985105976704233</v>
      </c>
      <c r="D89" s="32">
        <v>-1.5171922311028676E-2</v>
      </c>
      <c r="E89" s="32">
        <v>-1.6701630335055399E-2</v>
      </c>
    </row>
    <row r="90" spans="1:5" x14ac:dyDescent="0.25">
      <c r="A90">
        <v>58</v>
      </c>
      <c r="B90" t="s">
        <v>15</v>
      </c>
      <c r="C90" s="32">
        <v>-0.32146266946725266</v>
      </c>
      <c r="D90" s="32">
        <v>-1.4351012029788066E-2</v>
      </c>
      <c r="E90" s="32">
        <v>-1.6749820648955749E-2</v>
      </c>
    </row>
    <row r="91" spans="1:5" x14ac:dyDescent="0.25">
      <c r="A91">
        <v>60</v>
      </c>
      <c r="B91" t="s">
        <v>15</v>
      </c>
      <c r="C91" s="32">
        <v>-0.3362803131563874</v>
      </c>
      <c r="D91" s="32">
        <v>-1.5012513980195867E-2</v>
      </c>
      <c r="E91" s="32">
        <v>-1.6897871874615968E-2</v>
      </c>
    </row>
    <row r="92" spans="1:5" x14ac:dyDescent="0.25">
      <c r="A92">
        <v>15</v>
      </c>
      <c r="B92" t="s">
        <v>15</v>
      </c>
      <c r="C92" s="32">
        <v>-0.32350582394500682</v>
      </c>
      <c r="D92" s="32">
        <v>-1.4442224283259234E-2</v>
      </c>
      <c r="E92" s="32">
        <v>-1.6905566631768364E-2</v>
      </c>
    </row>
    <row r="93" spans="1:5" x14ac:dyDescent="0.25">
      <c r="A93">
        <v>53</v>
      </c>
      <c r="B93" t="s">
        <v>15</v>
      </c>
      <c r="C93" s="32">
        <v>-0.32598816116096963</v>
      </c>
      <c r="D93" s="32">
        <v>-1.455304290897186E-2</v>
      </c>
      <c r="E93" s="32">
        <v>-1.7373960769060837E-2</v>
      </c>
    </row>
    <row r="94" spans="1:5" x14ac:dyDescent="0.25">
      <c r="A94">
        <v>29</v>
      </c>
      <c r="B94" t="s">
        <v>15</v>
      </c>
      <c r="C94" s="32">
        <v>-0.34508306282222723</v>
      </c>
      <c r="D94" s="32">
        <v>-1.5405493875992288E-2</v>
      </c>
      <c r="E94" s="32">
        <v>-1.7389096001002573E-2</v>
      </c>
    </row>
    <row r="95" spans="1:5" x14ac:dyDescent="0.25">
      <c r="A95">
        <v>10</v>
      </c>
      <c r="B95" t="s">
        <v>15</v>
      </c>
      <c r="C95" s="32">
        <v>-0.3357456559098706</v>
      </c>
      <c r="D95" s="32">
        <v>-1.4988645353119225E-2</v>
      </c>
      <c r="E95" s="32">
        <v>-1.7717877036511995E-2</v>
      </c>
    </row>
    <row r="96" spans="1:5" x14ac:dyDescent="0.25">
      <c r="A96">
        <v>60</v>
      </c>
      <c r="B96" t="s">
        <v>20</v>
      </c>
      <c r="C96" s="32">
        <v>-0.34724078670994984</v>
      </c>
      <c r="D96" s="32">
        <v>-1.5501820835265618E-2</v>
      </c>
      <c r="E96" s="32">
        <v>-1.8181334788236334E-2</v>
      </c>
    </row>
    <row r="97" spans="1:5" x14ac:dyDescent="0.25">
      <c r="A97">
        <v>55</v>
      </c>
      <c r="B97" t="s">
        <v>15</v>
      </c>
      <c r="C97" s="32">
        <v>-0.36297498567882425</v>
      </c>
      <c r="D97" s="32">
        <v>-1.6204240432090369E-2</v>
      </c>
      <c r="E97" s="32">
        <v>-1.8821366304584655E-2</v>
      </c>
    </row>
    <row r="98" spans="1:5" x14ac:dyDescent="0.25">
      <c r="A98">
        <v>3</v>
      </c>
      <c r="B98" t="s">
        <v>15</v>
      </c>
      <c r="C98" s="32">
        <v>-0.35501241168607978</v>
      </c>
      <c r="D98" s="32">
        <v>-1.5848768378842849E-2</v>
      </c>
      <c r="E98" s="32">
        <v>-1.901535546752274E-2</v>
      </c>
    </row>
    <row r="99" spans="1:5" x14ac:dyDescent="0.25">
      <c r="A99">
        <v>6</v>
      </c>
      <c r="B99" t="s">
        <v>15</v>
      </c>
      <c r="C99" s="32">
        <v>-0.36767233148749279</v>
      </c>
      <c r="D99" s="32">
        <v>-1.6413943369977358E-2</v>
      </c>
      <c r="E99" s="32">
        <v>-1.9064938092207741E-2</v>
      </c>
    </row>
    <row r="100" spans="1:5" x14ac:dyDescent="0.25">
      <c r="A100">
        <v>63</v>
      </c>
      <c r="B100" t="s">
        <v>15</v>
      </c>
      <c r="C100" s="32">
        <v>-0.36028260454458527</v>
      </c>
      <c r="D100" s="32">
        <v>-1.6084044845740414E-2</v>
      </c>
      <c r="E100" s="32">
        <v>-1.9144636134523527E-2</v>
      </c>
    </row>
    <row r="101" spans="1:5" x14ac:dyDescent="0.25">
      <c r="A101">
        <v>61</v>
      </c>
      <c r="B101" t="s">
        <v>20</v>
      </c>
      <c r="C101" s="32">
        <v>-0.38161160970021069</v>
      </c>
      <c r="D101" s="32">
        <v>-1.7036232575902265E-2</v>
      </c>
      <c r="E101" s="32">
        <v>-1.9393853387354144E-2</v>
      </c>
    </row>
    <row r="102" spans="1:5" x14ac:dyDescent="0.25">
      <c r="A102">
        <v>18</v>
      </c>
      <c r="B102" t="s">
        <v>15</v>
      </c>
      <c r="C102" s="32">
        <v>-0.37580675959518617</v>
      </c>
      <c r="D102" s="32">
        <v>-1.6777087481927955E-2</v>
      </c>
      <c r="E102" s="32">
        <v>-1.9930051499303141E-2</v>
      </c>
    </row>
    <row r="103" spans="1:5" x14ac:dyDescent="0.25">
      <c r="A103">
        <v>30</v>
      </c>
      <c r="B103" t="s">
        <v>20</v>
      </c>
      <c r="C103" s="32">
        <v>-0.37563490548023459</v>
      </c>
      <c r="D103" s="32">
        <v>-1.676941542322476E-2</v>
      </c>
      <c r="E103" s="32">
        <v>-2.0000067451134994E-2</v>
      </c>
    </row>
    <row r="104" spans="1:5" x14ac:dyDescent="0.25">
      <c r="A104">
        <v>36</v>
      </c>
      <c r="B104" t="s">
        <v>15</v>
      </c>
      <c r="C104" s="32">
        <v>-0.38468588886767119</v>
      </c>
      <c r="D104" s="32">
        <v>-1.7173477181592466E-2</v>
      </c>
      <c r="E104" s="32">
        <v>-2.0502332102477684E-2</v>
      </c>
    </row>
    <row r="105" spans="1:5" x14ac:dyDescent="0.25">
      <c r="A105">
        <v>21</v>
      </c>
      <c r="B105" t="s">
        <v>15</v>
      </c>
      <c r="C105" s="32">
        <v>-0.40607217872828061</v>
      </c>
      <c r="D105" s="32">
        <v>-1.8128222264655384E-2</v>
      </c>
      <c r="E105" s="32">
        <v>-2.0617419450616591E-2</v>
      </c>
    </row>
    <row r="106" spans="1:5" x14ac:dyDescent="0.25">
      <c r="A106">
        <v>29</v>
      </c>
      <c r="B106" t="s">
        <v>20</v>
      </c>
      <c r="C106" s="32">
        <v>-0.41170517471834955</v>
      </c>
      <c r="D106" s="32">
        <v>-1.8379695299926321E-2</v>
      </c>
      <c r="E106" s="32">
        <v>-2.0962976310742176E-2</v>
      </c>
    </row>
    <row r="107" spans="1:5" x14ac:dyDescent="0.25">
      <c r="A107">
        <v>28</v>
      </c>
      <c r="B107" t="s">
        <v>20</v>
      </c>
      <c r="C107" s="32">
        <v>-0.40582394500668384</v>
      </c>
      <c r="D107" s="32">
        <v>-1.8117140402084102E-2</v>
      </c>
      <c r="E107" s="32">
        <v>-2.1207295928755365E-2</v>
      </c>
    </row>
    <row r="108" spans="1:5" x14ac:dyDescent="0.25">
      <c r="A108">
        <v>50</v>
      </c>
      <c r="B108" t="s">
        <v>20</v>
      </c>
      <c r="C108" s="32">
        <v>-0.40395264464387859</v>
      </c>
      <c r="D108" s="32">
        <v>-1.8033600207316008E-2</v>
      </c>
      <c r="E108" s="32">
        <v>-2.161512360178296E-2</v>
      </c>
    </row>
    <row r="109" spans="1:5" x14ac:dyDescent="0.25">
      <c r="A109">
        <v>43</v>
      </c>
      <c r="B109" t="s">
        <v>20</v>
      </c>
      <c r="C109" s="32">
        <v>-0.41789192285659649</v>
      </c>
      <c r="D109" s="32">
        <v>-1.8655889413240916E-2</v>
      </c>
      <c r="E109" s="32">
        <v>-2.1732030247625937E-2</v>
      </c>
    </row>
    <row r="110" spans="1:5" x14ac:dyDescent="0.25">
      <c r="A110">
        <v>6</v>
      </c>
      <c r="B110" t="s">
        <v>20</v>
      </c>
      <c r="C110" s="32">
        <v>-0.45317930112659877</v>
      </c>
      <c r="D110" s="32">
        <v>-2.023121880029459E-2</v>
      </c>
      <c r="E110" s="32">
        <v>-2.2686922296128665E-2</v>
      </c>
    </row>
    <row r="111" spans="1:5" x14ac:dyDescent="0.25">
      <c r="A111">
        <v>61</v>
      </c>
      <c r="B111" t="s">
        <v>15</v>
      </c>
      <c r="C111" s="32">
        <v>-0.43649035707466144</v>
      </c>
      <c r="D111" s="32">
        <v>-1.9486176655118814E-2</v>
      </c>
      <c r="E111" s="32">
        <v>-2.3263318253278025E-2</v>
      </c>
    </row>
    <row r="112" spans="1:5" x14ac:dyDescent="0.25">
      <c r="A112">
        <v>49</v>
      </c>
      <c r="B112" t="s">
        <v>15</v>
      </c>
      <c r="C112" s="32">
        <v>-0.41764368913500149</v>
      </c>
      <c r="D112" s="32">
        <v>-1.8644807550669711E-2</v>
      </c>
      <c r="E112" s="32">
        <v>-2.3325431112869086E-2</v>
      </c>
    </row>
    <row r="113" spans="1:5" x14ac:dyDescent="0.25">
      <c r="A113">
        <v>23</v>
      </c>
      <c r="B113" t="s">
        <v>15</v>
      </c>
      <c r="C113" s="32">
        <v>-0.43807523391254621</v>
      </c>
      <c r="D113" s="32">
        <v>-1.9556930085381528E-2</v>
      </c>
      <c r="E113" s="32">
        <v>-2.3371017942829073E-2</v>
      </c>
    </row>
    <row r="114" spans="1:5" x14ac:dyDescent="0.25">
      <c r="A114">
        <v>69</v>
      </c>
      <c r="B114" t="s">
        <v>20</v>
      </c>
      <c r="C114" s="32">
        <v>-0.46226847431735685</v>
      </c>
      <c r="D114" s="32">
        <v>-2.063698546059629E-2</v>
      </c>
      <c r="E114" s="32">
        <v>-2.420412064275014E-2</v>
      </c>
    </row>
    <row r="115" spans="1:5" x14ac:dyDescent="0.25">
      <c r="A115">
        <v>59</v>
      </c>
      <c r="B115" t="s">
        <v>20</v>
      </c>
      <c r="C115" s="32">
        <v>-0.46119915982432502</v>
      </c>
      <c r="D115" s="32">
        <v>-2.0589248206443082E-2</v>
      </c>
      <c r="E115" s="32">
        <v>-2.4434473414958635E-2</v>
      </c>
    </row>
    <row r="116" spans="1:5" x14ac:dyDescent="0.25">
      <c r="A116">
        <v>5</v>
      </c>
      <c r="B116" t="s">
        <v>15</v>
      </c>
      <c r="C116" s="32">
        <v>-0.48560244414741049</v>
      </c>
      <c r="D116" s="32">
        <v>-2.1678680542295114E-2</v>
      </c>
      <c r="E116" s="32">
        <v>-2.5475631439624689E-2</v>
      </c>
    </row>
    <row r="117" spans="1:5" x14ac:dyDescent="0.25">
      <c r="A117">
        <v>17</v>
      </c>
      <c r="B117" t="s">
        <v>15</v>
      </c>
      <c r="C117" s="32">
        <v>-0.49020431544777487</v>
      </c>
      <c r="D117" s="32">
        <v>-2.1884121225347095E-2</v>
      </c>
      <c r="E117" s="32">
        <v>-2.6282829591641858E-2</v>
      </c>
    </row>
    <row r="118" spans="1:5" x14ac:dyDescent="0.25">
      <c r="A118">
        <v>41</v>
      </c>
      <c r="B118" t="s">
        <v>15</v>
      </c>
      <c r="C118" s="32">
        <v>-0.55604353637578718</v>
      </c>
      <c r="D118" s="32">
        <v>-2.4823372159633358E-2</v>
      </c>
      <c r="E118" s="32">
        <v>-2.7993305130253204E-2</v>
      </c>
    </row>
    <row r="119" spans="1:5" x14ac:dyDescent="0.25">
      <c r="A119">
        <v>25</v>
      </c>
      <c r="B119" t="s">
        <v>15</v>
      </c>
      <c r="C119" s="32">
        <v>-0.57422188275730424</v>
      </c>
      <c r="D119" s="32">
        <v>-2.5634905480236798E-2</v>
      </c>
      <c r="E119" s="32">
        <v>-2.980398981777773E-2</v>
      </c>
    </row>
    <row r="120" spans="1:5" x14ac:dyDescent="0.25">
      <c r="A120">
        <v>2</v>
      </c>
      <c r="B120" t="s">
        <v>15</v>
      </c>
      <c r="C120" s="32">
        <v>-0.5879702119534076</v>
      </c>
      <c r="D120" s="32">
        <v>-2.6248670176491413E-2</v>
      </c>
      <c r="E120" s="32">
        <v>-3.0666004748994346E-2</v>
      </c>
    </row>
    <row r="121" spans="1:5" x14ac:dyDescent="0.25">
      <c r="A121">
        <v>42</v>
      </c>
      <c r="B121" t="s">
        <v>20</v>
      </c>
      <c r="C121" s="32">
        <v>-0.64055757112850742</v>
      </c>
      <c r="D121" s="32">
        <v>-2.8596320139665513E-2</v>
      </c>
      <c r="E121" s="32">
        <v>-3.2127390540447408E-2</v>
      </c>
    </row>
    <row r="122" spans="1:5" x14ac:dyDescent="0.25">
      <c r="A122">
        <v>8</v>
      </c>
      <c r="B122" t="s">
        <v>20</v>
      </c>
      <c r="C122" s="32">
        <v>-0.61050219591369181</v>
      </c>
      <c r="D122" s="32">
        <v>-2.7254562317575528E-2</v>
      </c>
      <c r="E122" s="32">
        <v>-3.2602320063155582E-2</v>
      </c>
    </row>
    <row r="123" spans="1:5" x14ac:dyDescent="0.25">
      <c r="A123">
        <v>24</v>
      </c>
      <c r="B123" t="s">
        <v>20</v>
      </c>
      <c r="C123" s="32">
        <v>-0.62425052510979517</v>
      </c>
      <c r="D123" s="32">
        <v>-2.7868327013830144E-2</v>
      </c>
      <c r="E123" s="32">
        <v>-3.271736143070382E-2</v>
      </c>
    </row>
    <row r="124" spans="1:5" x14ac:dyDescent="0.25">
      <c r="A124">
        <v>70</v>
      </c>
      <c r="B124" t="s">
        <v>15</v>
      </c>
      <c r="C124" s="32">
        <v>-0.23458086690853275</v>
      </c>
      <c r="D124" s="32">
        <v>-1.0472360129845213E-2</v>
      </c>
      <c r="E124" s="32">
        <v>-3.2753397176937767E-2</v>
      </c>
    </row>
    <row r="125" spans="1:5" x14ac:dyDescent="0.25">
      <c r="A125">
        <v>65</v>
      </c>
      <c r="B125" t="s">
        <v>15</v>
      </c>
      <c r="C125" s="32">
        <v>-0.63521099866335584</v>
      </c>
      <c r="D125" s="32">
        <v>-2.8357633868899817E-2</v>
      </c>
      <c r="E125" s="32">
        <v>-3.4023494781766923E-2</v>
      </c>
    </row>
    <row r="126" spans="1:5" x14ac:dyDescent="0.25">
      <c r="A126">
        <v>50</v>
      </c>
      <c r="B126" t="s">
        <v>15</v>
      </c>
      <c r="C126" s="32">
        <v>-0.6997517662784043</v>
      </c>
      <c r="D126" s="32">
        <v>-3.1238918137428764E-2</v>
      </c>
      <c r="E126" s="32">
        <v>-3.5731372079097087E-2</v>
      </c>
    </row>
    <row r="127" spans="1:5" x14ac:dyDescent="0.25">
      <c r="A127">
        <v>57</v>
      </c>
      <c r="B127" t="s">
        <v>15</v>
      </c>
      <c r="C127" s="32">
        <v>-0.40511743364521635</v>
      </c>
      <c r="D127" s="32">
        <v>-1.8085599716304301E-2</v>
      </c>
      <c r="E127" s="32">
        <v>-3.7003075399116639E-2</v>
      </c>
    </row>
    <row r="128" spans="1:5" x14ac:dyDescent="0.25">
      <c r="A128">
        <v>69</v>
      </c>
      <c r="B128" t="s">
        <v>15</v>
      </c>
      <c r="C128" s="32">
        <v>-0.31516135191903771</v>
      </c>
      <c r="D128" s="32">
        <v>-1.4069703210671327E-2</v>
      </c>
      <c r="E128" s="32">
        <v>-3.7802491176770169E-2</v>
      </c>
    </row>
    <row r="129" spans="1:5" x14ac:dyDescent="0.25">
      <c r="A129">
        <v>48</v>
      </c>
      <c r="B129" t="s">
        <v>20</v>
      </c>
      <c r="C129" s="32">
        <v>-0.74603780790528873</v>
      </c>
      <c r="D129" s="32">
        <v>-3.3305259281486109E-2</v>
      </c>
      <c r="E129" s="32">
        <v>-3.8721797092995953E-2</v>
      </c>
    </row>
    <row r="130" spans="1:5" x14ac:dyDescent="0.25">
      <c r="A130">
        <v>64</v>
      </c>
      <c r="B130" t="s">
        <v>20</v>
      </c>
      <c r="C130" s="32">
        <v>-0.74653427534848138</v>
      </c>
      <c r="D130" s="32">
        <v>-3.3327423006628637E-2</v>
      </c>
      <c r="E130" s="32">
        <v>-3.8860422360156306E-2</v>
      </c>
    </row>
    <row r="131" spans="1:5" x14ac:dyDescent="0.25">
      <c r="A131">
        <v>62</v>
      </c>
      <c r="B131" t="s">
        <v>15</v>
      </c>
      <c r="C131" s="32">
        <v>-0.73221309910253929</v>
      </c>
      <c r="D131" s="32">
        <v>-3.2688084781363362E-2</v>
      </c>
      <c r="E131" s="32">
        <v>-3.9101981894838045E-2</v>
      </c>
    </row>
    <row r="132" spans="1:5" x14ac:dyDescent="0.25">
      <c r="A132">
        <v>20</v>
      </c>
      <c r="B132" t="s">
        <v>20</v>
      </c>
      <c r="C132" s="32">
        <v>-0.77563490548023672</v>
      </c>
      <c r="D132" s="32">
        <v>-3.462655828036771E-2</v>
      </c>
      <c r="E132" s="32">
        <v>-3.9795690425570927E-2</v>
      </c>
    </row>
    <row r="133" spans="1:5" x14ac:dyDescent="0.25">
      <c r="A133">
        <v>38</v>
      </c>
      <c r="B133" t="s">
        <v>20</v>
      </c>
      <c r="C133" s="32">
        <v>-0.8</v>
      </c>
      <c r="D133" s="32">
        <v>-3.5714285714285719E-2</v>
      </c>
      <c r="E133" s="32">
        <v>-4.24261692807687E-2</v>
      </c>
    </row>
    <row r="134" spans="1:5" x14ac:dyDescent="0.25">
      <c r="A134">
        <v>64</v>
      </c>
      <c r="B134" t="s">
        <v>15</v>
      </c>
      <c r="C134" s="32">
        <v>-0.90236776780599515</v>
      </c>
      <c r="D134" s="32">
        <v>-4.0284275348481932E-2</v>
      </c>
      <c r="E134" s="32">
        <v>-5.3997114613311158E-2</v>
      </c>
    </row>
    <row r="135" spans="1:5" x14ac:dyDescent="0.25">
      <c r="A135">
        <v>22</v>
      </c>
      <c r="B135" t="s">
        <v>15</v>
      </c>
      <c r="C135" s="32">
        <v>-1.4218445675004774</v>
      </c>
      <c r="D135" s="32">
        <v>-6.3475203906271316E-2</v>
      </c>
      <c r="E135" s="32">
        <v>-7.4446992081476412E-2</v>
      </c>
    </row>
    <row r="136" spans="1:5" x14ac:dyDescent="0.25">
      <c r="A136">
        <v>68</v>
      </c>
      <c r="B136" t="s">
        <v>15</v>
      </c>
      <c r="C136" s="32">
        <v>-0.54218063776971492</v>
      </c>
      <c r="D136" s="32">
        <v>-2.4204492757576562E-2</v>
      </c>
      <c r="E136" s="32">
        <v>-0.12862653009667899</v>
      </c>
    </row>
    <row r="137" spans="1:5" x14ac:dyDescent="0.25">
      <c r="A137">
        <v>4</v>
      </c>
      <c r="B137" t="s">
        <v>20</v>
      </c>
      <c r="C137" s="32">
        <v>-3.6963146839793781</v>
      </c>
      <c r="D137" s="32">
        <v>-0.16501404839193654</v>
      </c>
      <c r="E137" s="32">
        <v>-0.18316254354779649</v>
      </c>
    </row>
    <row r="138" spans="1:5" x14ac:dyDescent="0.25">
      <c r="A138">
        <v>72</v>
      </c>
      <c r="B138" t="s">
        <v>15</v>
      </c>
      <c r="C138" s="32">
        <v>-0.76824517853732832</v>
      </c>
      <c r="D138" s="32">
        <v>-3.4296659756130728E-2</v>
      </c>
      <c r="E138" s="32">
        <v>-0.19069577947737501</v>
      </c>
    </row>
    <row r="139" spans="1:5" x14ac:dyDescent="0.25">
      <c r="A139">
        <v>5</v>
      </c>
      <c r="B139" t="s">
        <v>20</v>
      </c>
      <c r="C139" s="32"/>
      <c r="D139" s="32"/>
      <c r="E139" s="32"/>
    </row>
  </sheetData>
  <sortState xmlns:xlrd2="http://schemas.microsoft.com/office/spreadsheetml/2017/richdata2" ref="A2:E22">
    <sortCondition ref="B2:B22"/>
    <sortCondition ref="A2:A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data</vt:lpstr>
      <vt:lpstr>data sheet</vt:lpstr>
      <vt:lpstr>Initial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Itamar Shabtai</cp:lastModifiedBy>
  <dcterms:created xsi:type="dcterms:W3CDTF">2019-10-30T22:03:48Z</dcterms:created>
  <dcterms:modified xsi:type="dcterms:W3CDTF">2019-12-23T05:00:19Z</dcterms:modified>
</cp:coreProperties>
</file>