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ktarios/Downloads/"/>
    </mc:Choice>
  </mc:AlternateContent>
  <xr:revisionPtr revIDLastSave="0" documentId="13_ncr:1_{5F97CBC0-2CF2-1D4E-976E-ED4D28512CE9}" xr6:coauthVersionLast="45" xr6:coauthVersionMax="45" xr10:uidLastSave="{00000000-0000-0000-0000-000000000000}"/>
  <bookViews>
    <workbookView xWindow="17440" yWindow="9700" windowWidth="30860" windowHeight="11020" activeTab="2" xr2:uid="{00000000-000D-0000-FFFF-FFFF00000000}"/>
  </bookViews>
  <sheets>
    <sheet name="Ακίνητα" sheetId="1" r:id="rId1"/>
    <sheet name="Ιδιοκτήτες" sheetId="2" r:id="rId2"/>
    <sheet name="Τίτλοι" sheetId="3" r:id="rId3"/>
  </sheets>
  <definedNames>
    <definedName name="CLIENTS">Ιδιοκτήτες!$C$3:$C$7</definedName>
    <definedName name="VEHICLE">Ακίνητα!$B$3:$B$11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0" i="1" l="1"/>
  <c r="R11" i="1"/>
  <c r="R9" i="1"/>
  <c r="R3" i="1" l="1"/>
  <c r="I4" i="3" s="1"/>
  <c r="J4" i="3" s="1"/>
  <c r="K4" i="3" s="1"/>
  <c r="R5" i="1"/>
  <c r="I6" i="3" s="1"/>
  <c r="J6" i="3" s="1"/>
  <c r="R4" i="1"/>
  <c r="I5" i="3" s="1"/>
  <c r="J5" i="3" s="1"/>
  <c r="S7" i="1"/>
  <c r="T7" i="1" s="1"/>
  <c r="R7" i="1" s="1"/>
  <c r="I8" i="3" s="1"/>
  <c r="J8" i="3" s="1"/>
  <c r="S8" i="1"/>
  <c r="T8" i="1" s="1"/>
  <c r="I10" i="3" s="1"/>
  <c r="J10" i="3" s="1"/>
  <c r="S9" i="1"/>
  <c r="T9" i="1" s="1"/>
  <c r="I11" i="3" s="1"/>
  <c r="J11" i="3" s="1"/>
  <c r="K10" i="3" s="1"/>
  <c r="S10" i="1"/>
  <c r="T10" i="1" s="1"/>
  <c r="I12" i="3" s="1"/>
  <c r="J12" i="3" s="1"/>
  <c r="K12" i="3" s="1"/>
  <c r="S11" i="1"/>
  <c r="T11" i="1" s="1"/>
  <c r="S6" i="1"/>
  <c r="T6" i="1" s="1"/>
  <c r="R6" i="1" s="1"/>
  <c r="I7" i="3" s="1"/>
  <c r="J7" i="3" s="1"/>
  <c r="K7" i="3" s="1"/>
  <c r="I3" i="3" l="1"/>
  <c r="J3" i="3" s="1"/>
  <c r="R8" i="1"/>
  <c r="I9" i="3" s="1"/>
  <c r="J9" i="3" s="1"/>
  <c r="K9" i="3" s="1"/>
  <c r="K5" i="3"/>
  <c r="K6" i="3"/>
  <c r="K11" i="3"/>
  <c r="K8" i="3"/>
  <c r="K3" i="3"/>
</calcChain>
</file>

<file path=xl/sharedStrings.xml><?xml version="1.0" encoding="utf-8"?>
<sst xmlns="http://schemas.openxmlformats.org/spreadsheetml/2006/main" count="123" uniqueCount="90">
  <si>
    <t>ΑΦΜ</t>
  </si>
  <si>
    <t>μέγιστο οικοδομήσιμο εμβαδόν</t>
  </si>
  <si>
    <t>Κωδικός Ακινήτου (ΚΑ)</t>
  </si>
  <si>
    <t>Νομός</t>
  </si>
  <si>
    <t>Δήμος</t>
  </si>
  <si>
    <t>Αττικής</t>
  </si>
  <si>
    <t>Χανίων</t>
  </si>
  <si>
    <t>Ρεθύμνου</t>
  </si>
  <si>
    <t>Ηρακλείου</t>
  </si>
  <si>
    <t>Λασιθίου</t>
  </si>
  <si>
    <t>Αθηναίων</t>
  </si>
  <si>
    <t>Σητείας</t>
  </si>
  <si>
    <t>Πανόρμου 20</t>
  </si>
  <si>
    <t>Κνωσσού 12</t>
  </si>
  <si>
    <t>Αγίου Γεωργίου 15</t>
  </si>
  <si>
    <t>Χαλανδρίου</t>
  </si>
  <si>
    <t>4ης Σεπτεμβρίου 2</t>
  </si>
  <si>
    <t>Ακρωτηρίου</t>
  </si>
  <si>
    <t>Προφήτη Ηλία 13</t>
  </si>
  <si>
    <t>Κουντουριώτου 3</t>
  </si>
  <si>
    <t>Μονοκατοικία-1</t>
  </si>
  <si>
    <t>Μονοκατοικία-2</t>
  </si>
  <si>
    <t>Διαμέρισμα-1</t>
  </si>
  <si>
    <t>Διαμέρισμα-2</t>
  </si>
  <si>
    <t>Οικόπεδο-1</t>
  </si>
  <si>
    <t>Οικόπεδο-2</t>
  </si>
  <si>
    <t>Οικόπεδο-3</t>
  </si>
  <si>
    <t>ΑΓΡΟΤΕΜΑΧΙΟ</t>
  </si>
  <si>
    <t>ΟΙΚΟΔΟΜΗΣΙΜΟ</t>
  </si>
  <si>
    <t>Διαμέρισμα-3</t>
  </si>
  <si>
    <t>Μονοκατοικία-3</t>
  </si>
  <si>
    <t>ΚΑΤΟΙΚΙΑ</t>
  </si>
  <si>
    <t>ΕΠΑΓΓΕΛΜΑΤΙΚΗ ΣΤΕΓΗ</t>
  </si>
  <si>
    <t>υψηλότερος όροφος</t>
  </si>
  <si>
    <t>πισίνα</t>
  </si>
  <si>
    <t>Ακίνητο</t>
  </si>
  <si>
    <t>Ιδιοκτήτης</t>
  </si>
  <si>
    <t>Φ.Πρόσωπο-1</t>
  </si>
  <si>
    <t>Φ.Πρόσωπο-2</t>
  </si>
  <si>
    <t>Φ.Πρόσωπο-3</t>
  </si>
  <si>
    <t>Επιχείρηση</t>
  </si>
  <si>
    <t>Φυσικό Πρόσωπο</t>
  </si>
  <si>
    <t>Ελένη Δήμου</t>
  </si>
  <si>
    <t>Μαρία Παππά</t>
  </si>
  <si>
    <t>Ιοκάστη Μάνου</t>
  </si>
  <si>
    <t>Νικόλαος Αραμπατζής</t>
  </si>
  <si>
    <t>Γεώργιος Μιχαήλ</t>
  </si>
  <si>
    <t>Άννα Κατράκη</t>
  </si>
  <si>
    <t>Παπαφλέσσα 2</t>
  </si>
  <si>
    <t>Μάνου 10</t>
  </si>
  <si>
    <t>Κτιστάκη 1</t>
  </si>
  <si>
    <t>Τσόχα 7</t>
  </si>
  <si>
    <t>Επιχείρηση-1</t>
  </si>
  <si>
    <t>Επιχείρηση-2</t>
  </si>
  <si>
    <t>Παπαναστασίου 10</t>
  </si>
  <si>
    <t>Σούτσου 20</t>
  </si>
  <si>
    <t>Informix</t>
  </si>
  <si>
    <t>SuperFood</t>
  </si>
  <si>
    <t>Φ.Πρόσωπο-4</t>
  </si>
  <si>
    <r>
      <t xml:space="preserve">τύπος </t>
    </r>
    <r>
      <rPr>
        <sz val="8"/>
        <color theme="1"/>
        <rFont val="Calibri"/>
        <family val="2"/>
        <scheme val="minor"/>
      </rPr>
      <t>[ΟΙΚΟΔΟΜΗΣΙΜΟ, ΑΓΡΟΤΕΜΑΧΙΟ]</t>
    </r>
  </si>
  <si>
    <t>ΠΛΗΡΗΣ</t>
  </si>
  <si>
    <t>ΨΙΛΗ</t>
  </si>
  <si>
    <t>ΕΠΙΚΑΡΠΙΑ</t>
  </si>
  <si>
    <t>όροφος</t>
  </si>
  <si>
    <t>αριθμός δωματίων</t>
  </si>
  <si>
    <t>έτος κατασκευής</t>
  </si>
  <si>
    <t>διεύθυνση</t>
  </si>
  <si>
    <r>
      <t xml:space="preserve">χρήση
</t>
    </r>
    <r>
      <rPr>
        <sz val="8"/>
        <color theme="1"/>
        <rFont val="Calibri"/>
        <family val="2"/>
        <scheme val="minor"/>
      </rPr>
      <t>[ΚΑΤΟΙΚΙΑ, ΕΠΑΓΓΕΛΜΑΤΙΚΗ ΣΤΕΓΗ]</t>
    </r>
  </si>
  <si>
    <t>τιμή ζώνης</t>
  </si>
  <si>
    <t>αντικειμενική αξία</t>
  </si>
  <si>
    <t>εμβαδόν</t>
  </si>
  <si>
    <t>όνομα</t>
  </si>
  <si>
    <t>διεύθυνση κατοικίας</t>
  </si>
  <si>
    <t>ημερομηνία γέννησης</t>
  </si>
  <si>
    <t>διεύθυνση έδρας</t>
  </si>
  <si>
    <t>όνομα νομικού εκπροσώπου</t>
  </si>
  <si>
    <t>ημερομηνία απόκτησης τίτλου</t>
  </si>
  <si>
    <t>ποσοστό δικαιώματος (%)</t>
  </si>
  <si>
    <r>
      <t xml:space="preserve">τύπος κυριότητας 
</t>
    </r>
    <r>
      <rPr>
        <sz val="8"/>
        <color theme="0"/>
        <rFont val="Calibri"/>
        <family val="2"/>
        <scheme val="minor"/>
      </rPr>
      <t>[ΠΛΗΡΗΣ, ΨΙΛΗ, ΕΠΙΚΑΡΠΙΑ]</t>
    </r>
  </si>
  <si>
    <t>Κτίσμα</t>
  </si>
  <si>
    <t>Διαμέρισμα</t>
  </si>
  <si>
    <t>Μονοκατοικία</t>
  </si>
  <si>
    <t>Οικόπεδο</t>
  </si>
  <si>
    <t>Υπολογισμός ΕΝΦΙΑ ακινήτου</t>
  </si>
  <si>
    <t>ΣΠ</t>
  </si>
  <si>
    <t>Παλαιότητα (έτη)</t>
  </si>
  <si>
    <r>
      <t xml:space="preserve">ΕΝΦΙΑ ακινήτου
</t>
    </r>
    <r>
      <rPr>
        <b/>
        <sz val="11"/>
        <color theme="4" tint="0.59999389629810485"/>
        <rFont val="Calibri"/>
        <family val="2"/>
        <scheme val="minor"/>
      </rPr>
      <t>(το βρίσκω από τη στήλη R του sheet "Ακίνητα")</t>
    </r>
  </si>
  <si>
    <r>
      <t xml:space="preserve">Υπολογισμός ΕΝΦΙΑ Τίτλου
</t>
    </r>
    <r>
      <rPr>
        <b/>
        <sz val="11"/>
        <color theme="4" tint="0.59999389629810485"/>
        <rFont val="Calibri"/>
        <family val="2"/>
        <scheme val="minor"/>
      </rPr>
      <t>(ΕΝΦΙΑ Ακινήτου * % δικαιώματος)</t>
    </r>
  </si>
  <si>
    <r>
      <t xml:space="preserve">Υπολογισμός ΕΝΦΙΑ ιδιοκτήτη
</t>
    </r>
    <r>
      <rPr>
        <b/>
        <sz val="11"/>
        <color theme="4" tint="0.59999389629810485"/>
        <rFont val="Calibri"/>
        <family val="2"/>
        <scheme val="minor"/>
      </rPr>
      <t>(άθροισμα ΕΝΦΙΑ όλων των Τίτλων του ιδιοκτήτη)</t>
    </r>
  </si>
  <si>
    <r>
      <rPr>
        <b/>
        <u/>
        <sz val="12"/>
        <color theme="0"/>
        <rFont val="Calibri"/>
        <family val="2"/>
        <scheme val="minor"/>
      </rPr>
      <t>Κωδικός Τίτλου</t>
    </r>
    <r>
      <rPr>
        <sz val="12"/>
        <color theme="0"/>
        <rFont val="Calibri"/>
        <family val="2"/>
        <scheme val="minor"/>
      </rPr>
      <t xml:space="preserve"> (Κ.Τ.) - δίνεται </t>
    </r>
    <r>
      <rPr>
        <i/>
        <sz val="12"/>
        <color theme="0"/>
        <rFont val="Calibri"/>
        <family val="2"/>
        <scheme val="minor"/>
      </rPr>
      <t>από το σύστημα π.χ: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</si>
</sst>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#,##0\ [$€-1]"/>
  </numFmts>
  <fonts count="16" x14ac:knownFonts="1"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2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B0F0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4" tint="0.59999389629810485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0" fillId="13" borderId="0" applyNumberFormat="0" applyBorder="0" applyAlignment="0" applyProtection="0"/>
  </cellStyleXfs>
  <cellXfs count="85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5" fillId="9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/>
    </xf>
    <xf numFmtId="9" fontId="0" fillId="8" borderId="1" xfId="0" applyNumberForma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 wrapText="1"/>
    </xf>
    <xf numFmtId="0" fontId="0" fillId="11" borderId="1" xfId="0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vertical="center"/>
    </xf>
    <xf numFmtId="0" fontId="0" fillId="10" borderId="0" xfId="0" applyFill="1" applyAlignment="1">
      <alignment vertical="center"/>
    </xf>
    <xf numFmtId="0" fontId="0" fillId="12" borderId="0" xfId="0" applyFill="1" applyAlignment="1">
      <alignment vertical="center"/>
    </xf>
    <xf numFmtId="0" fontId="0" fillId="14" borderId="1" xfId="0" applyFill="1" applyBorder="1" applyAlignment="1">
      <alignment vertical="center"/>
    </xf>
    <xf numFmtId="0" fontId="0" fillId="15" borderId="1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17" borderId="1" xfId="0" applyFill="1" applyBorder="1" applyAlignment="1">
      <alignment vertical="center"/>
    </xf>
    <xf numFmtId="0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2" fillId="19" borderId="1" xfId="0" applyFont="1" applyFill="1" applyBorder="1" applyAlignment="1">
      <alignment horizontal="center" vertical="center"/>
    </xf>
    <xf numFmtId="165" fontId="0" fillId="15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17" borderId="1" xfId="0" applyNumberFormat="1" applyFill="1" applyBorder="1" applyAlignment="1">
      <alignment horizontal="center" vertical="center"/>
    </xf>
    <xf numFmtId="165" fontId="0" fillId="16" borderId="1" xfId="0" applyNumberFormat="1" applyFill="1" applyBorder="1" applyAlignment="1">
      <alignment horizontal="center" vertical="center"/>
    </xf>
    <xf numFmtId="0" fontId="13" fillId="19" borderId="6" xfId="0" applyFont="1" applyFill="1" applyBorder="1" applyAlignment="1">
      <alignment horizontal="center" vertical="center"/>
    </xf>
    <xf numFmtId="0" fontId="13" fillId="19" borderId="7" xfId="0" applyFont="1" applyFill="1" applyBorder="1" applyAlignment="1">
      <alignment horizontal="center" vertical="center"/>
    </xf>
    <xf numFmtId="0" fontId="13" fillId="19" borderId="8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8" borderId="3" xfId="0" applyFill="1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0" fontId="0" fillId="19" borderId="0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9" borderId="2" xfId="0" applyFill="1" applyBorder="1" applyAlignment="1">
      <alignment horizontal="center" vertical="center"/>
    </xf>
    <xf numFmtId="0" fontId="0" fillId="18" borderId="10" xfId="0" applyFill="1" applyBorder="1" applyAlignment="1">
      <alignment vertical="center"/>
    </xf>
    <xf numFmtId="0" fontId="0" fillId="18" borderId="12" xfId="0" applyFill="1" applyBorder="1" applyAlignment="1">
      <alignment vertical="center"/>
    </xf>
    <xf numFmtId="165" fontId="0" fillId="5" borderId="14" xfId="0" applyNumberFormat="1" applyFill="1" applyBorder="1" applyAlignment="1">
      <alignment horizontal="center" vertical="center"/>
    </xf>
    <xf numFmtId="165" fontId="0" fillId="7" borderId="14" xfId="0" applyNumberFormat="1" applyFill="1" applyBorder="1" applyAlignment="1">
      <alignment horizontal="center" vertical="center"/>
    </xf>
    <xf numFmtId="165" fontId="0" fillId="3" borderId="14" xfId="0" applyNumberFormat="1" applyFill="1" applyBorder="1" applyAlignment="1">
      <alignment horizontal="center" vertical="center"/>
    </xf>
    <xf numFmtId="0" fontId="0" fillId="18" borderId="15" xfId="0" applyFill="1" applyBorder="1" applyAlignment="1">
      <alignment vertical="center"/>
    </xf>
    <xf numFmtId="165" fontId="0" fillId="3" borderId="16" xfId="0" applyNumberFormat="1" applyFill="1" applyBorder="1" applyAlignment="1">
      <alignment horizontal="center" vertical="center"/>
    </xf>
    <xf numFmtId="0" fontId="8" fillId="18" borderId="1" xfId="1" applyFont="1" applyFill="1" applyBorder="1" applyAlignment="1">
      <alignment horizontal="center" vertical="center" wrapText="1"/>
    </xf>
    <xf numFmtId="0" fontId="3" fillId="18" borderId="1" xfId="0" applyFont="1" applyFill="1" applyBorder="1" applyAlignment="1">
      <alignment vertical="center" wrapText="1"/>
    </xf>
    <xf numFmtId="49" fontId="0" fillId="18" borderId="1" xfId="0" applyNumberFormat="1" applyFill="1" applyBorder="1" applyAlignment="1">
      <alignment horizontal="center"/>
    </xf>
    <xf numFmtId="49" fontId="11" fillId="18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8" fillId="18" borderId="11" xfId="1" applyFont="1" applyFill="1" applyBorder="1" applyAlignment="1">
      <alignment horizontal="center" vertical="center" wrapText="1"/>
    </xf>
    <xf numFmtId="0" fontId="8" fillId="18" borderId="13" xfId="1" applyFont="1" applyFill="1" applyBorder="1" applyAlignment="1">
      <alignment horizontal="center" vertical="center" wrapText="1"/>
    </xf>
    <xf numFmtId="0" fontId="9" fillId="19" borderId="2" xfId="0" applyFont="1" applyFill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</cellXfs>
  <cellStyles count="2">
    <cellStyle name="Accent6" xfId="1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  <pageSetUpPr fitToPage="1"/>
  </sheetPr>
  <dimension ref="A1:T12"/>
  <sheetViews>
    <sheetView zoomScaleNormal="100" workbookViewId="0">
      <selection activeCell="R12" sqref="R12"/>
    </sheetView>
  </sheetViews>
  <sheetFormatPr baseColWidth="10" defaultColWidth="11.1640625" defaultRowHeight="16" x14ac:dyDescent="0.2"/>
  <cols>
    <col min="1" max="1" width="14.33203125" style="2" bestFit="1" customWidth="1"/>
    <col min="2" max="2" width="12.6640625" style="2" bestFit="1" customWidth="1"/>
    <col min="3" max="3" width="9.6640625" style="2" bestFit="1" customWidth="1"/>
    <col min="4" max="4" width="11" style="2" bestFit="1" customWidth="1"/>
    <col min="5" max="5" width="8.1640625" style="2" bestFit="1" customWidth="1"/>
    <col min="6" max="6" width="11.83203125" style="2" bestFit="1" customWidth="1"/>
    <col min="7" max="7" width="5.83203125" style="2" bestFit="1" customWidth="1"/>
    <col min="8" max="8" width="16.5" style="2" bestFit="1" customWidth="1"/>
    <col min="9" max="9" width="10.6640625" style="2" bestFit="1" customWidth="1"/>
    <col min="10" max="10" width="20.33203125" style="2" customWidth="1"/>
    <col min="11" max="11" width="7.33203125" style="2" bestFit="1" customWidth="1"/>
    <col min="12" max="12" width="9.1640625" style="2" customWidth="1"/>
    <col min="13" max="13" width="11.1640625" style="2" bestFit="1" customWidth="1"/>
    <col min="14" max="14" width="6.1640625" style="2" bestFit="1" customWidth="1"/>
    <col min="15" max="15" width="14.83203125" style="2" bestFit="1" customWidth="1"/>
    <col min="16" max="16" width="12.6640625" style="2" bestFit="1" customWidth="1"/>
    <col min="17" max="17" width="5.33203125" style="2" customWidth="1"/>
    <col min="18" max="18" width="13.5" bestFit="1" customWidth="1"/>
    <col min="19" max="19" width="10.5" style="28" customWidth="1"/>
    <col min="20" max="20" width="3.83203125" style="28" customWidth="1"/>
    <col min="21" max="16384" width="11.1640625" style="2"/>
  </cols>
  <sheetData>
    <row r="1" spans="1:20" ht="28.75" customHeight="1" x14ac:dyDescent="0.2">
      <c r="B1" s="68" t="s">
        <v>35</v>
      </c>
      <c r="C1" s="69"/>
      <c r="D1" s="69"/>
      <c r="E1" s="69"/>
      <c r="F1" s="69"/>
      <c r="G1" s="70"/>
      <c r="H1" s="71" t="s">
        <v>79</v>
      </c>
      <c r="I1" s="72"/>
      <c r="J1" s="73"/>
      <c r="K1" s="78" t="s">
        <v>80</v>
      </c>
      <c r="L1" s="79"/>
      <c r="M1" s="74" t="s">
        <v>81</v>
      </c>
      <c r="N1" s="75"/>
      <c r="O1" s="76" t="s">
        <v>82</v>
      </c>
      <c r="P1" s="77"/>
      <c r="Q1" s="51"/>
      <c r="R1" s="64" t="s">
        <v>83</v>
      </c>
      <c r="S1" s="66" t="s">
        <v>85</v>
      </c>
      <c r="T1" s="67" t="s">
        <v>84</v>
      </c>
    </row>
    <row r="2" spans="1:20" ht="51" x14ac:dyDescent="0.2">
      <c r="B2" s="30" t="s">
        <v>2</v>
      </c>
      <c r="C2" s="29" t="s">
        <v>3</v>
      </c>
      <c r="D2" s="29" t="s">
        <v>4</v>
      </c>
      <c r="E2" s="29" t="s">
        <v>70</v>
      </c>
      <c r="F2" s="29" t="s">
        <v>69</v>
      </c>
      <c r="G2" s="29" t="s">
        <v>68</v>
      </c>
      <c r="H2" s="31" t="s">
        <v>66</v>
      </c>
      <c r="I2" s="31" t="s">
        <v>65</v>
      </c>
      <c r="J2" s="31" t="s">
        <v>67</v>
      </c>
      <c r="K2" s="32" t="s">
        <v>63</v>
      </c>
      <c r="L2" s="32" t="s">
        <v>64</v>
      </c>
      <c r="M2" s="33" t="s">
        <v>33</v>
      </c>
      <c r="N2" s="33" t="s">
        <v>34</v>
      </c>
      <c r="O2" s="34" t="s">
        <v>59</v>
      </c>
      <c r="P2" s="44" t="s">
        <v>1</v>
      </c>
      <c r="Q2" s="52"/>
      <c r="R2" s="65"/>
      <c r="S2" s="66"/>
      <c r="T2" s="67"/>
    </row>
    <row r="3" spans="1:20" x14ac:dyDescent="0.2">
      <c r="A3" s="8" t="s">
        <v>24</v>
      </c>
      <c r="B3" s="3">
        <v>1000020010</v>
      </c>
      <c r="C3" s="4" t="s">
        <v>5</v>
      </c>
      <c r="D3" s="4" t="s">
        <v>10</v>
      </c>
      <c r="E3" s="4">
        <v>800</v>
      </c>
      <c r="F3" s="35">
        <v>180000</v>
      </c>
      <c r="G3" s="62">
        <v>0.5</v>
      </c>
      <c r="H3" s="16"/>
      <c r="I3" s="16"/>
      <c r="J3" s="16"/>
      <c r="K3" s="5"/>
      <c r="L3" s="5"/>
      <c r="M3" s="5"/>
      <c r="N3" s="5"/>
      <c r="O3" s="4" t="s">
        <v>28</v>
      </c>
      <c r="P3" s="45">
        <v>600</v>
      </c>
      <c r="Q3" s="52"/>
      <c r="R3" s="53">
        <f>G3*E3   +    0.15*G3*P3</f>
        <v>445</v>
      </c>
      <c r="S3" s="47"/>
      <c r="T3" s="41"/>
    </row>
    <row r="4" spans="1:20" x14ac:dyDescent="0.2">
      <c r="A4" s="8" t="s">
        <v>25</v>
      </c>
      <c r="B4" s="3">
        <v>1000020011</v>
      </c>
      <c r="C4" s="4" t="s">
        <v>6</v>
      </c>
      <c r="D4" s="4" t="s">
        <v>6</v>
      </c>
      <c r="E4" s="4">
        <v>700</v>
      </c>
      <c r="F4" s="35">
        <v>1100000</v>
      </c>
      <c r="G4" s="62">
        <v>0.5</v>
      </c>
      <c r="H4" s="16"/>
      <c r="I4" s="16"/>
      <c r="J4" s="16"/>
      <c r="K4" s="5"/>
      <c r="L4" s="5"/>
      <c r="M4" s="5"/>
      <c r="N4" s="5"/>
      <c r="O4" s="4" t="s">
        <v>28</v>
      </c>
      <c r="P4" s="45">
        <v>400</v>
      </c>
      <c r="Q4" s="52"/>
      <c r="R4" s="53">
        <f>G4*E4   +    0.15*G4*P4</f>
        <v>380</v>
      </c>
      <c r="S4" s="48"/>
      <c r="T4" s="42"/>
    </row>
    <row r="5" spans="1:20" x14ac:dyDescent="0.2">
      <c r="A5" s="8" t="s">
        <v>26</v>
      </c>
      <c r="B5" s="3">
        <v>1000020012</v>
      </c>
      <c r="C5" s="4" t="s">
        <v>6</v>
      </c>
      <c r="D5" s="4" t="s">
        <v>17</v>
      </c>
      <c r="E5" s="4">
        <v>1100</v>
      </c>
      <c r="F5" s="35">
        <v>500000</v>
      </c>
      <c r="G5" s="62">
        <v>0.4</v>
      </c>
      <c r="H5" s="16"/>
      <c r="I5" s="16"/>
      <c r="J5" s="16"/>
      <c r="K5" s="5"/>
      <c r="L5" s="5"/>
      <c r="M5" s="5"/>
      <c r="N5" s="5"/>
      <c r="O5" s="4" t="s">
        <v>27</v>
      </c>
      <c r="P5" s="45">
        <v>0</v>
      </c>
      <c r="Q5" s="52"/>
      <c r="R5" s="53">
        <f>G5*E5   +    0.15*G5*P5</f>
        <v>440</v>
      </c>
      <c r="S5" s="49"/>
      <c r="T5" s="43"/>
    </row>
    <row r="6" spans="1:20" x14ac:dyDescent="0.2">
      <c r="A6" s="7" t="s">
        <v>22</v>
      </c>
      <c r="B6" s="3">
        <v>1000030030</v>
      </c>
      <c r="C6" s="4" t="s">
        <v>7</v>
      </c>
      <c r="D6" s="4" t="s">
        <v>7</v>
      </c>
      <c r="E6" s="4">
        <v>90</v>
      </c>
      <c r="F6" s="35">
        <v>170000</v>
      </c>
      <c r="G6" s="62">
        <v>2</v>
      </c>
      <c r="H6" s="4" t="s">
        <v>19</v>
      </c>
      <c r="I6" s="4">
        <v>1977</v>
      </c>
      <c r="J6" s="4" t="s">
        <v>31</v>
      </c>
      <c r="K6" s="4">
        <v>2</v>
      </c>
      <c r="L6" s="4">
        <v>4</v>
      </c>
      <c r="M6" s="14"/>
      <c r="N6" s="14"/>
      <c r="O6" s="14"/>
      <c r="P6" s="46"/>
      <c r="Q6" s="52"/>
      <c r="R6" s="54">
        <f>(G6*E6)*T6*(1+K6*0.05)</f>
        <v>99.000000000000014</v>
      </c>
      <c r="S6" s="50">
        <f>2020-I6</f>
        <v>43</v>
      </c>
      <c r="T6" s="36">
        <f>IF(S6&lt;11,1,IF(S6&lt;21,0.9,IF(S6&lt;31,0.8,0.5)))</f>
        <v>0.5</v>
      </c>
    </row>
    <row r="7" spans="1:20" x14ac:dyDescent="0.2">
      <c r="A7" s="7" t="s">
        <v>23</v>
      </c>
      <c r="B7" s="3">
        <v>1000030031</v>
      </c>
      <c r="C7" s="4" t="s">
        <v>5</v>
      </c>
      <c r="D7" s="4" t="s">
        <v>10</v>
      </c>
      <c r="E7" s="4">
        <v>105</v>
      </c>
      <c r="F7" s="35">
        <v>180000</v>
      </c>
      <c r="G7" s="62">
        <v>2.5</v>
      </c>
      <c r="H7" s="4" t="s">
        <v>12</v>
      </c>
      <c r="I7" s="4">
        <v>2015</v>
      </c>
      <c r="J7" s="4" t="s">
        <v>31</v>
      </c>
      <c r="K7" s="4">
        <v>4</v>
      </c>
      <c r="L7" s="4">
        <v>5</v>
      </c>
      <c r="M7" s="14"/>
      <c r="N7" s="14"/>
      <c r="O7" s="14"/>
      <c r="P7" s="46"/>
      <c r="Q7" s="52"/>
      <c r="R7" s="54">
        <f>(G7*E7)*T7*(1+K7*0.05)</f>
        <v>315</v>
      </c>
      <c r="S7" s="50">
        <f t="shared" ref="S7:S11" si="0">2020-I7</f>
        <v>5</v>
      </c>
      <c r="T7" s="36">
        <f t="shared" ref="T7:T11" si="1">IF(S7&lt;11,1,IF(S7&lt;21,0.9,IF(S7&lt;31,0.8,0.5)))</f>
        <v>1</v>
      </c>
    </row>
    <row r="8" spans="1:20" x14ac:dyDescent="0.2">
      <c r="A8" s="7" t="s">
        <v>29</v>
      </c>
      <c r="B8" s="3">
        <v>1000030032</v>
      </c>
      <c r="C8" s="4" t="s">
        <v>8</v>
      </c>
      <c r="D8" s="4" t="s">
        <v>8</v>
      </c>
      <c r="E8" s="4">
        <v>150</v>
      </c>
      <c r="F8" s="35">
        <v>250000</v>
      </c>
      <c r="G8" s="62">
        <v>1.5</v>
      </c>
      <c r="H8" s="4" t="s">
        <v>13</v>
      </c>
      <c r="I8" s="4">
        <v>1990</v>
      </c>
      <c r="J8" s="4" t="s">
        <v>32</v>
      </c>
      <c r="K8" s="4">
        <v>0</v>
      </c>
      <c r="L8" s="4">
        <v>6</v>
      </c>
      <c r="M8" s="14"/>
      <c r="N8" s="14"/>
      <c r="O8" s="14"/>
      <c r="P8" s="46"/>
      <c r="Q8" s="52"/>
      <c r="R8" s="54">
        <f>(G8*E8)*T8*(1+K8*0.05)</f>
        <v>180</v>
      </c>
      <c r="S8" s="50">
        <f t="shared" si="0"/>
        <v>30</v>
      </c>
      <c r="T8" s="36">
        <f t="shared" si="1"/>
        <v>0.8</v>
      </c>
    </row>
    <row r="9" spans="1:20" x14ac:dyDescent="0.2">
      <c r="A9" s="6" t="s">
        <v>20</v>
      </c>
      <c r="B9" s="3">
        <v>1000040040</v>
      </c>
      <c r="C9" s="4" t="s">
        <v>9</v>
      </c>
      <c r="D9" s="4" t="s">
        <v>11</v>
      </c>
      <c r="E9" s="4">
        <v>80</v>
      </c>
      <c r="F9" s="35">
        <v>100000</v>
      </c>
      <c r="G9" s="62">
        <v>1.7</v>
      </c>
      <c r="H9" s="4" t="s">
        <v>16</v>
      </c>
      <c r="I9" s="4">
        <v>1991</v>
      </c>
      <c r="J9" s="4" t="s">
        <v>31</v>
      </c>
      <c r="K9" s="14"/>
      <c r="L9" s="14"/>
      <c r="M9" s="4">
        <v>1</v>
      </c>
      <c r="N9" s="4">
        <v>0</v>
      </c>
      <c r="O9" s="14"/>
      <c r="P9" s="46"/>
      <c r="Q9" s="52"/>
      <c r="R9" s="55">
        <f>(G9*E9)*T9+N9*10</f>
        <v>108.80000000000001</v>
      </c>
      <c r="S9" s="50">
        <f t="shared" si="0"/>
        <v>29</v>
      </c>
      <c r="T9" s="36">
        <f t="shared" si="1"/>
        <v>0.8</v>
      </c>
    </row>
    <row r="10" spans="1:20" x14ac:dyDescent="0.2">
      <c r="A10" s="6" t="s">
        <v>21</v>
      </c>
      <c r="B10" s="3">
        <v>1000040041</v>
      </c>
      <c r="C10" s="4" t="s">
        <v>6</v>
      </c>
      <c r="D10" s="4" t="s">
        <v>6</v>
      </c>
      <c r="E10" s="4">
        <v>600</v>
      </c>
      <c r="F10" s="35">
        <v>500000</v>
      </c>
      <c r="G10" s="62">
        <v>1.5</v>
      </c>
      <c r="H10" s="4" t="s">
        <v>18</v>
      </c>
      <c r="I10" s="4">
        <v>2017</v>
      </c>
      <c r="J10" s="4" t="s">
        <v>31</v>
      </c>
      <c r="K10" s="14"/>
      <c r="L10" s="14"/>
      <c r="M10" s="4">
        <v>2</v>
      </c>
      <c r="N10" s="4">
        <v>100</v>
      </c>
      <c r="O10" s="14"/>
      <c r="P10" s="46"/>
      <c r="Q10" s="52"/>
      <c r="R10" s="55">
        <f>(G10*E10)*T10+N10*10</f>
        <v>1900</v>
      </c>
      <c r="S10" s="50">
        <f t="shared" si="0"/>
        <v>3</v>
      </c>
      <c r="T10" s="36">
        <f t="shared" si="1"/>
        <v>1</v>
      </c>
    </row>
    <row r="11" spans="1:20" ht="17" thickBot="1" x14ac:dyDescent="0.25">
      <c r="A11" s="6" t="s">
        <v>30</v>
      </c>
      <c r="B11" s="3">
        <v>1000040042</v>
      </c>
      <c r="C11" s="4" t="s">
        <v>5</v>
      </c>
      <c r="D11" s="4" t="s">
        <v>15</v>
      </c>
      <c r="E11" s="4">
        <v>200</v>
      </c>
      <c r="F11" s="35">
        <v>300000</v>
      </c>
      <c r="G11" s="62">
        <v>1</v>
      </c>
      <c r="H11" s="4" t="s">
        <v>14</v>
      </c>
      <c r="I11" s="4">
        <v>1980</v>
      </c>
      <c r="J11" s="4" t="s">
        <v>32</v>
      </c>
      <c r="K11" s="14"/>
      <c r="L11" s="14"/>
      <c r="M11" s="4">
        <v>1</v>
      </c>
      <c r="N11" s="4">
        <v>0</v>
      </c>
      <c r="O11" s="14"/>
      <c r="P11" s="46"/>
      <c r="Q11" s="56"/>
      <c r="R11" s="57">
        <f>(G11*E11)*T11+N11*10</f>
        <v>100</v>
      </c>
      <c r="S11" s="50">
        <f t="shared" si="0"/>
        <v>40</v>
      </c>
      <c r="T11" s="36">
        <f t="shared" si="1"/>
        <v>0.5</v>
      </c>
    </row>
    <row r="12" spans="1:20" x14ac:dyDescent="0.2">
      <c r="G12" s="63"/>
      <c r="R12" s="2"/>
    </row>
  </sheetData>
  <mergeCells count="8">
    <mergeCell ref="R1:R2"/>
    <mergeCell ref="S1:S2"/>
    <mergeCell ref="T1:T2"/>
    <mergeCell ref="B1:G1"/>
    <mergeCell ref="H1:J1"/>
    <mergeCell ref="M1:N1"/>
    <mergeCell ref="O1:P1"/>
    <mergeCell ref="K1:L1"/>
  </mergeCells>
  <pageMargins left="0.7" right="0.7" top="0.75" bottom="0.75" header="0.3" footer="0.3"/>
  <pageSetup paperSize="9" scale="7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G21"/>
  <sheetViews>
    <sheetView zoomScaleNormal="100" workbookViewId="0">
      <selection activeCell="D27" sqref="D27"/>
    </sheetView>
  </sheetViews>
  <sheetFormatPr baseColWidth="10" defaultColWidth="8.5" defaultRowHeight="16" x14ac:dyDescent="0.2"/>
  <cols>
    <col min="1" max="1" width="12.33203125" style="2" bestFit="1" customWidth="1"/>
    <col min="2" max="2" width="10.1640625" style="2" bestFit="1" customWidth="1"/>
    <col min="3" max="3" width="19.1640625" style="2" bestFit="1" customWidth="1"/>
    <col min="4" max="4" width="20.6640625" style="2" customWidth="1"/>
    <col min="5" max="5" width="11.1640625" style="2" bestFit="1" customWidth="1"/>
    <col min="6" max="6" width="19.33203125" style="2" customWidth="1"/>
    <col min="7" max="7" width="18.1640625" style="2" customWidth="1"/>
    <col min="8" max="16384" width="8.5" style="2"/>
  </cols>
  <sheetData>
    <row r="1" spans="1:7" ht="19" x14ac:dyDescent="0.2">
      <c r="B1" s="80" t="s">
        <v>36</v>
      </c>
      <c r="C1" s="81"/>
      <c r="D1" s="82" t="s">
        <v>41</v>
      </c>
      <c r="E1" s="83"/>
      <c r="F1" s="84" t="s">
        <v>40</v>
      </c>
      <c r="G1" s="79"/>
    </row>
    <row r="2" spans="1:7" ht="35" customHeight="1" x14ac:dyDescent="0.2">
      <c r="B2" s="9" t="s">
        <v>0</v>
      </c>
      <c r="C2" s="10" t="s">
        <v>71</v>
      </c>
      <c r="D2" s="17" t="s">
        <v>72</v>
      </c>
      <c r="E2" s="17" t="s">
        <v>73</v>
      </c>
      <c r="F2" s="13" t="s">
        <v>74</v>
      </c>
      <c r="G2" s="13" t="s">
        <v>75</v>
      </c>
    </row>
    <row r="3" spans="1:7" x14ac:dyDescent="0.2">
      <c r="A3" s="20" t="s">
        <v>37</v>
      </c>
      <c r="B3" s="3">
        <v>123456789</v>
      </c>
      <c r="C3" s="3" t="s">
        <v>45</v>
      </c>
      <c r="D3" s="3" t="s">
        <v>48</v>
      </c>
      <c r="E3" s="18">
        <v>28622</v>
      </c>
      <c r="F3" s="12"/>
      <c r="G3" s="12"/>
    </row>
    <row r="4" spans="1:7" x14ac:dyDescent="0.2">
      <c r="A4" s="20" t="s">
        <v>38</v>
      </c>
      <c r="B4" s="3">
        <v>987456321</v>
      </c>
      <c r="C4" s="3" t="s">
        <v>46</v>
      </c>
      <c r="D4" s="3" t="s">
        <v>49</v>
      </c>
      <c r="E4" s="18">
        <v>31062</v>
      </c>
      <c r="F4" s="12"/>
      <c r="G4" s="12"/>
    </row>
    <row r="5" spans="1:7" x14ac:dyDescent="0.2">
      <c r="A5" s="20" t="s">
        <v>39</v>
      </c>
      <c r="B5" s="3">
        <v>741258963</v>
      </c>
      <c r="C5" s="3" t="s">
        <v>44</v>
      </c>
      <c r="D5" s="3" t="s">
        <v>50</v>
      </c>
      <c r="E5" s="18">
        <v>25885</v>
      </c>
      <c r="F5" s="12"/>
      <c r="G5" s="12"/>
    </row>
    <row r="6" spans="1:7" x14ac:dyDescent="0.2">
      <c r="A6" s="20" t="s">
        <v>58</v>
      </c>
      <c r="B6" s="3">
        <v>236716384</v>
      </c>
      <c r="C6" s="3" t="s">
        <v>47</v>
      </c>
      <c r="D6" s="3" t="s">
        <v>51</v>
      </c>
      <c r="E6" s="18">
        <v>33082</v>
      </c>
      <c r="F6" s="12"/>
      <c r="G6" s="12"/>
    </row>
    <row r="7" spans="1:7" x14ac:dyDescent="0.2">
      <c r="A7" s="19" t="s">
        <v>52</v>
      </c>
      <c r="B7" s="3">
        <v>341345657</v>
      </c>
      <c r="C7" s="3" t="s">
        <v>56</v>
      </c>
      <c r="D7" s="12"/>
      <c r="E7" s="12"/>
      <c r="F7" s="18" t="s">
        <v>54</v>
      </c>
      <c r="G7" s="11" t="s">
        <v>42</v>
      </c>
    </row>
    <row r="8" spans="1:7" x14ac:dyDescent="0.2">
      <c r="A8" s="19" t="s">
        <v>53</v>
      </c>
      <c r="B8" s="3">
        <v>423451241</v>
      </c>
      <c r="C8" s="3" t="s">
        <v>57</v>
      </c>
      <c r="D8" s="12"/>
      <c r="E8" s="12"/>
      <c r="F8" s="18" t="s">
        <v>55</v>
      </c>
      <c r="G8" s="11" t="s">
        <v>43</v>
      </c>
    </row>
    <row r="18" spans="3:3" x14ac:dyDescent="0.2">
      <c r="C18"/>
    </row>
    <row r="19" spans="3:3" x14ac:dyDescent="0.2">
      <c r="C19"/>
    </row>
    <row r="20" spans="3:3" x14ac:dyDescent="0.2">
      <c r="C20"/>
    </row>
    <row r="21" spans="3:3" x14ac:dyDescent="0.2">
      <c r="C21"/>
    </row>
  </sheetData>
  <mergeCells count="3">
    <mergeCell ref="B1:C1"/>
    <mergeCell ref="D1:E1"/>
    <mergeCell ref="F1:G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B2:K12"/>
  <sheetViews>
    <sheetView tabSelected="1" zoomScaleNormal="100" workbookViewId="0">
      <selection activeCell="B3" sqref="B3"/>
    </sheetView>
  </sheetViews>
  <sheetFormatPr baseColWidth="10" defaultColWidth="11.1640625" defaultRowHeight="16" x14ac:dyDescent="0.2"/>
  <cols>
    <col min="1" max="1" width="4.83203125" customWidth="1"/>
    <col min="2" max="2" width="18.1640625" customWidth="1"/>
    <col min="3" max="3" width="13.1640625" customWidth="1"/>
    <col min="4" max="4" width="14.1640625" customWidth="1"/>
    <col min="5" max="5" width="19.1640625" bestFit="1" customWidth="1"/>
    <col min="6" max="6" width="14.33203125" bestFit="1" customWidth="1"/>
    <col min="7" max="7" width="16.1640625" customWidth="1"/>
    <col min="8" max="8" width="7.5" customWidth="1"/>
    <col min="9" max="9" width="23.1640625" customWidth="1"/>
    <col min="10" max="10" width="29.83203125" customWidth="1"/>
    <col min="11" max="11" width="26.83203125" customWidth="1"/>
    <col min="12" max="12" width="12" bestFit="1" customWidth="1"/>
  </cols>
  <sheetData>
    <row r="2" spans="2:11" ht="51" x14ac:dyDescent="0.2">
      <c r="B2" s="15" t="s">
        <v>89</v>
      </c>
      <c r="C2" s="15" t="s">
        <v>76</v>
      </c>
      <c r="D2" s="15" t="s">
        <v>35</v>
      </c>
      <c r="E2" s="15" t="s">
        <v>36</v>
      </c>
      <c r="F2" s="15" t="s">
        <v>77</v>
      </c>
      <c r="G2" s="15" t="s">
        <v>78</v>
      </c>
      <c r="H2" s="59"/>
      <c r="I2" s="58" t="s">
        <v>86</v>
      </c>
      <c r="J2" s="58" t="s">
        <v>87</v>
      </c>
      <c r="K2" s="58" t="s">
        <v>88</v>
      </c>
    </row>
    <row r="3" spans="2:11" x14ac:dyDescent="0.2">
      <c r="B3" s="1">
        <v>100</v>
      </c>
      <c r="C3" s="18">
        <v>36658</v>
      </c>
      <c r="D3" s="21">
        <v>1000020010</v>
      </c>
      <c r="E3" s="22" t="s">
        <v>45</v>
      </c>
      <c r="F3" s="25">
        <v>50</v>
      </c>
      <c r="G3" s="26" t="s">
        <v>60</v>
      </c>
      <c r="H3" s="60"/>
      <c r="I3" s="37">
        <f>VLOOKUP(D3,Ακίνητα!$B$3:$R$11,17,TRUE)</f>
        <v>445</v>
      </c>
      <c r="J3" s="37">
        <f>I3*(F3/100)</f>
        <v>222.5</v>
      </c>
      <c r="K3" s="37">
        <f>SUMIF($E$3:$E$12,E3,$J$3:$J$12)</f>
        <v>602.5</v>
      </c>
    </row>
    <row r="4" spans="2:11" x14ac:dyDescent="0.2">
      <c r="B4" s="1">
        <v>101</v>
      </c>
      <c r="C4" s="18">
        <v>36658</v>
      </c>
      <c r="D4" s="21">
        <v>1000020010</v>
      </c>
      <c r="E4" s="3" t="s">
        <v>46</v>
      </c>
      <c r="F4" s="25">
        <v>50</v>
      </c>
      <c r="G4" s="26" t="s">
        <v>60</v>
      </c>
      <c r="H4" s="60"/>
      <c r="I4" s="38">
        <f>VLOOKUP(D4,Ακίνητα!$B$3:$R$11,17,TRUE)</f>
        <v>445</v>
      </c>
      <c r="J4" s="38">
        <f t="shared" ref="J4:J12" si="0">I4*(F4/100)</f>
        <v>222.5</v>
      </c>
      <c r="K4" s="38">
        <f t="shared" ref="K4:K12" si="1">SUMIF($E$3:$E$12,E4,$J$3:$J$12)</f>
        <v>222.5</v>
      </c>
    </row>
    <row r="5" spans="2:11" x14ac:dyDescent="0.2">
      <c r="B5" s="1">
        <v>102</v>
      </c>
      <c r="C5" s="18">
        <v>37043</v>
      </c>
      <c r="D5" s="3">
        <v>1000020011</v>
      </c>
      <c r="E5" s="22" t="s">
        <v>45</v>
      </c>
      <c r="F5" s="25">
        <v>100</v>
      </c>
      <c r="G5" s="26" t="s">
        <v>60</v>
      </c>
      <c r="H5" s="60"/>
      <c r="I5" s="37">
        <f>VLOOKUP(D5,Ακίνητα!$B$3:$R$11,17,TRUE)</f>
        <v>380</v>
      </c>
      <c r="J5" s="37">
        <f t="shared" si="0"/>
        <v>380</v>
      </c>
      <c r="K5" s="37">
        <f t="shared" si="1"/>
        <v>602.5</v>
      </c>
    </row>
    <row r="6" spans="2:11" x14ac:dyDescent="0.2">
      <c r="B6" s="1">
        <v>103</v>
      </c>
      <c r="C6" s="18">
        <v>37884</v>
      </c>
      <c r="D6" s="3">
        <v>1000020012</v>
      </c>
      <c r="E6" s="24" t="s">
        <v>44</v>
      </c>
      <c r="F6" s="25">
        <v>100</v>
      </c>
      <c r="G6" s="26" t="s">
        <v>60</v>
      </c>
      <c r="H6" s="60"/>
      <c r="I6" s="39">
        <f>VLOOKUP(D6,Ακίνητα!$B$3:$R$11,17,TRUE)</f>
        <v>440</v>
      </c>
      <c r="J6" s="39">
        <f t="shared" si="0"/>
        <v>440</v>
      </c>
      <c r="K6" s="39">
        <f t="shared" si="1"/>
        <v>2448.8000000000002</v>
      </c>
    </row>
    <row r="7" spans="2:11" x14ac:dyDescent="0.2">
      <c r="B7" s="1">
        <v>104</v>
      </c>
      <c r="C7" s="18">
        <v>40506</v>
      </c>
      <c r="D7" s="3">
        <v>1000030030</v>
      </c>
      <c r="E7" s="23" t="s">
        <v>47</v>
      </c>
      <c r="F7" s="25">
        <v>100</v>
      </c>
      <c r="G7" s="26" t="s">
        <v>60</v>
      </c>
      <c r="H7" s="60"/>
      <c r="I7" s="40">
        <f>VLOOKUP(D7,Ακίνητα!$B$3:$R$11,17,TRUE)</f>
        <v>99.000000000000014</v>
      </c>
      <c r="J7" s="40">
        <f t="shared" si="0"/>
        <v>99.000000000000014</v>
      </c>
      <c r="K7" s="40">
        <f t="shared" si="1"/>
        <v>414</v>
      </c>
    </row>
    <row r="8" spans="2:11" x14ac:dyDescent="0.2">
      <c r="B8" s="1">
        <v>105</v>
      </c>
      <c r="C8" s="18">
        <v>41512</v>
      </c>
      <c r="D8" s="3">
        <v>1000030031</v>
      </c>
      <c r="E8" s="23" t="s">
        <v>47</v>
      </c>
      <c r="F8" s="25">
        <v>100</v>
      </c>
      <c r="G8" s="27" t="s">
        <v>61</v>
      </c>
      <c r="H8" s="61"/>
      <c r="I8" s="40">
        <f>VLOOKUP(D8,Ακίνητα!$B$3:$R$11,17,TRUE)</f>
        <v>315</v>
      </c>
      <c r="J8" s="40">
        <f t="shared" si="0"/>
        <v>315</v>
      </c>
      <c r="K8" s="40">
        <f t="shared" si="1"/>
        <v>414</v>
      </c>
    </row>
    <row r="9" spans="2:11" x14ac:dyDescent="0.2">
      <c r="B9" s="1">
        <v>106</v>
      </c>
      <c r="C9" s="18">
        <v>42827</v>
      </c>
      <c r="D9" s="3">
        <v>1000030032</v>
      </c>
      <c r="E9" s="3" t="s">
        <v>57</v>
      </c>
      <c r="F9" s="25">
        <v>100</v>
      </c>
      <c r="G9" s="26" t="s">
        <v>60</v>
      </c>
      <c r="H9" s="60"/>
      <c r="I9" s="38">
        <f>VLOOKUP(D9,Ακίνητα!$B$3:$R$11,17,TRUE)</f>
        <v>180</v>
      </c>
      <c r="J9" s="38">
        <f t="shared" si="0"/>
        <v>180</v>
      </c>
      <c r="K9" s="38">
        <f t="shared" si="1"/>
        <v>180</v>
      </c>
    </row>
    <row r="10" spans="2:11" x14ac:dyDescent="0.2">
      <c r="B10" s="1">
        <v>107</v>
      </c>
      <c r="C10" s="18">
        <v>42554</v>
      </c>
      <c r="D10" s="3">
        <v>1000040040</v>
      </c>
      <c r="E10" s="24" t="s">
        <v>44</v>
      </c>
      <c r="F10" s="25">
        <v>100</v>
      </c>
      <c r="G10" s="26" t="s">
        <v>60</v>
      </c>
      <c r="H10" s="60"/>
      <c r="I10" s="39">
        <f>VLOOKUP(D10,Ακίνητα!$B$3:$R$11,17,TRUE)</f>
        <v>108.80000000000001</v>
      </c>
      <c r="J10" s="39">
        <f t="shared" si="0"/>
        <v>108.80000000000001</v>
      </c>
      <c r="K10" s="39">
        <f t="shared" si="1"/>
        <v>2448.8000000000002</v>
      </c>
    </row>
    <row r="11" spans="2:11" x14ac:dyDescent="0.2">
      <c r="B11" s="1">
        <v>108</v>
      </c>
      <c r="C11" s="18">
        <v>38424</v>
      </c>
      <c r="D11" s="3">
        <v>1000040041</v>
      </c>
      <c r="E11" s="24" t="s">
        <v>44</v>
      </c>
      <c r="F11" s="25">
        <v>100</v>
      </c>
      <c r="G11" s="27" t="s">
        <v>62</v>
      </c>
      <c r="H11" s="61"/>
      <c r="I11" s="39">
        <f>VLOOKUP(D11,Ακίνητα!$B$3:$R$11,17,TRUE)</f>
        <v>1900</v>
      </c>
      <c r="J11" s="39">
        <f t="shared" si="0"/>
        <v>1900</v>
      </c>
      <c r="K11" s="39">
        <f t="shared" si="1"/>
        <v>2448.8000000000002</v>
      </c>
    </row>
    <row r="12" spans="2:11" x14ac:dyDescent="0.2">
      <c r="B12" s="1">
        <v>109</v>
      </c>
      <c r="C12" s="18">
        <v>42554</v>
      </c>
      <c r="D12" s="3">
        <v>1000040042</v>
      </c>
      <c r="E12" s="3" t="s">
        <v>56</v>
      </c>
      <c r="F12" s="25">
        <v>100</v>
      </c>
      <c r="G12" s="26" t="s">
        <v>60</v>
      </c>
      <c r="H12" s="60"/>
      <c r="I12" s="38">
        <f>VLOOKUP(D12,Ακίνητα!$B$3:$R$11,17,TRUE)</f>
        <v>100</v>
      </c>
      <c r="J12" s="38">
        <f t="shared" si="0"/>
        <v>100</v>
      </c>
      <c r="K12" s="38">
        <f t="shared" si="1"/>
        <v>100</v>
      </c>
    </row>
  </sheetData>
  <pageMargins left="0.7" right="0.7" top="0.75" bottom="0.75" header="0.3" footer="0.3"/>
  <pageSetup paperSize="9" scale="94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Ακίνητα</vt:lpstr>
      <vt:lpstr>Ιδιοκτήτες</vt:lpstr>
      <vt:lpstr>Τίτλοι</vt:lpstr>
      <vt:lpstr>CLIENTS</vt:lpstr>
      <vt:lpstr>VEHICLE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2019-05-13T12:29:09Z</cp:lastPrinted>
  <dcterms:created xsi:type="dcterms:W3CDTF">2019-04-03T14:50:31Z</dcterms:created>
  <dcterms:modified xsi:type="dcterms:W3CDTF">2020-05-07T14:52:09Z</dcterms:modified>
</cp:coreProperties>
</file>