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fna.yanin\Downloads\"/>
    </mc:Choice>
  </mc:AlternateContent>
  <bookViews>
    <workbookView xWindow="0" yWindow="0" windowWidth="24000" windowHeight="9300" activeTab="4"/>
  </bookViews>
  <sheets>
    <sheet name="Round I" sheetId="5" r:id="rId1"/>
    <sheet name="Round II" sheetId="7" r:id="rId2"/>
    <sheet name="לעבודה" sheetId="8" r:id="rId3"/>
    <sheet name="טבלת סיכום" sheetId="6" r:id="rId4"/>
    <sheet name="טבלת תוצאות וסיכום מרוץ ורוכבים" sheetId="3" r:id="rId5"/>
  </sheets>
  <externalReferences>
    <externalReference r:id="rId6"/>
  </externalReferences>
  <definedNames>
    <definedName name="_xlnm._FilterDatabase" localSheetId="3" hidden="1">'טבלת סיכום'!$A$3:$C$160</definedName>
    <definedName name="_xlnm.Print_Area" localSheetId="4">'טבלת תוצאות וסיכום מרוץ ורוכבים'!$E$1:$Z$96</definedName>
    <definedName name="RiderName" localSheetId="1">'Round II'!$C$2:$F$12,'Round II'!$C$15:$F$29,'Round II'!$C$32:$F$42,'Round II'!$C$45:$F$55,'Round II'!$C$58:$F$72,'Round II'!$C$75:$F$85</definedName>
    <definedName name="RiderName" localSheetId="2">לעבודה!$C$2:$F$12,לעבודה!$C$32:$F$46,לעבודה!$C$49:$F$59,לעבודה!$C$102:$F$112,לעבודה!$C$125:$F$139,לעבודה!$C$158:$F$168</definedName>
    <definedName name="RiderName">'Round I'!$C$2:$F$10,'Round I'!$C$13:$F$23,'Round I'!$C$26:$F$35,'Round I'!$C$38:$F$48,'Round I'!$C$51:$F$65,'Round I'!$C$68:$F$78</definedName>
    <definedName name="ridersname">'טבלת תוצאות וסיכום מרוץ ורוכבים'!$F$4:$J$102</definedName>
    <definedName name="RidersNames">'טבלת תוצאות וסיכום מרוץ ורוכבים'!$F$2:$F$102</definedName>
    <definedName name="RRR">'[1]Round I'!$C$2:$F$10,'[1]Round I'!$C$13:$F$23,'[1]Round I'!$C$26:$F$35,'[1]Round I'!$C$38:$F$48,'[1]Round I'!$C$51:$F$65,'[1]Round I'!$C$68:$F$78</definedName>
    <definedName name="sevev1">'טבלת תוצאות וסיכום מרוץ ורוכבים'!$K$3:$K$102</definedName>
    <definedName name="sevev2">'טבלת תוצאות וסיכום מרוץ ורוכבים'!$O$3:$O$102</definedName>
    <definedName name="sevev3">'טבלת תוצאות וסיכום מרוץ ורוכבים'!$S$3:$S$102</definedName>
    <definedName name="sevev4">'טבלת תוצאות וסיכום מרוץ ורוכבים'!$W$3:$W$102</definedName>
    <definedName name="TABLE">'טבלת תוצאות וסיכום מרוץ ורוכבים'!$E$3:$Z$102</definedName>
    <definedName name="tp_1">'טבלת תוצאות וסיכום מרוץ ורוכבים'!$J$3:$J$102</definedName>
    <definedName name="TP_2">'טבלת תוצאות וסיכום מרוץ ורוכבים'!$N$3:$N$102</definedName>
    <definedName name="TP_3">'טבלת תוצאות וסיכום מרוץ ורוכבים'!$R$3:$R$102</definedName>
  </definedNames>
  <calcPr calcId="162913"/>
  <pivotCaches>
    <pivotCache cacheId="23" r:id="rId7"/>
  </pivotCaches>
</workbook>
</file>

<file path=xl/calcChain.xml><?xml version="1.0" encoding="utf-8"?>
<calcChain xmlns="http://schemas.openxmlformats.org/spreadsheetml/2006/main">
  <c r="K14" i="3" l="1" a="1"/>
  <c r="K14" i="3" s="1"/>
  <c r="K15" i="3" a="1"/>
  <c r="K15" i="3" s="1"/>
  <c r="K16" i="3" a="1"/>
  <c r="K16" i="3" s="1"/>
  <c r="K60" i="3" a="1"/>
  <c r="K60" i="3" s="1"/>
  <c r="Z60" i="3" s="1"/>
  <c r="K61" i="3" a="1"/>
  <c r="K61" i="3" s="1"/>
  <c r="Z61" i="3" s="1"/>
  <c r="K62" i="3" a="1"/>
  <c r="K62" i="3" s="1"/>
  <c r="Z62" i="3" s="1"/>
  <c r="W90" i="3" a="1"/>
  <c r="W90" i="3" s="1"/>
  <c r="W91" i="3" a="1"/>
  <c r="W91" i="3" s="1"/>
  <c r="W92" i="3" a="1"/>
  <c r="W92" i="3" s="1"/>
  <c r="S90" i="3" a="1"/>
  <c r="S90" i="3" s="1"/>
  <c r="S91" i="3" a="1"/>
  <c r="S91" i="3" s="1"/>
  <c r="S92" i="3" a="1"/>
  <c r="S92" i="3" s="1"/>
  <c r="W14" i="3" a="1"/>
  <c r="W14" i="3" s="1"/>
  <c r="W15" i="3" a="1"/>
  <c r="W15" i="3" s="1"/>
  <c r="W16" i="3" a="1"/>
  <c r="W16" i="3" s="1"/>
  <c r="S14" i="3" a="1"/>
  <c r="S14" i="3" s="1"/>
  <c r="S15" i="3" a="1"/>
  <c r="S15" i="3" s="1"/>
  <c r="S16" i="3" a="1"/>
  <c r="S16" i="3" s="1"/>
  <c r="Z77" i="3"/>
  <c r="Z78" i="3"/>
  <c r="O30" i="3" a="1"/>
  <c r="O30" i="3" s="1"/>
  <c r="N28" i="3"/>
  <c r="N29" i="3"/>
  <c r="O29" i="3" s="1" a="1"/>
  <c r="O29" i="3" s="1"/>
  <c r="N30" i="3"/>
  <c r="N31" i="3"/>
  <c r="O31" i="3" s="1" a="1"/>
  <c r="O31" i="3" s="1"/>
  <c r="N32" i="3"/>
  <c r="L28" i="3"/>
  <c r="L29" i="3"/>
  <c r="L30" i="3"/>
  <c r="L31" i="3"/>
  <c r="L32" i="3"/>
  <c r="K28" i="3" a="1"/>
  <c r="K28" i="3" s="1"/>
  <c r="Z28" i="3" s="1"/>
  <c r="K29" i="3" a="1"/>
  <c r="K29" i="3" s="1"/>
  <c r="Z29" i="3" s="1"/>
  <c r="K30" i="3" a="1"/>
  <c r="K30" i="3" s="1"/>
  <c r="Z30" i="3" s="1"/>
  <c r="K31" i="3" a="1"/>
  <c r="K31" i="3" s="1"/>
  <c r="Z31" i="3" s="1"/>
  <c r="K32" i="3" a="1"/>
  <c r="K32" i="3" s="1"/>
  <c r="Z32" i="3" s="1"/>
  <c r="J60" i="8"/>
  <c r="J61" i="8"/>
  <c r="L60" i="8"/>
  <c r="L61" i="8"/>
  <c r="N60" i="8" a="1"/>
  <c r="N60" i="8"/>
  <c r="N61" i="8" a="1"/>
  <c r="N61" i="8"/>
  <c r="J62" i="8"/>
  <c r="J63" i="8"/>
  <c r="L62" i="8"/>
  <c r="L63" i="8"/>
  <c r="N62" i="8" a="1"/>
  <c r="N62" i="8"/>
  <c r="N63" i="8" a="1"/>
  <c r="N63" i="8"/>
  <c r="J64" i="8"/>
  <c r="J65" i="8"/>
  <c r="L64" i="8"/>
  <c r="L65" i="8"/>
  <c r="N64" i="8" a="1"/>
  <c r="N64" i="8"/>
  <c r="N65" i="8" a="1"/>
  <c r="N65" i="8"/>
  <c r="J66" i="8"/>
  <c r="J67" i="8"/>
  <c r="L66" i="8"/>
  <c r="L67" i="8"/>
  <c r="N66" i="8" a="1"/>
  <c r="N66" i="8"/>
  <c r="N67" i="8" a="1"/>
  <c r="N67" i="8"/>
  <c r="J68" i="8"/>
  <c r="J69" i="8"/>
  <c r="L68" i="8"/>
  <c r="L69" i="8"/>
  <c r="N68" i="8" a="1"/>
  <c r="N68" i="8"/>
  <c r="N69" i="8" a="1"/>
  <c r="N69" i="8"/>
  <c r="J70" i="8"/>
  <c r="J71" i="8"/>
  <c r="L70" i="8"/>
  <c r="L71" i="8"/>
  <c r="N70" i="8" a="1"/>
  <c r="N70" i="8"/>
  <c r="N71" i="8" a="1"/>
  <c r="N71" i="8"/>
  <c r="J72" i="8"/>
  <c r="J73" i="8"/>
  <c r="L72" i="8"/>
  <c r="L73" i="8"/>
  <c r="N72" i="8" a="1"/>
  <c r="N72" i="8"/>
  <c r="N73" i="8" a="1"/>
  <c r="N73" i="8"/>
  <c r="J74" i="8"/>
  <c r="J75" i="8"/>
  <c r="L74" i="8"/>
  <c r="L75" i="8"/>
  <c r="N74" i="8" a="1"/>
  <c r="N74" i="8"/>
  <c r="N75" i="8" a="1"/>
  <c r="N75" i="8"/>
  <c r="J76" i="8"/>
  <c r="J77" i="8"/>
  <c r="L76" i="8"/>
  <c r="L77" i="8"/>
  <c r="N76" i="8" a="1"/>
  <c r="N76" i="8"/>
  <c r="N77" i="8" a="1"/>
  <c r="N77" i="8"/>
  <c r="J78" i="8"/>
  <c r="J79" i="8"/>
  <c r="L78" i="8"/>
  <c r="L79" i="8"/>
  <c r="N78" i="8" a="1"/>
  <c r="N78" i="8"/>
  <c r="N79" i="8" a="1"/>
  <c r="N79" i="8"/>
  <c r="J80" i="8"/>
  <c r="J81" i="8"/>
  <c r="L80" i="8"/>
  <c r="L81" i="8"/>
  <c r="N80" i="8" a="1"/>
  <c r="N80" i="8"/>
  <c r="N81" i="8" a="1"/>
  <c r="N81" i="8"/>
  <c r="J82" i="8"/>
  <c r="J83" i="8"/>
  <c r="L82" i="8"/>
  <c r="L83" i="8"/>
  <c r="N82" i="8" a="1"/>
  <c r="N82" i="8"/>
  <c r="N83" i="8" a="1"/>
  <c r="N83" i="8"/>
  <c r="J84" i="8"/>
  <c r="J85" i="8"/>
  <c r="L84" i="8"/>
  <c r="L85" i="8"/>
  <c r="N84" i="8" a="1"/>
  <c r="N84" i="8"/>
  <c r="N85" i="8" a="1"/>
  <c r="N85" i="8"/>
  <c r="J86" i="8"/>
  <c r="J87" i="8"/>
  <c r="L86" i="8"/>
  <c r="L87" i="8"/>
  <c r="N86" i="8" a="1"/>
  <c r="N86" i="8"/>
  <c r="N87" i="8" a="1"/>
  <c r="N87" i="8"/>
  <c r="J88" i="8"/>
  <c r="J89" i="8"/>
  <c r="L88" i="8"/>
  <c r="L89" i="8"/>
  <c r="N88" i="8" a="1"/>
  <c r="N88" i="8"/>
  <c r="N89" i="8" a="1"/>
  <c r="N89" i="8"/>
  <c r="J90" i="8"/>
  <c r="J91" i="8"/>
  <c r="L90" i="8"/>
  <c r="L91" i="8"/>
  <c r="N90" i="8" a="1"/>
  <c r="N90" i="8"/>
  <c r="N91" i="8" a="1"/>
  <c r="N91" i="8"/>
  <c r="J92" i="8"/>
  <c r="J93" i="8"/>
  <c r="L92" i="8"/>
  <c r="L93" i="8"/>
  <c r="N92" i="8" a="1"/>
  <c r="N92" i="8"/>
  <c r="N93" i="8" a="1"/>
  <c r="N93" i="8"/>
  <c r="J94" i="8"/>
  <c r="J95" i="8"/>
  <c r="L94" i="8"/>
  <c r="L95" i="8"/>
  <c r="N94" i="8" a="1"/>
  <c r="N94" i="8"/>
  <c r="N95" i="8" a="1"/>
  <c r="N95" i="8"/>
  <c r="J96" i="8"/>
  <c r="J97" i="8"/>
  <c r="L96" i="8"/>
  <c r="L97" i="8"/>
  <c r="N96" i="8" a="1"/>
  <c r="N96" i="8"/>
  <c r="N97" i="8" a="1"/>
  <c r="N97" i="8"/>
  <c r="J98" i="8"/>
  <c r="J99" i="8"/>
  <c r="L98" i="8"/>
  <c r="L99" i="8"/>
  <c r="N98" i="8" a="1"/>
  <c r="N98" i="8"/>
  <c r="N99" i="8" a="1"/>
  <c r="N99" i="8"/>
  <c r="N14" i="3"/>
  <c r="N15" i="3"/>
  <c r="N16" i="3"/>
  <c r="L14" i="3"/>
  <c r="L15" i="3"/>
  <c r="L16" i="3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N13" i="8" a="1"/>
  <c r="N13" i="8"/>
  <c r="N14" i="8" a="1"/>
  <c r="N14" i="8" s="1"/>
  <c r="N15" i="8" a="1"/>
  <c r="N15" i="8"/>
  <c r="N16" i="8" a="1"/>
  <c r="N16" i="8" s="1"/>
  <c r="N17" i="8" a="1"/>
  <c r="N17" i="8" s="1"/>
  <c r="N18" i="8" a="1"/>
  <c r="N18" i="8" s="1"/>
  <c r="N19" i="8" a="1"/>
  <c r="N19" i="8" s="1"/>
  <c r="N20" i="8" a="1"/>
  <c r="N20" i="8" s="1"/>
  <c r="N21" i="8" a="1"/>
  <c r="N21" i="8"/>
  <c r="N22" i="8" a="1"/>
  <c r="N22" i="8" s="1"/>
  <c r="N23" i="8" a="1"/>
  <c r="N23" i="8"/>
  <c r="N24" i="8" a="1"/>
  <c r="N24" i="8" s="1"/>
  <c r="N25" i="8" a="1"/>
  <c r="N25" i="8" s="1"/>
  <c r="N26" i="8" a="1"/>
  <c r="N26" i="8" s="1"/>
  <c r="N27" i="8" a="1"/>
  <c r="N27" i="8" s="1"/>
  <c r="N28" i="8" a="1"/>
  <c r="N28" i="8" s="1"/>
  <c r="N29" i="8" a="1"/>
  <c r="N29" i="8"/>
  <c r="N5" i="3"/>
  <c r="O28" i="3" s="1" a="1"/>
  <c r="O28" i="3" s="1"/>
  <c r="N7" i="3"/>
  <c r="N10" i="3"/>
  <c r="N11" i="3"/>
  <c r="N12" i="3"/>
  <c r="N13" i="3"/>
  <c r="N17" i="3"/>
  <c r="L5" i="3"/>
  <c r="L7" i="3"/>
  <c r="L10" i="3"/>
  <c r="L11" i="3"/>
  <c r="L12" i="3"/>
  <c r="L13" i="3"/>
  <c r="L17" i="3"/>
  <c r="L93" i="3"/>
  <c r="O90" i="3" a="1"/>
  <c r="O90" i="3" s="1"/>
  <c r="O91" i="3" a="1"/>
  <c r="O91" i="3" s="1"/>
  <c r="N84" i="3"/>
  <c r="N85" i="3"/>
  <c r="N87" i="3"/>
  <c r="N88" i="3"/>
  <c r="N93" i="3"/>
  <c r="N95" i="3"/>
  <c r="N96" i="3"/>
  <c r="L84" i="3"/>
  <c r="L85" i="3"/>
  <c r="L87" i="3"/>
  <c r="L88" i="3"/>
  <c r="L95" i="3"/>
  <c r="L96" i="3"/>
  <c r="O78" i="3" a="1"/>
  <c r="O78" i="3" s="1"/>
  <c r="N82" i="3"/>
  <c r="N83" i="3"/>
  <c r="N68" i="3"/>
  <c r="N69" i="3"/>
  <c r="N71" i="3"/>
  <c r="N72" i="3"/>
  <c r="N73" i="3"/>
  <c r="N74" i="3"/>
  <c r="N75" i="3"/>
  <c r="N79" i="3"/>
  <c r="N80" i="3"/>
  <c r="N81" i="3"/>
  <c r="L68" i="3"/>
  <c r="L69" i="3"/>
  <c r="L71" i="3"/>
  <c r="L72" i="3"/>
  <c r="L73" i="3"/>
  <c r="L74" i="3"/>
  <c r="L75" i="3"/>
  <c r="L79" i="3"/>
  <c r="L80" i="3"/>
  <c r="L81" i="3"/>
  <c r="L82" i="3"/>
  <c r="L83" i="3"/>
  <c r="O60" i="3" a="1"/>
  <c r="O60" i="3" s="1"/>
  <c r="O61" i="3" a="1"/>
  <c r="O61" i="3" s="1"/>
  <c r="O62" i="3" a="1"/>
  <c r="O62" i="3" s="1"/>
  <c r="J113" i="8"/>
  <c r="J114" i="8"/>
  <c r="J115" i="8"/>
  <c r="J116" i="8"/>
  <c r="J117" i="8"/>
  <c r="J118" i="8"/>
  <c r="J119" i="8"/>
  <c r="J120" i="8"/>
  <c r="J121" i="8"/>
  <c r="J122" i="8"/>
  <c r="L113" i="8"/>
  <c r="L114" i="8"/>
  <c r="L115" i="8"/>
  <c r="L116" i="8"/>
  <c r="L117" i="8"/>
  <c r="L118" i="8"/>
  <c r="L119" i="8"/>
  <c r="L120" i="8"/>
  <c r="L121" i="8"/>
  <c r="L122" i="8"/>
  <c r="N113" i="8" a="1"/>
  <c r="N113" i="8" s="1"/>
  <c r="N114" i="8" a="1"/>
  <c r="N114" i="8" s="1"/>
  <c r="N115" i="8" a="1"/>
  <c r="N115" i="8" s="1"/>
  <c r="N116" i="8" a="1"/>
  <c r="N116" i="8" s="1"/>
  <c r="N117" i="8" a="1"/>
  <c r="N117" i="8" s="1"/>
  <c r="N118" i="8" a="1"/>
  <c r="N118" i="8" s="1"/>
  <c r="N119" i="8" a="1"/>
  <c r="N119" i="8" s="1"/>
  <c r="N120" i="8" a="1"/>
  <c r="N120" i="8" s="1"/>
  <c r="N121" i="8" a="1"/>
  <c r="N121" i="8" s="1"/>
  <c r="N122" i="8" a="1"/>
  <c r="N122" i="8" s="1"/>
  <c r="F160" i="8"/>
  <c r="N133" i="8" a="1"/>
  <c r="N133" i="8" s="1"/>
  <c r="L133" i="8"/>
  <c r="J133" i="8"/>
  <c r="N132" i="8" a="1"/>
  <c r="N132" i="8" s="1"/>
  <c r="L132" i="8"/>
  <c r="J132" i="8"/>
  <c r="N131" i="8" a="1"/>
  <c r="N131" i="8" s="1"/>
  <c r="L131" i="8"/>
  <c r="J131" i="8"/>
  <c r="N130" i="8" a="1"/>
  <c r="N130" i="8" s="1"/>
  <c r="L130" i="8"/>
  <c r="J130" i="8"/>
  <c r="N129" i="8" a="1"/>
  <c r="N129" i="8" s="1"/>
  <c r="L129" i="8"/>
  <c r="J129" i="8"/>
  <c r="N128" i="8" a="1"/>
  <c r="N128" i="8" s="1"/>
  <c r="L128" i="8"/>
  <c r="J128" i="8"/>
  <c r="N127" i="8" a="1"/>
  <c r="N127" i="8" s="1"/>
  <c r="L127" i="8"/>
  <c r="J127" i="8"/>
  <c r="F127" i="8"/>
  <c r="F128" i="8" s="1"/>
  <c r="N126" i="8" a="1"/>
  <c r="N126" i="8" s="1"/>
  <c r="L126" i="8"/>
  <c r="J126" i="8"/>
  <c r="N125" i="8" a="1"/>
  <c r="N125" i="8" s="1"/>
  <c r="L125" i="8"/>
  <c r="J125" i="8"/>
  <c r="N124" i="8" a="1"/>
  <c r="N124" i="8" s="1"/>
  <c r="L124" i="8"/>
  <c r="J124" i="8"/>
  <c r="N123" i="8" a="1"/>
  <c r="N123" i="8" s="1"/>
  <c r="L123" i="8"/>
  <c r="J123" i="8"/>
  <c r="N112" i="8" a="1"/>
  <c r="N112" i="8" s="1"/>
  <c r="L112" i="8"/>
  <c r="J112" i="8"/>
  <c r="N111" i="8" a="1"/>
  <c r="N111" i="8" s="1"/>
  <c r="L111" i="8"/>
  <c r="J111" i="8"/>
  <c r="N110" i="8" a="1"/>
  <c r="N110" i="8" s="1"/>
  <c r="L110" i="8"/>
  <c r="J110" i="8"/>
  <c r="N109" i="8" a="1"/>
  <c r="N109" i="8" s="1"/>
  <c r="L109" i="8"/>
  <c r="J109" i="8"/>
  <c r="N108" i="8" a="1"/>
  <c r="N108" i="8" s="1"/>
  <c r="L108" i="8"/>
  <c r="J108" i="8"/>
  <c r="N107" i="8" a="1"/>
  <c r="N107" i="8" s="1"/>
  <c r="L107" i="8"/>
  <c r="J107" i="8"/>
  <c r="N106" i="8" a="1"/>
  <c r="N106" i="8" s="1"/>
  <c r="L106" i="8"/>
  <c r="J106" i="8"/>
  <c r="N105" i="8" a="1"/>
  <c r="N105" i="8" s="1"/>
  <c r="L105" i="8"/>
  <c r="J105" i="8"/>
  <c r="F105" i="8"/>
  <c r="F106" i="8" s="1"/>
  <c r="N104" i="8" a="1"/>
  <c r="N104" i="8" s="1"/>
  <c r="L104" i="8"/>
  <c r="J104" i="8"/>
  <c r="F104" i="8"/>
  <c r="N103" i="8" a="1"/>
  <c r="N103" i="8" s="1"/>
  <c r="L103" i="8"/>
  <c r="J103" i="8"/>
  <c r="N102" i="8" a="1"/>
  <c r="N102" i="8" s="1"/>
  <c r="L102" i="8"/>
  <c r="J102" i="8"/>
  <c r="N101" i="8" a="1"/>
  <c r="N101" i="8" s="1"/>
  <c r="L101" i="8"/>
  <c r="J101" i="8"/>
  <c r="N100" i="8" a="1"/>
  <c r="N100" i="8" s="1"/>
  <c r="L100" i="8"/>
  <c r="J100" i="8"/>
  <c r="N59" i="8" a="1"/>
  <c r="N59" i="8" s="1"/>
  <c r="L59" i="8"/>
  <c r="J59" i="8"/>
  <c r="N58" i="8" a="1"/>
  <c r="N58" i="8" s="1"/>
  <c r="L58" i="8"/>
  <c r="J58" i="8"/>
  <c r="N57" i="8" a="1"/>
  <c r="N57" i="8" s="1"/>
  <c r="L57" i="8"/>
  <c r="J57" i="8"/>
  <c r="N56" i="8" a="1"/>
  <c r="N56" i="8" s="1"/>
  <c r="L56" i="8"/>
  <c r="J56" i="8"/>
  <c r="L55" i="8"/>
  <c r="J55" i="8"/>
  <c r="L54" i="8"/>
  <c r="J54" i="8"/>
  <c r="L53" i="8"/>
  <c r="J53" i="8"/>
  <c r="L52" i="8"/>
  <c r="J52" i="8"/>
  <c r="L51" i="8"/>
  <c r="J51" i="8"/>
  <c r="F51" i="8"/>
  <c r="N9" i="8" s="1" a="1"/>
  <c r="N9" i="8" s="1"/>
  <c r="L50" i="8"/>
  <c r="J50" i="8"/>
  <c r="L49" i="8"/>
  <c r="J49" i="8"/>
  <c r="L48" i="8"/>
  <c r="J48" i="8"/>
  <c r="L47" i="8"/>
  <c r="J47" i="8"/>
  <c r="L46" i="8"/>
  <c r="J46" i="8"/>
  <c r="L45" i="8"/>
  <c r="J45" i="8"/>
  <c r="L44" i="8"/>
  <c r="J44" i="8"/>
  <c r="L43" i="8"/>
  <c r="J43" i="8"/>
  <c r="L42" i="8"/>
  <c r="J42" i="8"/>
  <c r="L41" i="8"/>
  <c r="J41" i="8"/>
  <c r="L40" i="8"/>
  <c r="J40" i="8"/>
  <c r="L39" i="8"/>
  <c r="J39" i="8"/>
  <c r="L38" i="8"/>
  <c r="J38" i="8"/>
  <c r="L37" i="8"/>
  <c r="J37" i="8"/>
  <c r="N36" i="8" a="1"/>
  <c r="N36" i="8" s="1"/>
  <c r="L36" i="8"/>
  <c r="J36" i="8"/>
  <c r="L35" i="8"/>
  <c r="J35" i="8"/>
  <c r="F35" i="8"/>
  <c r="N37" i="8" s="1" a="1"/>
  <c r="N37" i="8" s="1"/>
  <c r="L34" i="8"/>
  <c r="J34" i="8"/>
  <c r="F34" i="8"/>
  <c r="L33" i="8"/>
  <c r="J33" i="8"/>
  <c r="L32" i="8"/>
  <c r="J32" i="8"/>
  <c r="N31" i="8" a="1"/>
  <c r="N31" i="8" s="1"/>
  <c r="L31" i="8"/>
  <c r="J31" i="8"/>
  <c r="L30" i="8"/>
  <c r="J30" i="8"/>
  <c r="N12" i="8" a="1"/>
  <c r="N12" i="8" s="1"/>
  <c r="L12" i="8"/>
  <c r="J12" i="8"/>
  <c r="N11" i="8" a="1"/>
  <c r="N11" i="8" s="1"/>
  <c r="L11" i="8"/>
  <c r="J11" i="8"/>
  <c r="N10" i="8" a="1"/>
  <c r="N10" i="8" s="1"/>
  <c r="L10" i="8"/>
  <c r="J10" i="8"/>
  <c r="L9" i="8"/>
  <c r="J9" i="8"/>
  <c r="N8" i="8" a="1"/>
  <c r="N8" i="8" s="1"/>
  <c r="L8" i="8"/>
  <c r="J8" i="8"/>
  <c r="N7" i="8" a="1"/>
  <c r="N7" i="8" s="1"/>
  <c r="L7" i="8"/>
  <c r="J7" i="8"/>
  <c r="N6" i="8" a="1"/>
  <c r="N6" i="8" s="1"/>
  <c r="L6" i="8"/>
  <c r="J6" i="8"/>
  <c r="T5" i="8"/>
  <c r="T6" i="8" s="1"/>
  <c r="T7" i="8" s="1"/>
  <c r="N5" i="8" a="1"/>
  <c r="N5" i="8" s="1"/>
  <c r="L5" i="8"/>
  <c r="J5" i="8"/>
  <c r="F5" i="8"/>
  <c r="N35" i="8" s="1" a="1"/>
  <c r="N35" i="8" s="1"/>
  <c r="T4" i="8"/>
  <c r="N4" i="8" a="1"/>
  <c r="N4" i="8" s="1"/>
  <c r="L4" i="8"/>
  <c r="J4" i="8"/>
  <c r="F4" i="8"/>
  <c r="L3" i="8"/>
  <c r="J3" i="8"/>
  <c r="N53" i="3"/>
  <c r="N54" i="3"/>
  <c r="O54" i="3" s="1" a="1"/>
  <c r="O54" i="3" s="1"/>
  <c r="N58" i="3"/>
  <c r="N59" i="3"/>
  <c r="O59" i="3" s="1" a="1"/>
  <c r="O59" i="3" s="1"/>
  <c r="N63" i="3"/>
  <c r="L53" i="3"/>
  <c r="L54" i="3"/>
  <c r="L58" i="3"/>
  <c r="L59" i="3"/>
  <c r="L63" i="3"/>
  <c r="N40" i="3"/>
  <c r="N41" i="3"/>
  <c r="N42" i="3"/>
  <c r="N47" i="3"/>
  <c r="N48" i="3"/>
  <c r="N49" i="3"/>
  <c r="N50" i="3"/>
  <c r="N51" i="3"/>
  <c r="L40" i="3"/>
  <c r="L41" i="3"/>
  <c r="L42" i="3"/>
  <c r="L47" i="3"/>
  <c r="L48" i="3"/>
  <c r="L49" i="3"/>
  <c r="L50" i="3"/>
  <c r="L51" i="3"/>
  <c r="N19" i="3"/>
  <c r="O55" i="3" s="1" a="1"/>
  <c r="O55" i="3" s="1"/>
  <c r="N21" i="3"/>
  <c r="N22" i="3"/>
  <c r="N23" i="3"/>
  <c r="N25" i="3"/>
  <c r="N26" i="3"/>
  <c r="N27" i="3"/>
  <c r="N36" i="3"/>
  <c r="N38" i="3"/>
  <c r="L19" i="3"/>
  <c r="L21" i="3"/>
  <c r="L22" i="3"/>
  <c r="L23" i="3"/>
  <c r="L25" i="3"/>
  <c r="L26" i="3"/>
  <c r="L27" i="3"/>
  <c r="L36" i="3"/>
  <c r="L38" i="3"/>
  <c r="J3" i="7"/>
  <c r="L3" i="7"/>
  <c r="F4" i="7"/>
  <c r="J4" i="7"/>
  <c r="L4" i="7"/>
  <c r="N4" i="7" a="1"/>
  <c r="N4" i="7" s="1"/>
  <c r="T4" i="7"/>
  <c r="T5" i="7" s="1"/>
  <c r="T6" i="7" s="1"/>
  <c r="T7" i="7" s="1"/>
  <c r="F5" i="7"/>
  <c r="F6" i="7" s="1"/>
  <c r="J5" i="7"/>
  <c r="L5" i="7"/>
  <c r="N5" i="7" a="1"/>
  <c r="N5" i="7" s="1"/>
  <c r="J6" i="7"/>
  <c r="L6" i="7"/>
  <c r="N6" i="7" a="1"/>
  <c r="N6" i="7" s="1"/>
  <c r="J7" i="7"/>
  <c r="L7" i="7"/>
  <c r="N7" i="7" a="1"/>
  <c r="N7" i="7" s="1"/>
  <c r="J8" i="7"/>
  <c r="L8" i="7"/>
  <c r="N8" i="7" a="1"/>
  <c r="N8" i="7" s="1"/>
  <c r="J9" i="7"/>
  <c r="L9" i="7"/>
  <c r="J10" i="7"/>
  <c r="L10" i="7"/>
  <c r="J11" i="7"/>
  <c r="L11" i="7"/>
  <c r="J12" i="7"/>
  <c r="L12" i="7"/>
  <c r="J13" i="7"/>
  <c r="L13" i="7"/>
  <c r="J14" i="7"/>
  <c r="L14" i="7"/>
  <c r="N14" i="7" a="1"/>
  <c r="N14" i="7" s="1"/>
  <c r="J15" i="7"/>
  <c r="L15" i="7"/>
  <c r="J16" i="7"/>
  <c r="L16" i="7"/>
  <c r="N16" i="7" a="1"/>
  <c r="N16" i="7" s="1"/>
  <c r="F17" i="7"/>
  <c r="N12" i="7" s="1" a="1"/>
  <c r="N12" i="7" s="1"/>
  <c r="J17" i="7"/>
  <c r="L17" i="7"/>
  <c r="F18" i="7"/>
  <c r="J18" i="7"/>
  <c r="L18" i="7"/>
  <c r="F19" i="7"/>
  <c r="F20" i="7" s="1"/>
  <c r="J19" i="7"/>
  <c r="L19" i="7"/>
  <c r="J20" i="7"/>
  <c r="L20" i="7"/>
  <c r="N20" i="7" a="1"/>
  <c r="N20" i="7" s="1"/>
  <c r="J21" i="7"/>
  <c r="L21" i="7"/>
  <c r="J22" i="7"/>
  <c r="L22" i="7"/>
  <c r="J23" i="7"/>
  <c r="L23" i="7"/>
  <c r="J24" i="7"/>
  <c r="L24" i="7"/>
  <c r="J25" i="7"/>
  <c r="L25" i="7"/>
  <c r="J26" i="7"/>
  <c r="L26" i="7"/>
  <c r="J27" i="7"/>
  <c r="L27" i="7"/>
  <c r="J28" i="7"/>
  <c r="L28" i="7"/>
  <c r="J29" i="7"/>
  <c r="L29" i="7"/>
  <c r="J30" i="7"/>
  <c r="L30" i="7"/>
  <c r="J31" i="7"/>
  <c r="L31" i="7"/>
  <c r="J32" i="7"/>
  <c r="L32" i="7"/>
  <c r="J33" i="7"/>
  <c r="L33" i="7"/>
  <c r="F34" i="7"/>
  <c r="N9" i="7" s="1" a="1"/>
  <c r="N9" i="7" s="1"/>
  <c r="J34" i="7"/>
  <c r="L34" i="7"/>
  <c r="F35" i="7"/>
  <c r="N17" i="7" s="1" a="1"/>
  <c r="N17" i="7" s="1"/>
  <c r="J35" i="7"/>
  <c r="L35" i="7"/>
  <c r="J36" i="7"/>
  <c r="L36" i="7"/>
  <c r="J37" i="7"/>
  <c r="L37" i="7"/>
  <c r="J38" i="7"/>
  <c r="L38" i="7"/>
  <c r="J39" i="7"/>
  <c r="L39" i="7"/>
  <c r="N39" i="7" a="1"/>
  <c r="N39" i="7"/>
  <c r="J40" i="7"/>
  <c r="L40" i="7"/>
  <c r="N40" i="7" a="1"/>
  <c r="N40" i="7"/>
  <c r="J41" i="7"/>
  <c r="L41" i="7"/>
  <c r="N41" i="7" a="1"/>
  <c r="N41" i="7"/>
  <c r="J42" i="7"/>
  <c r="L42" i="7"/>
  <c r="N42" i="7" a="1"/>
  <c r="N42" i="7"/>
  <c r="J43" i="7"/>
  <c r="L43" i="7"/>
  <c r="N43" i="7" a="1"/>
  <c r="N43" i="7"/>
  <c r="J44" i="7"/>
  <c r="L44" i="7"/>
  <c r="N44" i="7" a="1"/>
  <c r="N44" i="7"/>
  <c r="J45" i="7"/>
  <c r="L45" i="7"/>
  <c r="N45" i="7" a="1"/>
  <c r="N45" i="7"/>
  <c r="J46" i="7"/>
  <c r="L46" i="7"/>
  <c r="N46" i="7" a="1"/>
  <c r="N46" i="7"/>
  <c r="F47" i="7"/>
  <c r="F48" i="7" s="1"/>
  <c r="J47" i="7"/>
  <c r="L47" i="7"/>
  <c r="N47" i="7" a="1"/>
  <c r="N47" i="7" s="1"/>
  <c r="J48" i="7"/>
  <c r="L48" i="7"/>
  <c r="N48" i="7" a="1"/>
  <c r="N48" i="7" s="1"/>
  <c r="J49" i="7"/>
  <c r="L49" i="7"/>
  <c r="N49" i="7" a="1"/>
  <c r="N49" i="7"/>
  <c r="J50" i="7"/>
  <c r="L50" i="7"/>
  <c r="N50" i="7" a="1"/>
  <c r="N50" i="7"/>
  <c r="J51" i="7"/>
  <c r="L51" i="7"/>
  <c r="N51" i="7" a="1"/>
  <c r="N51" i="7"/>
  <c r="J52" i="7"/>
  <c r="L52" i="7"/>
  <c r="N52" i="7" a="1"/>
  <c r="N52" i="7"/>
  <c r="J53" i="7"/>
  <c r="L53" i="7"/>
  <c r="N53" i="7" a="1"/>
  <c r="N53" i="7"/>
  <c r="J54" i="7"/>
  <c r="L54" i="7"/>
  <c r="N54" i="7" a="1"/>
  <c r="N54" i="7"/>
  <c r="J55" i="7"/>
  <c r="L55" i="7"/>
  <c r="N55" i="7" a="1"/>
  <c r="N55" i="7"/>
  <c r="J56" i="7"/>
  <c r="L56" i="7"/>
  <c r="N56" i="7" a="1"/>
  <c r="N56" i="7"/>
  <c r="J57" i="7"/>
  <c r="L57" i="7"/>
  <c r="N57" i="7" a="1"/>
  <c r="N57" i="7"/>
  <c r="J58" i="7"/>
  <c r="L58" i="7"/>
  <c r="N58" i="7" a="1"/>
  <c r="N58" i="7"/>
  <c r="J59" i="7"/>
  <c r="L59" i="7"/>
  <c r="N59" i="7" a="1"/>
  <c r="N59" i="7"/>
  <c r="F60" i="7"/>
  <c r="J60" i="7"/>
  <c r="L60" i="7"/>
  <c r="N60" i="7" a="1"/>
  <c r="N60" i="7" s="1"/>
  <c r="F61" i="7"/>
  <c r="J61" i="7"/>
  <c r="L61" i="7"/>
  <c r="N61" i="7" a="1"/>
  <c r="N61" i="7" s="1"/>
  <c r="F62" i="7"/>
  <c r="N26" i="7" s="1" a="1"/>
  <c r="N26" i="7" s="1"/>
  <c r="J62" i="7"/>
  <c r="L62" i="7"/>
  <c r="N62" i="7" a="1"/>
  <c r="N62" i="7"/>
  <c r="F63" i="7"/>
  <c r="N27" i="7" s="1" a="1"/>
  <c r="N27" i="7" s="1"/>
  <c r="J63" i="7"/>
  <c r="L63" i="7"/>
  <c r="N63" i="7" a="1"/>
  <c r="N63" i="7"/>
  <c r="J64" i="7"/>
  <c r="L64" i="7"/>
  <c r="N64" i="7" a="1"/>
  <c r="N64" i="7" s="1"/>
  <c r="J65" i="7"/>
  <c r="L65" i="7"/>
  <c r="N65" i="7" a="1"/>
  <c r="N65" i="7" s="1"/>
  <c r="J66" i="7"/>
  <c r="L66" i="7"/>
  <c r="N66" i="7" a="1"/>
  <c r="N66" i="7" s="1"/>
  <c r="F77" i="7"/>
  <c r="N10" i="7" s="1" a="1"/>
  <c r="N10" i="7" s="1"/>
  <c r="F78" i="7"/>
  <c r="N19" i="7" s="1" a="1"/>
  <c r="N19" i="7" s="1"/>
  <c r="F79" i="7"/>
  <c r="N23" i="7" s="1" a="1"/>
  <c r="N23" i="7" s="1"/>
  <c r="Z91" i="3" l="1"/>
  <c r="Z90" i="3"/>
  <c r="Z92" i="3"/>
  <c r="Z16" i="3"/>
  <c r="Z15" i="3"/>
  <c r="Z14" i="3"/>
  <c r="O14" i="3" a="1"/>
  <c r="O14" i="3" s="1"/>
  <c r="O77" i="3" a="1"/>
  <c r="O77" i="3" s="1"/>
  <c r="O32" i="3" a="1"/>
  <c r="O32" i="3" s="1"/>
  <c r="O92" i="3" a="1"/>
  <c r="O92" i="3" s="1"/>
  <c r="O16" i="3" a="1"/>
  <c r="O16" i="3" s="1"/>
  <c r="O15" i="3" a="1"/>
  <c r="O15" i="3" s="1"/>
  <c r="N38" i="8" a="1"/>
  <c r="N38" i="8" s="1"/>
  <c r="F107" i="8"/>
  <c r="N33" i="8" a="1"/>
  <c r="N33" i="8" s="1"/>
  <c r="F129" i="8"/>
  <c r="N40" i="8" a="1"/>
  <c r="N40" i="8" s="1"/>
  <c r="N32" i="8" a="1"/>
  <c r="N32" i="8" s="1"/>
  <c r="F36" i="8"/>
  <c r="F52" i="8"/>
  <c r="F6" i="8"/>
  <c r="N25" i="7" a="1"/>
  <c r="N25" i="7" s="1"/>
  <c r="F7" i="7"/>
  <c r="N15" i="7" a="1"/>
  <c r="N15" i="7" s="1"/>
  <c r="F49" i="7"/>
  <c r="N28" i="7" a="1"/>
  <c r="N28" i="7" s="1"/>
  <c r="F21" i="7"/>
  <c r="N35" i="7" s="1" a="1"/>
  <c r="N35" i="7" s="1"/>
  <c r="N11" i="7" a="1"/>
  <c r="N11" i="7" s="1"/>
  <c r="N18" i="7" a="1"/>
  <c r="N18" i="7" s="1"/>
  <c r="F80" i="7"/>
  <c r="F64" i="7"/>
  <c r="N33" i="7" s="1" a="1"/>
  <c r="N33" i="7" s="1"/>
  <c r="F36" i="7"/>
  <c r="N22" i="7" a="1"/>
  <c r="N22" i="7" s="1"/>
  <c r="N42" i="8" l="1" a="1"/>
  <c r="N42" i="8" s="1"/>
  <c r="F7" i="8"/>
  <c r="F53" i="8"/>
  <c r="N34" i="8" a="1"/>
  <c r="N34" i="8" s="1"/>
  <c r="N51" i="8" a="1"/>
  <c r="N51" i="8" s="1"/>
  <c r="N48" i="8" a="1"/>
  <c r="N48" i="8" s="1"/>
  <c r="N39" i="8" a="1"/>
  <c r="N39" i="8" s="1"/>
  <c r="F37" i="8"/>
  <c r="N43" i="8" a="1"/>
  <c r="N43" i="8" s="1"/>
  <c r="F130" i="8"/>
  <c r="N47" i="8" a="1"/>
  <c r="N47" i="8" s="1"/>
  <c r="F108" i="8"/>
  <c r="N53" i="8" s="1" a="1"/>
  <c r="N53" i="8" s="1"/>
  <c r="N31" i="7" a="1"/>
  <c r="N31" i="7" s="1"/>
  <c r="F81" i="7"/>
  <c r="N34" i="7" s="1" a="1"/>
  <c r="N34" i="7" s="1"/>
  <c r="N21" i="7" a="1"/>
  <c r="N21" i="7" s="1"/>
  <c r="F50" i="7"/>
  <c r="F8" i="7"/>
  <c r="N29" i="7" a="1"/>
  <c r="N29" i="7" s="1"/>
  <c r="N24" i="7" a="1"/>
  <c r="N24" i="7" s="1"/>
  <c r="F37" i="7"/>
  <c r="F131" i="8" l="1"/>
  <c r="N50" i="8" s="1" a="1"/>
  <c r="N50" i="8" s="1"/>
  <c r="N44" i="8" a="1"/>
  <c r="N44" i="8" s="1"/>
  <c r="F8" i="8"/>
  <c r="N46" i="8" a="1"/>
  <c r="N46" i="8" s="1"/>
  <c r="F38" i="8"/>
  <c r="N52" i="8" s="1" a="1"/>
  <c r="N52" i="8" s="1"/>
  <c r="N45" i="8" a="1"/>
  <c r="N45" i="8" s="1"/>
  <c r="F54" i="8"/>
  <c r="N41" i="8" a="1"/>
  <c r="N41" i="8" s="1"/>
  <c r="N32" i="7" a="1"/>
  <c r="N32" i="7" s="1"/>
  <c r="F38" i="7"/>
  <c r="N37" i="7" s="1" a="1"/>
  <c r="N37" i="7" s="1"/>
  <c r="N30" i="7" a="1"/>
  <c r="N30" i="7" s="1"/>
  <c r="F51" i="7"/>
  <c r="N36" i="7" s="1" a="1"/>
  <c r="N36" i="7" s="1"/>
  <c r="N38" i="7" a="1"/>
  <c r="N38" i="7" s="1"/>
  <c r="N3" i="7" a="1"/>
  <c r="N3" i="7" s="1"/>
  <c r="N13" i="7" a="1"/>
  <c r="N13" i="7" s="1"/>
  <c r="N49" i="8" l="1" a="1"/>
  <c r="N49" i="8" s="1"/>
  <c r="F55" i="8"/>
  <c r="N54" i="8" s="1" a="1"/>
  <c r="N54" i="8" s="1"/>
  <c r="N55" i="8" a="1"/>
  <c r="N55" i="8" s="1"/>
  <c r="N3" i="8" a="1"/>
  <c r="N3" i="8" s="1"/>
  <c r="N30" i="8" a="1"/>
  <c r="N30" i="8" s="1"/>
  <c r="W5" i="3" l="1" a="1"/>
  <c r="W5" i="3" s="1"/>
  <c r="W6" i="3" a="1"/>
  <c r="W6" i="3" s="1"/>
  <c r="W7" i="3" a="1"/>
  <c r="W7" i="3" s="1"/>
  <c r="W8" i="3" a="1"/>
  <c r="W8" i="3" s="1"/>
  <c r="W9" i="3" a="1"/>
  <c r="W9" i="3" s="1"/>
  <c r="W10" i="3" a="1"/>
  <c r="W10" i="3" s="1"/>
  <c r="W11" i="3" a="1"/>
  <c r="W11" i="3" s="1"/>
  <c r="W12" i="3" a="1"/>
  <c r="W12" i="3" s="1"/>
  <c r="W13" i="3" a="1"/>
  <c r="W13" i="3" s="1"/>
  <c r="W17" i="3" a="1"/>
  <c r="W17" i="3" s="1"/>
  <c r="W18" i="3" a="1"/>
  <c r="W18" i="3" s="1"/>
  <c r="W19" i="3" a="1"/>
  <c r="W19" i="3" s="1"/>
  <c r="W20" i="3" a="1"/>
  <c r="W20" i="3" s="1"/>
  <c r="W21" i="3" a="1"/>
  <c r="W21" i="3" s="1"/>
  <c r="W22" i="3" a="1"/>
  <c r="W22" i="3" s="1"/>
  <c r="W23" i="3" a="1"/>
  <c r="W23" i="3" s="1"/>
  <c r="W24" i="3" a="1"/>
  <c r="W24" i="3" s="1"/>
  <c r="W25" i="3" a="1"/>
  <c r="W25" i="3" s="1"/>
  <c r="W26" i="3" a="1"/>
  <c r="W26" i="3" s="1"/>
  <c r="W27" i="3" a="1"/>
  <c r="W27" i="3" s="1"/>
  <c r="W33" i="3" a="1"/>
  <c r="W33" i="3" s="1"/>
  <c r="W34" i="3" a="1"/>
  <c r="W34" i="3" s="1"/>
  <c r="W35" i="3" a="1"/>
  <c r="W35" i="3" s="1"/>
  <c r="W36" i="3" a="1"/>
  <c r="W36" i="3" s="1"/>
  <c r="W37" i="3" a="1"/>
  <c r="W37" i="3" s="1"/>
  <c r="W38" i="3" a="1"/>
  <c r="W38" i="3" s="1"/>
  <c r="W39" i="3" a="1"/>
  <c r="W39" i="3" s="1"/>
  <c r="W40" i="3" a="1"/>
  <c r="W40" i="3" s="1"/>
  <c r="W41" i="3" a="1"/>
  <c r="W41" i="3" s="1"/>
  <c r="W42" i="3" a="1"/>
  <c r="W42" i="3" s="1"/>
  <c r="W43" i="3" a="1"/>
  <c r="W43" i="3" s="1"/>
  <c r="W44" i="3" a="1"/>
  <c r="W44" i="3" s="1"/>
  <c r="W45" i="3" a="1"/>
  <c r="W45" i="3" s="1"/>
  <c r="W46" i="3" a="1"/>
  <c r="W46" i="3" s="1"/>
  <c r="W47" i="3" a="1"/>
  <c r="W47" i="3" s="1"/>
  <c r="W48" i="3" a="1"/>
  <c r="W48" i="3" s="1"/>
  <c r="W49" i="3" a="1"/>
  <c r="W49" i="3" s="1"/>
  <c r="W50" i="3" a="1"/>
  <c r="W50" i="3" s="1"/>
  <c r="W51" i="3" a="1"/>
  <c r="W51" i="3" s="1"/>
  <c r="W52" i="3" a="1"/>
  <c r="W52" i="3" s="1"/>
  <c r="W53" i="3" a="1"/>
  <c r="W53" i="3" s="1"/>
  <c r="W54" i="3" a="1"/>
  <c r="W54" i="3" s="1"/>
  <c r="W55" i="3" a="1"/>
  <c r="W55" i="3" s="1"/>
  <c r="W56" i="3" a="1"/>
  <c r="W56" i="3" s="1"/>
  <c r="W57" i="3" a="1"/>
  <c r="W57" i="3" s="1"/>
  <c r="W58" i="3" a="1"/>
  <c r="W58" i="3" s="1"/>
  <c r="W59" i="3" a="1"/>
  <c r="W59" i="3" s="1"/>
  <c r="W63" i="3" a="1"/>
  <c r="W63" i="3" s="1"/>
  <c r="W64" i="3" a="1"/>
  <c r="W64" i="3" s="1"/>
  <c r="W65" i="3" a="1"/>
  <c r="W65" i="3" s="1"/>
  <c r="W66" i="3" a="1"/>
  <c r="W66" i="3" s="1"/>
  <c r="W67" i="3" a="1"/>
  <c r="W67" i="3" s="1"/>
  <c r="W68" i="3" a="1"/>
  <c r="W68" i="3" s="1"/>
  <c r="W69" i="3" a="1"/>
  <c r="W69" i="3" s="1"/>
  <c r="W70" i="3" a="1"/>
  <c r="W70" i="3" s="1"/>
  <c r="W71" i="3" a="1"/>
  <c r="W71" i="3" s="1"/>
  <c r="W72" i="3" a="1"/>
  <c r="W72" i="3" s="1"/>
  <c r="W73" i="3" a="1"/>
  <c r="W73" i="3" s="1"/>
  <c r="W74" i="3" a="1"/>
  <c r="W74" i="3" s="1"/>
  <c r="W75" i="3" a="1"/>
  <c r="W75" i="3" s="1"/>
  <c r="W76" i="3" a="1"/>
  <c r="W76" i="3" s="1"/>
  <c r="W79" i="3" a="1"/>
  <c r="W79" i="3" s="1"/>
  <c r="W80" i="3" a="1"/>
  <c r="W80" i="3" s="1"/>
  <c r="W81" i="3" a="1"/>
  <c r="W81" i="3" s="1"/>
  <c r="W82" i="3" a="1"/>
  <c r="W82" i="3" s="1"/>
  <c r="W83" i="3" a="1"/>
  <c r="W83" i="3" s="1"/>
  <c r="W84" i="3" a="1"/>
  <c r="W84" i="3" s="1"/>
  <c r="W85" i="3" a="1"/>
  <c r="W85" i="3" s="1"/>
  <c r="W86" i="3" a="1"/>
  <c r="W86" i="3" s="1"/>
  <c r="W87" i="3" a="1"/>
  <c r="W87" i="3" s="1"/>
  <c r="W88" i="3" a="1"/>
  <c r="W88" i="3" s="1"/>
  <c r="W89" i="3" a="1"/>
  <c r="W89" i="3" s="1"/>
  <c r="W93" i="3" a="1"/>
  <c r="W93" i="3" s="1"/>
  <c r="W94" i="3" a="1"/>
  <c r="W94" i="3" s="1"/>
  <c r="W95" i="3" a="1"/>
  <c r="W95" i="3" s="1"/>
  <c r="W96" i="3" a="1"/>
  <c r="W96" i="3" s="1"/>
  <c r="W97" i="3" a="1"/>
  <c r="W97" i="3" s="1"/>
  <c r="W98" i="3" a="1"/>
  <c r="W98" i="3" s="1"/>
  <c r="W99" i="3" a="1"/>
  <c r="W99" i="3" s="1"/>
  <c r="W100" i="3" a="1"/>
  <c r="W100" i="3" s="1"/>
  <c r="W101" i="3" a="1"/>
  <c r="W101" i="3" s="1"/>
  <c r="W102" i="3" a="1"/>
  <c r="W102" i="3" s="1"/>
  <c r="W4" i="3" a="1"/>
  <c r="W4" i="3" s="1"/>
  <c r="S5" i="3" a="1"/>
  <c r="S5" i="3" s="1"/>
  <c r="S6" i="3" a="1"/>
  <c r="S6" i="3" s="1"/>
  <c r="S7" i="3" a="1"/>
  <c r="S7" i="3" s="1"/>
  <c r="S8" i="3" a="1"/>
  <c r="S8" i="3" s="1"/>
  <c r="S9" i="3" a="1"/>
  <c r="S9" i="3" s="1"/>
  <c r="S10" i="3" a="1"/>
  <c r="S10" i="3" s="1"/>
  <c r="S11" i="3" a="1"/>
  <c r="S11" i="3" s="1"/>
  <c r="S12" i="3" a="1"/>
  <c r="S12" i="3" s="1"/>
  <c r="S13" i="3" a="1"/>
  <c r="S13" i="3" s="1"/>
  <c r="S17" i="3" a="1"/>
  <c r="S17" i="3" s="1"/>
  <c r="S18" i="3" a="1"/>
  <c r="S18" i="3" s="1"/>
  <c r="S19" i="3" a="1"/>
  <c r="S19" i="3" s="1"/>
  <c r="S20" i="3" a="1"/>
  <c r="S20" i="3" s="1"/>
  <c r="S21" i="3" a="1"/>
  <c r="S21" i="3" s="1"/>
  <c r="S22" i="3" a="1"/>
  <c r="S22" i="3" s="1"/>
  <c r="S23" i="3" a="1"/>
  <c r="S23" i="3" s="1"/>
  <c r="S24" i="3" a="1"/>
  <c r="S24" i="3" s="1"/>
  <c r="S25" i="3" a="1"/>
  <c r="S25" i="3" s="1"/>
  <c r="S26" i="3" a="1"/>
  <c r="S26" i="3" s="1"/>
  <c r="S27" i="3" a="1"/>
  <c r="S27" i="3" s="1"/>
  <c r="S33" i="3" a="1"/>
  <c r="S33" i="3" s="1"/>
  <c r="S34" i="3" a="1"/>
  <c r="S34" i="3" s="1"/>
  <c r="S35" i="3" a="1"/>
  <c r="S35" i="3" s="1"/>
  <c r="S36" i="3" a="1"/>
  <c r="S36" i="3" s="1"/>
  <c r="S37" i="3" a="1"/>
  <c r="S37" i="3" s="1"/>
  <c r="S38" i="3" a="1"/>
  <c r="S38" i="3" s="1"/>
  <c r="S39" i="3" a="1"/>
  <c r="S39" i="3" s="1"/>
  <c r="S40" i="3" a="1"/>
  <c r="S40" i="3" s="1"/>
  <c r="S41" i="3" a="1"/>
  <c r="S41" i="3" s="1"/>
  <c r="S42" i="3" a="1"/>
  <c r="S42" i="3" s="1"/>
  <c r="S43" i="3" a="1"/>
  <c r="S43" i="3" s="1"/>
  <c r="S44" i="3" a="1"/>
  <c r="S44" i="3" s="1"/>
  <c r="S45" i="3" a="1"/>
  <c r="S45" i="3" s="1"/>
  <c r="S46" i="3" a="1"/>
  <c r="S46" i="3" s="1"/>
  <c r="S47" i="3" a="1"/>
  <c r="S47" i="3" s="1"/>
  <c r="S48" i="3" a="1"/>
  <c r="S48" i="3" s="1"/>
  <c r="S49" i="3" a="1"/>
  <c r="S49" i="3" s="1"/>
  <c r="S50" i="3" a="1"/>
  <c r="S50" i="3" s="1"/>
  <c r="S51" i="3" a="1"/>
  <c r="S51" i="3" s="1"/>
  <c r="S52" i="3" a="1"/>
  <c r="S52" i="3" s="1"/>
  <c r="S53" i="3" a="1"/>
  <c r="S53" i="3" s="1"/>
  <c r="S54" i="3" a="1"/>
  <c r="S54" i="3" s="1"/>
  <c r="S55" i="3" a="1"/>
  <c r="S55" i="3" s="1"/>
  <c r="S56" i="3" a="1"/>
  <c r="S56" i="3" s="1"/>
  <c r="S57" i="3" a="1"/>
  <c r="S57" i="3" s="1"/>
  <c r="S58" i="3" a="1"/>
  <c r="S58" i="3" s="1"/>
  <c r="S59" i="3" a="1"/>
  <c r="S59" i="3" s="1"/>
  <c r="S63" i="3" a="1"/>
  <c r="S63" i="3" s="1"/>
  <c r="S64" i="3" a="1"/>
  <c r="S64" i="3" s="1"/>
  <c r="S65" i="3" a="1"/>
  <c r="S65" i="3" s="1"/>
  <c r="S66" i="3" a="1"/>
  <c r="S66" i="3" s="1"/>
  <c r="S67" i="3" a="1"/>
  <c r="S67" i="3" s="1"/>
  <c r="S68" i="3" a="1"/>
  <c r="S68" i="3" s="1"/>
  <c r="S69" i="3" a="1"/>
  <c r="S69" i="3" s="1"/>
  <c r="S70" i="3" a="1"/>
  <c r="S70" i="3" s="1"/>
  <c r="S71" i="3" a="1"/>
  <c r="S71" i="3" s="1"/>
  <c r="S72" i="3" a="1"/>
  <c r="S72" i="3" s="1"/>
  <c r="S73" i="3" a="1"/>
  <c r="S73" i="3" s="1"/>
  <c r="S74" i="3" a="1"/>
  <c r="S74" i="3" s="1"/>
  <c r="S75" i="3" a="1"/>
  <c r="S75" i="3" s="1"/>
  <c r="S76" i="3" a="1"/>
  <c r="S76" i="3" s="1"/>
  <c r="S79" i="3" a="1"/>
  <c r="S79" i="3" s="1"/>
  <c r="S80" i="3" a="1"/>
  <c r="S80" i="3" s="1"/>
  <c r="S81" i="3" a="1"/>
  <c r="S81" i="3" s="1"/>
  <c r="S82" i="3" a="1"/>
  <c r="S82" i="3" s="1"/>
  <c r="S83" i="3" a="1"/>
  <c r="S83" i="3" s="1"/>
  <c r="S84" i="3" a="1"/>
  <c r="S84" i="3" s="1"/>
  <c r="S85" i="3" a="1"/>
  <c r="S85" i="3" s="1"/>
  <c r="S86" i="3" a="1"/>
  <c r="S86" i="3" s="1"/>
  <c r="S87" i="3" a="1"/>
  <c r="S87" i="3" s="1"/>
  <c r="S88" i="3" a="1"/>
  <c r="S88" i="3" s="1"/>
  <c r="S89" i="3" a="1"/>
  <c r="S89" i="3" s="1"/>
  <c r="S93" i="3" a="1"/>
  <c r="S93" i="3" s="1"/>
  <c r="S94" i="3" a="1"/>
  <c r="S94" i="3" s="1"/>
  <c r="S95" i="3" a="1"/>
  <c r="S95" i="3" s="1"/>
  <c r="S96" i="3" a="1"/>
  <c r="S96" i="3" s="1"/>
  <c r="S97" i="3" a="1"/>
  <c r="S97" i="3" s="1"/>
  <c r="S98" i="3" a="1"/>
  <c r="S98" i="3" s="1"/>
  <c r="S99" i="3" a="1"/>
  <c r="S99" i="3" s="1"/>
  <c r="S100" i="3" a="1"/>
  <c r="S100" i="3" s="1"/>
  <c r="S101" i="3" a="1"/>
  <c r="S101" i="3" s="1"/>
  <c r="S102" i="3" a="1"/>
  <c r="S102" i="3" s="1"/>
  <c r="S4" i="3" a="1"/>
  <c r="S4" i="3" s="1"/>
  <c r="O5" i="3" a="1"/>
  <c r="O5" i="3" s="1"/>
  <c r="O6" i="3" a="1"/>
  <c r="O6" i="3" s="1"/>
  <c r="O7" i="3" a="1"/>
  <c r="O7" i="3" s="1"/>
  <c r="O8" i="3" a="1"/>
  <c r="O8" i="3" s="1"/>
  <c r="O9" i="3" a="1"/>
  <c r="O9" i="3" s="1"/>
  <c r="O10" i="3" a="1"/>
  <c r="O10" i="3" s="1"/>
  <c r="O11" i="3" a="1"/>
  <c r="O11" i="3" s="1"/>
  <c r="O12" i="3" a="1"/>
  <c r="O12" i="3" s="1"/>
  <c r="O13" i="3" a="1"/>
  <c r="O13" i="3" s="1"/>
  <c r="O17" i="3" a="1"/>
  <c r="O17" i="3" s="1"/>
  <c r="O18" i="3" a="1"/>
  <c r="O18" i="3" s="1"/>
  <c r="O19" i="3" a="1"/>
  <c r="O19" i="3" s="1"/>
  <c r="O20" i="3" a="1"/>
  <c r="O20" i="3" s="1"/>
  <c r="O21" i="3" a="1"/>
  <c r="O21" i="3" s="1"/>
  <c r="O22" i="3" a="1"/>
  <c r="O22" i="3" s="1"/>
  <c r="O23" i="3" a="1"/>
  <c r="O23" i="3" s="1"/>
  <c r="O24" i="3" a="1"/>
  <c r="O24" i="3" s="1"/>
  <c r="O25" i="3" a="1"/>
  <c r="O25" i="3" s="1"/>
  <c r="O26" i="3" a="1"/>
  <c r="O26" i="3" s="1"/>
  <c r="O27" i="3" a="1"/>
  <c r="O27" i="3" s="1"/>
  <c r="O33" i="3" a="1"/>
  <c r="O33" i="3" s="1"/>
  <c r="O34" i="3" a="1"/>
  <c r="O34" i="3" s="1"/>
  <c r="O35" i="3" a="1"/>
  <c r="O35" i="3" s="1"/>
  <c r="O36" i="3" a="1"/>
  <c r="O36" i="3" s="1"/>
  <c r="O37" i="3" a="1"/>
  <c r="O37" i="3" s="1"/>
  <c r="O38" i="3" a="1"/>
  <c r="O38" i="3" s="1"/>
  <c r="O39" i="3" a="1"/>
  <c r="O39" i="3" s="1"/>
  <c r="O40" i="3" a="1"/>
  <c r="O40" i="3" s="1"/>
  <c r="O41" i="3" a="1"/>
  <c r="O41" i="3" s="1"/>
  <c r="O42" i="3" a="1"/>
  <c r="O42" i="3" s="1"/>
  <c r="O43" i="3" a="1"/>
  <c r="O43" i="3" s="1"/>
  <c r="O44" i="3" a="1"/>
  <c r="O44" i="3" s="1"/>
  <c r="O45" i="3" a="1"/>
  <c r="O45" i="3" s="1"/>
  <c r="O46" i="3" a="1"/>
  <c r="O46" i="3" s="1"/>
  <c r="O47" i="3" a="1"/>
  <c r="O47" i="3" s="1"/>
  <c r="O48" i="3" a="1"/>
  <c r="O48" i="3" s="1"/>
  <c r="O49" i="3" a="1"/>
  <c r="O49" i="3" s="1"/>
  <c r="O50" i="3" a="1"/>
  <c r="O50" i="3" s="1"/>
  <c r="O51" i="3" a="1"/>
  <c r="O51" i="3" s="1"/>
  <c r="O52" i="3" a="1"/>
  <c r="O52" i="3" s="1"/>
  <c r="O53" i="3" a="1"/>
  <c r="O53" i="3" s="1"/>
  <c r="O56" i="3" a="1"/>
  <c r="O56" i="3" s="1"/>
  <c r="O57" i="3" a="1"/>
  <c r="O57" i="3" s="1"/>
  <c r="O58" i="3" a="1"/>
  <c r="O58" i="3" s="1"/>
  <c r="O63" i="3" a="1"/>
  <c r="O63" i="3" s="1"/>
  <c r="O64" i="3" a="1"/>
  <c r="O64" i="3" s="1"/>
  <c r="O65" i="3" a="1"/>
  <c r="O65" i="3" s="1"/>
  <c r="O66" i="3" a="1"/>
  <c r="O66" i="3" s="1"/>
  <c r="O67" i="3" a="1"/>
  <c r="O67" i="3" s="1"/>
  <c r="O68" i="3" a="1"/>
  <c r="O68" i="3" s="1"/>
  <c r="O69" i="3" a="1"/>
  <c r="O69" i="3" s="1"/>
  <c r="O70" i="3" a="1"/>
  <c r="O70" i="3" s="1"/>
  <c r="O71" i="3" a="1"/>
  <c r="O71" i="3" s="1"/>
  <c r="O72" i="3" a="1"/>
  <c r="O72" i="3" s="1"/>
  <c r="O73" i="3" a="1"/>
  <c r="O73" i="3" s="1"/>
  <c r="O74" i="3" a="1"/>
  <c r="O74" i="3" s="1"/>
  <c r="O75" i="3" a="1"/>
  <c r="O75" i="3" s="1"/>
  <c r="O76" i="3" a="1"/>
  <c r="O76" i="3" s="1"/>
  <c r="O79" i="3" a="1"/>
  <c r="O79" i="3" s="1"/>
  <c r="O80" i="3" a="1"/>
  <c r="O80" i="3" s="1"/>
  <c r="O81" i="3" a="1"/>
  <c r="O81" i="3" s="1"/>
  <c r="O82" i="3" a="1"/>
  <c r="O82" i="3" s="1"/>
  <c r="O83" i="3" a="1"/>
  <c r="O83" i="3" s="1"/>
  <c r="O84" i="3" a="1"/>
  <c r="O84" i="3" s="1"/>
  <c r="O85" i="3" a="1"/>
  <c r="O85" i="3" s="1"/>
  <c r="O86" i="3" a="1"/>
  <c r="O86" i="3" s="1"/>
  <c r="O87" i="3" a="1"/>
  <c r="O87" i="3" s="1"/>
  <c r="O88" i="3" a="1"/>
  <c r="O88" i="3" s="1"/>
  <c r="O89" i="3" a="1"/>
  <c r="O89" i="3" s="1"/>
  <c r="O93" i="3" a="1"/>
  <c r="O93" i="3" s="1"/>
  <c r="O94" i="3" a="1"/>
  <c r="O94" i="3" s="1"/>
  <c r="O95" i="3" a="1"/>
  <c r="O95" i="3" s="1"/>
  <c r="O96" i="3" a="1"/>
  <c r="O96" i="3" s="1"/>
  <c r="O97" i="3" a="1"/>
  <c r="O97" i="3" s="1"/>
  <c r="O98" i="3" a="1"/>
  <c r="O98" i="3" s="1"/>
  <c r="O99" i="3" a="1"/>
  <c r="O99" i="3" s="1"/>
  <c r="O100" i="3" a="1"/>
  <c r="O100" i="3" s="1"/>
  <c r="O101" i="3" a="1"/>
  <c r="O101" i="3" s="1"/>
  <c r="O102" i="3" a="1"/>
  <c r="O102" i="3" s="1"/>
  <c r="O4" i="3" a="1"/>
  <c r="O4" i="3" s="1"/>
  <c r="K5" i="3" l="1" a="1"/>
  <c r="K5" i="3" s="1"/>
  <c r="Z5" i="3" s="1"/>
  <c r="K6" i="3" a="1"/>
  <c r="K6" i="3" s="1"/>
  <c r="Z6" i="3" s="1"/>
  <c r="K7" i="3" a="1"/>
  <c r="K7" i="3" s="1"/>
  <c r="Z7" i="3" s="1"/>
  <c r="K8" i="3" a="1"/>
  <c r="K8" i="3" s="1"/>
  <c r="Z8" i="3" s="1"/>
  <c r="K9" i="3" a="1"/>
  <c r="K9" i="3" s="1"/>
  <c r="Z9" i="3" s="1"/>
  <c r="K10" i="3" a="1"/>
  <c r="K10" i="3" s="1"/>
  <c r="Z10" i="3" s="1"/>
  <c r="K11" i="3" a="1"/>
  <c r="K11" i="3" s="1"/>
  <c r="Z11" i="3" s="1"/>
  <c r="K12" i="3" a="1"/>
  <c r="K12" i="3" s="1"/>
  <c r="Z12" i="3" s="1"/>
  <c r="K13" i="3" a="1"/>
  <c r="K13" i="3" s="1"/>
  <c r="Z13" i="3" s="1"/>
  <c r="K17" i="3" a="1"/>
  <c r="K17" i="3" s="1"/>
  <c r="Z17" i="3" s="1"/>
  <c r="K18" i="3" a="1"/>
  <c r="K18" i="3" s="1"/>
  <c r="Z18" i="3" s="1"/>
  <c r="K19" i="3" a="1"/>
  <c r="K19" i="3" s="1"/>
  <c r="Z19" i="3" s="1"/>
  <c r="K20" i="3" a="1"/>
  <c r="K20" i="3" s="1"/>
  <c r="Z20" i="3" s="1"/>
  <c r="K21" i="3" a="1"/>
  <c r="K21" i="3" s="1"/>
  <c r="Z21" i="3" s="1"/>
  <c r="K22" i="3" a="1"/>
  <c r="K22" i="3" s="1"/>
  <c r="Z22" i="3" s="1"/>
  <c r="K23" i="3" a="1"/>
  <c r="K23" i="3" s="1"/>
  <c r="Z23" i="3" s="1"/>
  <c r="K24" i="3" a="1"/>
  <c r="K24" i="3" s="1"/>
  <c r="Z24" i="3" s="1"/>
  <c r="K25" i="3" a="1"/>
  <c r="K25" i="3" s="1"/>
  <c r="Z25" i="3" s="1"/>
  <c r="K26" i="3" a="1"/>
  <c r="K26" i="3" s="1"/>
  <c r="Z26" i="3" s="1"/>
  <c r="K27" i="3" a="1"/>
  <c r="K27" i="3" s="1"/>
  <c r="Z27" i="3" s="1"/>
  <c r="K33" i="3" a="1"/>
  <c r="K33" i="3" s="1"/>
  <c r="Z33" i="3" s="1"/>
  <c r="K34" i="3" a="1"/>
  <c r="K34" i="3" s="1"/>
  <c r="Z34" i="3" s="1"/>
  <c r="K35" i="3" a="1"/>
  <c r="K35" i="3" s="1"/>
  <c r="Z35" i="3" s="1"/>
  <c r="K36" i="3" a="1"/>
  <c r="K36" i="3" s="1"/>
  <c r="Z36" i="3" s="1"/>
  <c r="K37" i="3" a="1"/>
  <c r="K37" i="3" s="1"/>
  <c r="Z37" i="3" s="1"/>
  <c r="K38" i="3" a="1"/>
  <c r="K38" i="3" s="1"/>
  <c r="Z38" i="3" s="1"/>
  <c r="K39" i="3" a="1"/>
  <c r="K39" i="3" s="1"/>
  <c r="Z39" i="3" s="1"/>
  <c r="K40" i="3" a="1"/>
  <c r="K40" i="3" s="1"/>
  <c r="Z40" i="3" s="1"/>
  <c r="K41" i="3" a="1"/>
  <c r="K41" i="3" s="1"/>
  <c r="Z41" i="3" s="1"/>
  <c r="K42" i="3" a="1"/>
  <c r="K42" i="3" s="1"/>
  <c r="Z42" i="3" s="1"/>
  <c r="K43" i="3" a="1"/>
  <c r="K43" i="3" s="1"/>
  <c r="Z43" i="3" s="1"/>
  <c r="K44" i="3" a="1"/>
  <c r="K44" i="3" s="1"/>
  <c r="Z44" i="3" s="1"/>
  <c r="K45" i="3" a="1"/>
  <c r="K45" i="3" s="1"/>
  <c r="Z45" i="3" s="1"/>
  <c r="K46" i="3" a="1"/>
  <c r="K46" i="3" s="1"/>
  <c r="Z46" i="3" s="1"/>
  <c r="K47" i="3" a="1"/>
  <c r="K47" i="3" s="1"/>
  <c r="Z47" i="3" s="1"/>
  <c r="K48" i="3" a="1"/>
  <c r="K48" i="3" s="1"/>
  <c r="Z48" i="3" s="1"/>
  <c r="K49" i="3" a="1"/>
  <c r="K49" i="3" s="1"/>
  <c r="Z49" i="3" s="1"/>
  <c r="K50" i="3" a="1"/>
  <c r="K50" i="3" s="1"/>
  <c r="Z50" i="3" s="1"/>
  <c r="K51" i="3" a="1"/>
  <c r="K51" i="3" s="1"/>
  <c r="Z51" i="3" s="1"/>
  <c r="K52" i="3" a="1"/>
  <c r="K52" i="3" s="1"/>
  <c r="Z52" i="3" s="1"/>
  <c r="K53" i="3" a="1"/>
  <c r="K53" i="3" s="1"/>
  <c r="Z53" i="3" s="1"/>
  <c r="K54" i="3" a="1"/>
  <c r="K54" i="3" s="1"/>
  <c r="Z54" i="3" s="1"/>
  <c r="K55" i="3" a="1"/>
  <c r="K55" i="3" s="1"/>
  <c r="Z55" i="3" s="1"/>
  <c r="K56" i="3" a="1"/>
  <c r="K56" i="3" s="1"/>
  <c r="Z56" i="3" s="1"/>
  <c r="K57" i="3" a="1"/>
  <c r="K57" i="3" s="1"/>
  <c r="Z57" i="3" s="1"/>
  <c r="K58" i="3" a="1"/>
  <c r="K58" i="3" s="1"/>
  <c r="Z58" i="3" s="1"/>
  <c r="K59" i="3" a="1"/>
  <c r="K59" i="3" s="1"/>
  <c r="Z59" i="3" s="1"/>
  <c r="K63" i="3" a="1"/>
  <c r="K63" i="3" s="1"/>
  <c r="Z63" i="3" s="1"/>
  <c r="K64" i="3" a="1"/>
  <c r="K64" i="3" s="1"/>
  <c r="Z64" i="3" s="1"/>
  <c r="K65" i="3" a="1"/>
  <c r="K65" i="3" s="1"/>
  <c r="Z65" i="3" s="1"/>
  <c r="K66" i="3" a="1"/>
  <c r="K66" i="3" s="1"/>
  <c r="Z66" i="3" s="1"/>
  <c r="K67" i="3" a="1"/>
  <c r="K67" i="3" s="1"/>
  <c r="Z67" i="3" s="1"/>
  <c r="K68" i="3" a="1"/>
  <c r="K68" i="3" s="1"/>
  <c r="Z68" i="3" s="1"/>
  <c r="K69" i="3" a="1"/>
  <c r="K69" i="3" s="1"/>
  <c r="Z69" i="3" s="1"/>
  <c r="K70" i="3" a="1"/>
  <c r="K70" i="3" s="1"/>
  <c r="Z70" i="3" s="1"/>
  <c r="K71" i="3" a="1"/>
  <c r="K71" i="3" s="1"/>
  <c r="Z71" i="3" s="1"/>
  <c r="K72" i="3" a="1"/>
  <c r="K72" i="3" s="1"/>
  <c r="Z72" i="3" s="1"/>
  <c r="K73" i="3" a="1"/>
  <c r="K73" i="3" s="1"/>
  <c r="Z73" i="3" s="1"/>
  <c r="K74" i="3" a="1"/>
  <c r="K74" i="3" s="1"/>
  <c r="Z74" i="3" s="1"/>
  <c r="K75" i="3" a="1"/>
  <c r="K75" i="3" s="1"/>
  <c r="Z75" i="3" s="1"/>
  <c r="K76" i="3" a="1"/>
  <c r="K76" i="3" s="1"/>
  <c r="Z76" i="3" s="1"/>
  <c r="K79" i="3" a="1"/>
  <c r="K79" i="3" s="1"/>
  <c r="Z79" i="3" s="1"/>
  <c r="K80" i="3" a="1"/>
  <c r="K80" i="3" s="1"/>
  <c r="Z80" i="3" s="1"/>
  <c r="K81" i="3" a="1"/>
  <c r="K81" i="3" s="1"/>
  <c r="Z81" i="3" s="1"/>
  <c r="K82" i="3" a="1"/>
  <c r="K82" i="3" s="1"/>
  <c r="Z82" i="3" s="1"/>
  <c r="K83" i="3" a="1"/>
  <c r="K83" i="3" s="1"/>
  <c r="Z83" i="3" s="1"/>
  <c r="K84" i="3" a="1"/>
  <c r="K84" i="3" s="1"/>
  <c r="Z84" i="3" s="1"/>
  <c r="K85" i="3" a="1"/>
  <c r="K85" i="3" s="1"/>
  <c r="Z85" i="3" s="1"/>
  <c r="K86" i="3" a="1"/>
  <c r="K86" i="3" s="1"/>
  <c r="Z86" i="3" s="1"/>
  <c r="K87" i="3" a="1"/>
  <c r="K87" i="3" s="1"/>
  <c r="Z87" i="3" s="1"/>
  <c r="K88" i="3" a="1"/>
  <c r="K88" i="3" s="1"/>
  <c r="Z88" i="3" s="1"/>
  <c r="K89" i="3" a="1"/>
  <c r="K89" i="3" s="1"/>
  <c r="Z89" i="3" s="1"/>
  <c r="K93" i="3" a="1"/>
  <c r="K93" i="3" s="1"/>
  <c r="Z93" i="3" s="1"/>
  <c r="K94" i="3" a="1"/>
  <c r="K94" i="3" s="1"/>
  <c r="Z94" i="3" s="1"/>
  <c r="K95" i="3" a="1"/>
  <c r="K95" i="3" s="1"/>
  <c r="Z95" i="3" s="1"/>
  <c r="K96" i="3" a="1"/>
  <c r="K96" i="3" s="1"/>
  <c r="Z96" i="3" s="1"/>
  <c r="K97" i="3" a="1"/>
  <c r="K97" i="3" s="1"/>
  <c r="Z97" i="3" s="1"/>
  <c r="K98" i="3" a="1"/>
  <c r="K98" i="3" s="1"/>
  <c r="Z98" i="3" s="1"/>
  <c r="K99" i="3" a="1"/>
  <c r="K99" i="3" s="1"/>
  <c r="Z99" i="3" s="1"/>
  <c r="K100" i="3" a="1"/>
  <c r="K100" i="3" s="1"/>
  <c r="Z100" i="3" s="1"/>
  <c r="K101" i="3" a="1"/>
  <c r="K101" i="3" s="1"/>
  <c r="Z101" i="3" s="1"/>
  <c r="AA101" i="3" s="1"/>
  <c r="K102" i="3" a="1"/>
  <c r="K102" i="3" s="1"/>
  <c r="Z102" i="3" s="1"/>
  <c r="K4" i="3" a="1"/>
  <c r="K4" i="3" s="1"/>
  <c r="Z4" i="3" s="1"/>
  <c r="J3" i="5"/>
  <c r="L3" i="5"/>
  <c r="N3" i="5"/>
  <c r="F4" i="5"/>
  <c r="J4" i="5"/>
  <c r="L4" i="5"/>
  <c r="N4" i="5"/>
  <c r="F5" i="5"/>
  <c r="J5" i="5"/>
  <c r="L5" i="5"/>
  <c r="N5" i="5"/>
  <c r="F6" i="5"/>
  <c r="J6" i="5"/>
  <c r="L6" i="5"/>
  <c r="N6" i="5"/>
  <c r="F7" i="5"/>
  <c r="J7" i="5"/>
  <c r="L7" i="5"/>
  <c r="N7" i="5"/>
  <c r="F8" i="5"/>
  <c r="J8" i="5"/>
  <c r="L8" i="5"/>
  <c r="N8" i="5"/>
  <c r="J9" i="5"/>
  <c r="L9" i="5"/>
  <c r="N9" i="5"/>
  <c r="J10" i="5"/>
  <c r="L10" i="5"/>
  <c r="N10" i="5"/>
  <c r="J11" i="5"/>
  <c r="L11" i="5"/>
  <c r="N11" i="5"/>
  <c r="J12" i="5"/>
  <c r="L12" i="5"/>
  <c r="J13" i="5"/>
  <c r="L13" i="5"/>
  <c r="J14" i="5"/>
  <c r="L14" i="5"/>
  <c r="N14" i="5"/>
  <c r="F15" i="5"/>
  <c r="J15" i="5"/>
  <c r="L15" i="5"/>
  <c r="N15" i="5"/>
  <c r="F16" i="5"/>
  <c r="J16" i="5"/>
  <c r="L16" i="5"/>
  <c r="N16" i="5"/>
  <c r="F17" i="5"/>
  <c r="J17" i="5"/>
  <c r="L17" i="5"/>
  <c r="N17" i="5"/>
  <c r="F18" i="5"/>
  <c r="J18" i="5"/>
  <c r="L18" i="5"/>
  <c r="N18" i="5"/>
  <c r="F19" i="5"/>
  <c r="J19" i="5"/>
  <c r="L19" i="5"/>
  <c r="N19" i="5"/>
  <c r="J20" i="5"/>
  <c r="L20" i="5"/>
  <c r="N20" i="5"/>
  <c r="J21" i="5"/>
  <c r="L21" i="5"/>
  <c r="J22" i="5"/>
  <c r="L22" i="5"/>
  <c r="N22" i="5"/>
  <c r="J23" i="5"/>
  <c r="L23" i="5"/>
  <c r="N23" i="5"/>
  <c r="J24" i="5"/>
  <c r="L24" i="5"/>
  <c r="J25" i="5"/>
  <c r="L25" i="5"/>
  <c r="J26" i="5"/>
  <c r="L26" i="5"/>
  <c r="J27" i="5"/>
  <c r="L27" i="5"/>
  <c r="N27" i="5"/>
  <c r="F28" i="5"/>
  <c r="J28" i="5"/>
  <c r="L28" i="5"/>
  <c r="N28" i="5"/>
  <c r="F29" i="5"/>
  <c r="J29" i="5"/>
  <c r="L29" i="5"/>
  <c r="N29" i="5"/>
  <c r="F30" i="5"/>
  <c r="J30" i="5"/>
  <c r="L30" i="5"/>
  <c r="N30" i="5"/>
  <c r="F31" i="5"/>
  <c r="N26" i="5" s="1"/>
  <c r="J31" i="5"/>
  <c r="L31" i="5"/>
  <c r="N31" i="5"/>
  <c r="F32" i="5"/>
  <c r="J32" i="5"/>
  <c r="L32" i="5"/>
  <c r="N32" i="5"/>
  <c r="J33" i="5"/>
  <c r="L33" i="5"/>
  <c r="N33" i="5"/>
  <c r="J34" i="5"/>
  <c r="L34" i="5"/>
  <c r="J35" i="5"/>
  <c r="L35" i="5"/>
  <c r="N35" i="5"/>
  <c r="J36" i="5"/>
  <c r="L36" i="5"/>
  <c r="N36" i="5"/>
  <c r="J37" i="5"/>
  <c r="L37" i="5"/>
  <c r="N37" i="5"/>
  <c r="J38" i="5"/>
  <c r="L38" i="5"/>
  <c r="N38" i="5"/>
  <c r="J39" i="5"/>
  <c r="L39" i="5"/>
  <c r="N39" i="5"/>
  <c r="F40" i="5"/>
  <c r="N12" i="5" s="1"/>
  <c r="J40" i="5"/>
  <c r="L40" i="5"/>
  <c r="N40" i="5"/>
  <c r="F41" i="5"/>
  <c r="J41" i="5"/>
  <c r="L41" i="5"/>
  <c r="N41" i="5"/>
  <c r="F42" i="5"/>
  <c r="J42" i="5"/>
  <c r="L42" i="5"/>
  <c r="N42" i="5"/>
  <c r="F43" i="5"/>
  <c r="J43" i="5"/>
  <c r="L43" i="5"/>
  <c r="N43" i="5"/>
  <c r="F44" i="5"/>
  <c r="J44" i="5"/>
  <c r="L44" i="5"/>
  <c r="N44" i="5"/>
  <c r="J45" i="5"/>
  <c r="L45" i="5"/>
  <c r="N45" i="5"/>
  <c r="J46" i="5"/>
  <c r="L46" i="5"/>
  <c r="N46" i="5"/>
  <c r="J47" i="5"/>
  <c r="L47" i="5"/>
  <c r="N47" i="5"/>
  <c r="J48" i="5"/>
  <c r="L48" i="5"/>
  <c r="N48" i="5"/>
  <c r="J49" i="5"/>
  <c r="L49" i="5"/>
  <c r="N49" i="5"/>
  <c r="J50" i="5"/>
  <c r="L50" i="5"/>
  <c r="N50" i="5"/>
  <c r="H51" i="5"/>
  <c r="J51" i="5"/>
  <c r="L51" i="5"/>
  <c r="N51" i="5"/>
  <c r="J52" i="5"/>
  <c r="L52" i="5"/>
  <c r="N52" i="5"/>
  <c r="F53" i="5"/>
  <c r="J53" i="5"/>
  <c r="L53" i="5"/>
  <c r="N53" i="5"/>
  <c r="F54" i="5"/>
  <c r="J54" i="5"/>
  <c r="L54" i="5"/>
  <c r="N54" i="5"/>
  <c r="F55" i="5"/>
  <c r="J55" i="5"/>
  <c r="L55" i="5"/>
  <c r="N55" i="5"/>
  <c r="F56" i="5"/>
  <c r="N24" i="5" s="1"/>
  <c r="J56" i="5"/>
  <c r="L56" i="5"/>
  <c r="N56" i="5"/>
  <c r="F57" i="5"/>
  <c r="N34" i="5" s="1"/>
  <c r="J57" i="5"/>
  <c r="L57" i="5"/>
  <c r="N57" i="5"/>
  <c r="J58" i="5"/>
  <c r="L58" i="5"/>
  <c r="N58" i="5"/>
  <c r="J59" i="5"/>
  <c r="L59" i="5"/>
  <c r="N59" i="5"/>
  <c r="J60" i="5"/>
  <c r="L60" i="5"/>
  <c r="N60" i="5"/>
  <c r="J61" i="5"/>
  <c r="L61" i="5"/>
  <c r="N61" i="5"/>
  <c r="J62" i="5"/>
  <c r="L62" i="5"/>
  <c r="N62" i="5"/>
  <c r="J63" i="5"/>
  <c r="L63" i="5"/>
  <c r="N63" i="5"/>
  <c r="J64" i="5"/>
  <c r="L64" i="5"/>
  <c r="N64" i="5"/>
  <c r="J65" i="5"/>
  <c r="L65" i="5"/>
  <c r="N65" i="5"/>
  <c r="J66" i="5"/>
  <c r="L66" i="5"/>
  <c r="N66" i="5"/>
  <c r="J67" i="5"/>
  <c r="L67" i="5"/>
  <c r="N67" i="5"/>
  <c r="J68" i="5"/>
  <c r="L68" i="5"/>
  <c r="N68" i="5"/>
  <c r="J69" i="5"/>
  <c r="L69" i="5"/>
  <c r="N69" i="5"/>
  <c r="F70" i="5"/>
  <c r="N13" i="5" s="1"/>
  <c r="J70" i="5"/>
  <c r="L70" i="5"/>
  <c r="N70" i="5"/>
  <c r="F71" i="5"/>
  <c r="J71" i="5"/>
  <c r="L71" i="5"/>
  <c r="N71" i="5"/>
  <c r="F72" i="5"/>
  <c r="N21" i="5" s="1"/>
  <c r="J72" i="5"/>
  <c r="L72" i="5"/>
  <c r="N72" i="5"/>
  <c r="F73" i="5"/>
  <c r="N25" i="5" s="1"/>
  <c r="J73" i="5"/>
  <c r="L73" i="5"/>
  <c r="N73" i="5"/>
  <c r="F74" i="5"/>
  <c r="J74" i="5"/>
  <c r="L74" i="5"/>
  <c r="N74" i="5"/>
  <c r="J75" i="5"/>
  <c r="L75" i="5"/>
  <c r="N75" i="5"/>
  <c r="J76" i="5"/>
  <c r="L76" i="5"/>
  <c r="N76" i="5"/>
  <c r="J77" i="5"/>
  <c r="L77" i="5"/>
  <c r="N77" i="5"/>
  <c r="J78" i="5"/>
  <c r="L78" i="5"/>
  <c r="N78" i="5"/>
  <c r="J79" i="5"/>
  <c r="L79" i="5"/>
  <c r="N79" i="5"/>
  <c r="J80" i="5"/>
  <c r="L80" i="5"/>
  <c r="N80" i="5"/>
  <c r="J81" i="5"/>
  <c r="L81" i="5"/>
  <c r="N81" i="5"/>
  <c r="J82" i="5"/>
  <c r="L82" i="5"/>
  <c r="N82" i="5"/>
  <c r="J83" i="5"/>
  <c r="L83" i="5"/>
  <c r="N83" i="5"/>
  <c r="J84" i="5"/>
  <c r="L84" i="5"/>
  <c r="N84" i="5"/>
  <c r="J85" i="5"/>
  <c r="L85" i="5"/>
  <c r="N85" i="5"/>
  <c r="J86" i="5"/>
  <c r="L86" i="5"/>
  <c r="N86" i="5"/>
  <c r="J87" i="5"/>
  <c r="L87" i="5"/>
  <c r="N87" i="5"/>
  <c r="J88" i="5"/>
  <c r="L88" i="5"/>
  <c r="N88" i="5"/>
  <c r="AA100" i="3" l="1"/>
  <c r="AA96" i="3"/>
  <c r="AA89" i="3"/>
  <c r="AA85" i="3"/>
  <c r="AA81" i="3"/>
  <c r="AA75" i="3"/>
  <c r="AA71" i="3"/>
  <c r="AA67" i="3"/>
  <c r="AA63" i="3"/>
  <c r="AA56" i="3"/>
  <c r="AA52" i="3"/>
  <c r="AA48" i="3"/>
  <c r="AA44" i="3"/>
  <c r="AA40" i="3"/>
  <c r="AA36" i="3"/>
  <c r="AA27" i="3"/>
  <c r="AA23" i="3"/>
  <c r="AA19" i="3"/>
  <c r="AA12" i="3"/>
  <c r="AA8" i="3"/>
  <c r="AA60" i="3"/>
  <c r="AA90" i="3"/>
  <c r="AA32" i="3"/>
  <c r="AA92" i="3"/>
  <c r="AA29" i="3"/>
  <c r="AA4" i="3"/>
  <c r="AA91" i="3"/>
  <c r="AA15" i="3"/>
  <c r="AA30" i="3"/>
  <c r="AA31" i="3"/>
  <c r="AA16" i="3"/>
  <c r="AA61" i="3"/>
  <c r="AA78" i="3"/>
  <c r="AA62" i="3"/>
  <c r="AA28" i="3"/>
  <c r="AA77" i="3"/>
  <c r="AA14" i="3"/>
  <c r="AA99" i="3"/>
  <c r="AA95" i="3"/>
  <c r="AA88" i="3"/>
  <c r="AA84" i="3"/>
  <c r="AA80" i="3"/>
  <c r="AA74" i="3"/>
  <c r="AA70" i="3"/>
  <c r="AA66" i="3"/>
  <c r="AA59" i="3"/>
  <c r="AA55" i="3"/>
  <c r="AA51" i="3"/>
  <c r="AA47" i="3"/>
  <c r="AA43" i="3"/>
  <c r="AA39" i="3"/>
  <c r="AA35" i="3"/>
  <c r="AA26" i="3"/>
  <c r="AA22" i="3"/>
  <c r="AA18" i="3"/>
  <c r="AA11" i="3"/>
  <c r="AA7" i="3"/>
  <c r="AA102" i="3"/>
  <c r="AA98" i="3"/>
  <c r="AA94" i="3"/>
  <c r="AA87" i="3"/>
  <c r="AA83" i="3"/>
  <c r="AA79" i="3"/>
  <c r="AA73" i="3"/>
  <c r="AA69" i="3"/>
  <c r="AA65" i="3"/>
  <c r="AA58" i="3"/>
  <c r="AA54" i="3"/>
  <c r="AA50" i="3"/>
  <c r="AA46" i="3"/>
  <c r="AA42" i="3"/>
  <c r="AA38" i="3"/>
  <c r="AA34" i="3"/>
  <c r="AA25" i="3"/>
  <c r="AA21" i="3"/>
  <c r="AA17" i="3"/>
  <c r="AA10" i="3"/>
  <c r="AA6" i="3"/>
  <c r="AA97" i="3"/>
  <c r="AA93" i="3"/>
  <c r="AA86" i="3"/>
  <c r="AA82" i="3"/>
  <c r="AA76" i="3"/>
  <c r="AA72" i="3"/>
  <c r="AA68" i="3"/>
  <c r="AA64" i="3"/>
  <c r="AA57" i="3"/>
  <c r="AA53" i="3"/>
  <c r="AA49" i="3"/>
  <c r="AA45" i="3"/>
  <c r="AA41" i="3"/>
  <c r="AA37" i="3"/>
  <c r="AA33" i="3"/>
  <c r="AA24" i="3"/>
  <c r="AA20" i="3"/>
  <c r="AA13" i="3"/>
  <c r="AA9" i="3"/>
  <c r="AA5" i="3"/>
  <c r="X33" i="3"/>
  <c r="Y33" i="3"/>
  <c r="X34" i="3"/>
  <c r="Y34" i="3"/>
  <c r="X35" i="3"/>
  <c r="Y35" i="3"/>
  <c r="X36" i="3"/>
  <c r="Y36" i="3"/>
  <c r="X37" i="3"/>
  <c r="Y37" i="3"/>
  <c r="X6" i="3"/>
  <c r="Y6" i="3"/>
  <c r="X7" i="3"/>
  <c r="Y7" i="3"/>
  <c r="X8" i="3"/>
  <c r="Y8" i="3"/>
  <c r="X9" i="3"/>
  <c r="Y9" i="3"/>
  <c r="X10" i="3"/>
  <c r="Y10" i="3"/>
  <c r="X43" i="3"/>
  <c r="Y43" i="3"/>
  <c r="X44" i="3"/>
  <c r="Y44" i="3"/>
  <c r="X45" i="3"/>
  <c r="Y45" i="3"/>
  <c r="X46" i="3"/>
  <c r="Y46" i="3"/>
  <c r="X47" i="3"/>
  <c r="Y47" i="3"/>
  <c r="X67" i="3"/>
  <c r="Y67" i="3"/>
  <c r="X66" i="3"/>
  <c r="Y66" i="3"/>
  <c r="X65" i="3"/>
  <c r="Y65" i="3"/>
  <c r="X64" i="3"/>
  <c r="Y64" i="3"/>
  <c r="X63" i="3"/>
  <c r="Y63" i="3"/>
  <c r="X5" i="3" l="1"/>
  <c r="Y5" i="3"/>
  <c r="X11" i="3"/>
  <c r="Y11" i="3"/>
  <c r="X12" i="3"/>
  <c r="Y12" i="3"/>
  <c r="X13" i="3"/>
  <c r="Y13" i="3"/>
  <c r="X17" i="3"/>
  <c r="Y17" i="3"/>
  <c r="X18" i="3"/>
  <c r="Y18" i="3"/>
  <c r="X19" i="3"/>
  <c r="Y19" i="3"/>
  <c r="X20" i="3"/>
  <c r="Y20" i="3"/>
  <c r="X21" i="3"/>
  <c r="Y21" i="3"/>
  <c r="X22" i="3"/>
  <c r="Y22" i="3"/>
  <c r="X23" i="3"/>
  <c r="Y23" i="3"/>
  <c r="X24" i="3"/>
  <c r="Y24" i="3"/>
  <c r="X25" i="3"/>
  <c r="Y25" i="3"/>
  <c r="X26" i="3"/>
  <c r="Y26" i="3"/>
  <c r="X27" i="3"/>
  <c r="Y27" i="3"/>
  <c r="X38" i="3"/>
  <c r="Y38" i="3"/>
  <c r="X39" i="3"/>
  <c r="Y39" i="3"/>
  <c r="X40" i="3"/>
  <c r="Y40" i="3"/>
  <c r="X41" i="3"/>
  <c r="Y41" i="3"/>
  <c r="X42" i="3"/>
  <c r="Y42" i="3"/>
  <c r="X48" i="3"/>
  <c r="Y48" i="3"/>
  <c r="X49" i="3"/>
  <c r="Y49" i="3"/>
  <c r="X50" i="3"/>
  <c r="Y50" i="3"/>
  <c r="X51" i="3"/>
  <c r="Y51" i="3"/>
  <c r="X52" i="3"/>
  <c r="Y52" i="3"/>
  <c r="X53" i="3"/>
  <c r="Y53" i="3"/>
  <c r="X54" i="3"/>
  <c r="Y54" i="3"/>
  <c r="X55" i="3"/>
  <c r="Y55" i="3"/>
  <c r="X56" i="3"/>
  <c r="Y56" i="3"/>
  <c r="X57" i="3"/>
  <c r="Y57" i="3"/>
  <c r="X58" i="3"/>
  <c r="Y58" i="3"/>
  <c r="X59" i="3"/>
  <c r="Y59" i="3"/>
  <c r="X68" i="3"/>
  <c r="Y68" i="3"/>
  <c r="X69" i="3"/>
  <c r="Y69" i="3"/>
  <c r="X70" i="3"/>
  <c r="Y70" i="3"/>
  <c r="X71" i="3"/>
  <c r="Y71" i="3"/>
  <c r="X72" i="3"/>
  <c r="Y72" i="3"/>
  <c r="X73" i="3"/>
  <c r="Y73" i="3"/>
  <c r="X74" i="3"/>
  <c r="Y74" i="3"/>
  <c r="X75" i="3"/>
  <c r="Y75" i="3"/>
  <c r="X76" i="3"/>
  <c r="Y76" i="3"/>
  <c r="X79" i="3"/>
  <c r="Y79" i="3"/>
  <c r="X80" i="3"/>
  <c r="Y80" i="3"/>
  <c r="X81" i="3"/>
  <c r="Y81" i="3"/>
  <c r="X82" i="3"/>
  <c r="Y82" i="3"/>
  <c r="X83" i="3"/>
  <c r="Y83" i="3"/>
  <c r="X84" i="3"/>
  <c r="Y84" i="3"/>
  <c r="X85" i="3"/>
  <c r="Y85" i="3"/>
  <c r="X86" i="3"/>
  <c r="Y86" i="3"/>
  <c r="X87" i="3"/>
  <c r="Y87" i="3"/>
  <c r="X88" i="3"/>
  <c r="Y88" i="3"/>
  <c r="X89" i="3"/>
  <c r="Y89" i="3"/>
  <c r="X93" i="3"/>
  <c r="Y93" i="3"/>
  <c r="X94" i="3"/>
  <c r="Y94" i="3"/>
  <c r="X95" i="3"/>
  <c r="Y95" i="3"/>
  <c r="X96" i="3"/>
  <c r="Y96" i="3"/>
  <c r="X4" i="3"/>
  <c r="Y4" i="3"/>
</calcChain>
</file>

<file path=xl/comments1.xml><?xml version="1.0" encoding="utf-8"?>
<comments xmlns="http://schemas.openxmlformats.org/spreadsheetml/2006/main">
  <authors>
    <author>Matanel Azulay</author>
  </authors>
  <commentList>
    <comment ref="E7" authorId="0" shapeId="0">
      <text>
        <r>
          <rPr>
            <b/>
            <sz val="9"/>
            <color indexed="81"/>
            <rFont val="Tahoma"/>
            <family val="2"/>
          </rPr>
          <t>Matanel Azulay:</t>
        </r>
        <r>
          <rPr>
            <sz val="9"/>
            <color indexed="81"/>
            <rFont val="Tahoma"/>
            <family val="2"/>
          </rPr>
          <t xml:space="preserve">
אולי סופרמוטו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Matanel Azulay:</t>
        </r>
        <r>
          <rPr>
            <sz val="9"/>
            <color indexed="81"/>
            <rFont val="Tahoma"/>
            <family val="2"/>
          </rPr>
          <t xml:space="preserve">
אולי סופרמוטו</t>
        </r>
      </text>
    </comment>
    <comment ref="G50" authorId="0" shapeId="0">
      <text>
        <r>
          <rPr>
            <b/>
            <sz val="9"/>
            <color indexed="81"/>
            <rFont val="Tahoma"/>
            <family val="2"/>
          </rPr>
          <t>Matanel Azulay:</t>
        </r>
        <r>
          <rPr>
            <sz val="9"/>
            <color indexed="81"/>
            <rFont val="Tahoma"/>
            <family val="2"/>
          </rPr>
          <t xml:space="preserve">
במדידה היה 7</t>
        </r>
      </text>
    </comment>
    <comment ref="G81" authorId="0" shapeId="0">
      <text>
        <r>
          <rPr>
            <b/>
            <sz val="9"/>
            <color indexed="81"/>
            <rFont val="Tahoma"/>
            <family val="2"/>
          </rPr>
          <t>Matanel Azulay:</t>
        </r>
        <r>
          <rPr>
            <sz val="9"/>
            <color indexed="81"/>
            <rFont val="Tahoma"/>
            <family val="2"/>
          </rPr>
          <t xml:space="preserve">
היה 54 במדידת זמנים</t>
        </r>
      </text>
    </comment>
  </commentList>
</comments>
</file>

<file path=xl/sharedStrings.xml><?xml version="1.0" encoding="utf-8"?>
<sst xmlns="http://schemas.openxmlformats.org/spreadsheetml/2006/main" count="1157" uniqueCount="252">
  <si>
    <t>Best Lap</t>
  </si>
  <si>
    <t>Rider's Name</t>
  </si>
  <si>
    <t>Total Points</t>
  </si>
  <si>
    <t>חן אביוב</t>
  </si>
  <si>
    <t>מולי לוי</t>
  </si>
  <si>
    <t>דוד שמאילוב</t>
  </si>
  <si>
    <t>עידו מנגד</t>
  </si>
  <si>
    <t>מאירי יהונתן</t>
  </si>
  <si>
    <t>יויו חדד</t>
  </si>
  <si>
    <t>אסלן אשמוץ</t>
  </si>
  <si>
    <t>אריאל אליסבוני</t>
  </si>
  <si>
    <t>DNF</t>
  </si>
  <si>
    <t>עמית פוקס</t>
  </si>
  <si>
    <t>גלעד סבן</t>
  </si>
  <si>
    <t>אוהד ארנשטיין</t>
  </si>
  <si>
    <t>אלעד איסוביץ</t>
  </si>
  <si>
    <t>יובל ברן</t>
  </si>
  <si>
    <t>היימן יאסר</t>
  </si>
  <si>
    <t>שיאור ימין</t>
  </si>
  <si>
    <t>ברוך הגבר פלדשטיין</t>
  </si>
  <si>
    <t>לירן כהן</t>
  </si>
  <si>
    <t>ארז כהן</t>
  </si>
  <si>
    <t>נביל שפסו</t>
  </si>
  <si>
    <t>יוגב הרוש</t>
  </si>
  <si>
    <t>נג'ואן אבו חלא</t>
  </si>
  <si>
    <t>משה מנצור</t>
  </si>
  <si>
    <t>ניר מרגוליס</t>
  </si>
  <si>
    <t>אייל חוברה</t>
  </si>
  <si>
    <t>שלומי גולדשטיין</t>
  </si>
  <si>
    <t>אמיר עבאס</t>
  </si>
  <si>
    <t>שאול צוקר</t>
  </si>
  <si>
    <t>אלמוג מנגד</t>
  </si>
  <si>
    <t>הרון אשמוץ</t>
  </si>
  <si>
    <t>אורן דהרי</t>
  </si>
  <si>
    <t>מתנאל אזולאי</t>
  </si>
  <si>
    <t>ויקטור צ'רנובסקי</t>
  </si>
  <si>
    <t>מועתז חסנין</t>
  </si>
  <si>
    <t>בר לוי</t>
  </si>
  <si>
    <t>ששי אליאס</t>
  </si>
  <si>
    <t>שי קורצמן</t>
  </si>
  <si>
    <t>איציק איסוביץ'</t>
  </si>
  <si>
    <t>אביעד אברהמי</t>
  </si>
  <si>
    <t>גלעד קורן</t>
  </si>
  <si>
    <t>אליעד בן שטרית</t>
  </si>
  <si>
    <t>אודי ברוך</t>
  </si>
  <si>
    <t>דניאל קוצ'ין</t>
  </si>
  <si>
    <t>ניב רבין</t>
  </si>
  <si>
    <t>אלי כרמל</t>
  </si>
  <si>
    <t>עדי שפיר</t>
  </si>
  <si>
    <t>לי ברדה</t>
  </si>
  <si>
    <t>גיא יצחק לריאה</t>
  </si>
  <si>
    <t>אילן ברוורמן</t>
  </si>
  <si>
    <t>משה לוי</t>
  </si>
  <si>
    <t>שחר יגל</t>
  </si>
  <si>
    <t>לורן שייפר</t>
  </si>
  <si>
    <t>טל זהבי</t>
  </si>
  <si>
    <t>יהודה רותם דמרי</t>
  </si>
  <si>
    <t>שי נוטלס</t>
  </si>
  <si>
    <t>אוהד לנגר</t>
  </si>
  <si>
    <t>#</t>
  </si>
  <si>
    <t>קטגוריה</t>
  </si>
  <si>
    <t>פתוחה עד 500</t>
  </si>
  <si>
    <t>פתוחה 600/1000</t>
  </si>
  <si>
    <t>סופרספורט 600</t>
  </si>
  <si>
    <t>סופרבייק 1000</t>
  </si>
  <si>
    <t>סופרספורט 300</t>
  </si>
  <si>
    <t>סופרמוטו</t>
  </si>
  <si>
    <t>סבב 1</t>
  </si>
  <si>
    <t>סבב 2</t>
  </si>
  <si>
    <t>סבב 3</t>
  </si>
  <si>
    <t>סבב 4</t>
  </si>
  <si>
    <t>סיכום</t>
  </si>
  <si>
    <t>Best Lap (AVE)</t>
  </si>
  <si>
    <t>Best Lap (MIN)</t>
  </si>
  <si>
    <t>הערות</t>
  </si>
  <si>
    <t>BEST</t>
  </si>
  <si>
    <t>25-26/09/2018</t>
  </si>
  <si>
    <t>רשימת מתחרים</t>
  </si>
  <si>
    <t>תוצאות עונת 2018</t>
  </si>
  <si>
    <t>הרשמה</t>
  </si>
  <si>
    <t>שילם</t>
  </si>
  <si>
    <t>מלא טופס</t>
  </si>
  <si>
    <t>רישיונות</t>
  </si>
  <si>
    <t>ביטוח</t>
  </si>
  <si>
    <t>יהודה לוי</t>
  </si>
  <si>
    <t>גיא הראל</t>
  </si>
  <si>
    <t>אמיר קורן</t>
  </si>
  <si>
    <t>יוסף ישראל שילה</t>
  </si>
  <si>
    <t>מיכאל וולוב</t>
  </si>
  <si>
    <t>N/A</t>
  </si>
  <si>
    <t>רומן פוטין</t>
  </si>
  <si>
    <t>יהודה כהן</t>
  </si>
  <si>
    <t>ליעד לב</t>
  </si>
  <si>
    <t>יאיר מנטש</t>
  </si>
  <si>
    <t>דימיטרי פרידמן</t>
  </si>
  <si>
    <t>אבי איסוביץ</t>
  </si>
  <si>
    <t>אסף חייבי</t>
  </si>
  <si>
    <t>רונן שייק</t>
  </si>
  <si>
    <t>טל מוסרי</t>
  </si>
  <si>
    <t>רוסלן נייבלט</t>
  </si>
  <si>
    <t>גל בן דהן</t>
  </si>
  <si>
    <t>דביר אמוייל</t>
  </si>
  <si>
    <t>ילדים</t>
  </si>
  <si>
    <t>יונתן חדד</t>
  </si>
  <si>
    <t>יהונתן מאירי</t>
  </si>
  <si>
    <t>אורון מנגד</t>
  </si>
  <si>
    <t>אסלן אדמוז</t>
  </si>
  <si>
    <t>עידו חן</t>
  </si>
  <si>
    <t>Rnk</t>
  </si>
  <si>
    <t>Num</t>
  </si>
  <si>
    <t>סיכום תוצאות סבב</t>
  </si>
  <si>
    <t>54.450</t>
  </si>
  <si>
    <t>51.465</t>
  </si>
  <si>
    <t>47.520</t>
  </si>
  <si>
    <t>47.526</t>
  </si>
  <si>
    <t>47.678</t>
  </si>
  <si>
    <t>46.131</t>
  </si>
  <si>
    <t>ליגת פירלי קאפ - סבב I: מרוץ סופרמוטו</t>
  </si>
  <si>
    <t>46.068</t>
  </si>
  <si>
    <t>45.256</t>
  </si>
  <si>
    <t>43.468</t>
  </si>
  <si>
    <t>47.940</t>
  </si>
  <si>
    <t>47.186</t>
  </si>
  <si>
    <t>46.940</t>
  </si>
  <si>
    <t>46.280</t>
  </si>
  <si>
    <t>46.284</t>
  </si>
  <si>
    <t>45.195</t>
  </si>
  <si>
    <t>45.121</t>
  </si>
  <si>
    <t>44.694</t>
  </si>
  <si>
    <t>ליגת פירלי קאפ - סבב I: מרוץ סופרספורט 300 סמ"ק</t>
  </si>
  <si>
    <t>44.612</t>
  </si>
  <si>
    <t>44.572</t>
  </si>
  <si>
    <t>43.788</t>
  </si>
  <si>
    <t>44.303</t>
  </si>
  <si>
    <t>44.799</t>
  </si>
  <si>
    <t>45.103</t>
  </si>
  <si>
    <t>40.637</t>
  </si>
  <si>
    <t>ליגת פירלי קאפ - סבב I: מרוץ סופרבייק 1000 סמ"ק</t>
  </si>
  <si>
    <t>40.298</t>
  </si>
  <si>
    <t>39.557</t>
  </si>
  <si>
    <t>38.442</t>
  </si>
  <si>
    <t>41.988</t>
  </si>
  <si>
    <t>40.862</t>
  </si>
  <si>
    <t>40.736</t>
  </si>
  <si>
    <t>41.119</t>
  </si>
  <si>
    <t>41.487</t>
  </si>
  <si>
    <t>ליגת פירלי קאפ - סבב I: מרוץ סופרספורט 600 סמ"ק</t>
  </si>
  <si>
    <t>40.136</t>
  </si>
  <si>
    <t>38.846</t>
  </si>
  <si>
    <t>50.277</t>
  </si>
  <si>
    <t>49.866</t>
  </si>
  <si>
    <t>49.529</t>
  </si>
  <si>
    <t>49.264</t>
  </si>
  <si>
    <t>49.127</t>
  </si>
  <si>
    <t>47.682</t>
  </si>
  <si>
    <t>47.672</t>
  </si>
  <si>
    <t>46.194</t>
  </si>
  <si>
    <t>ליגת פירלי קאפ - סבב I: מרוץ פתוחה עד 600/1000 סמ"ק</t>
  </si>
  <si>
    <t>44.879</t>
  </si>
  <si>
    <t>44.206</t>
  </si>
  <si>
    <t>55.944</t>
  </si>
  <si>
    <t>53.773</t>
  </si>
  <si>
    <t>50.697</t>
  </si>
  <si>
    <t>48.827</t>
  </si>
  <si>
    <t>48.513</t>
  </si>
  <si>
    <t>ליגת פירלי קאפ - סבב I: מרוץ פתוחה עד 500 סמ"ק</t>
  </si>
  <si>
    <t>47.812</t>
  </si>
  <si>
    <t>47.840</t>
  </si>
  <si>
    <t>Row Labels</t>
  </si>
  <si>
    <t>Grand Total</t>
  </si>
  <si>
    <t>Total Points5</t>
  </si>
  <si>
    <t>Rank</t>
  </si>
  <si>
    <t>Rank round</t>
  </si>
  <si>
    <t>יניב חדד</t>
  </si>
  <si>
    <t>1.13.915</t>
  </si>
  <si>
    <t>1.13.156</t>
  </si>
  <si>
    <t>1.10.298</t>
  </si>
  <si>
    <t>1.07.548</t>
  </si>
  <si>
    <t>אליאור אטיאס</t>
  </si>
  <si>
    <t>1.07.292</t>
  </si>
  <si>
    <t>1.06.090</t>
  </si>
  <si>
    <t>ליגת פירלי קאפ - סבב II: מרוץ סופרמוטו</t>
  </si>
  <si>
    <t>1.05.558</t>
  </si>
  <si>
    <t>יובל שרון</t>
  </si>
  <si>
    <t>1.05.364</t>
  </si>
  <si>
    <t>1.04.495</t>
  </si>
  <si>
    <t>1.19.927</t>
  </si>
  <si>
    <t>רוסלן טובברג</t>
  </si>
  <si>
    <t>1.11.073</t>
  </si>
  <si>
    <t>1.06.606</t>
  </si>
  <si>
    <t>1.06.516</t>
  </si>
  <si>
    <t>1.05.414</t>
  </si>
  <si>
    <t>1.06.297</t>
  </si>
  <si>
    <t>1.05.717</t>
  </si>
  <si>
    <t>ליגת פירלי קאפ - סבב II: מרוץ סופרספורט 300 סמ"ק</t>
  </si>
  <si>
    <t>1.04.218</t>
  </si>
  <si>
    <t>1.05.261</t>
  </si>
  <si>
    <t>1.04.230</t>
  </si>
  <si>
    <t>1.03.897</t>
  </si>
  <si>
    <t>ג'וליאן נוביקוב</t>
  </si>
  <si>
    <t>1.05.457</t>
  </si>
  <si>
    <t>1.03.086</t>
  </si>
  <si>
    <t>1.03.243</t>
  </si>
  <si>
    <t>ליאור אליה</t>
  </si>
  <si>
    <t>1.00.794</t>
  </si>
  <si>
    <t>גריגורי מושאילוב</t>
  </si>
  <si>
    <t>ניר ישראל</t>
  </si>
  <si>
    <t>ליגת פירלי קאפ - סבב II: מרוץ סופרבייק 1000 סמ"ק</t>
  </si>
  <si>
    <t>59.914</t>
  </si>
  <si>
    <t>אבי אלבז</t>
  </si>
  <si>
    <t>59.973</t>
  </si>
  <si>
    <t>58.122</t>
  </si>
  <si>
    <t>1.06.382</t>
  </si>
  <si>
    <t>1.04.617</t>
  </si>
  <si>
    <t>1.03.853</t>
  </si>
  <si>
    <t>1.03.212</t>
  </si>
  <si>
    <t>1.02.940</t>
  </si>
  <si>
    <t>ליגת פירלי קאפ - סבב II: מרוץ סופרספורט 600 סמ"ק</t>
  </si>
  <si>
    <t>1.02.748</t>
  </si>
  <si>
    <t>1.03.120</t>
  </si>
  <si>
    <t>59.496</t>
  </si>
  <si>
    <t>אלי חן</t>
  </si>
  <si>
    <t>59.488</t>
  </si>
  <si>
    <t>אלעזר סלב</t>
  </si>
  <si>
    <t>1.11.210</t>
  </si>
  <si>
    <t>1.09.659</t>
  </si>
  <si>
    <t>1.06.208</t>
  </si>
  <si>
    <t>1.07.444</t>
  </si>
  <si>
    <t>1.06.710</t>
  </si>
  <si>
    <t>1.06.662</t>
  </si>
  <si>
    <t>יוסי כהן</t>
  </si>
  <si>
    <t>1.06.837</t>
  </si>
  <si>
    <t>ליגת פירלי קאפ - סבב II: מרוץ פתוחה עד 600/1000 סמ"ק</t>
  </si>
  <si>
    <t>1.05.881</t>
  </si>
  <si>
    <t>נהוראי מדויל</t>
  </si>
  <si>
    <t>1.08.665</t>
  </si>
  <si>
    <t>1.04.712</t>
  </si>
  <si>
    <t>1.04.119</t>
  </si>
  <si>
    <t>1.03.270</t>
  </si>
  <si>
    <t>1.02.487</t>
  </si>
  <si>
    <t>1.20.745</t>
  </si>
  <si>
    <t>1.20.546</t>
  </si>
  <si>
    <t>---</t>
  </si>
  <si>
    <t>1.18.076</t>
  </si>
  <si>
    <t>1.18.260</t>
  </si>
  <si>
    <t>1.19.114</t>
  </si>
  <si>
    <t>1.14.586</t>
  </si>
  <si>
    <t>ליגת פירלי קאפ - סבב II: מרוץ Juniors</t>
  </si>
  <si>
    <t>ליגת פירלי קאפ - סבב II: מרוץ פתוחה עד 500 סמ"ק</t>
  </si>
  <si>
    <t>1.12.023</t>
  </si>
  <si>
    <t>1.08.023</t>
  </si>
  <si>
    <t>total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</si>
</sst>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9"/>
        <bgColor theme="4"/>
      </patternFill>
    </fill>
    <fill>
      <patternFill patternType="solid">
        <fgColor theme="9"/>
        <bgColor theme="4" tint="0.79998168889431442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2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43" fontId="3" fillId="3" borderId="2" xfId="1" applyFont="1" applyFill="1" applyBorder="1" applyAlignment="1">
      <alignment horizontal="center" vertical="center"/>
    </xf>
    <xf numFmtId="43" fontId="3" fillId="0" borderId="1" xfId="1" applyFont="1" applyBorder="1" applyAlignment="1">
      <alignment horizontal="center" vertical="center"/>
    </xf>
    <xf numFmtId="43" fontId="3" fillId="3" borderId="1" xfId="1" applyFont="1" applyFill="1" applyBorder="1" applyAlignment="1">
      <alignment horizontal="center" vertical="center"/>
    </xf>
    <xf numFmtId="43" fontId="2" fillId="3" borderId="1" xfId="1" applyFont="1" applyFill="1" applyBorder="1" applyAlignment="1">
      <alignment horizontal="center" vertical="center"/>
    </xf>
    <xf numFmtId="43" fontId="0" fillId="0" borderId="0" xfId="1" applyFont="1" applyAlignment="1">
      <alignment horizontal="right"/>
    </xf>
    <xf numFmtId="43" fontId="1" fillId="2" borderId="3" xfId="1" applyFont="1" applyFill="1" applyBorder="1" applyAlignment="1">
      <alignment horizontal="right" vertical="center"/>
    </xf>
    <xf numFmtId="43" fontId="1" fillId="2" borderId="15" xfId="1" applyFont="1" applyFill="1" applyBorder="1" applyAlignment="1">
      <alignment horizontal="right" vertical="center"/>
    </xf>
    <xf numFmtId="43" fontId="3" fillId="0" borderId="1" xfId="1" applyFont="1" applyBorder="1" applyAlignment="1">
      <alignment horizontal="right" vertical="center"/>
    </xf>
    <xf numFmtId="43" fontId="3" fillId="3" borderId="1" xfId="1" applyFont="1" applyFill="1" applyBorder="1" applyAlignment="1">
      <alignment horizontal="right" vertical="center"/>
    </xf>
    <xf numFmtId="43" fontId="2" fillId="3" borderId="1" xfId="1" applyFont="1" applyFill="1" applyBorder="1" applyAlignment="1">
      <alignment horizontal="right" vertical="center"/>
    </xf>
    <xf numFmtId="43" fontId="1" fillId="2" borderId="18" xfId="1" applyFont="1" applyFill="1" applyBorder="1" applyAlignment="1">
      <alignment horizontal="right" vertical="center"/>
    </xf>
    <xf numFmtId="43" fontId="3" fillId="0" borderId="19" xfId="1" applyFont="1" applyBorder="1" applyAlignment="1">
      <alignment horizontal="right" vertical="center"/>
    </xf>
    <xf numFmtId="43" fontId="3" fillId="3" borderId="19" xfId="1" applyFont="1" applyFill="1" applyBorder="1" applyAlignment="1">
      <alignment horizontal="right" vertical="center"/>
    </xf>
    <xf numFmtId="43" fontId="2" fillId="3" borderId="19" xfId="1" applyFont="1" applyFill="1" applyBorder="1" applyAlignment="1">
      <alignment horizontal="right" vertical="center"/>
    </xf>
    <xf numFmtId="0" fontId="3" fillId="3" borderId="20" xfId="0" applyFont="1" applyFill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3" fillId="0" borderId="11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right" vertical="center"/>
    </xf>
    <xf numFmtId="0" fontId="3" fillId="3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43" fontId="0" fillId="4" borderId="22" xfId="1" applyFont="1" applyFill="1" applyBorder="1" applyAlignment="1">
      <alignment horizontal="center"/>
    </xf>
    <xf numFmtId="0" fontId="3" fillId="5" borderId="2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0" fontId="3" fillId="6" borderId="10" xfId="0" applyFont="1" applyFill="1" applyBorder="1" applyAlignment="1">
      <alignment horizontal="right" vertical="center"/>
    </xf>
    <xf numFmtId="0" fontId="3" fillId="7" borderId="20" xfId="0" applyFont="1" applyFill="1" applyBorder="1" applyAlignment="1">
      <alignment horizontal="right" vertical="center"/>
    </xf>
    <xf numFmtId="0" fontId="3" fillId="3" borderId="27" xfId="0" applyFont="1" applyFill="1" applyBorder="1" applyAlignment="1">
      <alignment horizontal="right" vertical="center"/>
    </xf>
    <xf numFmtId="0" fontId="3" fillId="3" borderId="28" xfId="0" applyFont="1" applyFill="1" applyBorder="1" applyAlignment="1">
      <alignment horizontal="right" vertical="center"/>
    </xf>
    <xf numFmtId="0" fontId="3" fillId="3" borderId="29" xfId="0" applyFont="1" applyFill="1" applyBorder="1" applyAlignment="1">
      <alignment horizontal="center" vertical="center"/>
    </xf>
    <xf numFmtId="43" fontId="3" fillId="3" borderId="30" xfId="1" applyFont="1" applyFill="1" applyBorder="1" applyAlignment="1">
      <alignment horizontal="right" vertical="center"/>
    </xf>
    <xf numFmtId="43" fontId="3" fillId="3" borderId="28" xfId="1" applyFont="1" applyFill="1" applyBorder="1" applyAlignment="1">
      <alignment horizontal="right" vertical="center"/>
    </xf>
    <xf numFmtId="0" fontId="3" fillId="3" borderId="28" xfId="0" applyFont="1" applyFill="1" applyBorder="1" applyAlignment="1">
      <alignment horizontal="center" vertical="center"/>
    </xf>
    <xf numFmtId="43" fontId="3" fillId="3" borderId="28" xfId="1" applyFont="1" applyFill="1" applyBorder="1" applyAlignment="1">
      <alignment horizontal="center" vertical="center"/>
    </xf>
    <xf numFmtId="43" fontId="3" fillId="3" borderId="29" xfId="1" applyFont="1" applyFill="1" applyBorder="1" applyAlignment="1">
      <alignment horizontal="center" vertical="center"/>
    </xf>
    <xf numFmtId="43" fontId="3" fillId="0" borderId="11" xfId="1" applyFont="1" applyBorder="1" applyAlignment="1">
      <alignment horizontal="center" vertical="center"/>
    </xf>
    <xf numFmtId="43" fontId="3" fillId="3" borderId="21" xfId="1" applyFont="1" applyFill="1" applyBorder="1" applyAlignment="1">
      <alignment horizontal="center" vertical="center"/>
    </xf>
    <xf numFmtId="43" fontId="3" fillId="3" borderId="11" xfId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right" vertical="center"/>
    </xf>
    <xf numFmtId="0" fontId="3" fillId="0" borderId="13" xfId="0" applyFont="1" applyBorder="1" applyAlignment="1">
      <alignment horizontal="right" vertical="center"/>
    </xf>
    <xf numFmtId="0" fontId="3" fillId="0" borderId="14" xfId="0" applyFont="1" applyBorder="1" applyAlignment="1">
      <alignment horizontal="center" vertical="center"/>
    </xf>
    <xf numFmtId="43" fontId="3" fillId="0" borderId="31" xfId="1" applyFont="1" applyBorder="1" applyAlignment="1">
      <alignment horizontal="right" vertical="center"/>
    </xf>
    <xf numFmtId="43" fontId="3" fillId="0" borderId="13" xfId="1" applyFont="1" applyBorder="1" applyAlignment="1">
      <alignment horizontal="right" vertical="center"/>
    </xf>
    <xf numFmtId="0" fontId="3" fillId="0" borderId="13" xfId="0" applyFont="1" applyBorder="1" applyAlignment="1">
      <alignment horizontal="center" vertical="center"/>
    </xf>
    <xf numFmtId="43" fontId="3" fillId="0" borderId="13" xfId="1" applyFont="1" applyBorder="1" applyAlignment="1">
      <alignment horizontal="center" vertical="center"/>
    </xf>
    <xf numFmtId="43" fontId="3" fillId="0" borderId="14" xfId="1" applyFont="1" applyBorder="1" applyAlignment="1">
      <alignment horizontal="center" vertical="center"/>
    </xf>
    <xf numFmtId="43" fontId="2" fillId="3" borderId="11" xfId="1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right" vertical="center"/>
    </xf>
    <xf numFmtId="0" fontId="3" fillId="3" borderId="14" xfId="0" applyFont="1" applyFill="1" applyBorder="1" applyAlignment="1">
      <alignment horizontal="center" vertical="center"/>
    </xf>
    <xf numFmtId="43" fontId="3" fillId="3" borderId="31" xfId="1" applyFont="1" applyFill="1" applyBorder="1" applyAlignment="1">
      <alignment horizontal="right" vertical="center"/>
    </xf>
    <xf numFmtId="43" fontId="3" fillId="3" borderId="13" xfId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center" vertical="center"/>
    </xf>
    <xf numFmtId="43" fontId="3" fillId="3" borderId="13" xfId="1" applyFont="1" applyFill="1" applyBorder="1" applyAlignment="1">
      <alignment horizontal="center" vertical="center"/>
    </xf>
    <xf numFmtId="43" fontId="3" fillId="3" borderId="14" xfId="1" applyFont="1" applyFill="1" applyBorder="1" applyAlignment="1">
      <alignment horizontal="center" vertical="center"/>
    </xf>
    <xf numFmtId="0" fontId="3" fillId="0" borderId="27" xfId="0" applyFont="1" applyBorder="1" applyAlignment="1">
      <alignment horizontal="right" vertical="center"/>
    </xf>
    <xf numFmtId="0" fontId="3" fillId="0" borderId="28" xfId="0" applyFont="1" applyBorder="1" applyAlignment="1">
      <alignment horizontal="right" vertical="center"/>
    </xf>
    <xf numFmtId="0" fontId="3" fillId="0" borderId="29" xfId="0" applyFont="1" applyBorder="1" applyAlignment="1">
      <alignment horizontal="center" vertical="center"/>
    </xf>
    <xf numFmtId="43" fontId="3" fillId="0" borderId="30" xfId="1" applyFont="1" applyBorder="1" applyAlignment="1">
      <alignment horizontal="right" vertical="center"/>
    </xf>
    <xf numFmtId="43" fontId="3" fillId="0" borderId="28" xfId="1" applyFont="1" applyBorder="1" applyAlignment="1">
      <alignment horizontal="right" vertical="center"/>
    </xf>
    <xf numFmtId="0" fontId="3" fillId="0" borderId="28" xfId="0" applyFont="1" applyBorder="1" applyAlignment="1">
      <alignment horizontal="center" vertical="center"/>
    </xf>
    <xf numFmtId="43" fontId="3" fillId="0" borderId="28" xfId="1" applyFont="1" applyBorder="1" applyAlignment="1">
      <alignment horizontal="center" vertical="center"/>
    </xf>
    <xf numFmtId="43" fontId="3" fillId="0" borderId="29" xfId="1" applyFont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3" fillId="9" borderId="28" xfId="0" applyFont="1" applyFill="1" applyBorder="1" applyAlignment="1">
      <alignment horizontal="center" vertical="center"/>
    </xf>
    <xf numFmtId="0" fontId="0" fillId="4" borderId="22" xfId="0" applyFill="1" applyBorder="1" applyAlignment="1"/>
    <xf numFmtId="14" fontId="0" fillId="4" borderId="22" xfId="1" applyNumberFormat="1" applyFont="1" applyFill="1" applyBorder="1" applyAlignment="1"/>
    <xf numFmtId="43" fontId="0" fillId="4" borderId="22" xfId="1" applyFont="1" applyFill="1" applyBorder="1" applyAlignment="1"/>
    <xf numFmtId="0" fontId="1" fillId="2" borderId="23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64" fontId="7" fillId="9" borderId="28" xfId="0" applyNumberFormat="1" applyFont="1" applyFill="1" applyBorder="1" applyAlignment="1">
      <alignment horizontal="center" vertical="center"/>
    </xf>
    <xf numFmtId="0" fontId="0" fillId="0" borderId="0" xfId="0" pivotButton="1"/>
    <xf numFmtId="43" fontId="0" fillId="0" borderId="0" xfId="0" applyNumberFormat="1" applyAlignment="1">
      <alignment horizontal="right"/>
    </xf>
    <xf numFmtId="0" fontId="1" fillId="2" borderId="0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33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43" fontId="0" fillId="4" borderId="22" xfId="1" applyFont="1" applyFill="1" applyBorder="1" applyAlignment="1">
      <alignment horizontal="center"/>
    </xf>
    <xf numFmtId="14" fontId="0" fillId="4" borderId="22" xfId="1" applyNumberFormat="1" applyFont="1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1" fillId="2" borderId="2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49" fontId="3" fillId="0" borderId="0" xfId="0" applyNumberFormat="1" applyFont="1" applyBorder="1" applyAlignment="1">
      <alignment horizontal="center" vertical="center"/>
    </xf>
    <xf numFmtId="0" fontId="1" fillId="2" borderId="15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4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medium">
          <color rgb="FF000000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medium">
          <color rgb="FF000000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font>
        <b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496;&#1489;&#1500;&#1514;%20&#1504;&#1497;&#1511;&#1493;&#1491;-&#1504;&#1493;&#1505;&#1495;&#1488;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und I"/>
      <sheetName val="Total Rank"/>
      <sheetName val="Total Rank - Try"/>
      <sheetName val="גיליון3"/>
    </sheetNames>
    <sheetDataSet>
      <sheetData sheetId="0">
        <row r="2">
          <cell r="C2" t="str">
            <v>Rider's Name</v>
          </cell>
          <cell r="D2" t="str">
            <v>Num</v>
          </cell>
          <cell r="E2" t="str">
            <v>Best Lap</v>
          </cell>
          <cell r="F2" t="str">
            <v>Total Points</v>
          </cell>
        </row>
        <row r="3">
          <cell r="C3" t="str">
            <v>חן אביוב</v>
          </cell>
          <cell r="D3">
            <v>31</v>
          </cell>
          <cell r="E3" t="str">
            <v>47.840</v>
          </cell>
          <cell r="F3">
            <v>25</v>
          </cell>
        </row>
        <row r="4">
          <cell r="C4" t="str">
            <v>מולי לוי</v>
          </cell>
          <cell r="D4">
            <v>888</v>
          </cell>
          <cell r="E4" t="str">
            <v>47.812</v>
          </cell>
          <cell r="F4">
            <v>20</v>
          </cell>
        </row>
        <row r="5">
          <cell r="C5" t="str">
            <v>דוד שמאילוב</v>
          </cell>
          <cell r="D5">
            <v>27</v>
          </cell>
          <cell r="E5" t="str">
            <v>48.513</v>
          </cell>
          <cell r="F5">
            <v>16</v>
          </cell>
        </row>
        <row r="6">
          <cell r="C6" t="str">
            <v>עידו מנגד</v>
          </cell>
          <cell r="D6">
            <v>5</v>
          </cell>
          <cell r="E6" t="str">
            <v>48.827</v>
          </cell>
          <cell r="F6">
            <v>13</v>
          </cell>
        </row>
        <row r="7">
          <cell r="C7" t="str">
            <v>מאירי יהונתן</v>
          </cell>
          <cell r="D7">
            <v>93</v>
          </cell>
          <cell r="E7" t="str">
            <v>50.697</v>
          </cell>
          <cell r="F7">
            <v>11</v>
          </cell>
        </row>
        <row r="8">
          <cell r="C8" t="str">
            <v>יויו חדד</v>
          </cell>
          <cell r="D8">
            <v>8</v>
          </cell>
          <cell r="E8" t="str">
            <v>53.773</v>
          </cell>
          <cell r="F8">
            <v>10</v>
          </cell>
        </row>
        <row r="9">
          <cell r="C9" t="str">
            <v>אסלן אדמוז</v>
          </cell>
          <cell r="D9">
            <v>194</v>
          </cell>
          <cell r="E9" t="str">
            <v>55.944</v>
          </cell>
          <cell r="F9">
            <v>9</v>
          </cell>
        </row>
        <row r="10">
          <cell r="C10" t="str">
            <v>אריאל אליסבוני</v>
          </cell>
          <cell r="D10">
            <v>165</v>
          </cell>
          <cell r="E10" t="str">
            <v>DNF</v>
          </cell>
          <cell r="F10">
            <v>0</v>
          </cell>
        </row>
        <row r="13">
          <cell r="C13" t="str">
            <v>Rider's Name</v>
          </cell>
          <cell r="D13" t="str">
            <v>Num</v>
          </cell>
          <cell r="E13" t="str">
            <v>Best Lap</v>
          </cell>
          <cell r="F13" t="str">
            <v>Total Points</v>
          </cell>
        </row>
        <row r="14">
          <cell r="C14" t="str">
            <v>עמית פוקס</v>
          </cell>
          <cell r="D14">
            <v>33</v>
          </cell>
          <cell r="E14" t="str">
            <v>44.206</v>
          </cell>
          <cell r="F14">
            <v>25</v>
          </cell>
        </row>
        <row r="15">
          <cell r="C15" t="str">
            <v>גלעד סבן</v>
          </cell>
          <cell r="D15">
            <v>88</v>
          </cell>
          <cell r="E15" t="str">
            <v>44.879</v>
          </cell>
          <cell r="F15">
            <v>20</v>
          </cell>
        </row>
        <row r="16">
          <cell r="C16" t="str">
            <v>אוהד ארנשטיין</v>
          </cell>
          <cell r="D16">
            <v>21</v>
          </cell>
          <cell r="E16" t="str">
            <v>46.194</v>
          </cell>
          <cell r="F16">
            <v>16</v>
          </cell>
        </row>
        <row r="17">
          <cell r="C17" t="str">
            <v>אלעד איסוביץ</v>
          </cell>
          <cell r="D17">
            <v>29</v>
          </cell>
          <cell r="E17" t="str">
            <v>47.672</v>
          </cell>
          <cell r="F17">
            <v>13</v>
          </cell>
        </row>
        <row r="18">
          <cell r="C18" t="str">
            <v>יובל ברן</v>
          </cell>
          <cell r="D18">
            <v>31</v>
          </cell>
          <cell r="E18" t="str">
            <v>47.682</v>
          </cell>
          <cell r="F18">
            <v>11</v>
          </cell>
        </row>
        <row r="19">
          <cell r="C19" t="str">
            <v>היימן יאסר</v>
          </cell>
          <cell r="D19">
            <v>39</v>
          </cell>
          <cell r="E19" t="str">
            <v>49.127</v>
          </cell>
          <cell r="F19">
            <v>10</v>
          </cell>
        </row>
        <row r="20">
          <cell r="C20" t="str">
            <v>שיאור ימין</v>
          </cell>
          <cell r="D20">
            <v>30</v>
          </cell>
          <cell r="E20" t="str">
            <v>49.264</v>
          </cell>
          <cell r="F20">
            <v>9</v>
          </cell>
        </row>
        <row r="21">
          <cell r="C21" t="str">
            <v>ברוך הגבר פלדשטיין</v>
          </cell>
          <cell r="D21">
            <v>25</v>
          </cell>
          <cell r="E21" t="str">
            <v>49.529</v>
          </cell>
          <cell r="F21">
            <v>8</v>
          </cell>
        </row>
        <row r="22">
          <cell r="C22" t="str">
            <v>לירן כהן</v>
          </cell>
          <cell r="D22">
            <v>69</v>
          </cell>
          <cell r="E22" t="str">
            <v>49.866</v>
          </cell>
          <cell r="F22">
            <v>7</v>
          </cell>
        </row>
        <row r="23">
          <cell r="C23" t="str">
            <v>ארז כהן</v>
          </cell>
          <cell r="D23">
            <v>43</v>
          </cell>
          <cell r="E23" t="str">
            <v>50.277</v>
          </cell>
          <cell r="F23">
            <v>6</v>
          </cell>
        </row>
        <row r="26">
          <cell r="C26" t="str">
            <v>Rider's Name</v>
          </cell>
          <cell r="D26" t="str">
            <v>Num</v>
          </cell>
          <cell r="E26" t="str">
            <v>Best Lap</v>
          </cell>
          <cell r="F26" t="str">
            <v>Total Points</v>
          </cell>
        </row>
        <row r="27">
          <cell r="C27" t="str">
            <v>נביל שפסו</v>
          </cell>
          <cell r="D27">
            <v>82</v>
          </cell>
          <cell r="E27" t="str">
            <v>38.846</v>
          </cell>
          <cell r="F27">
            <v>25</v>
          </cell>
        </row>
        <row r="28">
          <cell r="C28" t="str">
            <v>יוגב הרוש</v>
          </cell>
          <cell r="D28">
            <v>77</v>
          </cell>
          <cell r="E28" t="str">
            <v>40.136</v>
          </cell>
          <cell r="F28">
            <v>20</v>
          </cell>
        </row>
        <row r="29">
          <cell r="C29" t="str">
            <v>נג'ואן אבו חלא</v>
          </cell>
          <cell r="D29">
            <v>93</v>
          </cell>
          <cell r="E29" t="str">
            <v>41.487</v>
          </cell>
          <cell r="F29">
            <v>16</v>
          </cell>
        </row>
        <row r="30">
          <cell r="C30" t="str">
            <v>משה מנצור</v>
          </cell>
          <cell r="D30">
            <v>34</v>
          </cell>
          <cell r="E30" t="str">
            <v>41.119</v>
          </cell>
          <cell r="F30">
            <v>13</v>
          </cell>
        </row>
        <row r="31">
          <cell r="C31" t="str">
            <v>ניר מרגוליס</v>
          </cell>
          <cell r="D31">
            <v>6</v>
          </cell>
          <cell r="E31" t="str">
            <v>40.736</v>
          </cell>
          <cell r="F31">
            <v>11</v>
          </cell>
        </row>
        <row r="32">
          <cell r="C32" t="str">
            <v>אייל חוברה</v>
          </cell>
          <cell r="D32">
            <v>22</v>
          </cell>
          <cell r="E32" t="str">
            <v>40.862</v>
          </cell>
          <cell r="F32">
            <v>10</v>
          </cell>
        </row>
        <row r="33">
          <cell r="C33" t="str">
            <v>שלומי גולדשטיין</v>
          </cell>
          <cell r="D33">
            <v>21</v>
          </cell>
          <cell r="E33" t="str">
            <v>41.988</v>
          </cell>
          <cell r="F33">
            <v>9</v>
          </cell>
        </row>
        <row r="34">
          <cell r="C34" t="str">
            <v>אמיר עבאס</v>
          </cell>
          <cell r="D34">
            <v>29</v>
          </cell>
          <cell r="E34" t="str">
            <v>DNF</v>
          </cell>
        </row>
        <row r="35">
          <cell r="C35" t="str">
            <v>שאול צוקר</v>
          </cell>
          <cell r="D35">
            <v>919</v>
          </cell>
          <cell r="E35" t="str">
            <v>DNF</v>
          </cell>
        </row>
        <row r="38">
          <cell r="C38" t="str">
            <v>Rider's Name</v>
          </cell>
          <cell r="D38" t="str">
            <v>Num</v>
          </cell>
          <cell r="E38" t="str">
            <v>Best Lap</v>
          </cell>
          <cell r="F38" t="str">
            <v>Total Points</v>
          </cell>
        </row>
        <row r="39">
          <cell r="C39" t="str">
            <v>אלמוג מנגד</v>
          </cell>
          <cell r="D39">
            <v>11</v>
          </cell>
          <cell r="E39" t="str">
            <v>38.442</v>
          </cell>
          <cell r="F39">
            <v>25</v>
          </cell>
        </row>
        <row r="40">
          <cell r="C40" t="str">
            <v>הרון אשמוץ</v>
          </cell>
          <cell r="D40">
            <v>94</v>
          </cell>
          <cell r="E40" t="str">
            <v>39.557</v>
          </cell>
          <cell r="F40">
            <v>20</v>
          </cell>
        </row>
        <row r="41">
          <cell r="C41" t="str">
            <v>גלעד סבן</v>
          </cell>
          <cell r="D41">
            <v>88</v>
          </cell>
          <cell r="E41" t="str">
            <v>40.298</v>
          </cell>
          <cell r="F41">
            <v>16</v>
          </cell>
        </row>
        <row r="42">
          <cell r="C42" t="str">
            <v>אורן דהרי</v>
          </cell>
          <cell r="D42">
            <v>67</v>
          </cell>
          <cell r="E42" t="str">
            <v>40.637</v>
          </cell>
          <cell r="F42">
            <v>13</v>
          </cell>
        </row>
        <row r="43">
          <cell r="C43" t="str">
            <v>מתנאל אזולאי</v>
          </cell>
          <cell r="D43">
            <v>26</v>
          </cell>
          <cell r="E43" t="str">
            <v>45.103</v>
          </cell>
          <cell r="F43">
            <v>11</v>
          </cell>
        </row>
        <row r="44">
          <cell r="C44" t="str">
            <v>ויקטור צ'רנובסקי</v>
          </cell>
          <cell r="D44">
            <v>79</v>
          </cell>
          <cell r="E44" t="str">
            <v>44.799</v>
          </cell>
          <cell r="F44">
            <v>10</v>
          </cell>
        </row>
        <row r="45">
          <cell r="C45" t="str">
            <v>מועתז חסנין</v>
          </cell>
          <cell r="D45">
            <v>747</v>
          </cell>
          <cell r="E45" t="str">
            <v>DNF</v>
          </cell>
          <cell r="F45">
            <v>0</v>
          </cell>
        </row>
        <row r="51">
          <cell r="C51" t="str">
            <v>Rider's Name</v>
          </cell>
          <cell r="D51" t="str">
            <v>Num</v>
          </cell>
          <cell r="E51" t="str">
            <v>Best Lap</v>
          </cell>
          <cell r="F51" t="str">
            <v>Total Points</v>
          </cell>
        </row>
        <row r="52">
          <cell r="C52" t="str">
            <v>בר לוי</v>
          </cell>
          <cell r="D52">
            <v>800</v>
          </cell>
          <cell r="E52" t="str">
            <v>44.303</v>
          </cell>
          <cell r="F52">
            <v>25</v>
          </cell>
        </row>
        <row r="53">
          <cell r="C53" t="str">
            <v>אלמוג מנגד</v>
          </cell>
          <cell r="D53">
            <v>10</v>
          </cell>
          <cell r="E53" t="str">
            <v>43.788</v>
          </cell>
          <cell r="F53">
            <v>20</v>
          </cell>
        </row>
        <row r="54">
          <cell r="C54" t="str">
            <v>יוגב הרוש</v>
          </cell>
          <cell r="D54">
            <v>77</v>
          </cell>
          <cell r="E54" t="str">
            <v>44.572</v>
          </cell>
          <cell r="F54">
            <v>16</v>
          </cell>
        </row>
        <row r="55">
          <cell r="C55" t="str">
            <v>ששי אליאס</v>
          </cell>
          <cell r="D55">
            <v>63</v>
          </cell>
          <cell r="E55" t="str">
            <v>44.612</v>
          </cell>
          <cell r="F55">
            <v>13</v>
          </cell>
        </row>
        <row r="56">
          <cell r="C56" t="str">
            <v>שי קורצמן</v>
          </cell>
          <cell r="D56">
            <v>7</v>
          </cell>
          <cell r="E56" t="str">
            <v>44.694</v>
          </cell>
          <cell r="F56">
            <v>11</v>
          </cell>
        </row>
        <row r="57">
          <cell r="C57" t="str">
            <v>איציק איסוביץ'</v>
          </cell>
          <cell r="D57">
            <v>99</v>
          </cell>
          <cell r="E57" t="str">
            <v>45.121</v>
          </cell>
          <cell r="F57">
            <v>10</v>
          </cell>
        </row>
        <row r="58">
          <cell r="C58" t="str">
            <v>אביעד אברהמי</v>
          </cell>
          <cell r="D58">
            <v>12</v>
          </cell>
          <cell r="E58" t="str">
            <v>45.195</v>
          </cell>
          <cell r="F58">
            <v>9</v>
          </cell>
        </row>
        <row r="59">
          <cell r="C59" t="str">
            <v>גלעד קורן</v>
          </cell>
          <cell r="D59">
            <v>16</v>
          </cell>
          <cell r="E59" t="str">
            <v>46.284</v>
          </cell>
          <cell r="F59">
            <v>8</v>
          </cell>
        </row>
        <row r="60">
          <cell r="C60" t="str">
            <v>אליעד בן שטרית</v>
          </cell>
          <cell r="D60">
            <v>14</v>
          </cell>
          <cell r="E60" t="str">
            <v>46.280</v>
          </cell>
          <cell r="F60">
            <v>7</v>
          </cell>
        </row>
        <row r="61">
          <cell r="C61" t="str">
            <v>אודי ברוך</v>
          </cell>
          <cell r="D61">
            <v>22</v>
          </cell>
          <cell r="E61" t="str">
            <v>46.940</v>
          </cell>
          <cell r="F61">
            <v>6</v>
          </cell>
        </row>
        <row r="62">
          <cell r="C62" t="str">
            <v>ניב רבין</v>
          </cell>
          <cell r="D62">
            <v>11</v>
          </cell>
          <cell r="E62" t="str">
            <v>47.186</v>
          </cell>
          <cell r="F62">
            <v>5</v>
          </cell>
        </row>
        <row r="63">
          <cell r="C63" t="str">
            <v>דניאל קוצ'ין</v>
          </cell>
          <cell r="D63">
            <v>33</v>
          </cell>
          <cell r="E63" t="str">
            <v>47.940</v>
          </cell>
          <cell r="F63">
            <v>4</v>
          </cell>
        </row>
        <row r="64">
          <cell r="C64" t="str">
            <v>עדי שפיר</v>
          </cell>
          <cell r="D64">
            <v>44</v>
          </cell>
          <cell r="E64" t="str">
            <v>DNF</v>
          </cell>
          <cell r="F64">
            <v>0</v>
          </cell>
        </row>
        <row r="65">
          <cell r="C65" t="str">
            <v>אלי כרמל</v>
          </cell>
          <cell r="D65">
            <v>777</v>
          </cell>
          <cell r="E65" t="str">
            <v>DNF</v>
          </cell>
          <cell r="F65">
            <v>0</v>
          </cell>
        </row>
        <row r="68">
          <cell r="C68" t="str">
            <v>Rider's Name</v>
          </cell>
          <cell r="D68" t="str">
            <v>Num</v>
          </cell>
          <cell r="E68" t="str">
            <v>Best Lap</v>
          </cell>
          <cell r="F68" t="str">
            <v>Total Points</v>
          </cell>
        </row>
        <row r="69">
          <cell r="C69" t="str">
            <v>לי ברדה</v>
          </cell>
          <cell r="D69">
            <v>696</v>
          </cell>
          <cell r="E69" t="str">
            <v>43.468</v>
          </cell>
          <cell r="F69">
            <v>25</v>
          </cell>
        </row>
        <row r="70">
          <cell r="C70" t="str">
            <v>גיא יצחק לריאה</v>
          </cell>
          <cell r="D70">
            <v>9</v>
          </cell>
          <cell r="E70" t="str">
            <v>45.256</v>
          </cell>
          <cell r="F70">
            <v>20</v>
          </cell>
        </row>
        <row r="71">
          <cell r="C71" t="str">
            <v>אילן ברוורמן</v>
          </cell>
          <cell r="D71">
            <v>47</v>
          </cell>
          <cell r="E71" t="str">
            <v>46.068</v>
          </cell>
          <cell r="F71">
            <v>16</v>
          </cell>
        </row>
        <row r="72">
          <cell r="C72" t="str">
            <v>משה לוי</v>
          </cell>
          <cell r="D72">
            <v>46</v>
          </cell>
          <cell r="E72" t="str">
            <v>46.131</v>
          </cell>
          <cell r="F72">
            <v>13</v>
          </cell>
        </row>
        <row r="73">
          <cell r="C73" t="str">
            <v>שחר יגל</v>
          </cell>
          <cell r="D73">
            <v>11</v>
          </cell>
          <cell r="E73" t="str">
            <v>47.678</v>
          </cell>
          <cell r="F73">
            <v>11</v>
          </cell>
        </row>
        <row r="74">
          <cell r="C74" t="str">
            <v>לורן שייפר</v>
          </cell>
          <cell r="D74">
            <v>37</v>
          </cell>
          <cell r="E74" t="str">
            <v>47.526</v>
          </cell>
          <cell r="F74">
            <v>10</v>
          </cell>
        </row>
        <row r="75">
          <cell r="C75" t="str">
            <v>טל זהבי</v>
          </cell>
          <cell r="D75">
            <v>72</v>
          </cell>
          <cell r="E75" t="str">
            <v>47.520</v>
          </cell>
          <cell r="F75">
            <v>9</v>
          </cell>
        </row>
        <row r="76">
          <cell r="C76" t="str">
            <v>יהודה רותם דמרי</v>
          </cell>
          <cell r="D76">
            <v>36</v>
          </cell>
          <cell r="E76" t="str">
            <v>51.465</v>
          </cell>
          <cell r="F76">
            <v>8</v>
          </cell>
        </row>
        <row r="77">
          <cell r="C77" t="str">
            <v>שי נוטלס</v>
          </cell>
          <cell r="D77">
            <v>32</v>
          </cell>
          <cell r="E77" t="str">
            <v>54.450</v>
          </cell>
          <cell r="F77">
            <v>7</v>
          </cell>
        </row>
        <row r="78">
          <cell r="C78" t="str">
            <v>אוהד לנגר</v>
          </cell>
          <cell r="D78">
            <v>808</v>
          </cell>
          <cell r="E78" t="str">
            <v>DNF</v>
          </cell>
          <cell r="F78">
            <v>0</v>
          </cell>
        </row>
      </sheetData>
      <sheetData sheetId="1" refreshError="1"/>
      <sheetData sheetId="2" refreshError="1"/>
      <sheetData sheetId="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fna Yanin" refreshedDate="43377.575821527775" createdVersion="6" refreshedVersion="6" minRefreshableVersion="3" recordCount="99">
  <cacheSource type="worksheet">
    <worksheetSource ref="E3:AA102" sheet="טבלת תוצאות וסיכום מרוץ ורוכבים"/>
  </cacheSource>
  <cacheFields count="23">
    <cacheField name="קטגוריה" numFmtId="0">
      <sharedItems/>
    </cacheField>
    <cacheField name="Rider's Name" numFmtId="0">
      <sharedItems count="89">
        <s v="חן אביוב"/>
        <s v="מולי לוי"/>
        <s v="יאיר מנטש"/>
        <s v="דימיטרי פרידמן"/>
        <s v="אבי איסוביץ"/>
        <s v="אסף חייבי"/>
        <s v="דוד שמאילוב"/>
        <s v="עידו מנגד"/>
        <s v="יהונתן מאירי"/>
        <s v="יויו חדד"/>
        <s v="יניב חדד"/>
        <s v="עידו חן"/>
        <s v="אורון מנגד"/>
        <s v="אסלן אדמוז"/>
        <s v="אריאל אליסבוני"/>
        <s v="עמית פוקס"/>
        <s v="גלעד סבן"/>
        <s v="אוהד ארנשטיין"/>
        <s v="אלעד איסוביץ"/>
        <s v="יובל ברן"/>
        <s v="היימן יאסר"/>
        <s v="שיאור ימין"/>
        <s v="ברוך הגבר פלדשטיין"/>
        <s v="לירן כהן"/>
        <s v="נהוראי מדויל"/>
        <s v="יוסי כהן"/>
        <s v="אלעזר סלב"/>
        <s v="אמיר קורן"/>
        <s v="רונן שייק"/>
        <s v="דביר אמוייל"/>
        <s v="טל מוסרי"/>
        <s v="רוסלן נייבלט"/>
        <s v="גל בן דהן"/>
        <s v="ארז כהן"/>
        <s v="נביל שפסו"/>
        <s v="יוגב הרוש"/>
        <s v="נג'ואן אבו חלא"/>
        <s v="משה מנצור"/>
        <s v="רומן פוטין"/>
        <s v="ליעד לב"/>
        <s v="יהודה כהן"/>
        <s v="ג'וליאן נוביקוב"/>
        <s v="ניר מרגוליס"/>
        <s v="אייל חוברה"/>
        <s v="שלומי גולדשטיין"/>
        <s v="אמיר עבאס"/>
        <s v="שאול צוקר"/>
        <s v="אלמוג מנגד"/>
        <s v="הרון אשמוץ"/>
        <s v="אורן דהרי"/>
        <s v="מתנאל אזולאי"/>
        <s v="ויקטור צ'רנובסקי"/>
        <s v="מועתז חסנין"/>
        <s v="אבי אלבז"/>
        <s v="גריגורי מושאילוב"/>
        <s v="ליאור אליה"/>
        <s v="יהודה לוי"/>
        <s v="גיא הראל"/>
        <s v="יוסף ישראל שילה"/>
        <s v="מיכאל וולוב"/>
        <s v="בר לוי"/>
        <s v="ששי אליאס"/>
        <s v="שי קורצמן"/>
        <s v="איציק איסוביץ'"/>
        <s v="אביעד אברהמי"/>
        <s v="גלעד קורן"/>
        <s v="אליעד בן שטרית"/>
        <s v="אילן ברוורמן"/>
        <s v="רוסלן טובברג"/>
        <s v="אודי ברוך"/>
        <s v="ניב רבין"/>
        <s v="דניאל קוצ'ין"/>
        <s v="עדי שפיר"/>
        <s v="אלי כרמל"/>
        <s v="לי ברדה"/>
        <s v="גיא יצחק לריאה"/>
        <s v="משה לוי"/>
        <s v="שחר יגל"/>
        <s v="לורן שייפר"/>
        <s v="יובל שרון"/>
        <s v="אליאור אטיאס"/>
        <s v="טל זהבי"/>
        <s v="יהודה רותם דמרי"/>
        <s v="שי נוטלס"/>
        <s v="אוהד לנגר"/>
        <s v="יונתן חדד"/>
        <s v="מאירי יהונתן" u="1"/>
        <s v="אסלן אשמוץ" u="1"/>
        <s v="ג'וליאן" u="1"/>
      </sharedItems>
    </cacheField>
    <cacheField name="#" numFmtId="0">
      <sharedItems containsString="0" containsBlank="1" containsNumber="1" containsInteger="1" minValue="2" maxValue="919"/>
    </cacheField>
    <cacheField name="Best Lap" numFmtId="43">
      <sharedItems containsString="0" containsBlank="1" containsNumber="1" minValue="0" maxValue="55.944000000000003"/>
    </cacheField>
    <cacheField name="הערות" numFmtId="43">
      <sharedItems containsBlank="1" containsMixedTypes="1" containsNumber="1" minValue="2.8000000000005798E-2" maxValue="10.981999999999999"/>
    </cacheField>
    <cacheField name="Total Points" numFmtId="0">
      <sharedItems containsString="0" containsBlank="1" containsNumber="1" containsInteger="1" minValue="0" maxValue="25"/>
    </cacheField>
    <cacheField name="סיכום תוצאות סבב" numFmtId="164">
      <sharedItems containsString="0" containsBlank="1" containsNumber="1" minValue="0" maxValue="27"/>
    </cacheField>
    <cacheField name="Best Lap2" numFmtId="0">
      <sharedItems containsBlank="1" containsMixedTypes="1" containsNumber="1" containsInteger="1" minValue="0" maxValue="0"/>
    </cacheField>
    <cacheField name="הערות2" numFmtId="0">
      <sharedItems containsNonDate="0" containsString="0" containsBlank="1"/>
    </cacheField>
    <cacheField name="Total Points2" numFmtId="0">
      <sharedItems containsString="0" containsBlank="1" containsNumber="1" containsInteger="1" minValue="0" maxValue="25"/>
    </cacheField>
    <cacheField name="סיכום תוצאות סבב2" numFmtId="0">
      <sharedItems containsSemiMixedTypes="0" containsString="0" containsNumber="1" containsInteger="1" minValue="0" maxValue="25"/>
    </cacheField>
    <cacheField name="Best Lap3" numFmtId="43">
      <sharedItems containsNonDate="0" containsString="0" containsBlank="1"/>
    </cacheField>
    <cacheField name="הערות3" numFmtId="43">
      <sharedItems containsNonDate="0" containsString="0" containsBlank="1"/>
    </cacheField>
    <cacheField name="Total Points3" numFmtId="0">
      <sharedItems containsString="0" containsBlank="1" containsNumber="1" containsInteger="1" minValue="1" maxValue="1"/>
    </cacheField>
    <cacheField name="סיכום תוצאות סבב3" numFmtId="0">
      <sharedItems containsString="0" containsBlank="1" containsNumber="1" containsInteger="1" minValue="0" maxValue="1"/>
    </cacheField>
    <cacheField name="Best Lap4" numFmtId="43">
      <sharedItems containsNonDate="0" containsString="0" containsBlank="1"/>
    </cacheField>
    <cacheField name="הערות4" numFmtId="43">
      <sharedItems containsNonDate="0" containsString="0" containsBlank="1"/>
    </cacheField>
    <cacheField name="Total Points4" numFmtId="0">
      <sharedItems containsString="0" containsBlank="1" containsNumber="1" containsInteger="1" minValue="1" maxValue="1"/>
    </cacheField>
    <cacheField name="סיכום תוצאות סבב4" numFmtId="0">
      <sharedItems containsString="0" containsBlank="1" containsNumber="1" containsInteger="1" minValue="0" maxValue="1"/>
    </cacheField>
    <cacheField name="Best Lap (MIN)" numFmtId="43">
      <sharedItems containsString="0" containsBlank="1" containsNumber="1" minValue="0" maxValue="55.944000000000003"/>
    </cacheField>
    <cacheField name="Best Lap (AVE)" numFmtId="43">
      <sharedItems containsString="0" containsBlank="1" containsNumber="1" minValue="0" maxValue="55.944000000000003"/>
    </cacheField>
    <cacheField name="Total Points5" numFmtId="43">
      <sharedItems containsSemiMixedTypes="0" containsString="0" containsNumber="1" minValue="0" maxValue="52" count="31">
        <n v="45"/>
        <n v="0"/>
        <n v="16"/>
        <n v="26"/>
        <n v="22"/>
        <n v="19"/>
        <n v="20"/>
        <n v="10"/>
        <n v="17"/>
        <n v="50"/>
        <n v="21.6"/>
        <n v="24"/>
        <n v="13"/>
        <n v="11"/>
        <n v="6"/>
        <n v="25"/>
        <n v="46.6"/>
        <n v="7"/>
        <n v="21"/>
        <n v="9"/>
        <n v="52"/>
        <n v="40"/>
        <n v="33"/>
        <n v="5"/>
        <n v="14"/>
        <n v="23"/>
        <n v="18"/>
        <n v="8"/>
        <n v="15"/>
        <n v="27" u="1"/>
        <n v="4" u="1"/>
      </sharedItems>
    </cacheField>
    <cacheField name="Rank" numFmtId="0">
      <sharedItems containsSemiMixedTypes="0" containsString="0" containsNumber="1" containsInteger="1" minValue="1" maxValue="80" count="38">
        <n v="8"/>
        <n v="80"/>
        <n v="38"/>
        <n v="14"/>
        <n v="24"/>
        <n v="34"/>
        <n v="31"/>
        <n v="62"/>
        <n v="36"/>
        <n v="3"/>
        <n v="27"/>
        <n v="21"/>
        <n v="50"/>
        <n v="58"/>
        <n v="78"/>
        <n v="19"/>
        <n v="6"/>
        <n v="74"/>
        <n v="29"/>
        <n v="71"/>
        <n v="1"/>
        <n v="11"/>
        <n v="13"/>
        <n v="79"/>
        <n v="49"/>
        <n v="23"/>
        <n v="35"/>
        <n v="73"/>
        <n v="48"/>
        <n v="15" u="1"/>
        <n v="46" u="1"/>
        <n v="52" u="1"/>
        <n v="43" u="1"/>
        <n v="26" u="1"/>
        <n v="53" u="1"/>
        <n v="12" u="1"/>
        <n v="55" u="1"/>
        <n v="32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">
  <r>
    <s v="פתוחה עד 500"/>
    <x v="0"/>
    <n v="31"/>
    <n v="47.84"/>
    <n v="2.8000000000005798E-2"/>
    <n v="25"/>
    <n v="25"/>
    <n v="0"/>
    <m/>
    <n v="0"/>
    <n v="20"/>
    <m/>
    <m/>
    <m/>
    <n v="0"/>
    <m/>
    <m/>
    <m/>
    <n v="0"/>
    <n v="0"/>
    <n v="23.92"/>
    <x v="0"/>
    <x v="0"/>
  </r>
  <r>
    <s v="פתוחה עד 500"/>
    <x v="1"/>
    <n v="888"/>
    <n v="47.811999999999998"/>
    <s v="BEST"/>
    <n v="20"/>
    <n v="20"/>
    <s v="1.08.023"/>
    <m/>
    <n v="25"/>
    <n v="25"/>
    <m/>
    <m/>
    <m/>
    <n v="0"/>
    <m/>
    <m/>
    <m/>
    <n v="0"/>
    <n v="47.811999999999998"/>
    <n v="47.811999999999998"/>
    <x v="0"/>
    <x v="0"/>
  </r>
  <r>
    <s v="פתוחה עד 500"/>
    <x v="2"/>
    <n v="92"/>
    <n v="0"/>
    <s v="N/A"/>
    <n v="0"/>
    <n v="0"/>
    <n v="0"/>
    <m/>
    <n v="0"/>
    <n v="0"/>
    <m/>
    <m/>
    <m/>
    <n v="0"/>
    <m/>
    <m/>
    <m/>
    <n v="0"/>
    <n v="0"/>
    <n v="0"/>
    <x v="1"/>
    <x v="1"/>
  </r>
  <r>
    <s v="פתוחה עד 500"/>
    <x v="3"/>
    <n v="168"/>
    <n v="0"/>
    <s v="N/A"/>
    <n v="0"/>
    <n v="0"/>
    <s v="1.14.586"/>
    <m/>
    <n v="16"/>
    <n v="16"/>
    <m/>
    <m/>
    <m/>
    <n v="0"/>
    <m/>
    <m/>
    <m/>
    <n v="0"/>
    <n v="0"/>
    <n v="0"/>
    <x v="2"/>
    <x v="2"/>
  </r>
  <r>
    <s v="פתוחה עד 500"/>
    <x v="4"/>
    <n v="91"/>
    <n v="0"/>
    <s v="N/A"/>
    <n v="0"/>
    <n v="0"/>
    <n v="0"/>
    <m/>
    <n v="0"/>
    <n v="0"/>
    <m/>
    <m/>
    <m/>
    <n v="0"/>
    <m/>
    <m/>
    <m/>
    <n v="0"/>
    <n v="0"/>
    <n v="0"/>
    <x v="1"/>
    <x v="1"/>
  </r>
  <r>
    <s v="פתוחה עד 500"/>
    <x v="5"/>
    <n v="2"/>
    <n v="0"/>
    <s v="N/A"/>
    <n v="0"/>
    <n v="0"/>
    <n v="0"/>
    <m/>
    <n v="0"/>
    <n v="0"/>
    <m/>
    <m/>
    <m/>
    <n v="0"/>
    <m/>
    <m/>
    <m/>
    <n v="0"/>
    <n v="0"/>
    <n v="0"/>
    <x v="1"/>
    <x v="1"/>
  </r>
  <r>
    <s v="פתוחה עד 500"/>
    <x v="6"/>
    <n v="27"/>
    <n v="48.512999999999998"/>
    <n v="0.70100000000000051"/>
    <n v="16"/>
    <n v="16"/>
    <s v="DNF"/>
    <m/>
    <n v="0"/>
    <n v="0"/>
    <m/>
    <m/>
    <m/>
    <n v="0"/>
    <m/>
    <m/>
    <m/>
    <n v="0"/>
    <n v="48.512999999999998"/>
    <n v="48.512999999999998"/>
    <x v="2"/>
    <x v="2"/>
  </r>
  <r>
    <s v="פתוחה עד 500"/>
    <x v="7"/>
    <n v="5"/>
    <n v="48.826999999999998"/>
    <n v="1.0150000000000006"/>
    <n v="13"/>
    <n v="13"/>
    <s v="1.19.114"/>
    <m/>
    <n v="13"/>
    <n v="13"/>
    <m/>
    <m/>
    <m/>
    <n v="0"/>
    <m/>
    <m/>
    <m/>
    <n v="0"/>
    <n v="48.826999999999998"/>
    <n v="48.826999999999998"/>
    <x v="3"/>
    <x v="3"/>
  </r>
  <r>
    <s v="פתוחה עד 500"/>
    <x v="8"/>
    <n v="93"/>
    <n v="50.697000000000003"/>
    <n v="2.8850000000000051"/>
    <n v="11"/>
    <n v="11"/>
    <s v="1.18.260"/>
    <m/>
    <n v="11"/>
    <n v="11"/>
    <m/>
    <m/>
    <m/>
    <n v="0"/>
    <m/>
    <m/>
    <m/>
    <n v="0"/>
    <n v="50.697000000000003"/>
    <n v="50.697000000000003"/>
    <x v="4"/>
    <x v="4"/>
  </r>
  <r>
    <s v="פתוחה עד 500"/>
    <x v="9"/>
    <n v="8"/>
    <n v="53.773000000000003"/>
    <n v="5.9610000000000056"/>
    <n v="10"/>
    <n v="10"/>
    <s v="1.20.546"/>
    <m/>
    <n v="9"/>
    <n v="9"/>
    <m/>
    <m/>
    <m/>
    <n v="0"/>
    <m/>
    <m/>
    <m/>
    <n v="0"/>
    <n v="53.773000000000003"/>
    <n v="53.773000000000003"/>
    <x v="5"/>
    <x v="5"/>
  </r>
  <r>
    <s v="פתוחה עד 500"/>
    <x v="10"/>
    <n v="5"/>
    <m/>
    <m/>
    <m/>
    <m/>
    <s v="1.12.023"/>
    <m/>
    <n v="20"/>
    <n v="20"/>
    <m/>
    <m/>
    <m/>
    <m/>
    <m/>
    <m/>
    <m/>
    <m/>
    <m/>
    <m/>
    <x v="6"/>
    <x v="6"/>
  </r>
  <r>
    <s v="פתוחה עד 500"/>
    <x v="11"/>
    <n v="87"/>
    <m/>
    <m/>
    <m/>
    <m/>
    <s v="1.18.076"/>
    <m/>
    <n v="10"/>
    <n v="10"/>
    <m/>
    <m/>
    <m/>
    <m/>
    <m/>
    <m/>
    <m/>
    <m/>
    <m/>
    <m/>
    <x v="7"/>
    <x v="7"/>
  </r>
  <r>
    <s v="פתוחה עד 500"/>
    <x v="12"/>
    <n v="9"/>
    <m/>
    <m/>
    <m/>
    <m/>
    <s v="DNF"/>
    <m/>
    <n v="0"/>
    <n v="0"/>
    <m/>
    <m/>
    <m/>
    <m/>
    <m/>
    <m/>
    <m/>
    <m/>
    <m/>
    <m/>
    <x v="1"/>
    <x v="1"/>
  </r>
  <r>
    <s v="פתוחה עד 500"/>
    <x v="13"/>
    <n v="194"/>
    <n v="55.944000000000003"/>
    <n v="8.132000000000005"/>
    <n v="9"/>
    <n v="9"/>
    <s v="1.20.745"/>
    <m/>
    <n v="8"/>
    <n v="8"/>
    <m/>
    <m/>
    <m/>
    <n v="0"/>
    <m/>
    <m/>
    <m/>
    <n v="0"/>
    <n v="55.944000000000003"/>
    <n v="55.944000000000003"/>
    <x v="8"/>
    <x v="8"/>
  </r>
  <r>
    <s v="פתוחה עד 500"/>
    <x v="14"/>
    <n v="165"/>
    <n v="0"/>
    <s v="DNF"/>
    <n v="0"/>
    <n v="0"/>
    <n v="0"/>
    <m/>
    <n v="0"/>
    <n v="0"/>
    <m/>
    <m/>
    <m/>
    <n v="0"/>
    <m/>
    <m/>
    <m/>
    <n v="0"/>
    <n v="0"/>
    <n v="0"/>
    <x v="1"/>
    <x v="1"/>
  </r>
  <r>
    <s v="פתוחה 600/1000"/>
    <x v="15"/>
    <n v="33"/>
    <n v="44.206000000000003"/>
    <s v="BEST"/>
    <n v="25"/>
    <n v="25"/>
    <s v="1.02.487"/>
    <m/>
    <n v="25"/>
    <n v="25"/>
    <m/>
    <m/>
    <m/>
    <n v="0"/>
    <m/>
    <m/>
    <m/>
    <n v="0"/>
    <n v="44.206000000000003"/>
    <n v="44.206000000000003"/>
    <x v="9"/>
    <x v="9"/>
  </r>
  <r>
    <s v="פתוחה 600/1000"/>
    <x v="16"/>
    <n v="88"/>
    <n v="44.878999999999998"/>
    <n v="0.67299999999999471"/>
    <n v="20"/>
    <n v="21.6"/>
    <n v="0"/>
    <m/>
    <n v="0"/>
    <n v="0"/>
    <m/>
    <m/>
    <m/>
    <n v="0"/>
    <m/>
    <m/>
    <m/>
    <n v="0"/>
    <n v="0"/>
    <n v="22.439499999999999"/>
    <x v="10"/>
    <x v="10"/>
  </r>
  <r>
    <s v="פתוחה 600/1000"/>
    <x v="17"/>
    <n v="21"/>
    <n v="46.194000000000003"/>
    <n v="1.9879999999999995"/>
    <n v="16"/>
    <n v="16"/>
    <s v="1.06.662"/>
    <m/>
    <n v="8"/>
    <n v="8"/>
    <m/>
    <m/>
    <m/>
    <n v="0"/>
    <m/>
    <m/>
    <m/>
    <n v="0"/>
    <n v="46.194000000000003"/>
    <n v="46.194000000000003"/>
    <x v="11"/>
    <x v="11"/>
  </r>
  <r>
    <s v="פתוחה 600/1000"/>
    <x v="18"/>
    <n v="29"/>
    <n v="47.671999999999997"/>
    <n v="3.465999999999994"/>
    <n v="13"/>
    <n v="13"/>
    <s v="DNF"/>
    <m/>
    <n v="0"/>
    <n v="0"/>
    <m/>
    <m/>
    <m/>
    <n v="0"/>
    <m/>
    <m/>
    <m/>
    <n v="0"/>
    <n v="47.671999999999997"/>
    <n v="47.671999999999997"/>
    <x v="12"/>
    <x v="12"/>
  </r>
  <r>
    <s v="פתוחה 600/1000"/>
    <x v="19"/>
    <n v="31"/>
    <n v="47.682000000000002"/>
    <n v="3.4759999999999991"/>
    <n v="11"/>
    <n v="11"/>
    <s v="1.06.208"/>
    <m/>
    <n v="5"/>
    <n v="5"/>
    <m/>
    <m/>
    <m/>
    <n v="0"/>
    <m/>
    <m/>
    <m/>
    <n v="0"/>
    <n v="47.682000000000002"/>
    <n v="47.682000000000002"/>
    <x v="2"/>
    <x v="2"/>
  </r>
  <r>
    <s v="פתוחה 600/1000"/>
    <x v="20"/>
    <n v="39"/>
    <n v="49.127000000000002"/>
    <n v="4.9209999999999994"/>
    <n v="10"/>
    <n v="10"/>
    <n v="0"/>
    <m/>
    <n v="0"/>
    <n v="0"/>
    <m/>
    <m/>
    <m/>
    <n v="0"/>
    <m/>
    <m/>
    <m/>
    <n v="0"/>
    <n v="0"/>
    <n v="24.563500000000001"/>
    <x v="7"/>
    <x v="7"/>
  </r>
  <r>
    <s v="פתוחה 600/1000"/>
    <x v="21"/>
    <n v="30"/>
    <n v="49.264000000000003"/>
    <n v="5.0579999999999998"/>
    <n v="9"/>
    <n v="9"/>
    <s v="1.09.659"/>
    <m/>
    <n v="4"/>
    <n v="4"/>
    <m/>
    <m/>
    <m/>
    <n v="0"/>
    <m/>
    <m/>
    <m/>
    <n v="0"/>
    <n v="49.264000000000003"/>
    <n v="49.264000000000003"/>
    <x v="12"/>
    <x v="12"/>
  </r>
  <r>
    <s v="פתוחה 600/1000"/>
    <x v="22"/>
    <n v="25"/>
    <n v="49.529000000000003"/>
    <n v="5.3230000000000004"/>
    <n v="8"/>
    <n v="8"/>
    <s v="1.11.210"/>
    <m/>
    <n v="3"/>
    <n v="3"/>
    <m/>
    <m/>
    <m/>
    <n v="0"/>
    <m/>
    <m/>
    <m/>
    <n v="0"/>
    <n v="49.529000000000003"/>
    <n v="49.529000000000003"/>
    <x v="13"/>
    <x v="13"/>
  </r>
  <r>
    <s v="פתוחה 600/1000"/>
    <x v="23"/>
    <n v="69"/>
    <n v="49.866"/>
    <n v="5.6599999999999966"/>
    <n v="7"/>
    <n v="7"/>
    <s v="1.06.837"/>
    <m/>
    <n v="9"/>
    <n v="9"/>
    <m/>
    <m/>
    <m/>
    <n v="0"/>
    <m/>
    <m/>
    <m/>
    <n v="0"/>
    <n v="49.866"/>
    <n v="49.866"/>
    <x v="2"/>
    <x v="2"/>
  </r>
  <r>
    <s v="פתוחה 600/1000"/>
    <x v="0"/>
    <n v="31"/>
    <m/>
    <m/>
    <n v="0"/>
    <n v="25"/>
    <s v="1.03.270"/>
    <m/>
    <n v="20"/>
    <n v="20"/>
    <m/>
    <m/>
    <m/>
    <m/>
    <m/>
    <m/>
    <m/>
    <m/>
    <m/>
    <m/>
    <x v="0"/>
    <x v="0"/>
  </r>
  <r>
    <s v="פתוחה 600/1000"/>
    <x v="24"/>
    <n v="55"/>
    <m/>
    <m/>
    <n v="0"/>
    <n v="0"/>
    <s v="1.04.119"/>
    <m/>
    <n v="16"/>
    <n v="16"/>
    <m/>
    <m/>
    <m/>
    <m/>
    <m/>
    <m/>
    <m/>
    <m/>
    <m/>
    <m/>
    <x v="2"/>
    <x v="2"/>
  </r>
  <r>
    <s v="פתוחה 600/1000"/>
    <x v="25"/>
    <n v="311"/>
    <m/>
    <m/>
    <n v="0"/>
    <n v="0"/>
    <s v="1.04.712"/>
    <m/>
    <n v="13"/>
    <n v="13"/>
    <m/>
    <m/>
    <m/>
    <m/>
    <m/>
    <m/>
    <m/>
    <m/>
    <m/>
    <m/>
    <x v="12"/>
    <x v="12"/>
  </r>
  <r>
    <s v="פתוחה 600/1000"/>
    <x v="26"/>
    <n v="19"/>
    <m/>
    <m/>
    <n v="0"/>
    <n v="0"/>
    <s v="1.08.665"/>
    <m/>
    <n v="11"/>
    <n v="11"/>
    <m/>
    <m/>
    <m/>
    <m/>
    <m/>
    <m/>
    <m/>
    <m/>
    <m/>
    <m/>
    <x v="13"/>
    <x v="13"/>
  </r>
  <r>
    <s v="פתוחה 600/1000"/>
    <x v="27"/>
    <n v="28"/>
    <m/>
    <m/>
    <n v="0"/>
    <n v="0"/>
    <s v="1.05.881"/>
    <m/>
    <n v="10"/>
    <n v="10"/>
    <m/>
    <m/>
    <m/>
    <m/>
    <m/>
    <m/>
    <m/>
    <m/>
    <m/>
    <m/>
    <x v="7"/>
    <x v="7"/>
  </r>
  <r>
    <s v="פתוחה 600/1000"/>
    <x v="28"/>
    <n v="66"/>
    <n v="0"/>
    <s v="N/A"/>
    <n v="0"/>
    <n v="0"/>
    <n v="0"/>
    <m/>
    <n v="0"/>
    <n v="0"/>
    <m/>
    <m/>
    <m/>
    <n v="0"/>
    <m/>
    <m/>
    <m/>
    <n v="0"/>
    <n v="0"/>
    <n v="0"/>
    <x v="1"/>
    <x v="1"/>
  </r>
  <r>
    <s v="פתוחה 600/1000"/>
    <x v="29"/>
    <n v="216"/>
    <n v="0"/>
    <s v="N/A"/>
    <n v="0"/>
    <n v="0"/>
    <n v="0"/>
    <m/>
    <n v="0"/>
    <n v="0"/>
    <m/>
    <m/>
    <m/>
    <n v="0"/>
    <m/>
    <m/>
    <m/>
    <n v="0"/>
    <n v="0"/>
    <n v="0"/>
    <x v="1"/>
    <x v="1"/>
  </r>
  <r>
    <s v="פתוחה 600/1000"/>
    <x v="30"/>
    <n v="2"/>
    <n v="0"/>
    <s v="N/A"/>
    <n v="0"/>
    <n v="0"/>
    <n v="0"/>
    <m/>
    <n v="0"/>
    <n v="0"/>
    <m/>
    <m/>
    <m/>
    <n v="0"/>
    <m/>
    <m/>
    <m/>
    <n v="0"/>
    <n v="0"/>
    <n v="0"/>
    <x v="1"/>
    <x v="1"/>
  </r>
  <r>
    <s v="פתוחה 600/1000"/>
    <x v="31"/>
    <n v="67"/>
    <n v="0"/>
    <s v="N/A"/>
    <n v="0"/>
    <n v="0"/>
    <s v="1.07.444"/>
    <m/>
    <n v="6"/>
    <n v="6"/>
    <m/>
    <m/>
    <m/>
    <n v="0"/>
    <m/>
    <m/>
    <m/>
    <n v="0"/>
    <n v="0"/>
    <n v="0"/>
    <x v="14"/>
    <x v="14"/>
  </r>
  <r>
    <s v="פתוחה 600/1000"/>
    <x v="32"/>
    <n v="18"/>
    <n v="0"/>
    <s v="N/A"/>
    <n v="0"/>
    <n v="0"/>
    <n v="0"/>
    <m/>
    <n v="0"/>
    <n v="0"/>
    <m/>
    <m/>
    <m/>
    <n v="0"/>
    <m/>
    <m/>
    <m/>
    <n v="0"/>
    <n v="0"/>
    <n v="0"/>
    <x v="1"/>
    <x v="1"/>
  </r>
  <r>
    <s v="פתוחה 600/1000"/>
    <x v="33"/>
    <n v="43"/>
    <n v="50.277000000000001"/>
    <n v="6.070999999999998"/>
    <n v="6"/>
    <n v="6"/>
    <s v="1.06.710"/>
    <m/>
    <n v="7"/>
    <n v="7"/>
    <m/>
    <m/>
    <m/>
    <n v="0"/>
    <m/>
    <m/>
    <m/>
    <n v="0"/>
    <n v="50.277000000000001"/>
    <n v="50.277000000000001"/>
    <x v="12"/>
    <x v="12"/>
  </r>
  <r>
    <s v="סופרספורט 600"/>
    <x v="34"/>
    <n v="82"/>
    <n v="38.845999999999997"/>
    <s v="BEST"/>
    <n v="25"/>
    <n v="25"/>
    <n v="0"/>
    <m/>
    <n v="0"/>
    <n v="0"/>
    <m/>
    <m/>
    <m/>
    <n v="0"/>
    <m/>
    <m/>
    <m/>
    <n v="0"/>
    <n v="0"/>
    <n v="19.422999999999998"/>
    <x v="15"/>
    <x v="15"/>
  </r>
  <r>
    <s v="סופרספורט 600"/>
    <x v="35"/>
    <n v="77"/>
    <n v="40.136000000000003"/>
    <n v="1.2900000000000063"/>
    <n v="20"/>
    <n v="21.6"/>
    <s v="59.488"/>
    <m/>
    <n v="25"/>
    <n v="25"/>
    <m/>
    <m/>
    <m/>
    <n v="0"/>
    <m/>
    <m/>
    <m/>
    <n v="0"/>
    <n v="40.136000000000003"/>
    <n v="40.136000000000003"/>
    <x v="16"/>
    <x v="16"/>
  </r>
  <r>
    <s v="סופרספורט 600"/>
    <x v="36"/>
    <n v="93"/>
    <n v="41.487000000000002"/>
    <n v="2.6410000000000053"/>
    <n v="16"/>
    <n v="16"/>
    <s v="DNF"/>
    <m/>
    <n v="0"/>
    <n v="0"/>
    <m/>
    <m/>
    <m/>
    <n v="0"/>
    <m/>
    <m/>
    <m/>
    <n v="0"/>
    <n v="41.487000000000002"/>
    <n v="41.487000000000002"/>
    <x v="2"/>
    <x v="2"/>
  </r>
  <r>
    <s v="סופרספורט 600"/>
    <x v="37"/>
    <n v="34"/>
    <n v="41.119"/>
    <n v="2.2730000000000032"/>
    <n v="13"/>
    <n v="13"/>
    <s v="1.02.748"/>
    <m/>
    <n v="13"/>
    <n v="13"/>
    <m/>
    <m/>
    <m/>
    <n v="0"/>
    <m/>
    <m/>
    <m/>
    <n v="0"/>
    <n v="41.119"/>
    <n v="41.119"/>
    <x v="3"/>
    <x v="3"/>
  </r>
  <r>
    <s v="סופרספורט 600"/>
    <x v="33"/>
    <n v="43"/>
    <n v="0"/>
    <s v="N/A"/>
    <n v="0"/>
    <n v="6"/>
    <n v="0"/>
    <m/>
    <n v="0"/>
    <n v="7"/>
    <m/>
    <m/>
    <m/>
    <n v="0"/>
    <m/>
    <m/>
    <m/>
    <n v="0"/>
    <n v="0"/>
    <n v="0"/>
    <x v="12"/>
    <x v="12"/>
  </r>
  <r>
    <s v="סופרספורט 600"/>
    <x v="38"/>
    <n v="9"/>
    <n v="0"/>
    <s v="N/A"/>
    <n v="0"/>
    <n v="0"/>
    <n v="0"/>
    <m/>
    <n v="0"/>
    <n v="0"/>
    <m/>
    <m/>
    <m/>
    <n v="0"/>
    <m/>
    <m/>
    <m/>
    <n v="0"/>
    <n v="0"/>
    <n v="0"/>
    <x v="1"/>
    <x v="1"/>
  </r>
  <r>
    <s v="סופרספורט 600"/>
    <x v="39"/>
    <n v="19"/>
    <n v="0"/>
    <s v="N/A"/>
    <n v="0"/>
    <n v="0"/>
    <n v="0"/>
    <m/>
    <n v="0"/>
    <n v="0"/>
    <m/>
    <m/>
    <m/>
    <n v="0"/>
    <m/>
    <m/>
    <m/>
    <n v="0"/>
    <n v="0"/>
    <n v="0"/>
    <x v="1"/>
    <x v="1"/>
  </r>
  <r>
    <s v="סופרספורט 600"/>
    <x v="40"/>
    <n v="96"/>
    <n v="0"/>
    <s v="N/A"/>
    <n v="0"/>
    <n v="0"/>
    <n v="0"/>
    <m/>
    <n v="0"/>
    <n v="0"/>
    <m/>
    <m/>
    <m/>
    <n v="0"/>
    <m/>
    <m/>
    <m/>
    <n v="0"/>
    <n v="0"/>
    <n v="0"/>
    <x v="1"/>
    <x v="1"/>
  </r>
  <r>
    <s v="סופרספורט 600"/>
    <x v="41"/>
    <n v="8"/>
    <n v="0"/>
    <s v="N/A"/>
    <n v="0"/>
    <n v="0"/>
    <s v="1.06.382"/>
    <m/>
    <n v="7"/>
    <n v="7"/>
    <m/>
    <m/>
    <m/>
    <n v="0"/>
    <m/>
    <m/>
    <m/>
    <n v="0"/>
    <n v="0"/>
    <n v="0"/>
    <x v="17"/>
    <x v="17"/>
  </r>
  <r>
    <s v="סופרספורט 600"/>
    <x v="42"/>
    <n v="6"/>
    <n v="40.735999999999997"/>
    <n v="1.8900000000000006"/>
    <n v="11"/>
    <n v="11"/>
    <s v="1.03.212"/>
    <m/>
    <n v="10"/>
    <n v="10"/>
    <m/>
    <m/>
    <m/>
    <n v="0"/>
    <m/>
    <m/>
    <m/>
    <n v="0"/>
    <n v="40.735999999999997"/>
    <n v="40.735999999999997"/>
    <x v="18"/>
    <x v="18"/>
  </r>
  <r>
    <s v="סופרספורט 600"/>
    <x v="43"/>
    <n v="22"/>
    <n v="40.862000000000002"/>
    <n v="2.0160000000000053"/>
    <n v="10"/>
    <n v="10"/>
    <s v="1.03.120"/>
    <m/>
    <n v="16"/>
    <n v="16"/>
    <m/>
    <m/>
    <m/>
    <n v="0"/>
    <m/>
    <m/>
    <m/>
    <n v="0"/>
    <n v="40.862000000000002"/>
    <n v="40.862000000000002"/>
    <x v="3"/>
    <x v="3"/>
  </r>
  <r>
    <s v="סופרספורט 600"/>
    <x v="44"/>
    <n v="21"/>
    <n v="41.988"/>
    <n v="3.142000000000003"/>
    <n v="9"/>
    <n v="9"/>
    <s v="1.02.940"/>
    <m/>
    <n v="11"/>
    <n v="11"/>
    <m/>
    <m/>
    <m/>
    <n v="0"/>
    <m/>
    <m/>
    <m/>
    <n v="0"/>
    <n v="41.988"/>
    <n v="41.988"/>
    <x v="6"/>
    <x v="6"/>
  </r>
  <r>
    <s v="סופרספורט 600"/>
    <x v="45"/>
    <n v="29"/>
    <n v="0"/>
    <s v="DNF"/>
    <n v="0"/>
    <n v="0"/>
    <s v="1.03.853"/>
    <m/>
    <n v="9"/>
    <n v="9"/>
    <m/>
    <m/>
    <m/>
    <n v="0"/>
    <m/>
    <m/>
    <m/>
    <n v="0"/>
    <n v="0"/>
    <n v="0"/>
    <x v="19"/>
    <x v="19"/>
  </r>
  <r>
    <s v="סופרספורט 600"/>
    <x v="46"/>
    <n v="919"/>
    <n v="0"/>
    <s v="DNF"/>
    <n v="0"/>
    <n v="0"/>
    <n v="0"/>
    <m/>
    <n v="0"/>
    <n v="0"/>
    <m/>
    <m/>
    <m/>
    <n v="0"/>
    <m/>
    <m/>
    <m/>
    <n v="0"/>
    <n v="0"/>
    <n v="0"/>
    <x v="1"/>
    <x v="1"/>
  </r>
  <r>
    <s v="סופרבייק 1000"/>
    <x v="47"/>
    <n v="11"/>
    <n v="38.442"/>
    <s v="BEST"/>
    <n v="25"/>
    <n v="27"/>
    <s v="58.122"/>
    <m/>
    <n v="25"/>
    <n v="25"/>
    <m/>
    <m/>
    <m/>
    <n v="0"/>
    <m/>
    <m/>
    <m/>
    <n v="0"/>
    <n v="38.442"/>
    <n v="38.442"/>
    <x v="20"/>
    <x v="20"/>
  </r>
  <r>
    <s v="סופרבייק 1000"/>
    <x v="48"/>
    <n v="94"/>
    <n v="39.557000000000002"/>
    <n v="1.115000000000002"/>
    <n v="20"/>
    <n v="20"/>
    <s v="59.973"/>
    <m/>
    <n v="20"/>
    <n v="20"/>
    <m/>
    <m/>
    <m/>
    <n v="0"/>
    <m/>
    <m/>
    <m/>
    <n v="0"/>
    <n v="39.557000000000002"/>
    <n v="39.557000000000002"/>
    <x v="21"/>
    <x v="21"/>
  </r>
  <r>
    <s v="סופרבייק 1000"/>
    <x v="16"/>
    <n v="88"/>
    <n v="40.298000000000002"/>
    <n v="1.8560000000000016"/>
    <n v="16"/>
    <n v="21.6"/>
    <n v="0"/>
    <m/>
    <n v="0"/>
    <n v="0"/>
    <m/>
    <m/>
    <m/>
    <n v="0"/>
    <m/>
    <m/>
    <m/>
    <n v="0"/>
    <n v="0"/>
    <n v="20.149000000000001"/>
    <x v="10"/>
    <x v="10"/>
  </r>
  <r>
    <s v="סופרבייק 1000"/>
    <x v="49"/>
    <n v="67"/>
    <n v="40.637"/>
    <n v="2.1950000000000003"/>
    <n v="13"/>
    <n v="13"/>
    <n v="0"/>
    <m/>
    <n v="0"/>
    <n v="0"/>
    <m/>
    <m/>
    <m/>
    <n v="0"/>
    <m/>
    <m/>
    <m/>
    <n v="0"/>
    <n v="0"/>
    <n v="20.3185"/>
    <x v="12"/>
    <x v="12"/>
  </r>
  <r>
    <s v="סופרבייק 1000"/>
    <x v="50"/>
    <n v="26"/>
    <n v="45.103000000000002"/>
    <n v="6.6610000000000014"/>
    <n v="11"/>
    <n v="11"/>
    <n v="0"/>
    <m/>
    <n v="0"/>
    <n v="0"/>
    <m/>
    <m/>
    <m/>
    <n v="0"/>
    <m/>
    <m/>
    <m/>
    <n v="0"/>
    <n v="0"/>
    <n v="22.551500000000001"/>
    <x v="13"/>
    <x v="13"/>
  </r>
  <r>
    <s v="סופרבייק 1000"/>
    <x v="51"/>
    <n v="79"/>
    <n v="44.798999999999999"/>
    <n v="6.3569999999999993"/>
    <n v="10"/>
    <n v="10"/>
    <s v="DNF"/>
    <m/>
    <n v="0"/>
    <n v="0"/>
    <m/>
    <m/>
    <m/>
    <n v="0"/>
    <m/>
    <m/>
    <m/>
    <n v="0"/>
    <n v="44.798999999999999"/>
    <n v="44.798999999999999"/>
    <x v="7"/>
    <x v="7"/>
  </r>
  <r>
    <s v="סופרבייק 1000"/>
    <x v="52"/>
    <n v="747"/>
    <n v="0"/>
    <s v="DNF"/>
    <n v="0"/>
    <n v="0"/>
    <s v="1.03.086"/>
    <m/>
    <n v="10"/>
    <n v="10"/>
    <m/>
    <m/>
    <m/>
    <n v="0"/>
    <m/>
    <m/>
    <m/>
    <n v="0"/>
    <n v="0"/>
    <n v="0"/>
    <x v="7"/>
    <x v="7"/>
  </r>
  <r>
    <s v="סופרבייק 1000"/>
    <x v="53"/>
    <m/>
    <m/>
    <m/>
    <n v="0"/>
    <m/>
    <s v="59.914"/>
    <m/>
    <n v="16"/>
    <n v="16"/>
    <m/>
    <m/>
    <m/>
    <m/>
    <m/>
    <m/>
    <m/>
    <m/>
    <m/>
    <m/>
    <x v="2"/>
    <x v="2"/>
  </r>
  <r>
    <s v="סופרבייק 1000"/>
    <x v="54"/>
    <m/>
    <m/>
    <m/>
    <n v="0"/>
    <m/>
    <s v="1.00.794"/>
    <m/>
    <n v="13"/>
    <n v="13"/>
    <m/>
    <m/>
    <m/>
    <m/>
    <m/>
    <m/>
    <m/>
    <m/>
    <m/>
    <m/>
    <x v="12"/>
    <x v="12"/>
  </r>
  <r>
    <s v="סופרבייק 1000"/>
    <x v="55"/>
    <m/>
    <m/>
    <m/>
    <n v="0"/>
    <m/>
    <s v="1.03.243"/>
    <m/>
    <n v="11"/>
    <n v="11"/>
    <m/>
    <m/>
    <m/>
    <m/>
    <m/>
    <m/>
    <m/>
    <m/>
    <m/>
    <m/>
    <x v="13"/>
    <x v="13"/>
  </r>
  <r>
    <s v="סופרבייק 1000"/>
    <x v="56"/>
    <n v="3"/>
    <n v="0"/>
    <s v="N/A"/>
    <n v="0"/>
    <n v="0"/>
    <s v="1.05.457"/>
    <m/>
    <n v="9"/>
    <n v="9"/>
    <m/>
    <m/>
    <m/>
    <n v="0"/>
    <m/>
    <m/>
    <m/>
    <n v="0"/>
    <n v="0"/>
    <n v="0"/>
    <x v="19"/>
    <x v="19"/>
  </r>
  <r>
    <s v="סופרבייק 1000"/>
    <x v="57"/>
    <n v="23"/>
    <n v="0"/>
    <s v="N/A"/>
    <n v="0"/>
    <n v="0"/>
    <n v="0"/>
    <m/>
    <n v="0"/>
    <n v="0"/>
    <m/>
    <m/>
    <m/>
    <n v="0"/>
    <m/>
    <m/>
    <m/>
    <n v="0"/>
    <n v="0"/>
    <n v="0"/>
    <x v="1"/>
    <x v="1"/>
  </r>
  <r>
    <s v="סופרבייק 1000"/>
    <x v="27"/>
    <n v="28"/>
    <n v="0"/>
    <s v="N/A"/>
    <n v="0"/>
    <n v="0"/>
    <n v="0"/>
    <m/>
    <n v="0"/>
    <n v="10"/>
    <m/>
    <m/>
    <m/>
    <n v="0"/>
    <m/>
    <m/>
    <m/>
    <n v="0"/>
    <n v="0"/>
    <n v="0"/>
    <x v="7"/>
    <x v="7"/>
  </r>
  <r>
    <s v="סופרבייק 1000"/>
    <x v="58"/>
    <n v="13"/>
    <n v="0"/>
    <s v="N/A"/>
    <n v="0"/>
    <n v="0"/>
    <n v="0"/>
    <m/>
    <n v="0"/>
    <n v="0"/>
    <m/>
    <m/>
    <m/>
    <n v="0"/>
    <m/>
    <m/>
    <m/>
    <n v="0"/>
    <n v="0"/>
    <n v="0"/>
    <x v="1"/>
    <x v="1"/>
  </r>
  <r>
    <s v="סופרבייק 1000"/>
    <x v="59"/>
    <n v="5"/>
    <n v="0"/>
    <s v="N/A"/>
    <n v="0"/>
    <n v="0"/>
    <n v="0"/>
    <m/>
    <n v="0"/>
    <n v="0"/>
    <m/>
    <m/>
    <m/>
    <n v="0"/>
    <m/>
    <m/>
    <m/>
    <n v="0"/>
    <n v="0"/>
    <n v="0"/>
    <x v="1"/>
    <x v="1"/>
  </r>
  <r>
    <s v="סופרספורט 300"/>
    <x v="60"/>
    <n v="800"/>
    <n v="44.302999999999997"/>
    <n v="0.51500000000000057"/>
    <n v="25"/>
    <n v="25"/>
    <s v="1.03.897"/>
    <m/>
    <n v="25"/>
    <n v="25"/>
    <m/>
    <m/>
    <m/>
    <n v="0"/>
    <m/>
    <m/>
    <m/>
    <n v="0"/>
    <n v="44.302999999999997"/>
    <n v="44.302999999999997"/>
    <x v="9"/>
    <x v="9"/>
  </r>
  <r>
    <s v="סופרספורט 300"/>
    <x v="47"/>
    <n v="10"/>
    <n v="43.787999999999997"/>
    <s v="BEST"/>
    <n v="20"/>
    <n v="27"/>
    <s v="DNF"/>
    <m/>
    <n v="0"/>
    <n v="25"/>
    <m/>
    <m/>
    <m/>
    <n v="0"/>
    <m/>
    <m/>
    <m/>
    <n v="0"/>
    <n v="43.787999999999997"/>
    <n v="43.787999999999997"/>
    <x v="20"/>
    <x v="20"/>
  </r>
  <r>
    <s v="סופרספורט 300"/>
    <x v="35"/>
    <n v="77"/>
    <n v="44.572000000000003"/>
    <n v="0.78400000000000603"/>
    <n v="16"/>
    <n v="21.6"/>
    <n v="0"/>
    <m/>
    <n v="0"/>
    <n v="25"/>
    <m/>
    <m/>
    <m/>
    <n v="0"/>
    <m/>
    <m/>
    <m/>
    <n v="0"/>
    <n v="0"/>
    <n v="22.286000000000001"/>
    <x v="16"/>
    <x v="16"/>
  </r>
  <r>
    <s v="סופרספורט 300"/>
    <x v="61"/>
    <n v="63"/>
    <n v="44.612000000000002"/>
    <n v="0.82400000000000517"/>
    <n v="13"/>
    <n v="13"/>
    <s v="1.04.230"/>
    <m/>
    <n v="20"/>
    <n v="20"/>
    <m/>
    <m/>
    <m/>
    <n v="0"/>
    <m/>
    <m/>
    <m/>
    <n v="0"/>
    <n v="44.612000000000002"/>
    <n v="44.612000000000002"/>
    <x v="22"/>
    <x v="22"/>
  </r>
  <r>
    <s v="סופרספורט 300"/>
    <x v="62"/>
    <n v="7"/>
    <n v="44.694000000000003"/>
    <n v="0.90600000000000591"/>
    <n v="11"/>
    <n v="11"/>
    <s v="1.04.218"/>
    <m/>
    <n v="13"/>
    <n v="13"/>
    <m/>
    <m/>
    <m/>
    <n v="0"/>
    <m/>
    <m/>
    <m/>
    <n v="0"/>
    <n v="44.694000000000003"/>
    <n v="44.694000000000003"/>
    <x v="11"/>
    <x v="11"/>
  </r>
  <r>
    <s v="סופרספורט 300"/>
    <x v="63"/>
    <n v="99"/>
    <n v="45.121000000000002"/>
    <n v="1.3330000000000055"/>
    <n v="10"/>
    <n v="10"/>
    <s v="1.05.717"/>
    <m/>
    <n v="11"/>
    <n v="11"/>
    <m/>
    <m/>
    <m/>
    <n v="0"/>
    <m/>
    <m/>
    <m/>
    <n v="0"/>
    <n v="45.121000000000002"/>
    <n v="45.121000000000002"/>
    <x v="18"/>
    <x v="18"/>
  </r>
  <r>
    <s v="סופרספורט 300"/>
    <x v="64"/>
    <n v="12"/>
    <n v="45.195"/>
    <n v="1.4070000000000036"/>
    <n v="9"/>
    <n v="9"/>
    <s v="1.05.261"/>
    <m/>
    <n v="16"/>
    <n v="16"/>
    <m/>
    <m/>
    <m/>
    <n v="0"/>
    <m/>
    <m/>
    <m/>
    <n v="0"/>
    <n v="45.195"/>
    <n v="45.195"/>
    <x v="15"/>
    <x v="15"/>
  </r>
  <r>
    <s v="סופרספורט 300"/>
    <x v="65"/>
    <n v="16"/>
    <n v="46.283999999999999"/>
    <n v="2.4960000000000022"/>
    <n v="8"/>
    <n v="8"/>
    <s v="1.06.516"/>
    <m/>
    <n v="8"/>
    <n v="8"/>
    <m/>
    <m/>
    <m/>
    <n v="0"/>
    <m/>
    <m/>
    <m/>
    <n v="0"/>
    <n v="46.283999999999999"/>
    <n v="46.283999999999999"/>
    <x v="2"/>
    <x v="2"/>
  </r>
  <r>
    <s v="סופרספורט 300"/>
    <x v="66"/>
    <n v="14"/>
    <n v="46.28"/>
    <n v="2.4920000000000044"/>
    <n v="7"/>
    <n v="7"/>
    <n v="0"/>
    <m/>
    <n v="0"/>
    <n v="0"/>
    <m/>
    <m/>
    <m/>
    <n v="0"/>
    <m/>
    <m/>
    <m/>
    <n v="0"/>
    <n v="0"/>
    <n v="23.14"/>
    <x v="17"/>
    <x v="17"/>
  </r>
  <r>
    <s v="סופרספורט 300"/>
    <x v="67"/>
    <n v="47"/>
    <m/>
    <m/>
    <m/>
    <m/>
    <s v="1.06.606"/>
    <m/>
    <n v="7"/>
    <n v="7"/>
    <m/>
    <m/>
    <m/>
    <m/>
    <m/>
    <m/>
    <m/>
    <m/>
    <m/>
    <m/>
    <x v="17"/>
    <x v="17"/>
  </r>
  <r>
    <s v="סופרספורט 300"/>
    <x v="68"/>
    <n v="123"/>
    <m/>
    <m/>
    <m/>
    <m/>
    <s v="1.19.927"/>
    <m/>
    <n v="5"/>
    <n v="5"/>
    <m/>
    <m/>
    <m/>
    <m/>
    <m/>
    <m/>
    <m/>
    <m/>
    <m/>
    <m/>
    <x v="23"/>
    <x v="23"/>
  </r>
  <r>
    <s v="סופרספורט 300"/>
    <x v="69"/>
    <n v="22"/>
    <n v="46.94"/>
    <n v="3.152000000000001"/>
    <n v="6"/>
    <n v="6"/>
    <s v="1.06.297"/>
    <m/>
    <n v="10"/>
    <n v="10"/>
    <m/>
    <m/>
    <m/>
    <n v="0"/>
    <m/>
    <m/>
    <m/>
    <n v="0"/>
    <n v="46.94"/>
    <n v="46.94"/>
    <x v="2"/>
    <x v="2"/>
  </r>
  <r>
    <s v="סופרספורט 300"/>
    <x v="70"/>
    <n v="11"/>
    <n v="47.186"/>
    <n v="3.3980000000000032"/>
    <n v="5"/>
    <n v="5"/>
    <s v="1.05.414"/>
    <m/>
    <n v="9"/>
    <n v="9"/>
    <m/>
    <m/>
    <m/>
    <n v="0"/>
    <m/>
    <m/>
    <m/>
    <n v="0"/>
    <n v="47.186"/>
    <n v="47.186"/>
    <x v="24"/>
    <x v="24"/>
  </r>
  <r>
    <s v="סופרספורט 300"/>
    <x v="71"/>
    <n v="33"/>
    <n v="47.94"/>
    <n v="4.152000000000001"/>
    <n v="4"/>
    <n v="4"/>
    <s v="1.11.073"/>
    <m/>
    <n v="6"/>
    <n v="6"/>
    <m/>
    <m/>
    <m/>
    <n v="0"/>
    <m/>
    <m/>
    <m/>
    <n v="0"/>
    <n v="47.94"/>
    <n v="47.94"/>
    <x v="7"/>
    <x v="7"/>
  </r>
  <r>
    <s v="סופרספורט 300"/>
    <x v="72"/>
    <n v="44"/>
    <n v="0"/>
    <s v="DNF"/>
    <n v="0"/>
    <n v="0"/>
    <s v="DNF"/>
    <m/>
    <n v="0"/>
    <n v="0"/>
    <m/>
    <m/>
    <m/>
    <n v="0"/>
    <m/>
    <m/>
    <m/>
    <n v="0"/>
    <n v="0"/>
    <n v="0"/>
    <x v="1"/>
    <x v="1"/>
  </r>
  <r>
    <s v="סופרספורט 300"/>
    <x v="73"/>
    <n v="777"/>
    <n v="0"/>
    <s v="DNF"/>
    <n v="0"/>
    <n v="0"/>
    <s v="DNF"/>
    <m/>
    <n v="0"/>
    <n v="0"/>
    <m/>
    <m/>
    <m/>
    <n v="0"/>
    <m/>
    <m/>
    <m/>
    <n v="0"/>
    <n v="0"/>
    <n v="0"/>
    <x v="1"/>
    <x v="1"/>
  </r>
  <r>
    <s v="סופרמוטו"/>
    <x v="74"/>
    <n v="696"/>
    <n v="43.468000000000004"/>
    <s v="BEST"/>
    <n v="25"/>
    <n v="25"/>
    <s v="1.04.495"/>
    <m/>
    <n v="25"/>
    <n v="25"/>
    <m/>
    <m/>
    <m/>
    <n v="0"/>
    <m/>
    <m/>
    <m/>
    <n v="0"/>
    <n v="43.468000000000004"/>
    <n v="43.468000000000004"/>
    <x v="9"/>
    <x v="9"/>
  </r>
  <r>
    <s v="סופרמוטו"/>
    <x v="75"/>
    <n v="9"/>
    <n v="45.256"/>
    <n v="1.7879999999999967"/>
    <n v="20"/>
    <n v="20"/>
    <s v="1.05.364"/>
    <m/>
    <n v="20"/>
    <n v="20"/>
    <m/>
    <m/>
    <m/>
    <n v="0"/>
    <m/>
    <m/>
    <m/>
    <n v="0"/>
    <n v="45.256"/>
    <n v="45.256"/>
    <x v="21"/>
    <x v="21"/>
  </r>
  <r>
    <s v="סופרמוטו"/>
    <x v="67"/>
    <n v="47"/>
    <n v="46.067999999999998"/>
    <n v="2.5999999999999943"/>
    <n v="16"/>
    <n v="16"/>
    <n v="0"/>
    <m/>
    <n v="0"/>
    <n v="7"/>
    <m/>
    <m/>
    <m/>
    <n v="0"/>
    <m/>
    <m/>
    <m/>
    <n v="0"/>
    <n v="0"/>
    <n v="23.033999999999999"/>
    <x v="25"/>
    <x v="25"/>
  </r>
  <r>
    <s v="סופרמוטו"/>
    <x v="76"/>
    <n v="46"/>
    <n v="46.131"/>
    <n v="2.6629999999999967"/>
    <n v="13"/>
    <n v="13"/>
    <s v="1.06.090"/>
    <m/>
    <n v="13"/>
    <n v="13"/>
    <m/>
    <m/>
    <m/>
    <n v="0"/>
    <m/>
    <m/>
    <m/>
    <n v="0"/>
    <n v="46.131"/>
    <n v="46.131"/>
    <x v="3"/>
    <x v="3"/>
  </r>
  <r>
    <s v="סופרמוטו"/>
    <x v="77"/>
    <n v="11"/>
    <n v="47.677999999999997"/>
    <n v="4.2099999999999937"/>
    <n v="11"/>
    <n v="11"/>
    <s v="1.07.292"/>
    <m/>
    <n v="11"/>
    <n v="11"/>
    <m/>
    <m/>
    <m/>
    <n v="0"/>
    <m/>
    <m/>
    <m/>
    <n v="0"/>
    <n v="47.677999999999997"/>
    <n v="47.677999999999997"/>
    <x v="4"/>
    <x v="4"/>
  </r>
  <r>
    <s v="סופרמוטו"/>
    <x v="78"/>
    <n v="37"/>
    <n v="47.526000000000003"/>
    <n v="4.0579999999999998"/>
    <n v="10"/>
    <n v="10"/>
    <n v="0"/>
    <m/>
    <n v="0"/>
    <n v="0"/>
    <m/>
    <m/>
    <m/>
    <n v="0"/>
    <m/>
    <m/>
    <m/>
    <n v="0"/>
    <n v="0"/>
    <n v="23.763000000000002"/>
    <x v="7"/>
    <x v="7"/>
  </r>
  <r>
    <s v="סופרמוטו"/>
    <x v="79"/>
    <n v="4"/>
    <m/>
    <m/>
    <n v="0"/>
    <m/>
    <s v="1.05.558"/>
    <m/>
    <n v="16"/>
    <n v="16"/>
    <m/>
    <m/>
    <m/>
    <m/>
    <m/>
    <m/>
    <m/>
    <m/>
    <m/>
    <m/>
    <x v="2"/>
    <x v="2"/>
  </r>
  <r>
    <s v="סופרמוטו"/>
    <x v="80"/>
    <n v="14"/>
    <m/>
    <m/>
    <n v="0"/>
    <m/>
    <s v="1.07.548"/>
    <m/>
    <n v="10"/>
    <n v="10"/>
    <m/>
    <m/>
    <m/>
    <m/>
    <m/>
    <m/>
    <m/>
    <m/>
    <m/>
    <m/>
    <x v="7"/>
    <x v="7"/>
  </r>
  <r>
    <s v="סופרמוטו"/>
    <x v="10"/>
    <n v="808"/>
    <m/>
    <m/>
    <n v="0"/>
    <m/>
    <s v="DNF"/>
    <m/>
    <n v="0"/>
    <n v="20"/>
    <m/>
    <m/>
    <m/>
    <m/>
    <m/>
    <m/>
    <m/>
    <m/>
    <m/>
    <m/>
    <x v="6"/>
    <x v="6"/>
  </r>
  <r>
    <s v="סופרמוטו"/>
    <x v="81"/>
    <n v="72"/>
    <n v="47.52"/>
    <n v="4.0519999999999996"/>
    <n v="9"/>
    <n v="9"/>
    <s v="1.10.298"/>
    <m/>
    <n v="9"/>
    <n v="9"/>
    <m/>
    <m/>
    <m/>
    <n v="0"/>
    <m/>
    <m/>
    <m/>
    <n v="0"/>
    <n v="47.52"/>
    <n v="47.52"/>
    <x v="26"/>
    <x v="26"/>
  </r>
  <r>
    <s v="סופרמוטו"/>
    <x v="82"/>
    <n v="36"/>
    <n v="51.465000000000003"/>
    <n v="7.9969999999999999"/>
    <n v="8"/>
    <n v="8"/>
    <n v="0"/>
    <m/>
    <n v="0"/>
    <n v="0"/>
    <m/>
    <m/>
    <m/>
    <n v="0"/>
    <m/>
    <m/>
    <m/>
    <n v="0"/>
    <n v="0"/>
    <n v="25.732500000000002"/>
    <x v="27"/>
    <x v="27"/>
  </r>
  <r>
    <s v="סופרמוטו"/>
    <x v="83"/>
    <n v="32"/>
    <n v="54.45"/>
    <n v="10.981999999999999"/>
    <n v="7"/>
    <n v="7"/>
    <s v="1.13.156"/>
    <m/>
    <n v="8"/>
    <n v="8"/>
    <m/>
    <m/>
    <m/>
    <n v="0"/>
    <m/>
    <m/>
    <m/>
    <n v="0"/>
    <n v="54.45"/>
    <n v="54.45"/>
    <x v="28"/>
    <x v="28"/>
  </r>
  <r>
    <s v="סופרמוטו"/>
    <x v="84"/>
    <n v="808"/>
    <n v="0"/>
    <s v="DNF"/>
    <n v="0"/>
    <n v="0"/>
    <s v="1.13.915"/>
    <m/>
    <n v="7"/>
    <n v="7"/>
    <m/>
    <m/>
    <m/>
    <n v="0"/>
    <m/>
    <m/>
    <m/>
    <n v="0"/>
    <n v="0"/>
    <n v="0"/>
    <x v="17"/>
    <x v="17"/>
  </r>
  <r>
    <s v="ילדים"/>
    <x v="85"/>
    <n v="8"/>
    <m/>
    <m/>
    <m/>
    <n v="0"/>
    <m/>
    <m/>
    <m/>
    <n v="0"/>
    <m/>
    <m/>
    <m/>
    <n v="0"/>
    <m/>
    <m/>
    <m/>
    <n v="0"/>
    <m/>
    <m/>
    <x v="1"/>
    <x v="1"/>
  </r>
  <r>
    <s v="ילדים"/>
    <x v="8"/>
    <n v="93"/>
    <m/>
    <m/>
    <m/>
    <n v="11"/>
    <m/>
    <m/>
    <m/>
    <n v="11"/>
    <m/>
    <m/>
    <m/>
    <n v="0"/>
    <m/>
    <m/>
    <m/>
    <n v="0"/>
    <m/>
    <m/>
    <x v="4"/>
    <x v="4"/>
  </r>
  <r>
    <s v="ילדים"/>
    <x v="7"/>
    <n v="5"/>
    <m/>
    <m/>
    <m/>
    <n v="13"/>
    <m/>
    <m/>
    <m/>
    <n v="13"/>
    <m/>
    <m/>
    <m/>
    <n v="0"/>
    <m/>
    <m/>
    <m/>
    <n v="0"/>
    <m/>
    <m/>
    <x v="3"/>
    <x v="3"/>
  </r>
  <r>
    <s v="ילדים"/>
    <x v="12"/>
    <n v="9"/>
    <m/>
    <m/>
    <m/>
    <n v="0"/>
    <m/>
    <m/>
    <m/>
    <n v="0"/>
    <m/>
    <m/>
    <m/>
    <n v="0"/>
    <m/>
    <m/>
    <m/>
    <n v="0"/>
    <m/>
    <m/>
    <x v="1"/>
    <x v="1"/>
  </r>
  <r>
    <s v="ילדים"/>
    <x v="13"/>
    <n v="194"/>
    <m/>
    <m/>
    <m/>
    <n v="9"/>
    <m/>
    <m/>
    <m/>
    <n v="8"/>
    <m/>
    <m/>
    <m/>
    <n v="0"/>
    <m/>
    <m/>
    <m/>
    <n v="0"/>
    <m/>
    <m/>
    <x v="8"/>
    <x v="8"/>
  </r>
  <r>
    <s v="ילדים"/>
    <x v="11"/>
    <n v="87"/>
    <m/>
    <m/>
    <n v="1"/>
    <n v="1"/>
    <m/>
    <m/>
    <m/>
    <n v="10"/>
    <m/>
    <m/>
    <n v="1"/>
    <n v="1"/>
    <m/>
    <m/>
    <n v="1"/>
    <n v="1"/>
    <m/>
    <m/>
    <x v="12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3:C92" firstHeaderRow="1" firstDataRow="1" firstDataCol="3"/>
  <pivotFields count="23">
    <pivotField showAll="0"/>
    <pivotField axis="axisRow" outline="0" showAll="0" sortType="descending" defaultSubtotal="0">
      <items count="89">
        <item x="61"/>
        <item x="44"/>
        <item x="21"/>
        <item x="62"/>
        <item x="83"/>
        <item x="77"/>
        <item x="46"/>
        <item x="31"/>
        <item x="68"/>
        <item x="28"/>
        <item x="38"/>
        <item x="15"/>
        <item x="7"/>
        <item x="11"/>
        <item x="72"/>
        <item x="42"/>
        <item x="70"/>
        <item x="24"/>
        <item x="36"/>
        <item x="34"/>
        <item x="50"/>
        <item x="37"/>
        <item x="76"/>
        <item x="59"/>
        <item x="52"/>
        <item x="1"/>
        <item m="1" x="86"/>
        <item x="23"/>
        <item x="39"/>
        <item x="55"/>
        <item x="74"/>
        <item x="78"/>
        <item x="10"/>
        <item x="58"/>
        <item x="25"/>
        <item x="85"/>
        <item x="9"/>
        <item x="35"/>
        <item x="79"/>
        <item x="19"/>
        <item x="8"/>
        <item x="82"/>
        <item x="56"/>
        <item x="40"/>
        <item x="2"/>
        <item x="30"/>
        <item x="81"/>
        <item x="0"/>
        <item x="51"/>
        <item x="48"/>
        <item x="20"/>
        <item x="71"/>
        <item x="3"/>
        <item x="6"/>
        <item x="29"/>
        <item x="54"/>
        <item x="65"/>
        <item x="16"/>
        <item x="32"/>
        <item x="75"/>
        <item x="57"/>
        <item x="41"/>
        <item m="1" x="88"/>
        <item x="22"/>
        <item x="60"/>
        <item x="14"/>
        <item x="33"/>
        <item x="5"/>
        <item m="1" x="87"/>
        <item x="13"/>
        <item x="27"/>
        <item x="45"/>
        <item x="26"/>
        <item x="18"/>
        <item x="47"/>
        <item x="66"/>
        <item x="80"/>
        <item x="73"/>
        <item x="63"/>
        <item x="67"/>
        <item x="43"/>
        <item x="49"/>
        <item x="12"/>
        <item x="84"/>
        <item x="17"/>
        <item x="69"/>
        <item x="64"/>
        <item x="53"/>
        <item x="4"/>
      </items>
    </pivotField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43" showAll="0" sortType="ascending">
      <items count="32">
        <item x="1"/>
        <item m="1" x="30"/>
        <item x="23"/>
        <item x="14"/>
        <item x="17"/>
        <item x="27"/>
        <item x="19"/>
        <item x="7"/>
        <item x="13"/>
        <item x="12"/>
        <item x="24"/>
        <item x="28"/>
        <item x="2"/>
        <item x="8"/>
        <item x="26"/>
        <item x="5"/>
        <item x="6"/>
        <item x="18"/>
        <item x="10"/>
        <item x="4"/>
        <item x="25"/>
        <item x="11"/>
        <item x="15"/>
        <item x="3"/>
        <item m="1" x="29"/>
        <item x="22"/>
        <item x="21"/>
        <item x="0"/>
        <item x="16"/>
        <item x="9"/>
        <item x="20"/>
        <item t="default"/>
      </items>
    </pivotField>
    <pivotField axis="axisRow" outline="0" showAll="0" defaultSubtotal="0">
      <items count="38">
        <item x="20"/>
        <item x="9"/>
        <item x="0"/>
        <item m="1" x="35"/>
        <item m="1" x="29"/>
        <item x="15"/>
        <item m="1" x="33"/>
        <item m="1" x="37"/>
        <item x="2"/>
        <item m="1" x="32"/>
        <item m="1" x="30"/>
        <item x="24"/>
        <item m="1" x="31"/>
        <item m="1" x="34"/>
        <item m="1" x="36"/>
        <item x="1"/>
        <item x="3"/>
        <item x="4"/>
        <item x="5"/>
        <item x="6"/>
        <item x="7"/>
        <item x="8"/>
        <item x="10"/>
        <item x="11"/>
        <item x="12"/>
        <item x="13"/>
        <item x="14"/>
        <item x="16"/>
        <item x="17"/>
        <item x="18"/>
        <item x="19"/>
        <item x="21"/>
        <item x="22"/>
        <item x="23"/>
        <item x="25"/>
        <item x="26"/>
        <item x="27"/>
        <item x="28"/>
      </items>
    </pivotField>
  </pivotFields>
  <rowFields count="3">
    <field x="22"/>
    <field x="1"/>
    <field x="21"/>
  </rowFields>
  <rowItems count="89">
    <i>
      <x/>
      <x v="74"/>
      <x v="30"/>
    </i>
    <i>
      <x v="1"/>
      <x v="11"/>
      <x v="29"/>
    </i>
    <i r="1">
      <x v="30"/>
      <x v="29"/>
    </i>
    <i r="1">
      <x v="64"/>
      <x v="29"/>
    </i>
    <i>
      <x v="2"/>
      <x v="25"/>
      <x v="27"/>
    </i>
    <i r="1">
      <x v="47"/>
      <x v="27"/>
    </i>
    <i>
      <x v="5"/>
      <x v="19"/>
      <x v="22"/>
    </i>
    <i r="1">
      <x v="86"/>
      <x v="22"/>
    </i>
    <i>
      <x v="8"/>
      <x v="17"/>
      <x v="12"/>
    </i>
    <i r="1">
      <x v="18"/>
      <x v="12"/>
    </i>
    <i r="1">
      <x v="27"/>
      <x v="12"/>
    </i>
    <i r="1">
      <x v="38"/>
      <x v="12"/>
    </i>
    <i r="1">
      <x v="39"/>
      <x v="12"/>
    </i>
    <i r="1">
      <x v="52"/>
      <x v="12"/>
    </i>
    <i r="1">
      <x v="53"/>
      <x v="12"/>
    </i>
    <i r="1">
      <x v="56"/>
      <x v="12"/>
    </i>
    <i r="1">
      <x v="85"/>
      <x v="12"/>
    </i>
    <i r="1">
      <x v="87"/>
      <x v="12"/>
    </i>
    <i>
      <x v="11"/>
      <x v="16"/>
      <x v="10"/>
    </i>
    <i>
      <x v="15"/>
      <x v="6"/>
      <x/>
    </i>
    <i r="1">
      <x v="9"/>
      <x/>
    </i>
    <i r="1">
      <x v="10"/>
      <x/>
    </i>
    <i r="1">
      <x v="14"/>
      <x/>
    </i>
    <i r="1">
      <x v="23"/>
      <x/>
    </i>
    <i r="1">
      <x v="28"/>
      <x/>
    </i>
    <i r="1">
      <x v="33"/>
      <x/>
    </i>
    <i r="1">
      <x v="35"/>
      <x/>
    </i>
    <i r="1">
      <x v="43"/>
      <x/>
    </i>
    <i r="1">
      <x v="44"/>
      <x/>
    </i>
    <i r="1">
      <x v="45"/>
      <x/>
    </i>
    <i r="1">
      <x v="54"/>
      <x/>
    </i>
    <i r="1">
      <x v="58"/>
      <x/>
    </i>
    <i r="1">
      <x v="60"/>
      <x/>
    </i>
    <i r="1">
      <x v="65"/>
      <x/>
    </i>
    <i r="1">
      <x v="67"/>
      <x/>
    </i>
    <i r="1">
      <x v="77"/>
      <x/>
    </i>
    <i r="1">
      <x v="82"/>
      <x/>
    </i>
    <i r="1">
      <x v="88"/>
      <x/>
    </i>
    <i>
      <x v="16"/>
      <x v="12"/>
      <x v="23"/>
    </i>
    <i r="1">
      <x v="21"/>
      <x v="23"/>
    </i>
    <i r="1">
      <x v="22"/>
      <x v="23"/>
    </i>
    <i r="1">
      <x v="80"/>
      <x v="23"/>
    </i>
    <i>
      <x v="17"/>
      <x v="5"/>
      <x v="19"/>
    </i>
    <i r="1">
      <x v="40"/>
      <x v="19"/>
    </i>
    <i>
      <x v="18"/>
      <x v="36"/>
      <x v="15"/>
    </i>
    <i>
      <x v="19"/>
      <x v="1"/>
      <x v="16"/>
    </i>
    <i r="1">
      <x v="32"/>
      <x v="16"/>
    </i>
    <i>
      <x v="20"/>
      <x v="13"/>
      <x v="7"/>
    </i>
    <i r="1">
      <x v="24"/>
      <x v="7"/>
    </i>
    <i r="1">
      <x v="31"/>
      <x v="7"/>
    </i>
    <i r="1">
      <x v="48"/>
      <x v="7"/>
    </i>
    <i r="1">
      <x v="50"/>
      <x v="7"/>
    </i>
    <i r="1">
      <x v="51"/>
      <x v="7"/>
    </i>
    <i r="1">
      <x v="70"/>
      <x v="7"/>
    </i>
    <i r="1">
      <x v="76"/>
      <x v="7"/>
    </i>
    <i>
      <x v="21"/>
      <x v="69"/>
      <x v="13"/>
    </i>
    <i>
      <x v="22"/>
      <x v="57"/>
      <x v="18"/>
    </i>
    <i>
      <x v="23"/>
      <x v="3"/>
      <x v="21"/>
    </i>
    <i r="1">
      <x v="84"/>
      <x v="21"/>
    </i>
    <i>
      <x v="24"/>
      <x v="2"/>
      <x v="9"/>
    </i>
    <i r="1">
      <x v="13"/>
      <x v="9"/>
    </i>
    <i r="1">
      <x v="34"/>
      <x v="9"/>
    </i>
    <i r="1">
      <x v="55"/>
      <x v="9"/>
    </i>
    <i r="1">
      <x v="66"/>
      <x v="9"/>
    </i>
    <i r="1">
      <x v="73"/>
      <x v="9"/>
    </i>
    <i r="1">
      <x v="81"/>
      <x v="9"/>
    </i>
    <i>
      <x v="25"/>
      <x v="20"/>
      <x v="8"/>
    </i>
    <i r="1">
      <x v="29"/>
      <x v="8"/>
    </i>
    <i r="1">
      <x v="63"/>
      <x v="8"/>
    </i>
    <i r="1">
      <x v="72"/>
      <x v="8"/>
    </i>
    <i>
      <x v="26"/>
      <x v="7"/>
      <x v="3"/>
    </i>
    <i>
      <x v="27"/>
      <x v="37"/>
      <x v="28"/>
    </i>
    <i>
      <x v="28"/>
      <x v="61"/>
      <x v="4"/>
    </i>
    <i r="1">
      <x v="75"/>
      <x v="4"/>
    </i>
    <i r="1">
      <x v="79"/>
      <x v="4"/>
    </i>
    <i r="1">
      <x v="83"/>
      <x v="4"/>
    </i>
    <i>
      <x v="29"/>
      <x v="15"/>
      <x v="17"/>
    </i>
    <i r="1">
      <x v="78"/>
      <x v="17"/>
    </i>
    <i>
      <x v="30"/>
      <x v="42"/>
      <x v="6"/>
    </i>
    <i r="1">
      <x v="71"/>
      <x v="6"/>
    </i>
    <i>
      <x v="31"/>
      <x v="49"/>
      <x v="26"/>
    </i>
    <i r="1">
      <x v="59"/>
      <x v="26"/>
    </i>
    <i>
      <x v="32"/>
      <x/>
      <x v="25"/>
    </i>
    <i>
      <x v="33"/>
      <x v="8"/>
      <x v="2"/>
    </i>
    <i>
      <x v="34"/>
      <x v="79"/>
      <x v="20"/>
    </i>
    <i>
      <x v="35"/>
      <x v="46"/>
      <x v="14"/>
    </i>
    <i>
      <x v="36"/>
      <x v="41"/>
      <x v="5"/>
    </i>
    <i>
      <x v="37"/>
      <x v="4"/>
      <x v="1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טבלה19" displayName="טבלה19" ref="J2:N88" totalsRowShown="0" headerRowDxfId="47" dataDxfId="45" headerRowBorderDxfId="46">
  <sortState ref="J3:N88">
    <sortCondition descending="1" ref="N2"/>
  </sortState>
  <tableColumns count="5">
    <tableColumn id="5" name="Rnk" dataDxfId="44">
      <calculatedColumnFormula>ROW()-2</calculatedColumnFormula>
    </tableColumn>
    <tableColumn id="6" name="Rider's Name" dataDxfId="43"/>
    <tableColumn id="7" name="Num" dataDxfId="42">
      <calculatedColumnFormula>VLOOKUP(טבלה19[[#This Row],[Rider''s Name]],C:F,2,0)</calculatedColumnFormula>
    </tableColumn>
    <tableColumn id="8" name="Best Lap" dataDxfId="41"/>
    <tableColumn id="1" name="Total Points" dataDxfId="40">
      <calculatedColumnFormula>IFERROR(IF(COUNTIF(C:C,טבלה19[[#This Row],[Rider''s Name]])&gt;1,SUM((MAX(IF(C:C=טבלה19[[#This Row],[Rider''s Name]],F:F)+(MIN(IF(C:C=טבלה19[[#This Row],[Rider''s Name]],F:F))*0.1)))),INDEX(F:F,MATCH(טבלה19[[#This Row],[Rider''s Name]],C:C,0))),"")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192" displayName="טבלה192" ref="J2:N66" totalsRowShown="0" headerRowDxfId="39" dataDxfId="38" headerRowBorderDxfId="37">
  <autoFilter ref="J2:N66"/>
  <sortState ref="J3:N66">
    <sortCondition descending="1" ref="N2:N66"/>
  </sortState>
  <tableColumns count="5">
    <tableColumn id="5" name="Rnk" dataDxfId="36">
      <calculatedColumnFormula>ROW()-2</calculatedColumnFormula>
    </tableColumn>
    <tableColumn id="6" name="Rider's Name" dataDxfId="35"/>
    <tableColumn id="7" name="Num" dataDxfId="34">
      <calculatedColumnFormula>VLOOKUP(טבלה192[[#This Row],[Rider''s Name]],C:F,2,0)</calculatedColumnFormula>
    </tableColumn>
    <tableColumn id="8" name="Best Lap" dataDxfId="33"/>
    <tableColumn id="1" name="Total Points" dataDxfId="32">
      <calculatedColumnFormula array="1">IFERROR(IF(COUNTIF(C:C,טבלה192[[#This Row],[Rider''s Name]])&gt;1,SUM((MAX(IF(C:C=טבלה192[[#This Row],[Rider''s Name]],F:F)+(MIN(IF(C:C=טבלה192[[#This Row],[Rider''s Name]],F:F))*0.1)))),INDEX(F:F,MATCH(טבלה192[[#This Row],[Rider''s Name]],C:C,0))),"")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1924" displayName="טבלה1924" ref="J2:N133" totalsRowShown="0" headerRowDxfId="31" dataDxfId="30" headerRowBorderDxfId="29">
  <autoFilter ref="J2:N133"/>
  <sortState ref="J3:N66">
    <sortCondition descending="1" ref="N2:N66"/>
  </sortState>
  <tableColumns count="5">
    <tableColumn id="5" name="Rnk" dataDxfId="28">
      <calculatedColumnFormula>ROW()-2</calculatedColumnFormula>
    </tableColumn>
    <tableColumn id="6" name="Rider's Name" dataDxfId="27"/>
    <tableColumn id="7" name="Num" dataDxfId="26">
      <calculatedColumnFormula>VLOOKUP(טבלה1924[[#This Row],[Rider''s Name]],C:F,2,0)</calculatedColumnFormula>
    </tableColumn>
    <tableColumn id="8" name="Best Lap" dataDxfId="25"/>
    <tableColumn id="1" name="Total Points" dataDxfId="24">
      <calculatedColumnFormula array="1">IFERROR(IF(COUNTIF(C:C,טבלה1924[[#This Row],[Rider''s Name]])&gt;1,SUM((MAX(IF(C:C=טבלה1924[[#This Row],[Rider''s Name]],F:F)+(MIN(IF(C:C=טבלה1924[[#This Row],[Rider''s Name]],F:F))*0.1)))),INDEX(F:F,MATCH(טבלה1924[[#This Row],[Rider''s Name]],C:C,0))),"")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8"/>
  <sheetViews>
    <sheetView zoomScale="70" zoomScaleNormal="70" workbookViewId="0">
      <selection activeCell="N3" sqref="N3"/>
    </sheetView>
  </sheetViews>
  <sheetFormatPr defaultRowHeight="14.25" x14ac:dyDescent="0.2"/>
  <cols>
    <col min="2" max="2" width="6.375" customWidth="1"/>
    <col min="3" max="3" width="18.875" customWidth="1"/>
    <col min="4" max="6" width="13.375" customWidth="1"/>
    <col min="7" max="7" width="3.25" customWidth="1"/>
    <col min="8" max="8" width="22.375" customWidth="1"/>
    <col min="9" max="9" width="8.125" customWidth="1"/>
    <col min="10" max="10" width="6.375" customWidth="1"/>
    <col min="11" max="11" width="18.875" customWidth="1"/>
    <col min="12" max="13" width="13.375" customWidth="1"/>
    <col min="14" max="14" width="18.875" customWidth="1"/>
    <col min="15" max="16" width="13.375" customWidth="1"/>
  </cols>
  <sheetData>
    <row r="1" spans="2:17" ht="15" thickBot="1" x14ac:dyDescent="0.25"/>
    <row r="2" spans="2:17" ht="15.75" thickBot="1" x14ac:dyDescent="0.25">
      <c r="B2" s="73" t="s">
        <v>108</v>
      </c>
      <c r="C2" s="2" t="s">
        <v>1</v>
      </c>
      <c r="D2" s="2" t="s">
        <v>109</v>
      </c>
      <c r="E2" s="2" t="s">
        <v>0</v>
      </c>
      <c r="F2" s="3" t="s">
        <v>2</v>
      </c>
      <c r="J2" s="100" t="s">
        <v>108</v>
      </c>
      <c r="K2" s="2" t="s">
        <v>1</v>
      </c>
      <c r="L2" s="99" t="s">
        <v>109</v>
      </c>
      <c r="M2" s="99" t="s">
        <v>0</v>
      </c>
      <c r="N2" s="98" t="s">
        <v>2</v>
      </c>
    </row>
    <row r="3" spans="2:17" ht="15.75" thickBot="1" x14ac:dyDescent="0.25">
      <c r="B3" s="91">
        <v>1</v>
      </c>
      <c r="C3" s="91" t="s">
        <v>3</v>
      </c>
      <c r="D3" s="91">
        <v>31</v>
      </c>
      <c r="E3" s="92" t="s">
        <v>167</v>
      </c>
      <c r="F3" s="91">
        <v>25</v>
      </c>
      <c r="I3" s="88"/>
      <c r="J3" s="89">
        <f t="shared" ref="J3:J34" si="0">ROW()-2</f>
        <v>1</v>
      </c>
      <c r="K3" s="91" t="s">
        <v>31</v>
      </c>
      <c r="L3" s="97">
        <f>VLOOKUP(טבלה19[[#This Row],[Rider''s Name]],C:F,2,0)</f>
        <v>11</v>
      </c>
      <c r="M3" s="93"/>
      <c r="N3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0</v>
      </c>
      <c r="Q3" s="88"/>
    </row>
    <row r="4" spans="2:17" ht="15" x14ac:dyDescent="0.2">
      <c r="B4" s="1">
        <v>2</v>
      </c>
      <c r="C4" s="1" t="s">
        <v>4</v>
      </c>
      <c r="D4" s="1">
        <v>888</v>
      </c>
      <c r="E4" s="4" t="s">
        <v>166</v>
      </c>
      <c r="F4" s="1">
        <f>F3-5</f>
        <v>20</v>
      </c>
      <c r="H4" s="105" t="s">
        <v>165</v>
      </c>
      <c r="I4" s="88"/>
      <c r="J4" s="89">
        <f t="shared" si="0"/>
        <v>2</v>
      </c>
      <c r="K4" s="1" t="s">
        <v>12</v>
      </c>
      <c r="L4" s="74">
        <f>VLOOKUP(טבלה19[[#This Row],[Rider''s Name]],C:F,2,0)</f>
        <v>33</v>
      </c>
      <c r="M4" s="75"/>
      <c r="N4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25</v>
      </c>
      <c r="Q4" s="88"/>
    </row>
    <row r="5" spans="2:17" s="88" customFormat="1" ht="16.5" customHeight="1" x14ac:dyDescent="0.2">
      <c r="B5" s="5">
        <v>3</v>
      </c>
      <c r="C5" s="5" t="s">
        <v>5</v>
      </c>
      <c r="D5" s="5">
        <v>27</v>
      </c>
      <c r="E5" s="6" t="s">
        <v>164</v>
      </c>
      <c r="F5" s="5">
        <f>F4-4</f>
        <v>16</v>
      </c>
      <c r="G5"/>
      <c r="H5" s="106"/>
      <c r="J5" s="89">
        <f t="shared" si="0"/>
        <v>3</v>
      </c>
      <c r="K5" s="1" t="s">
        <v>22</v>
      </c>
      <c r="L5" s="74">
        <f>VLOOKUP(טבלה19[[#This Row],[Rider''s Name]],C:F,2,0)</f>
        <v>82</v>
      </c>
      <c r="M5" s="75"/>
      <c r="N5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25</v>
      </c>
      <c r="O5"/>
    </row>
    <row r="6" spans="2:17" s="88" customFormat="1" ht="16.5" customHeight="1" x14ac:dyDescent="0.2">
      <c r="B6" s="1">
        <v>4</v>
      </c>
      <c r="C6" s="1" t="s">
        <v>6</v>
      </c>
      <c r="D6" s="1">
        <v>5</v>
      </c>
      <c r="E6" s="4" t="s">
        <v>163</v>
      </c>
      <c r="F6" s="1">
        <f>F5-3</f>
        <v>13</v>
      </c>
      <c r="G6"/>
      <c r="H6" s="106"/>
      <c r="J6" s="89">
        <f t="shared" si="0"/>
        <v>4</v>
      </c>
      <c r="K6" s="1" t="s">
        <v>49</v>
      </c>
      <c r="L6" s="74">
        <f>VLOOKUP(טבלה19[[#This Row],[Rider''s Name]],C:F,2,0)</f>
        <v>696</v>
      </c>
      <c r="M6" s="75"/>
      <c r="N6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25</v>
      </c>
      <c r="O6"/>
    </row>
    <row r="7" spans="2:17" s="88" customFormat="1" ht="16.5" customHeight="1" thickBot="1" x14ac:dyDescent="0.25">
      <c r="B7" s="5">
        <v>5</v>
      </c>
      <c r="C7" s="5" t="s">
        <v>7</v>
      </c>
      <c r="D7" s="5">
        <v>93</v>
      </c>
      <c r="E7" s="6" t="s">
        <v>162</v>
      </c>
      <c r="F7" s="5">
        <f>F6-2</f>
        <v>11</v>
      </c>
      <c r="G7"/>
      <c r="H7" s="107"/>
      <c r="J7" s="89">
        <f t="shared" si="0"/>
        <v>5</v>
      </c>
      <c r="K7" s="5" t="s">
        <v>3</v>
      </c>
      <c r="L7" s="74">
        <f>VLOOKUP(טבלה19[[#This Row],[Rider''s Name]],C:F,2,0)</f>
        <v>31</v>
      </c>
      <c r="M7" s="75"/>
      <c r="N7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25</v>
      </c>
      <c r="O7"/>
    </row>
    <row r="8" spans="2:17" s="88" customFormat="1" ht="16.5" customHeight="1" x14ac:dyDescent="0.2">
      <c r="B8" s="1">
        <v>6</v>
      </c>
      <c r="C8" s="1" t="s">
        <v>8</v>
      </c>
      <c r="D8" s="1">
        <v>8</v>
      </c>
      <c r="E8" s="4" t="s">
        <v>161</v>
      </c>
      <c r="F8" s="1">
        <f>F7-1</f>
        <v>10</v>
      </c>
      <c r="G8"/>
      <c r="H8"/>
      <c r="J8" s="89">
        <f t="shared" si="0"/>
        <v>6</v>
      </c>
      <c r="K8" s="75" t="s">
        <v>37</v>
      </c>
      <c r="L8" s="74">
        <f>VLOOKUP(טבלה19[[#This Row],[Rider''s Name]],C:F,2,0)</f>
        <v>800</v>
      </c>
      <c r="M8" s="75"/>
      <c r="N8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25</v>
      </c>
      <c r="O8"/>
    </row>
    <row r="9" spans="2:17" s="88" customFormat="1" ht="16.5" customHeight="1" x14ac:dyDescent="0.2">
      <c r="B9" s="5">
        <v>7</v>
      </c>
      <c r="C9" s="5" t="s">
        <v>9</v>
      </c>
      <c r="D9" s="5">
        <v>194</v>
      </c>
      <c r="E9" s="6" t="s">
        <v>160</v>
      </c>
      <c r="F9" s="5">
        <v>9</v>
      </c>
      <c r="G9"/>
      <c r="H9"/>
      <c r="J9" s="89">
        <f t="shared" si="0"/>
        <v>7</v>
      </c>
      <c r="K9" s="1" t="s">
        <v>23</v>
      </c>
      <c r="L9" s="74">
        <f>VLOOKUP(טבלה19[[#This Row],[Rider''s Name]],C:F,2,0)</f>
        <v>77</v>
      </c>
      <c r="M9" s="75"/>
      <c r="N9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0</v>
      </c>
      <c r="O9"/>
    </row>
    <row r="10" spans="2:17" s="88" customFormat="1" ht="16.5" customHeight="1" x14ac:dyDescent="0.2">
      <c r="B10" s="1">
        <v>8</v>
      </c>
      <c r="C10" s="1" t="s">
        <v>10</v>
      </c>
      <c r="D10" s="1">
        <v>165</v>
      </c>
      <c r="E10" s="4" t="s">
        <v>11</v>
      </c>
      <c r="F10" s="1">
        <v>0</v>
      </c>
      <c r="G10"/>
      <c r="H10"/>
      <c r="J10" s="89">
        <f t="shared" si="0"/>
        <v>8</v>
      </c>
      <c r="K10" s="1" t="s">
        <v>13</v>
      </c>
      <c r="L10" s="74">
        <f>VLOOKUP(טבלה19[[#This Row],[Rider''s Name]],C:F,2,0)</f>
        <v>88</v>
      </c>
      <c r="M10" s="75"/>
      <c r="N10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0</v>
      </c>
      <c r="O10"/>
    </row>
    <row r="11" spans="2:17" s="88" customFormat="1" ht="16.5" customHeight="1" x14ac:dyDescent="0.2">
      <c r="B11"/>
      <c r="C11"/>
      <c r="D11"/>
      <c r="E11"/>
      <c r="F11"/>
      <c r="G11"/>
      <c r="H11"/>
      <c r="J11" s="89">
        <f t="shared" si="0"/>
        <v>9</v>
      </c>
      <c r="K11" s="89" t="s">
        <v>4</v>
      </c>
      <c r="L11" s="74">
        <f>VLOOKUP(טבלה19[[#This Row],[Rider''s Name]],C:F,2,0)</f>
        <v>888</v>
      </c>
      <c r="M11" s="75"/>
      <c r="N11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20</v>
      </c>
      <c r="O11"/>
    </row>
    <row r="12" spans="2:17" s="88" customFormat="1" ht="16.5" customHeight="1" thickBot="1" x14ac:dyDescent="0.25">
      <c r="B12"/>
      <c r="C12"/>
      <c r="D12"/>
      <c r="E12"/>
      <c r="F12"/>
      <c r="G12"/>
      <c r="H12"/>
      <c r="I12"/>
      <c r="J12" s="89">
        <f t="shared" si="0"/>
        <v>10</v>
      </c>
      <c r="K12" s="1" t="s">
        <v>32</v>
      </c>
      <c r="L12" s="74">
        <f>VLOOKUP(טבלה19[[#This Row],[Rider''s Name]],C:F,2,0)</f>
        <v>94</v>
      </c>
      <c r="M12" s="75"/>
      <c r="N12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20</v>
      </c>
      <c r="O12"/>
      <c r="Q12"/>
    </row>
    <row r="13" spans="2:17" s="88" customFormat="1" ht="16.5" customHeight="1" thickBot="1" x14ac:dyDescent="0.25">
      <c r="B13" s="73" t="s">
        <v>108</v>
      </c>
      <c r="C13" s="2" t="s">
        <v>1</v>
      </c>
      <c r="D13" s="2" t="s">
        <v>109</v>
      </c>
      <c r="E13" s="2" t="s">
        <v>0</v>
      </c>
      <c r="F13" s="3" t="s">
        <v>2</v>
      </c>
      <c r="G13"/>
      <c r="H13"/>
      <c r="I13"/>
      <c r="J13" s="89">
        <f t="shared" si="0"/>
        <v>11</v>
      </c>
      <c r="K13" s="1" t="s">
        <v>50</v>
      </c>
      <c r="L13" s="74">
        <f>VLOOKUP(טבלה19[[#This Row],[Rider''s Name]],C:F,2,0)</f>
        <v>9</v>
      </c>
      <c r="M13" s="75"/>
      <c r="N13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20</v>
      </c>
      <c r="O13"/>
      <c r="Q13"/>
    </row>
    <row r="14" spans="2:17" ht="15.75" thickBot="1" x14ac:dyDescent="0.25">
      <c r="B14" s="91">
        <v>1</v>
      </c>
      <c r="C14" s="91" t="s">
        <v>12</v>
      </c>
      <c r="D14" s="91">
        <v>33</v>
      </c>
      <c r="E14" s="92" t="s">
        <v>159</v>
      </c>
      <c r="F14" s="91">
        <v>25</v>
      </c>
      <c r="J14" s="89">
        <f t="shared" si="0"/>
        <v>12</v>
      </c>
      <c r="K14" s="75" t="s">
        <v>24</v>
      </c>
      <c r="L14" s="74">
        <f>VLOOKUP(טבלה19[[#This Row],[Rider''s Name]],C:F,2,0)</f>
        <v>93</v>
      </c>
      <c r="M14" s="75"/>
      <c r="N14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16</v>
      </c>
    </row>
    <row r="15" spans="2:17" ht="15" x14ac:dyDescent="0.2">
      <c r="B15" s="1">
        <v>2</v>
      </c>
      <c r="C15" s="1" t="s">
        <v>13</v>
      </c>
      <c r="D15" s="1">
        <v>88</v>
      </c>
      <c r="E15" s="4" t="s">
        <v>158</v>
      </c>
      <c r="F15" s="1">
        <f>F14-5</f>
        <v>20</v>
      </c>
      <c r="H15" s="105" t="s">
        <v>157</v>
      </c>
      <c r="J15" s="89">
        <f t="shared" si="0"/>
        <v>13</v>
      </c>
      <c r="K15" s="75" t="s">
        <v>5</v>
      </c>
      <c r="L15" s="74">
        <f>VLOOKUP(טבלה19[[#This Row],[Rider''s Name]],C:F,2,0)</f>
        <v>27</v>
      </c>
      <c r="M15" s="75"/>
      <c r="N15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16</v>
      </c>
    </row>
    <row r="16" spans="2:17" ht="15" x14ac:dyDescent="0.2">
      <c r="B16" s="5">
        <v>3</v>
      </c>
      <c r="C16" s="5" t="s">
        <v>14</v>
      </c>
      <c r="D16" s="5">
        <v>21</v>
      </c>
      <c r="E16" s="6" t="s">
        <v>156</v>
      </c>
      <c r="F16" s="5">
        <f>F15-4</f>
        <v>16</v>
      </c>
      <c r="H16" s="106"/>
      <c r="J16" s="89">
        <f t="shared" si="0"/>
        <v>14</v>
      </c>
      <c r="K16" s="5" t="s">
        <v>51</v>
      </c>
      <c r="L16" s="74">
        <f>VLOOKUP(טבלה19[[#This Row],[Rider''s Name]],C:F,2,0)</f>
        <v>47</v>
      </c>
      <c r="M16" s="75"/>
      <c r="N16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16</v>
      </c>
    </row>
    <row r="17" spans="2:14" ht="15" x14ac:dyDescent="0.2">
      <c r="B17" s="1">
        <v>4</v>
      </c>
      <c r="C17" s="1" t="s">
        <v>15</v>
      </c>
      <c r="D17" s="1">
        <v>29</v>
      </c>
      <c r="E17" s="4" t="s">
        <v>155</v>
      </c>
      <c r="F17" s="1">
        <f>F16-3</f>
        <v>13</v>
      </c>
      <c r="H17" s="106"/>
      <c r="J17" s="89">
        <f t="shared" si="0"/>
        <v>15</v>
      </c>
      <c r="K17" s="5" t="s">
        <v>14</v>
      </c>
      <c r="L17" s="74">
        <f>VLOOKUP(טבלה19[[#This Row],[Rider''s Name]],C:F,2,0)</f>
        <v>21</v>
      </c>
      <c r="M17" s="75"/>
      <c r="N17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16</v>
      </c>
    </row>
    <row r="18" spans="2:14" ht="15.75" thickBot="1" x14ac:dyDescent="0.25">
      <c r="B18" s="5">
        <v>5</v>
      </c>
      <c r="C18" s="5" t="s">
        <v>16</v>
      </c>
      <c r="D18" s="5">
        <v>31</v>
      </c>
      <c r="E18" s="6" t="s">
        <v>154</v>
      </c>
      <c r="F18" s="5">
        <f>F17-2</f>
        <v>11</v>
      </c>
      <c r="H18" s="107"/>
      <c r="J18" s="89">
        <f t="shared" si="0"/>
        <v>16</v>
      </c>
      <c r="K18" s="1" t="s">
        <v>38</v>
      </c>
      <c r="L18" s="76">
        <f>VLOOKUP(טבלה19[[#This Row],[Rider''s Name]],C:F,2,0)</f>
        <v>63</v>
      </c>
      <c r="M18" s="4"/>
      <c r="N18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13</v>
      </c>
    </row>
    <row r="19" spans="2:14" ht="15" x14ac:dyDescent="0.2">
      <c r="B19" s="1">
        <v>6</v>
      </c>
      <c r="C19" s="1" t="s">
        <v>17</v>
      </c>
      <c r="D19" s="1">
        <v>39</v>
      </c>
      <c r="E19" s="4" t="s">
        <v>153</v>
      </c>
      <c r="F19" s="1">
        <f>F18-1</f>
        <v>10</v>
      </c>
      <c r="J19" s="89">
        <f t="shared" si="0"/>
        <v>17</v>
      </c>
      <c r="K19" s="1" t="s">
        <v>6</v>
      </c>
      <c r="L19" s="74">
        <f>VLOOKUP(טבלה19[[#This Row],[Rider''s Name]],C:F,2,0)</f>
        <v>5</v>
      </c>
      <c r="M19" s="75"/>
      <c r="N19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13</v>
      </c>
    </row>
    <row r="20" spans="2:14" ht="15" x14ac:dyDescent="0.2">
      <c r="B20" s="5">
        <v>7</v>
      </c>
      <c r="C20" s="5" t="s">
        <v>18</v>
      </c>
      <c r="D20" s="5">
        <v>30</v>
      </c>
      <c r="E20" s="6" t="s">
        <v>152</v>
      </c>
      <c r="F20" s="5">
        <v>9</v>
      </c>
      <c r="J20" s="89">
        <f t="shared" si="0"/>
        <v>18</v>
      </c>
      <c r="K20" s="1" t="s">
        <v>25</v>
      </c>
      <c r="L20" s="76">
        <f>VLOOKUP(טבלה19[[#This Row],[Rider''s Name]],C:F,2,0)</f>
        <v>34</v>
      </c>
      <c r="M20" s="4"/>
      <c r="N20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13</v>
      </c>
    </row>
    <row r="21" spans="2:14" ht="15" x14ac:dyDescent="0.2">
      <c r="B21" s="1">
        <v>8</v>
      </c>
      <c r="C21" s="1" t="s">
        <v>19</v>
      </c>
      <c r="D21" s="1">
        <v>25</v>
      </c>
      <c r="E21" s="4" t="s">
        <v>151</v>
      </c>
      <c r="F21" s="1">
        <v>8</v>
      </c>
      <c r="J21" s="89">
        <f t="shared" si="0"/>
        <v>19</v>
      </c>
      <c r="K21" s="89" t="s">
        <v>52</v>
      </c>
      <c r="L21" s="74">
        <f>VLOOKUP(טבלה19[[#This Row],[Rider''s Name]],C:F,2,0)</f>
        <v>46</v>
      </c>
      <c r="M21" s="75"/>
      <c r="N21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13</v>
      </c>
    </row>
    <row r="22" spans="2:14" ht="15" x14ac:dyDescent="0.2">
      <c r="B22" s="7">
        <v>9</v>
      </c>
      <c r="C22" s="5" t="s">
        <v>20</v>
      </c>
      <c r="D22" s="7">
        <v>69</v>
      </c>
      <c r="E22" s="8" t="s">
        <v>150</v>
      </c>
      <c r="F22" s="7">
        <v>7</v>
      </c>
      <c r="J22" s="89">
        <f t="shared" si="0"/>
        <v>20</v>
      </c>
      <c r="K22" s="1" t="s">
        <v>15</v>
      </c>
      <c r="L22" s="74">
        <f>VLOOKUP(טבלה19[[#This Row],[Rider''s Name]],C:F,2,0)</f>
        <v>29</v>
      </c>
      <c r="M22" s="75"/>
      <c r="N22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13</v>
      </c>
    </row>
    <row r="23" spans="2:14" ht="15" x14ac:dyDescent="0.2">
      <c r="B23" s="90">
        <v>10</v>
      </c>
      <c r="C23" s="1" t="s">
        <v>21</v>
      </c>
      <c r="D23" s="90">
        <v>43</v>
      </c>
      <c r="E23" s="75" t="s">
        <v>149</v>
      </c>
      <c r="F23" s="90">
        <v>6</v>
      </c>
      <c r="J23" s="89">
        <f t="shared" si="0"/>
        <v>21</v>
      </c>
      <c r="K23" s="1" t="s">
        <v>33</v>
      </c>
      <c r="L23" s="74">
        <f>VLOOKUP(טבלה19[[#This Row],[Rider''s Name]],C:F,2,0)</f>
        <v>67</v>
      </c>
      <c r="M23" s="75"/>
      <c r="N23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13</v>
      </c>
    </row>
    <row r="24" spans="2:14" ht="15" x14ac:dyDescent="0.2">
      <c r="J24" s="89">
        <f t="shared" si="0"/>
        <v>22</v>
      </c>
      <c r="K24" s="1" t="s">
        <v>39</v>
      </c>
      <c r="L24" s="74">
        <f>VLOOKUP(טבלה19[[#This Row],[Rider''s Name]],C:F,2,0)</f>
        <v>7</v>
      </c>
      <c r="M24" s="75"/>
      <c r="N24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11</v>
      </c>
    </row>
    <row r="25" spans="2:14" ht="15.75" thickBot="1" x14ac:dyDescent="0.25">
      <c r="J25" s="89">
        <f t="shared" si="0"/>
        <v>23</v>
      </c>
      <c r="K25" s="1" t="s">
        <v>53</v>
      </c>
      <c r="L25" s="74">
        <f>VLOOKUP(טבלה19[[#This Row],[Rider''s Name]],C:F,2,0)</f>
        <v>11</v>
      </c>
      <c r="M25" s="75"/>
      <c r="N25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11</v>
      </c>
    </row>
    <row r="26" spans="2:14" ht="15.75" thickBot="1" x14ac:dyDescent="0.25">
      <c r="B26" s="73" t="s">
        <v>108</v>
      </c>
      <c r="C26" s="2" t="s">
        <v>1</v>
      </c>
      <c r="D26" s="2" t="s">
        <v>109</v>
      </c>
      <c r="E26" s="2" t="s">
        <v>0</v>
      </c>
      <c r="F26" s="3" t="s">
        <v>2</v>
      </c>
      <c r="J26" s="89">
        <f t="shared" si="0"/>
        <v>24</v>
      </c>
      <c r="K26" s="75" t="s">
        <v>26</v>
      </c>
      <c r="L26" s="74">
        <f>VLOOKUP(טבלה19[[#This Row],[Rider''s Name]],C:F,2,0)</f>
        <v>6</v>
      </c>
      <c r="M26" s="75"/>
      <c r="N26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11</v>
      </c>
    </row>
    <row r="27" spans="2:14" ht="15.75" thickBot="1" x14ac:dyDescent="0.25">
      <c r="B27" s="91">
        <v>1</v>
      </c>
      <c r="C27" s="91" t="s">
        <v>22</v>
      </c>
      <c r="D27" s="91">
        <v>82</v>
      </c>
      <c r="E27" s="92" t="s">
        <v>148</v>
      </c>
      <c r="F27" s="91">
        <v>25</v>
      </c>
      <c r="J27" s="89">
        <f t="shared" si="0"/>
        <v>25</v>
      </c>
      <c r="K27" s="75" t="s">
        <v>34</v>
      </c>
      <c r="L27" s="74">
        <f>VLOOKUP(טבלה19[[#This Row],[Rider''s Name]],C:F,2,0)</f>
        <v>26</v>
      </c>
      <c r="M27" s="75"/>
      <c r="N27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11</v>
      </c>
    </row>
    <row r="28" spans="2:14" ht="15" x14ac:dyDescent="0.2">
      <c r="B28" s="1">
        <v>2</v>
      </c>
      <c r="C28" s="1" t="s">
        <v>23</v>
      </c>
      <c r="D28" s="1">
        <v>77</v>
      </c>
      <c r="E28" s="4" t="s">
        <v>147</v>
      </c>
      <c r="F28" s="1">
        <f>F27-5</f>
        <v>20</v>
      </c>
      <c r="H28" s="105" t="s">
        <v>146</v>
      </c>
      <c r="J28" s="89">
        <f t="shared" si="0"/>
        <v>26</v>
      </c>
      <c r="K28" s="1" t="s">
        <v>7</v>
      </c>
      <c r="L28" s="74">
        <f>VLOOKUP(טבלה19[[#This Row],[Rider''s Name]],C:F,2,0)</f>
        <v>93</v>
      </c>
      <c r="M28" s="75"/>
      <c r="N28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11</v>
      </c>
    </row>
    <row r="29" spans="2:14" ht="15" x14ac:dyDescent="0.2">
      <c r="B29" s="5">
        <v>3</v>
      </c>
      <c r="C29" s="5" t="s">
        <v>24</v>
      </c>
      <c r="D29" s="5">
        <v>93</v>
      </c>
      <c r="E29" s="6" t="s">
        <v>145</v>
      </c>
      <c r="F29" s="5">
        <f>F28-4</f>
        <v>16</v>
      </c>
      <c r="H29" s="106"/>
      <c r="J29" s="89">
        <f t="shared" si="0"/>
        <v>27</v>
      </c>
      <c r="K29" s="75" t="s">
        <v>16</v>
      </c>
      <c r="L29" s="74">
        <f>VLOOKUP(טבלה19[[#This Row],[Rider''s Name]],C:F,2,0)</f>
        <v>31</v>
      </c>
      <c r="M29" s="75"/>
      <c r="N29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11</v>
      </c>
    </row>
    <row r="30" spans="2:14" ht="15" x14ac:dyDescent="0.2">
      <c r="B30" s="1">
        <v>4</v>
      </c>
      <c r="C30" s="1" t="s">
        <v>25</v>
      </c>
      <c r="D30" s="1">
        <v>34</v>
      </c>
      <c r="E30" s="4" t="s">
        <v>144</v>
      </c>
      <c r="F30" s="1">
        <f>F29-3</f>
        <v>13</v>
      </c>
      <c r="H30" s="106"/>
      <c r="J30" s="89">
        <f t="shared" si="0"/>
        <v>28</v>
      </c>
      <c r="K30" s="89" t="s">
        <v>54</v>
      </c>
      <c r="L30" s="74">
        <f>VLOOKUP(טבלה19[[#This Row],[Rider''s Name]],C:F,2,0)</f>
        <v>37</v>
      </c>
      <c r="M30" s="75"/>
      <c r="N30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10</v>
      </c>
    </row>
    <row r="31" spans="2:14" ht="15.75" thickBot="1" x14ac:dyDescent="0.25">
      <c r="B31" s="5">
        <v>5</v>
      </c>
      <c r="C31" s="5" t="s">
        <v>26</v>
      </c>
      <c r="D31" s="5">
        <v>6</v>
      </c>
      <c r="E31" s="6" t="s">
        <v>143</v>
      </c>
      <c r="F31" s="5">
        <f>F30-2</f>
        <v>11</v>
      </c>
      <c r="H31" s="107"/>
      <c r="J31" s="89">
        <f t="shared" si="0"/>
        <v>29</v>
      </c>
      <c r="K31" s="1" t="s">
        <v>8</v>
      </c>
      <c r="L31" s="74">
        <f>VLOOKUP(טבלה19[[#This Row],[Rider''s Name]],C:F,2,0)</f>
        <v>8</v>
      </c>
      <c r="M31" s="75"/>
      <c r="N31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10</v>
      </c>
    </row>
    <row r="32" spans="2:14" ht="15" x14ac:dyDescent="0.2">
      <c r="B32" s="1">
        <v>6</v>
      </c>
      <c r="C32" s="1" t="s">
        <v>27</v>
      </c>
      <c r="D32" s="1">
        <v>22</v>
      </c>
      <c r="E32" s="4" t="s">
        <v>142</v>
      </c>
      <c r="F32" s="1">
        <f>F31-1</f>
        <v>10</v>
      </c>
      <c r="J32" s="89">
        <f t="shared" si="0"/>
        <v>30</v>
      </c>
      <c r="K32" s="1" t="s">
        <v>35</v>
      </c>
      <c r="L32" s="76">
        <f>VLOOKUP(טבלה19[[#This Row],[Rider''s Name]],C:F,2,0)</f>
        <v>79</v>
      </c>
      <c r="M32" s="4"/>
      <c r="N32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10</v>
      </c>
    </row>
    <row r="33" spans="2:14" ht="15" customHeight="1" x14ac:dyDescent="0.2">
      <c r="B33" s="5">
        <v>7</v>
      </c>
      <c r="C33" s="5" t="s">
        <v>28</v>
      </c>
      <c r="D33" s="5">
        <v>21</v>
      </c>
      <c r="E33" s="6" t="s">
        <v>141</v>
      </c>
      <c r="F33" s="5">
        <v>9</v>
      </c>
      <c r="J33" s="89">
        <f t="shared" si="0"/>
        <v>31</v>
      </c>
      <c r="K33" s="1" t="s">
        <v>17</v>
      </c>
      <c r="L33" s="76">
        <f>VLOOKUP(טבלה19[[#This Row],[Rider''s Name]],C:F,2,0)</f>
        <v>39</v>
      </c>
      <c r="M33" s="4"/>
      <c r="N33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10</v>
      </c>
    </row>
    <row r="34" spans="2:14" ht="15" x14ac:dyDescent="0.2">
      <c r="B34" s="1">
        <v>8</v>
      </c>
      <c r="C34" s="1" t="s">
        <v>29</v>
      </c>
      <c r="D34" s="1">
        <v>29</v>
      </c>
      <c r="E34" s="4" t="s">
        <v>11</v>
      </c>
      <c r="F34" s="1"/>
      <c r="J34" s="89">
        <f t="shared" si="0"/>
        <v>32</v>
      </c>
      <c r="K34" s="1" t="s">
        <v>40</v>
      </c>
      <c r="L34" s="74">
        <f>VLOOKUP(טבלה19[[#This Row],[Rider''s Name]],C:F,2,0)</f>
        <v>99</v>
      </c>
      <c r="M34" s="75"/>
      <c r="N34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10</v>
      </c>
    </row>
    <row r="35" spans="2:14" ht="15" x14ac:dyDescent="0.2">
      <c r="B35" s="7">
        <v>9</v>
      </c>
      <c r="C35" s="5" t="s">
        <v>30</v>
      </c>
      <c r="D35" s="7">
        <v>919</v>
      </c>
      <c r="E35" s="8" t="s">
        <v>11</v>
      </c>
      <c r="F35" s="5"/>
      <c r="J35" s="89">
        <f t="shared" ref="J35:J66" si="1">ROW()-2</f>
        <v>33</v>
      </c>
      <c r="K35" s="1" t="s">
        <v>27</v>
      </c>
      <c r="L35" s="74">
        <f>VLOOKUP(טבלה19[[#This Row],[Rider''s Name]],C:F,2,0)</f>
        <v>22</v>
      </c>
      <c r="M35" s="75"/>
      <c r="N35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10</v>
      </c>
    </row>
    <row r="36" spans="2:14" ht="15" x14ac:dyDescent="0.2">
      <c r="B36" s="96"/>
      <c r="C36" s="94"/>
      <c r="D36" s="96"/>
      <c r="E36" s="95"/>
      <c r="F36" s="94"/>
      <c r="J36" s="89">
        <f t="shared" si="1"/>
        <v>34</v>
      </c>
      <c r="K36" s="1" t="s">
        <v>28</v>
      </c>
      <c r="L36" s="74">
        <f>VLOOKUP(טבלה19[[#This Row],[Rider''s Name]],C:F,2,0)</f>
        <v>21</v>
      </c>
      <c r="M36" s="75"/>
      <c r="N36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9</v>
      </c>
    </row>
    <row r="37" spans="2:14" ht="15.75" thickBot="1" x14ac:dyDescent="0.25">
      <c r="J37" s="89">
        <f t="shared" si="1"/>
        <v>35</v>
      </c>
      <c r="K37" s="93" t="s">
        <v>18</v>
      </c>
      <c r="L37" s="74">
        <f>VLOOKUP(טבלה19[[#This Row],[Rider''s Name]],C:F,2,0)</f>
        <v>30</v>
      </c>
      <c r="M37" s="75"/>
      <c r="N37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9</v>
      </c>
    </row>
    <row r="38" spans="2:14" ht="15.75" thickBot="1" x14ac:dyDescent="0.25">
      <c r="B38" s="73" t="s">
        <v>108</v>
      </c>
      <c r="C38" s="2" t="s">
        <v>1</v>
      </c>
      <c r="D38" s="2" t="s">
        <v>109</v>
      </c>
      <c r="E38" s="2" t="s">
        <v>0</v>
      </c>
      <c r="F38" s="3" t="s">
        <v>2</v>
      </c>
      <c r="J38" s="89">
        <f t="shared" si="1"/>
        <v>36</v>
      </c>
      <c r="K38" s="75" t="s">
        <v>55</v>
      </c>
      <c r="L38" s="74">
        <f>VLOOKUP(טבלה19[[#This Row],[Rider''s Name]],C:F,2,0)</f>
        <v>72</v>
      </c>
      <c r="M38" s="75"/>
      <c r="N38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9</v>
      </c>
    </row>
    <row r="39" spans="2:14" ht="15" x14ac:dyDescent="0.2">
      <c r="B39" s="91">
        <v>1</v>
      </c>
      <c r="C39" s="91" t="s">
        <v>31</v>
      </c>
      <c r="D39" s="91">
        <v>11</v>
      </c>
      <c r="E39" s="92" t="s">
        <v>140</v>
      </c>
      <c r="F39" s="91">
        <v>25</v>
      </c>
      <c r="J39" s="89">
        <f t="shared" si="1"/>
        <v>37</v>
      </c>
      <c r="K39" s="1" t="s">
        <v>9</v>
      </c>
      <c r="L39" s="74">
        <f>VLOOKUP(טבלה19[[#This Row],[Rider''s Name]],C:F,2,0)</f>
        <v>194</v>
      </c>
      <c r="M39" s="75"/>
      <c r="N39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9</v>
      </c>
    </row>
    <row r="40" spans="2:14" ht="15.75" thickBot="1" x14ac:dyDescent="0.25">
      <c r="B40" s="1">
        <v>2</v>
      </c>
      <c r="C40" s="1" t="s">
        <v>32</v>
      </c>
      <c r="D40" s="1">
        <v>94</v>
      </c>
      <c r="E40" s="4" t="s">
        <v>139</v>
      </c>
      <c r="F40" s="1">
        <f>F39-5</f>
        <v>20</v>
      </c>
      <c r="J40" s="89">
        <f t="shared" si="1"/>
        <v>38</v>
      </c>
      <c r="K40" s="5" t="s">
        <v>41</v>
      </c>
      <c r="L40" s="74">
        <f>VLOOKUP(טבלה19[[#This Row],[Rider''s Name]],C:F,2,0)</f>
        <v>12</v>
      </c>
      <c r="M40" s="75"/>
      <c r="N40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9</v>
      </c>
    </row>
    <row r="41" spans="2:14" ht="15" x14ac:dyDescent="0.2">
      <c r="B41" s="5">
        <v>3</v>
      </c>
      <c r="C41" s="5" t="s">
        <v>13</v>
      </c>
      <c r="D41" s="5">
        <v>88</v>
      </c>
      <c r="E41" s="6" t="s">
        <v>138</v>
      </c>
      <c r="F41" s="5">
        <f>F40-4</f>
        <v>16</v>
      </c>
      <c r="H41" s="105" t="s">
        <v>137</v>
      </c>
      <c r="J41" s="89">
        <f t="shared" si="1"/>
        <v>39</v>
      </c>
      <c r="K41" s="1" t="s">
        <v>56</v>
      </c>
      <c r="L41" s="74">
        <f>VLOOKUP(טבלה19[[#This Row],[Rider''s Name]],C:F,2,0)</f>
        <v>36</v>
      </c>
      <c r="M41" s="75"/>
      <c r="N41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8</v>
      </c>
    </row>
    <row r="42" spans="2:14" ht="15" x14ac:dyDescent="0.2">
      <c r="B42" s="1">
        <v>4</v>
      </c>
      <c r="C42" s="1" t="s">
        <v>33</v>
      </c>
      <c r="D42" s="1">
        <v>67</v>
      </c>
      <c r="E42" s="4" t="s">
        <v>136</v>
      </c>
      <c r="F42" s="1">
        <f>F41-3</f>
        <v>13</v>
      </c>
      <c r="H42" s="106"/>
      <c r="J42" s="89">
        <f t="shared" si="1"/>
        <v>40</v>
      </c>
      <c r="K42" s="1" t="s">
        <v>42</v>
      </c>
      <c r="L42" s="74">
        <f>VLOOKUP(טבלה19[[#This Row],[Rider''s Name]],C:F,2,0)</f>
        <v>16</v>
      </c>
      <c r="M42" s="75"/>
      <c r="N42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8</v>
      </c>
    </row>
    <row r="43" spans="2:14" ht="15" x14ac:dyDescent="0.2">
      <c r="B43" s="5">
        <v>5</v>
      </c>
      <c r="C43" s="5" t="s">
        <v>34</v>
      </c>
      <c r="D43" s="5">
        <v>26</v>
      </c>
      <c r="E43" s="6" t="s">
        <v>135</v>
      </c>
      <c r="F43" s="5">
        <f>F42-2</f>
        <v>11</v>
      </c>
      <c r="H43" s="106"/>
      <c r="J43" s="89">
        <f t="shared" si="1"/>
        <v>41</v>
      </c>
      <c r="K43" s="1" t="s">
        <v>19</v>
      </c>
      <c r="L43" s="76">
        <f>VLOOKUP(טבלה19[[#This Row],[Rider''s Name]],C:F,2,0)</f>
        <v>25</v>
      </c>
      <c r="M43" s="4"/>
      <c r="N43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8</v>
      </c>
    </row>
    <row r="44" spans="2:14" ht="15.75" thickBot="1" x14ac:dyDescent="0.25">
      <c r="B44" s="1">
        <v>6</v>
      </c>
      <c r="C44" s="1" t="s">
        <v>35</v>
      </c>
      <c r="D44" s="1">
        <v>79</v>
      </c>
      <c r="E44" s="4" t="s">
        <v>134</v>
      </c>
      <c r="F44" s="1">
        <f>F43-1</f>
        <v>10</v>
      </c>
      <c r="H44" s="107"/>
      <c r="J44" s="89">
        <f t="shared" si="1"/>
        <v>42</v>
      </c>
      <c r="K44" s="75" t="s">
        <v>57</v>
      </c>
      <c r="L44" s="74">
        <f>VLOOKUP(טבלה19[[#This Row],[Rider''s Name]],C:F,2,0)</f>
        <v>32</v>
      </c>
      <c r="M44" s="75"/>
      <c r="N44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7</v>
      </c>
    </row>
    <row r="45" spans="2:14" ht="15" x14ac:dyDescent="0.2">
      <c r="B45" s="5">
        <v>7</v>
      </c>
      <c r="C45" s="5" t="s">
        <v>36</v>
      </c>
      <c r="D45" s="5">
        <v>747</v>
      </c>
      <c r="E45" s="6" t="s">
        <v>11</v>
      </c>
      <c r="F45" s="5"/>
      <c r="J45" s="89">
        <f t="shared" si="1"/>
        <v>43</v>
      </c>
      <c r="K45" s="75" t="s">
        <v>20</v>
      </c>
      <c r="L45" s="74">
        <f>VLOOKUP(טבלה19[[#This Row],[Rider''s Name]],C:F,2,0)</f>
        <v>69</v>
      </c>
      <c r="M45" s="75"/>
      <c r="N45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7</v>
      </c>
    </row>
    <row r="46" spans="2:14" ht="15" x14ac:dyDescent="0.2">
      <c r="B46" s="1">
        <v>8</v>
      </c>
      <c r="C46" s="1"/>
      <c r="D46" s="1"/>
      <c r="E46" s="4"/>
      <c r="F46" s="1"/>
      <c r="J46" s="89">
        <f t="shared" si="1"/>
        <v>44</v>
      </c>
      <c r="K46" s="75" t="s">
        <v>43</v>
      </c>
      <c r="L46" s="74">
        <f>VLOOKUP(טבלה19[[#This Row],[Rider''s Name]],C:F,2,0)</f>
        <v>14</v>
      </c>
      <c r="M46" s="75"/>
      <c r="N46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7</v>
      </c>
    </row>
    <row r="47" spans="2:14" ht="15" x14ac:dyDescent="0.2">
      <c r="B47" s="7">
        <v>9</v>
      </c>
      <c r="C47" s="5"/>
      <c r="D47" s="7"/>
      <c r="E47" s="8"/>
      <c r="F47" s="7"/>
      <c r="J47" s="89">
        <f t="shared" si="1"/>
        <v>45</v>
      </c>
      <c r="K47" s="1" t="s">
        <v>21</v>
      </c>
      <c r="L47" s="74">
        <f>VLOOKUP(טבלה19[[#This Row],[Rider''s Name]],C:F,2,0)</f>
        <v>43</v>
      </c>
      <c r="M47" s="75"/>
      <c r="N47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6</v>
      </c>
    </row>
    <row r="48" spans="2:14" ht="15" x14ac:dyDescent="0.2">
      <c r="B48" s="90">
        <v>10</v>
      </c>
      <c r="C48" s="1"/>
      <c r="D48" s="90"/>
      <c r="E48" s="75"/>
      <c r="F48" s="90"/>
      <c r="J48" s="89">
        <f t="shared" si="1"/>
        <v>46</v>
      </c>
      <c r="K48" s="1" t="s">
        <v>44</v>
      </c>
      <c r="L48" s="74">
        <f>VLOOKUP(טבלה19[[#This Row],[Rider''s Name]],C:F,2,0)</f>
        <v>22</v>
      </c>
      <c r="M48" s="75"/>
      <c r="N48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6</v>
      </c>
    </row>
    <row r="49" spans="2:14" ht="15" x14ac:dyDescent="0.2">
      <c r="J49" s="89">
        <f t="shared" si="1"/>
        <v>47</v>
      </c>
      <c r="K49" s="1" t="s">
        <v>46</v>
      </c>
      <c r="L49" s="74">
        <f>VLOOKUP(טבלה19[[#This Row],[Rider''s Name]],C:F,2,0)</f>
        <v>11</v>
      </c>
      <c r="M49" s="75"/>
      <c r="N49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5</v>
      </c>
    </row>
    <row r="50" spans="2:14" ht="15.75" thickBot="1" x14ac:dyDescent="0.25">
      <c r="J50" s="89">
        <f t="shared" si="1"/>
        <v>48</v>
      </c>
      <c r="K50" s="1" t="s">
        <v>45</v>
      </c>
      <c r="L50" s="74">
        <f>VLOOKUP(טבלה19[[#This Row],[Rider''s Name]],C:F,2,0)</f>
        <v>33</v>
      </c>
      <c r="M50" s="75"/>
      <c r="N50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4</v>
      </c>
    </row>
    <row r="51" spans="2:14" ht="15.75" thickBot="1" x14ac:dyDescent="0.25">
      <c r="B51" s="73" t="s">
        <v>108</v>
      </c>
      <c r="C51" s="2" t="s">
        <v>1</v>
      </c>
      <c r="D51" s="2" t="s">
        <v>109</v>
      </c>
      <c r="E51" s="2" t="s">
        <v>0</v>
      </c>
      <c r="F51" s="3" t="s">
        <v>2</v>
      </c>
      <c r="H51">
        <f>20+(16*0.1)</f>
        <v>21.6</v>
      </c>
      <c r="J51" s="89">
        <f t="shared" si="1"/>
        <v>49</v>
      </c>
      <c r="K51" s="93" t="s">
        <v>30</v>
      </c>
      <c r="L51" s="76">
        <f>VLOOKUP(טבלה19[[#This Row],[Rider''s Name]],C:F,2,0)</f>
        <v>919</v>
      </c>
      <c r="M51" s="4"/>
      <c r="N51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0</v>
      </c>
    </row>
    <row r="52" spans="2:14" ht="15" x14ac:dyDescent="0.2">
      <c r="B52" s="91">
        <v>1</v>
      </c>
      <c r="C52" s="91" t="s">
        <v>37</v>
      </c>
      <c r="D52" s="91">
        <v>800</v>
      </c>
      <c r="E52" s="92" t="s">
        <v>133</v>
      </c>
      <c r="F52" s="91">
        <v>25</v>
      </c>
      <c r="J52" s="89">
        <f t="shared" si="1"/>
        <v>50</v>
      </c>
      <c r="K52" s="1" t="s">
        <v>48</v>
      </c>
      <c r="L52" s="76">
        <f>VLOOKUP(טבלה19[[#This Row],[Rider''s Name]],C:F,2,0)</f>
        <v>44</v>
      </c>
      <c r="M52" s="4"/>
      <c r="N52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0</v>
      </c>
    </row>
    <row r="53" spans="2:14" ht="15" x14ac:dyDescent="0.2">
      <c r="B53" s="1">
        <v>2</v>
      </c>
      <c r="C53" s="1" t="s">
        <v>31</v>
      </c>
      <c r="D53" s="1">
        <v>10</v>
      </c>
      <c r="E53" s="4" t="s">
        <v>132</v>
      </c>
      <c r="F53" s="1">
        <f>F52-5</f>
        <v>20</v>
      </c>
      <c r="J53" s="89">
        <f t="shared" si="1"/>
        <v>51</v>
      </c>
      <c r="K53" s="1" t="s">
        <v>36</v>
      </c>
      <c r="L53" s="74">
        <f>VLOOKUP(טבלה19[[#This Row],[Rider''s Name]],C:F,2,0)</f>
        <v>747</v>
      </c>
      <c r="M53" s="75"/>
      <c r="N53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0</v>
      </c>
    </row>
    <row r="54" spans="2:14" ht="15.75" thickBot="1" x14ac:dyDescent="0.25">
      <c r="B54" s="5">
        <v>3</v>
      </c>
      <c r="C54" s="5" t="s">
        <v>23</v>
      </c>
      <c r="D54" s="5">
        <v>77</v>
      </c>
      <c r="E54" s="6" t="s">
        <v>131</v>
      </c>
      <c r="F54" s="5">
        <f>F53-4</f>
        <v>16</v>
      </c>
      <c r="J54" s="89">
        <f t="shared" si="1"/>
        <v>52</v>
      </c>
      <c r="K54" s="1" t="s">
        <v>29</v>
      </c>
      <c r="L54" s="74">
        <f>VLOOKUP(טבלה19[[#This Row],[Rider''s Name]],C:F,2,0)</f>
        <v>29</v>
      </c>
      <c r="M54" s="75"/>
      <c r="N54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0</v>
      </c>
    </row>
    <row r="55" spans="2:14" ht="15" x14ac:dyDescent="0.2">
      <c r="B55" s="1">
        <v>4</v>
      </c>
      <c r="C55" s="1" t="s">
        <v>38</v>
      </c>
      <c r="D55" s="1">
        <v>63</v>
      </c>
      <c r="E55" s="4" t="s">
        <v>130</v>
      </c>
      <c r="F55" s="1">
        <f>F54-3</f>
        <v>13</v>
      </c>
      <c r="H55" s="105" t="s">
        <v>129</v>
      </c>
      <c r="J55" s="89">
        <f t="shared" si="1"/>
        <v>53</v>
      </c>
      <c r="K55" s="1" t="s">
        <v>47</v>
      </c>
      <c r="L55" s="74">
        <f>VLOOKUP(טבלה19[[#This Row],[Rider''s Name]],C:F,2,0)</f>
        <v>777</v>
      </c>
      <c r="M55" s="75"/>
      <c r="N55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0</v>
      </c>
    </row>
    <row r="56" spans="2:14" ht="15" x14ac:dyDescent="0.2">
      <c r="B56" s="5">
        <v>5</v>
      </c>
      <c r="C56" s="5" t="s">
        <v>39</v>
      </c>
      <c r="D56" s="5">
        <v>7</v>
      </c>
      <c r="E56" s="6" t="s">
        <v>128</v>
      </c>
      <c r="F56" s="5">
        <f>F55-2</f>
        <v>11</v>
      </c>
      <c r="H56" s="106"/>
      <c r="J56" s="89">
        <f t="shared" si="1"/>
        <v>54</v>
      </c>
      <c r="K56" s="1" t="s">
        <v>58</v>
      </c>
      <c r="L56" s="74">
        <f>VLOOKUP(טבלה19[[#This Row],[Rider''s Name]],C:F,2,0)</f>
        <v>808</v>
      </c>
      <c r="M56" s="75"/>
      <c r="N56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0</v>
      </c>
    </row>
    <row r="57" spans="2:14" ht="15" x14ac:dyDescent="0.2">
      <c r="B57" s="1">
        <v>6</v>
      </c>
      <c r="C57" s="1" t="s">
        <v>40</v>
      </c>
      <c r="D57" s="1">
        <v>99</v>
      </c>
      <c r="E57" s="4" t="s">
        <v>127</v>
      </c>
      <c r="F57" s="1">
        <f>F56-1</f>
        <v>10</v>
      </c>
      <c r="H57" s="106"/>
      <c r="J57" s="89">
        <f t="shared" si="1"/>
        <v>55</v>
      </c>
      <c r="K57" s="1" t="s">
        <v>10</v>
      </c>
      <c r="L57" s="74">
        <f>VLOOKUP(טבלה19[[#This Row],[Rider''s Name]],C:F,2,0)</f>
        <v>165</v>
      </c>
      <c r="M57" s="75"/>
      <c r="N57" s="88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>0</v>
      </c>
    </row>
    <row r="58" spans="2:14" ht="15.75" thickBot="1" x14ac:dyDescent="0.25">
      <c r="B58" s="5">
        <v>7</v>
      </c>
      <c r="C58" s="5" t="s">
        <v>41</v>
      </c>
      <c r="D58" s="5">
        <v>12</v>
      </c>
      <c r="E58" s="6" t="s">
        <v>126</v>
      </c>
      <c r="F58" s="5">
        <v>9</v>
      </c>
      <c r="H58" s="107"/>
      <c r="J58" s="89">
        <f t="shared" si="1"/>
        <v>56</v>
      </c>
      <c r="K58" s="1"/>
      <c r="L58" s="74" t="e">
        <f>VLOOKUP(טבלה19[[#This Row],[Rider''s Name]],C:F,2,0)</f>
        <v>#N/A</v>
      </c>
      <c r="M58" s="75"/>
      <c r="N58" s="88" t="str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/>
      </c>
    </row>
    <row r="59" spans="2:14" ht="15" x14ac:dyDescent="0.2">
      <c r="B59" s="1">
        <v>8</v>
      </c>
      <c r="C59" s="1" t="s">
        <v>42</v>
      </c>
      <c r="D59" s="1">
        <v>16</v>
      </c>
      <c r="E59" s="4" t="s">
        <v>125</v>
      </c>
      <c r="F59" s="1">
        <v>8</v>
      </c>
      <c r="J59" s="89">
        <f t="shared" si="1"/>
        <v>57</v>
      </c>
      <c r="K59" s="75"/>
      <c r="L59" s="74" t="e">
        <f>VLOOKUP(טבלה19[[#This Row],[Rider''s Name]],C:F,2,0)</f>
        <v>#N/A</v>
      </c>
      <c r="M59" s="75"/>
      <c r="N59" s="88" t="str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/>
      </c>
    </row>
    <row r="60" spans="2:14" ht="15" x14ac:dyDescent="0.2">
      <c r="B60" s="5">
        <v>9</v>
      </c>
      <c r="C60" s="5" t="s">
        <v>43</v>
      </c>
      <c r="D60" s="5">
        <v>14</v>
      </c>
      <c r="E60" s="6" t="s">
        <v>124</v>
      </c>
      <c r="F60" s="5">
        <v>7</v>
      </c>
      <c r="J60" s="89">
        <f t="shared" si="1"/>
        <v>58</v>
      </c>
      <c r="K60" s="75"/>
      <c r="L60" s="74" t="e">
        <f>VLOOKUP(טבלה19[[#This Row],[Rider''s Name]],C:F,2,0)</f>
        <v>#N/A</v>
      </c>
      <c r="M60" s="4"/>
      <c r="N60" s="88" t="str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/>
      </c>
    </row>
    <row r="61" spans="2:14" ht="15" x14ac:dyDescent="0.2">
      <c r="B61" s="1">
        <v>10</v>
      </c>
      <c r="C61" s="1" t="s">
        <v>44</v>
      </c>
      <c r="D61" s="1">
        <v>22</v>
      </c>
      <c r="E61" s="4" t="s">
        <v>123</v>
      </c>
      <c r="F61" s="1">
        <v>6</v>
      </c>
      <c r="J61" s="89">
        <f t="shared" si="1"/>
        <v>59</v>
      </c>
      <c r="K61" s="76"/>
      <c r="L61" s="74" t="e">
        <f>VLOOKUP(טבלה19[[#This Row],[Rider''s Name]],C:F,2,0)</f>
        <v>#N/A</v>
      </c>
      <c r="M61" s="75"/>
      <c r="N61" s="88" t="str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/>
      </c>
    </row>
    <row r="62" spans="2:14" ht="15" x14ac:dyDescent="0.2">
      <c r="B62" s="5">
        <v>11</v>
      </c>
      <c r="C62" s="5" t="s">
        <v>46</v>
      </c>
      <c r="D62" s="5">
        <v>11</v>
      </c>
      <c r="E62" s="6" t="s">
        <v>122</v>
      </c>
      <c r="F62" s="5">
        <v>5</v>
      </c>
      <c r="J62" s="89">
        <f t="shared" si="1"/>
        <v>60</v>
      </c>
      <c r="K62" s="76"/>
      <c r="L62" s="74" t="e">
        <f>VLOOKUP(טבלה19[[#This Row],[Rider''s Name]],C:F,2,0)</f>
        <v>#N/A</v>
      </c>
      <c r="M62" s="75"/>
      <c r="N62" s="88" t="str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/>
      </c>
    </row>
    <row r="63" spans="2:14" ht="15" x14ac:dyDescent="0.2">
      <c r="B63" s="1">
        <v>12</v>
      </c>
      <c r="C63" s="1" t="s">
        <v>45</v>
      </c>
      <c r="D63" s="1">
        <v>33</v>
      </c>
      <c r="E63" s="4" t="s">
        <v>121</v>
      </c>
      <c r="F63" s="1">
        <v>4</v>
      </c>
      <c r="J63" s="89">
        <f t="shared" si="1"/>
        <v>61</v>
      </c>
      <c r="K63" s="76"/>
      <c r="L63" s="74" t="e">
        <f>VLOOKUP(טבלה19[[#This Row],[Rider''s Name]],C:F,2,0)</f>
        <v>#N/A</v>
      </c>
      <c r="M63" s="75"/>
      <c r="N63" s="88" t="str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/>
      </c>
    </row>
    <row r="64" spans="2:14" ht="15" x14ac:dyDescent="0.2">
      <c r="B64" s="5">
        <v>13</v>
      </c>
      <c r="C64" s="5" t="s">
        <v>48</v>
      </c>
      <c r="D64" s="5">
        <v>44</v>
      </c>
      <c r="E64" s="6" t="s">
        <v>11</v>
      </c>
      <c r="F64" s="5"/>
      <c r="J64" s="89">
        <f t="shared" si="1"/>
        <v>62</v>
      </c>
      <c r="K64" s="76"/>
      <c r="L64" s="74" t="e">
        <f>VLOOKUP(טבלה19[[#This Row],[Rider''s Name]],C:F,2,0)</f>
        <v>#N/A</v>
      </c>
      <c r="M64" s="75"/>
      <c r="N64" s="88" t="str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/>
      </c>
    </row>
    <row r="65" spans="2:14" ht="15" x14ac:dyDescent="0.2">
      <c r="B65" s="1">
        <v>14</v>
      </c>
      <c r="C65" s="1" t="s">
        <v>47</v>
      </c>
      <c r="D65" s="1">
        <v>777</v>
      </c>
      <c r="E65" s="4" t="s">
        <v>11</v>
      </c>
      <c r="F65" s="1"/>
      <c r="J65" s="89">
        <f t="shared" si="1"/>
        <v>63</v>
      </c>
      <c r="K65" s="76"/>
      <c r="L65" s="74" t="e">
        <f>VLOOKUP(טבלה19[[#This Row],[Rider''s Name]],C:F,2,0)</f>
        <v>#N/A</v>
      </c>
      <c r="M65" s="75"/>
      <c r="N65" s="88" t="str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/>
      </c>
    </row>
    <row r="66" spans="2:14" ht="15" x14ac:dyDescent="0.2">
      <c r="J66" s="89">
        <f t="shared" si="1"/>
        <v>64</v>
      </c>
      <c r="K66" s="76"/>
      <c r="L66" s="74" t="e">
        <f>VLOOKUP(טבלה19[[#This Row],[Rider''s Name]],C:F,2,0)</f>
        <v>#N/A</v>
      </c>
      <c r="M66" s="75"/>
      <c r="N66" s="88" t="str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/>
      </c>
    </row>
    <row r="67" spans="2:14" ht="15.75" thickBot="1" x14ac:dyDescent="0.25">
      <c r="J67" s="89">
        <f t="shared" ref="J67:J88" si="2">ROW()-2</f>
        <v>65</v>
      </c>
      <c r="K67" s="76"/>
      <c r="L67" s="74" t="e">
        <f>VLOOKUP(טבלה19[[#This Row],[Rider''s Name]],C:F,2,0)</f>
        <v>#N/A</v>
      </c>
      <c r="M67" s="75"/>
      <c r="N67" s="88" t="str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/>
      </c>
    </row>
    <row r="68" spans="2:14" ht="15.75" thickBot="1" x14ac:dyDescent="0.25">
      <c r="B68" s="73" t="s">
        <v>108</v>
      </c>
      <c r="C68" s="2" t="s">
        <v>1</v>
      </c>
      <c r="D68" s="2" t="s">
        <v>109</v>
      </c>
      <c r="E68" s="2" t="s">
        <v>0</v>
      </c>
      <c r="F68" s="3" t="s">
        <v>2</v>
      </c>
      <c r="J68" s="89">
        <f t="shared" si="2"/>
        <v>66</v>
      </c>
      <c r="K68" s="76"/>
      <c r="L68" s="74" t="e">
        <f>VLOOKUP(טבלה19[[#This Row],[Rider''s Name]],C:F,2,0)</f>
        <v>#N/A</v>
      </c>
      <c r="M68" s="75"/>
      <c r="N68" s="88" t="str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/>
      </c>
    </row>
    <row r="69" spans="2:14" ht="15" x14ac:dyDescent="0.2">
      <c r="B69" s="91">
        <v>1</v>
      </c>
      <c r="C69" s="91" t="s">
        <v>49</v>
      </c>
      <c r="D69" s="91">
        <v>696</v>
      </c>
      <c r="E69" s="92" t="s">
        <v>120</v>
      </c>
      <c r="F69" s="91">
        <v>25</v>
      </c>
      <c r="J69" s="89">
        <f t="shared" si="2"/>
        <v>67</v>
      </c>
      <c r="K69" s="76"/>
      <c r="L69" s="74" t="e">
        <f>VLOOKUP(טבלה19[[#This Row],[Rider''s Name]],C:F,2,0)</f>
        <v>#N/A</v>
      </c>
      <c r="M69" s="75"/>
      <c r="N69" s="88" t="str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/>
      </c>
    </row>
    <row r="70" spans="2:14" ht="15.75" thickBot="1" x14ac:dyDescent="0.25">
      <c r="B70" s="1">
        <v>2</v>
      </c>
      <c r="C70" s="1" t="s">
        <v>50</v>
      </c>
      <c r="D70" s="1">
        <v>9</v>
      </c>
      <c r="E70" s="4" t="s">
        <v>119</v>
      </c>
      <c r="F70" s="1">
        <f>F69-5</f>
        <v>20</v>
      </c>
      <c r="J70" s="89">
        <f t="shared" si="2"/>
        <v>68</v>
      </c>
      <c r="K70" s="76"/>
      <c r="L70" s="74" t="e">
        <f>VLOOKUP(טבלה19[[#This Row],[Rider''s Name]],C:F,2,0)</f>
        <v>#N/A</v>
      </c>
      <c r="M70" s="75"/>
      <c r="N70" s="88" t="str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/>
      </c>
    </row>
    <row r="71" spans="2:14" ht="15" x14ac:dyDescent="0.2">
      <c r="B71" s="5">
        <v>3</v>
      </c>
      <c r="C71" s="5" t="s">
        <v>51</v>
      </c>
      <c r="D71" s="5">
        <v>47</v>
      </c>
      <c r="E71" s="6" t="s">
        <v>118</v>
      </c>
      <c r="F71" s="5">
        <f>F70-4</f>
        <v>16</v>
      </c>
      <c r="H71" s="105" t="s">
        <v>117</v>
      </c>
      <c r="J71" s="89">
        <f t="shared" si="2"/>
        <v>69</v>
      </c>
      <c r="K71" s="76"/>
      <c r="L71" s="74" t="e">
        <f>VLOOKUP(טבלה19[[#This Row],[Rider''s Name]],C:F,2,0)</f>
        <v>#N/A</v>
      </c>
      <c r="M71" s="75"/>
      <c r="N71" s="88" t="str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/>
      </c>
    </row>
    <row r="72" spans="2:14" ht="15" x14ac:dyDescent="0.2">
      <c r="B72" s="1">
        <v>4</v>
      </c>
      <c r="C72" s="1" t="s">
        <v>52</v>
      </c>
      <c r="D72" s="1">
        <v>46</v>
      </c>
      <c r="E72" s="4" t="s">
        <v>116</v>
      </c>
      <c r="F72" s="1">
        <f>F71-3</f>
        <v>13</v>
      </c>
      <c r="H72" s="106"/>
      <c r="J72" s="89">
        <f t="shared" si="2"/>
        <v>70</v>
      </c>
      <c r="K72" s="76"/>
      <c r="L72" s="74" t="e">
        <f>VLOOKUP(טבלה19[[#This Row],[Rider''s Name]],C:F,2,0)</f>
        <v>#N/A</v>
      </c>
      <c r="M72" s="75"/>
      <c r="N72" s="88" t="str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/>
      </c>
    </row>
    <row r="73" spans="2:14" ht="15" x14ac:dyDescent="0.2">
      <c r="B73" s="5">
        <v>5</v>
      </c>
      <c r="C73" s="5" t="s">
        <v>53</v>
      </c>
      <c r="D73" s="5">
        <v>11</v>
      </c>
      <c r="E73" s="6" t="s">
        <v>115</v>
      </c>
      <c r="F73" s="5">
        <f>F72-2</f>
        <v>11</v>
      </c>
      <c r="H73" s="106"/>
      <c r="J73" s="89">
        <f t="shared" si="2"/>
        <v>71</v>
      </c>
      <c r="K73" s="76"/>
      <c r="L73" s="74" t="e">
        <f>VLOOKUP(טבלה19[[#This Row],[Rider''s Name]],C:F,2,0)</f>
        <v>#N/A</v>
      </c>
      <c r="M73" s="75"/>
      <c r="N73" s="88" t="str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/>
      </c>
    </row>
    <row r="74" spans="2:14" ht="15.75" thickBot="1" x14ac:dyDescent="0.25">
      <c r="B74" s="1">
        <v>6</v>
      </c>
      <c r="C74" s="1" t="s">
        <v>54</v>
      </c>
      <c r="D74" s="1">
        <v>37</v>
      </c>
      <c r="E74" s="4" t="s">
        <v>114</v>
      </c>
      <c r="F74" s="1">
        <f>F73-1</f>
        <v>10</v>
      </c>
      <c r="H74" s="107"/>
      <c r="J74" s="89">
        <f t="shared" si="2"/>
        <v>72</v>
      </c>
      <c r="K74" s="76"/>
      <c r="L74" s="74" t="e">
        <f>VLOOKUP(טבלה19[[#This Row],[Rider''s Name]],C:F,2,0)</f>
        <v>#N/A</v>
      </c>
      <c r="M74" s="75"/>
      <c r="N74" s="88" t="str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/>
      </c>
    </row>
    <row r="75" spans="2:14" ht="15" x14ac:dyDescent="0.2">
      <c r="B75" s="5">
        <v>7</v>
      </c>
      <c r="C75" s="5" t="s">
        <v>55</v>
      </c>
      <c r="D75" s="5">
        <v>72</v>
      </c>
      <c r="E75" s="6" t="s">
        <v>113</v>
      </c>
      <c r="F75" s="5">
        <v>9</v>
      </c>
      <c r="J75" s="89">
        <f t="shared" si="2"/>
        <v>73</v>
      </c>
      <c r="K75" s="76"/>
      <c r="L75" s="74" t="e">
        <f>VLOOKUP(טבלה19[[#This Row],[Rider''s Name]],C:F,2,0)</f>
        <v>#N/A</v>
      </c>
      <c r="M75" s="75"/>
      <c r="N75" s="88" t="str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/>
      </c>
    </row>
    <row r="76" spans="2:14" ht="15" x14ac:dyDescent="0.2">
      <c r="B76" s="1">
        <v>8</v>
      </c>
      <c r="C76" s="1" t="s">
        <v>56</v>
      </c>
      <c r="D76" s="1">
        <v>36</v>
      </c>
      <c r="E76" s="4" t="s">
        <v>112</v>
      </c>
      <c r="F76" s="1">
        <v>8</v>
      </c>
      <c r="J76" s="89">
        <f t="shared" si="2"/>
        <v>74</v>
      </c>
      <c r="K76" s="76"/>
      <c r="L76" s="74" t="e">
        <f>VLOOKUP(טבלה19[[#This Row],[Rider''s Name]],C:F,2,0)</f>
        <v>#N/A</v>
      </c>
      <c r="M76" s="75"/>
      <c r="N76" s="88" t="str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/>
      </c>
    </row>
    <row r="77" spans="2:14" ht="15" x14ac:dyDescent="0.2">
      <c r="B77" s="7">
        <v>9</v>
      </c>
      <c r="C77" s="5" t="s">
        <v>57</v>
      </c>
      <c r="D77" s="7">
        <v>32</v>
      </c>
      <c r="E77" s="8" t="s">
        <v>111</v>
      </c>
      <c r="F77" s="7">
        <v>7</v>
      </c>
      <c r="J77" s="89">
        <f t="shared" si="2"/>
        <v>75</v>
      </c>
      <c r="K77" s="76"/>
      <c r="L77" s="74" t="e">
        <f>VLOOKUP(טבלה19[[#This Row],[Rider''s Name]],C:F,2,0)</f>
        <v>#N/A</v>
      </c>
      <c r="M77" s="75"/>
      <c r="N77" s="88" t="str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/>
      </c>
    </row>
    <row r="78" spans="2:14" ht="15" x14ac:dyDescent="0.2">
      <c r="B78" s="90">
        <v>10</v>
      </c>
      <c r="C78" s="1" t="s">
        <v>58</v>
      </c>
      <c r="D78" s="90">
        <v>808</v>
      </c>
      <c r="E78" s="75" t="s">
        <v>11</v>
      </c>
      <c r="F78" s="1"/>
      <c r="J78" s="89">
        <f t="shared" si="2"/>
        <v>76</v>
      </c>
      <c r="K78" s="76"/>
      <c r="L78" s="74" t="e">
        <f>VLOOKUP(טבלה19[[#This Row],[Rider''s Name]],C:F,2,0)</f>
        <v>#N/A</v>
      </c>
      <c r="M78" s="75"/>
      <c r="N78" s="88" t="str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/>
      </c>
    </row>
    <row r="79" spans="2:14" ht="15" x14ac:dyDescent="0.2">
      <c r="J79" s="89">
        <f t="shared" si="2"/>
        <v>77</v>
      </c>
      <c r="K79" s="76"/>
      <c r="L79" s="74" t="e">
        <f>VLOOKUP(טבלה19[[#This Row],[Rider''s Name]],C:F,2,0)</f>
        <v>#N/A</v>
      </c>
      <c r="M79" s="75"/>
      <c r="N79" s="88" t="str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/>
      </c>
    </row>
    <row r="80" spans="2:14" ht="15" x14ac:dyDescent="0.2">
      <c r="J80" s="89">
        <f t="shared" si="2"/>
        <v>78</v>
      </c>
      <c r="K80" s="76"/>
      <c r="L80" s="74" t="e">
        <f>VLOOKUP(טבלה19[[#This Row],[Rider''s Name]],C:F,2,0)</f>
        <v>#N/A</v>
      </c>
      <c r="M80" s="75"/>
      <c r="N80" s="88" t="str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/>
      </c>
    </row>
    <row r="81" spans="10:14" ht="15" x14ac:dyDescent="0.2">
      <c r="J81" s="89">
        <f t="shared" si="2"/>
        <v>79</v>
      </c>
      <c r="K81" s="76"/>
      <c r="L81" s="74" t="e">
        <f>VLOOKUP(טבלה19[[#This Row],[Rider''s Name]],C:F,2,0)</f>
        <v>#N/A</v>
      </c>
      <c r="M81" s="75"/>
      <c r="N81" s="88" t="str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/>
      </c>
    </row>
    <row r="82" spans="10:14" ht="15" x14ac:dyDescent="0.2">
      <c r="J82" s="89">
        <f t="shared" si="2"/>
        <v>80</v>
      </c>
      <c r="K82" s="76"/>
      <c r="L82" s="74" t="e">
        <f>VLOOKUP(טבלה19[[#This Row],[Rider''s Name]],C:F,2,0)</f>
        <v>#N/A</v>
      </c>
      <c r="M82" s="75"/>
      <c r="N82" s="88" t="str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/>
      </c>
    </row>
    <row r="83" spans="10:14" ht="15" x14ac:dyDescent="0.2">
      <c r="J83" s="89">
        <f t="shared" si="2"/>
        <v>81</v>
      </c>
      <c r="K83" s="76"/>
      <c r="L83" s="74" t="e">
        <f>VLOOKUP(טבלה19[[#This Row],[Rider''s Name]],C:F,2,0)</f>
        <v>#N/A</v>
      </c>
      <c r="M83" s="75"/>
      <c r="N83" s="88" t="str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/>
      </c>
    </row>
    <row r="84" spans="10:14" ht="15" x14ac:dyDescent="0.2">
      <c r="J84" s="89">
        <f t="shared" si="2"/>
        <v>82</v>
      </c>
      <c r="K84" s="76"/>
      <c r="L84" s="74" t="e">
        <f>VLOOKUP(טבלה19[[#This Row],[Rider''s Name]],C:F,2,0)</f>
        <v>#N/A</v>
      </c>
      <c r="M84" s="75"/>
      <c r="N84" s="88" t="str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/>
      </c>
    </row>
    <row r="85" spans="10:14" ht="15" x14ac:dyDescent="0.2">
      <c r="J85" s="89">
        <f t="shared" si="2"/>
        <v>83</v>
      </c>
      <c r="K85" s="76"/>
      <c r="L85" s="74" t="e">
        <f>VLOOKUP(טבלה19[[#This Row],[Rider''s Name]],C:F,2,0)</f>
        <v>#N/A</v>
      </c>
      <c r="M85" s="75"/>
      <c r="N85" s="88" t="str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/>
      </c>
    </row>
    <row r="86" spans="10:14" ht="15" x14ac:dyDescent="0.2">
      <c r="J86" s="89">
        <f t="shared" si="2"/>
        <v>84</v>
      </c>
      <c r="K86" s="76"/>
      <c r="L86" s="74" t="e">
        <f>VLOOKUP(טבלה19[[#This Row],[Rider''s Name]],C:F,2,0)</f>
        <v>#N/A</v>
      </c>
      <c r="M86" s="75"/>
      <c r="N86" s="88" t="str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/>
      </c>
    </row>
    <row r="87" spans="10:14" ht="15" x14ac:dyDescent="0.2">
      <c r="J87" s="89">
        <f t="shared" si="2"/>
        <v>85</v>
      </c>
      <c r="K87" s="76"/>
      <c r="L87" s="74" t="e">
        <f>VLOOKUP(טבלה19[[#This Row],[Rider''s Name]],C:F,2,0)</f>
        <v>#N/A</v>
      </c>
      <c r="M87" s="75"/>
      <c r="N87" s="88" t="str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/>
      </c>
    </row>
    <row r="88" spans="10:14" ht="15" x14ac:dyDescent="0.2">
      <c r="J88" s="89">
        <f t="shared" si="2"/>
        <v>86</v>
      </c>
      <c r="K88" s="76"/>
      <c r="L88" s="74" t="e">
        <f>VLOOKUP(טבלה19[[#This Row],[Rider''s Name]],C:F,2,0)</f>
        <v>#N/A</v>
      </c>
      <c r="M88" s="75"/>
      <c r="N88" s="88" t="str">
        <f>IFERROR(IF(COUNTIF(C:C,טבלה19[[#This Row],[Rider''s Name]])&gt;1,SUM((MAX(IF(C:C=טבלה19[[#This Row],[Rider''s Name]],F:F)+(MIN(IF(C:C=טבלה19[[#This Row],[Rider''s Name]],F:F))*0.1)))),INDEX(F:F,MATCH(טבלה19[[#This Row],[Rider''s Name]],C:C,0))),"")</f>
        <v/>
      </c>
    </row>
  </sheetData>
  <mergeCells count="6">
    <mergeCell ref="H4:H7"/>
    <mergeCell ref="H71:H74"/>
    <mergeCell ref="H15:H18"/>
    <mergeCell ref="H28:H31"/>
    <mergeCell ref="H41:H44"/>
    <mergeCell ref="H55:H58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85"/>
  <sheetViews>
    <sheetView zoomScale="70" zoomScaleNormal="70" workbookViewId="0">
      <selection activeCell="E17" sqref="E17"/>
    </sheetView>
  </sheetViews>
  <sheetFormatPr defaultRowHeight="14.25" x14ac:dyDescent="0.2"/>
  <cols>
    <col min="2" max="2" width="6.25" customWidth="1"/>
    <col min="3" max="3" width="18.75" customWidth="1"/>
    <col min="4" max="4" width="11.75" customWidth="1"/>
    <col min="5" max="5" width="13.5" customWidth="1"/>
    <col min="6" max="6" width="13" customWidth="1"/>
    <col min="7" max="7" width="3.125" customWidth="1"/>
    <col min="8" max="8" width="22.5" customWidth="1"/>
    <col min="9" max="9" width="8.125" customWidth="1"/>
    <col min="10" max="10" width="6.375" customWidth="1"/>
    <col min="11" max="11" width="18.875" customWidth="1"/>
    <col min="12" max="13" width="13.375" customWidth="1"/>
    <col min="14" max="14" width="18.875" customWidth="1"/>
    <col min="15" max="15" width="13.375" customWidth="1"/>
    <col min="16" max="16" width="6.25" customWidth="1"/>
    <col min="17" max="17" width="18.75" customWidth="1"/>
    <col min="18" max="18" width="11.75" customWidth="1"/>
    <col min="19" max="19" width="13.5" customWidth="1"/>
    <col min="20" max="20" width="13" customWidth="1"/>
    <col min="21" max="21" width="3.125" customWidth="1"/>
    <col min="22" max="22" width="22.5" customWidth="1"/>
  </cols>
  <sheetData>
    <row r="1" spans="2:22" ht="15" thickBot="1" x14ac:dyDescent="0.25"/>
    <row r="2" spans="2:22" ht="15.75" thickBot="1" x14ac:dyDescent="0.25">
      <c r="B2" s="73" t="s">
        <v>108</v>
      </c>
      <c r="C2" s="2" t="s">
        <v>1</v>
      </c>
      <c r="D2" s="2" t="s">
        <v>109</v>
      </c>
      <c r="E2" s="2" t="s">
        <v>0</v>
      </c>
      <c r="F2" s="3" t="s">
        <v>2</v>
      </c>
      <c r="J2" s="125" t="s">
        <v>108</v>
      </c>
      <c r="K2" s="124" t="s">
        <v>1</v>
      </c>
      <c r="L2" s="123" t="s">
        <v>109</v>
      </c>
      <c r="M2" s="123" t="s">
        <v>0</v>
      </c>
      <c r="N2" s="123" t="s">
        <v>2</v>
      </c>
      <c r="P2" s="73" t="s">
        <v>108</v>
      </c>
      <c r="Q2" s="2" t="s">
        <v>1</v>
      </c>
      <c r="R2" s="2" t="s">
        <v>109</v>
      </c>
      <c r="S2" s="2" t="s">
        <v>0</v>
      </c>
      <c r="T2" s="3" t="s">
        <v>2</v>
      </c>
    </row>
    <row r="3" spans="2:22" ht="15.75" thickBot="1" x14ac:dyDescent="0.25">
      <c r="B3" s="91">
        <v>1</v>
      </c>
      <c r="C3" s="91" t="s">
        <v>4</v>
      </c>
      <c r="D3" s="91">
        <v>888</v>
      </c>
      <c r="E3" s="92" t="s">
        <v>250</v>
      </c>
      <c r="F3" s="91">
        <v>25</v>
      </c>
      <c r="I3" s="88"/>
      <c r="J3" s="75">
        <f>ROW()-2</f>
        <v>1</v>
      </c>
      <c r="K3" s="75" t="s">
        <v>31</v>
      </c>
      <c r="L3" s="75">
        <f>VLOOKUP(טבלה192[[#This Row],[Rider''s Name]],C:F,2,0)</f>
        <v>11</v>
      </c>
      <c r="M3" s="75"/>
      <c r="N3" s="75">
        <f t="array" ref="N3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25</v>
      </c>
      <c r="P3" s="91">
        <v>1</v>
      </c>
      <c r="Q3" s="91" t="s">
        <v>6</v>
      </c>
      <c r="R3" s="91">
        <v>5</v>
      </c>
      <c r="S3" s="92" t="s">
        <v>245</v>
      </c>
      <c r="T3" s="91">
        <v>25</v>
      </c>
    </row>
    <row r="4" spans="2:22" ht="15" x14ac:dyDescent="0.2">
      <c r="B4" s="1">
        <v>2</v>
      </c>
      <c r="C4" s="1" t="s">
        <v>173</v>
      </c>
      <c r="D4" s="1">
        <v>5</v>
      </c>
      <c r="E4" s="4" t="s">
        <v>249</v>
      </c>
      <c r="F4" s="1">
        <f>F3-5</f>
        <v>20</v>
      </c>
      <c r="H4" s="105" t="s">
        <v>248</v>
      </c>
      <c r="I4" s="88"/>
      <c r="J4" s="75">
        <f>ROW()-2</f>
        <v>2</v>
      </c>
      <c r="K4" s="75" t="s">
        <v>37</v>
      </c>
      <c r="L4" s="75">
        <f>VLOOKUP(טבלה192[[#This Row],[Rider''s Name]],C:F,2,0)</f>
        <v>800</v>
      </c>
      <c r="M4" s="75"/>
      <c r="N4" s="75">
        <f t="array" ref="N4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25</v>
      </c>
      <c r="P4" s="1">
        <v>2</v>
      </c>
      <c r="Q4" s="1" t="s">
        <v>104</v>
      </c>
      <c r="R4" s="1">
        <v>93</v>
      </c>
      <c r="S4" s="4" t="s">
        <v>244</v>
      </c>
      <c r="T4" s="1">
        <f>T3-5</f>
        <v>20</v>
      </c>
      <c r="V4" s="105" t="s">
        <v>247</v>
      </c>
    </row>
    <row r="5" spans="2:22" s="88" customFormat="1" ht="16.5" customHeight="1" x14ac:dyDescent="0.2">
      <c r="B5" s="5">
        <v>3</v>
      </c>
      <c r="C5" s="5" t="s">
        <v>94</v>
      </c>
      <c r="D5" s="5">
        <v>3</v>
      </c>
      <c r="E5" s="6" t="s">
        <v>246</v>
      </c>
      <c r="F5" s="5">
        <f>F4-4</f>
        <v>16</v>
      </c>
      <c r="G5"/>
      <c r="H5" s="106"/>
      <c r="J5" s="75">
        <f>ROW()-2</f>
        <v>3</v>
      </c>
      <c r="K5" s="75" t="s">
        <v>23</v>
      </c>
      <c r="L5" s="75">
        <f>VLOOKUP(טבלה192[[#This Row],[Rider''s Name]],C:F,2,0)</f>
        <v>77</v>
      </c>
      <c r="M5" s="75"/>
      <c r="N5" s="75">
        <f t="array" ref="N5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25</v>
      </c>
      <c r="O5"/>
      <c r="P5" s="5">
        <v>3</v>
      </c>
      <c r="Q5" s="5" t="s">
        <v>107</v>
      </c>
      <c r="R5" s="5">
        <v>87</v>
      </c>
      <c r="S5" s="6" t="s">
        <v>243</v>
      </c>
      <c r="T5" s="5">
        <f>T4-4</f>
        <v>16</v>
      </c>
      <c r="U5"/>
      <c r="V5" s="106"/>
    </row>
    <row r="6" spans="2:22" s="88" customFormat="1" ht="16.5" customHeight="1" x14ac:dyDescent="0.2">
      <c r="B6" s="1">
        <v>4</v>
      </c>
      <c r="C6" s="1" t="s">
        <v>6</v>
      </c>
      <c r="D6" s="1">
        <v>5</v>
      </c>
      <c r="E6" s="1" t="s">
        <v>245</v>
      </c>
      <c r="F6" s="1">
        <f>F5-3</f>
        <v>13</v>
      </c>
      <c r="G6"/>
      <c r="H6" s="106"/>
      <c r="J6" s="75">
        <f>ROW()-2</f>
        <v>4</v>
      </c>
      <c r="K6" s="75" t="s">
        <v>49</v>
      </c>
      <c r="L6" s="75">
        <f>VLOOKUP(טבלה192[[#This Row],[Rider''s Name]],C:F,2,0)</f>
        <v>696</v>
      </c>
      <c r="M6" s="75"/>
      <c r="N6" s="75">
        <f t="array" ref="N6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25</v>
      </c>
      <c r="O6"/>
      <c r="P6" s="1">
        <v>4</v>
      </c>
      <c r="Q6" s="1" t="s">
        <v>103</v>
      </c>
      <c r="R6" s="1">
        <v>8</v>
      </c>
      <c r="S6" s="4" t="s">
        <v>241</v>
      </c>
      <c r="T6" s="1">
        <f>T5-3</f>
        <v>13</v>
      </c>
      <c r="U6"/>
      <c r="V6" s="106"/>
    </row>
    <row r="7" spans="2:22" s="88" customFormat="1" ht="16.5" customHeight="1" thickBot="1" x14ac:dyDescent="0.25">
      <c r="B7" s="5">
        <v>5</v>
      </c>
      <c r="C7" s="5" t="s">
        <v>104</v>
      </c>
      <c r="D7" s="5">
        <v>93</v>
      </c>
      <c r="E7" s="5" t="s">
        <v>244</v>
      </c>
      <c r="F7" s="5">
        <f>F6-2</f>
        <v>11</v>
      </c>
      <c r="G7"/>
      <c r="H7" s="107"/>
      <c r="J7" s="75">
        <f>ROW()-2</f>
        <v>5</v>
      </c>
      <c r="K7" s="75" t="s">
        <v>4</v>
      </c>
      <c r="L7" s="75">
        <f>VLOOKUP(טבלה192[[#This Row],[Rider''s Name]],C:F,2,0)</f>
        <v>888</v>
      </c>
      <c r="M7" s="75"/>
      <c r="N7" s="122">
        <f t="array" ref="N7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25</v>
      </c>
      <c r="O7"/>
      <c r="P7" s="5">
        <v>5</v>
      </c>
      <c r="Q7" s="5" t="s">
        <v>106</v>
      </c>
      <c r="R7" s="5">
        <v>194</v>
      </c>
      <c r="S7" s="6" t="s">
        <v>240</v>
      </c>
      <c r="T7" s="5">
        <f>T6-2</f>
        <v>11</v>
      </c>
      <c r="U7"/>
      <c r="V7" s="107"/>
    </row>
    <row r="8" spans="2:22" s="88" customFormat="1" ht="16.5" customHeight="1" x14ac:dyDescent="0.2">
      <c r="B8" s="1">
        <v>6</v>
      </c>
      <c r="C8" s="1" t="s">
        <v>107</v>
      </c>
      <c r="D8" s="1">
        <v>87</v>
      </c>
      <c r="E8" s="1" t="s">
        <v>243</v>
      </c>
      <c r="F8" s="1">
        <f>F7-1</f>
        <v>10</v>
      </c>
      <c r="G8"/>
      <c r="H8"/>
      <c r="J8" s="75">
        <f>ROW()-2</f>
        <v>6</v>
      </c>
      <c r="K8" s="75" t="s">
        <v>12</v>
      </c>
      <c r="L8" s="75">
        <f>VLOOKUP(טבלה192[[#This Row],[Rider''s Name]],C:F,2,0)</f>
        <v>33</v>
      </c>
      <c r="M8" s="75"/>
      <c r="N8" s="75">
        <f t="array" ref="N8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25</v>
      </c>
      <c r="O8"/>
      <c r="P8" s="1">
        <v>6</v>
      </c>
      <c r="Q8" s="1" t="s">
        <v>105</v>
      </c>
      <c r="R8" s="1">
        <v>9</v>
      </c>
      <c r="S8" s="4" t="s">
        <v>242</v>
      </c>
      <c r="T8" s="1" t="s">
        <v>11</v>
      </c>
      <c r="U8"/>
      <c r="V8"/>
    </row>
    <row r="9" spans="2:22" s="88" customFormat="1" ht="16.5" customHeight="1" x14ac:dyDescent="0.2">
      <c r="B9" s="5">
        <v>7</v>
      </c>
      <c r="C9" s="5" t="s">
        <v>103</v>
      </c>
      <c r="D9" s="5">
        <v>8</v>
      </c>
      <c r="E9" s="5" t="s">
        <v>241</v>
      </c>
      <c r="F9" s="5">
        <v>9</v>
      </c>
      <c r="G9"/>
      <c r="H9"/>
      <c r="J9" s="75">
        <f>ROW()-2</f>
        <v>7</v>
      </c>
      <c r="K9" s="75" t="s">
        <v>221</v>
      </c>
      <c r="L9" s="75">
        <f>VLOOKUP(טבלה192[[#This Row],[Rider''s Name]],C:F,2,0)</f>
        <v>95</v>
      </c>
      <c r="M9" s="75"/>
      <c r="N9" s="75">
        <f t="array" ref="N9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20</v>
      </c>
      <c r="O9"/>
      <c r="P9" s="5">
        <v>7</v>
      </c>
      <c r="Q9" s="5"/>
      <c r="R9" s="5"/>
      <c r="S9" s="6"/>
      <c r="T9" s="5"/>
      <c r="U9"/>
      <c r="V9"/>
    </row>
    <row r="10" spans="2:22" s="88" customFormat="1" ht="16.5" customHeight="1" x14ac:dyDescent="0.2">
      <c r="B10" s="1">
        <v>8</v>
      </c>
      <c r="C10" s="1" t="s">
        <v>106</v>
      </c>
      <c r="D10" s="1">
        <v>194</v>
      </c>
      <c r="E10" s="1" t="s">
        <v>240</v>
      </c>
      <c r="F10" s="1">
        <v>8</v>
      </c>
      <c r="G10"/>
      <c r="H10"/>
      <c r="J10" s="75">
        <f>ROW()-2</f>
        <v>8</v>
      </c>
      <c r="K10" s="75" t="s">
        <v>50</v>
      </c>
      <c r="L10" s="75">
        <f>VLOOKUP(טבלה192[[#This Row],[Rider''s Name]],C:F,2,0)</f>
        <v>9</v>
      </c>
      <c r="M10" s="75"/>
      <c r="N10" s="75">
        <f t="array" ref="N10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20</v>
      </c>
      <c r="O10"/>
      <c r="P10" s="1">
        <v>8</v>
      </c>
      <c r="Q10" s="1"/>
      <c r="R10" s="1"/>
      <c r="S10" s="4"/>
      <c r="T10" s="1"/>
      <c r="U10"/>
      <c r="V10"/>
    </row>
    <row r="11" spans="2:22" s="88" customFormat="1" ht="16.5" customHeight="1" x14ac:dyDescent="0.2">
      <c r="B11" s="5">
        <v>9</v>
      </c>
      <c r="C11" s="7" t="s">
        <v>5</v>
      </c>
      <c r="D11" s="7">
        <v>27</v>
      </c>
      <c r="E11" s="7" t="s">
        <v>11</v>
      </c>
      <c r="F11" s="7">
        <v>0</v>
      </c>
      <c r="G11"/>
      <c r="H11"/>
      <c r="J11" s="75">
        <f>ROW()-2</f>
        <v>9</v>
      </c>
      <c r="K11" s="75" t="s">
        <v>32</v>
      </c>
      <c r="L11" s="75">
        <f>VLOOKUP(טבלה192[[#This Row],[Rider''s Name]],C:F,2,0)</f>
        <v>94</v>
      </c>
      <c r="M11" s="75"/>
      <c r="N11" s="75">
        <f t="array" ref="N11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20</v>
      </c>
      <c r="O11"/>
    </row>
    <row r="12" spans="2:22" s="88" customFormat="1" ht="16.5" customHeight="1" x14ac:dyDescent="0.2">
      <c r="B12" s="1">
        <v>10</v>
      </c>
      <c r="C12" s="1" t="s">
        <v>105</v>
      </c>
      <c r="D12" s="1">
        <v>9</v>
      </c>
      <c r="E12" s="1" t="s">
        <v>11</v>
      </c>
      <c r="F12" s="1">
        <v>0</v>
      </c>
      <c r="G12"/>
      <c r="H12"/>
      <c r="I12"/>
      <c r="J12" s="75">
        <f>ROW()-2</f>
        <v>10</v>
      </c>
      <c r="K12" s="75" t="s">
        <v>3</v>
      </c>
      <c r="L12" s="75">
        <f>VLOOKUP(טבלה192[[#This Row],[Rider''s Name]],C:F,2,0)</f>
        <v>31</v>
      </c>
      <c r="M12" s="75"/>
      <c r="N12" s="75">
        <f t="array" ref="N12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20</v>
      </c>
      <c r="O12"/>
      <c r="Q12"/>
    </row>
    <row r="13" spans="2:22" s="88" customFormat="1" ht="16.5" customHeight="1" x14ac:dyDescent="0.2">
      <c r="B13"/>
      <c r="C13"/>
      <c r="D13"/>
      <c r="E13"/>
      <c r="F13"/>
      <c r="G13"/>
      <c r="H13"/>
      <c r="I13"/>
      <c r="J13" s="75">
        <f>ROW()-2</f>
        <v>11</v>
      </c>
      <c r="K13" s="75" t="s">
        <v>173</v>
      </c>
      <c r="L13" s="75">
        <f>VLOOKUP(טבלה192[[#This Row],[Rider''s Name]],C:F,2,0)</f>
        <v>5</v>
      </c>
      <c r="M13" s="75"/>
      <c r="N13" s="75">
        <f t="array" ref="N13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20</v>
      </c>
      <c r="O13"/>
      <c r="Q13"/>
    </row>
    <row r="14" spans="2:22" ht="15.75" thickBot="1" x14ac:dyDescent="0.25">
      <c r="J14" s="75">
        <f>ROW()-2</f>
        <v>12</v>
      </c>
      <c r="K14" s="75" t="s">
        <v>38</v>
      </c>
      <c r="L14" s="75">
        <f>VLOOKUP(טבלה192[[#This Row],[Rider''s Name]],C:F,2,0)</f>
        <v>63</v>
      </c>
      <c r="M14" s="75"/>
      <c r="N14" s="75">
        <f t="array" ref="N14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20</v>
      </c>
    </row>
    <row r="15" spans="2:22" ht="15.75" thickBot="1" x14ac:dyDescent="0.25">
      <c r="B15" s="73" t="s">
        <v>108</v>
      </c>
      <c r="C15" s="2" t="s">
        <v>1</v>
      </c>
      <c r="D15" s="2" t="s">
        <v>109</v>
      </c>
      <c r="E15" s="2" t="s">
        <v>0</v>
      </c>
      <c r="F15" s="3" t="s">
        <v>2</v>
      </c>
      <c r="J15" s="75">
        <f>ROW()-2</f>
        <v>13</v>
      </c>
      <c r="K15" s="75" t="s">
        <v>209</v>
      </c>
      <c r="L15" s="75">
        <f>VLOOKUP(טבלה192[[#This Row],[Rider''s Name]],C:F,2,0)</f>
        <v>73</v>
      </c>
      <c r="M15" s="75"/>
      <c r="N15" s="75">
        <f t="array" ref="N15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16</v>
      </c>
    </row>
    <row r="16" spans="2:22" ht="15" x14ac:dyDescent="0.2">
      <c r="B16" s="91">
        <v>1</v>
      </c>
      <c r="C16" s="91" t="s">
        <v>12</v>
      </c>
      <c r="D16" s="91">
        <v>33</v>
      </c>
      <c r="E16" s="92" t="s">
        <v>239</v>
      </c>
      <c r="F16" s="91">
        <v>25</v>
      </c>
      <c r="J16" s="75">
        <f>ROW()-2</f>
        <v>14</v>
      </c>
      <c r="K16" s="75" t="s">
        <v>41</v>
      </c>
      <c r="L16" s="75">
        <f>VLOOKUP(טבלה192[[#This Row],[Rider''s Name]],C:F,2,0)</f>
        <v>12</v>
      </c>
      <c r="M16" s="75"/>
      <c r="N16" s="75">
        <f t="array" ref="N16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16</v>
      </c>
    </row>
    <row r="17" spans="2:14" ht="15" x14ac:dyDescent="0.2">
      <c r="B17" s="1">
        <v>2</v>
      </c>
      <c r="C17" s="1" t="s">
        <v>3</v>
      </c>
      <c r="D17" s="1">
        <v>31</v>
      </c>
      <c r="E17" s="4" t="s">
        <v>238</v>
      </c>
      <c r="F17" s="1">
        <f>F16-5</f>
        <v>20</v>
      </c>
      <c r="J17" s="75">
        <f>ROW()-2</f>
        <v>15</v>
      </c>
      <c r="K17" s="75" t="s">
        <v>27</v>
      </c>
      <c r="L17" s="75">
        <f>VLOOKUP(טבלה192[[#This Row],[Rider''s Name]],C:F,2,0)</f>
        <v>22</v>
      </c>
      <c r="M17" s="75"/>
      <c r="N17" s="75">
        <f t="array" ref="N17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16</v>
      </c>
    </row>
    <row r="18" spans="2:14" ht="15" x14ac:dyDescent="0.2">
      <c r="B18" s="5">
        <v>3</v>
      </c>
      <c r="C18" s="5" t="s">
        <v>234</v>
      </c>
      <c r="D18" s="5">
        <v>55</v>
      </c>
      <c r="E18" s="6" t="s">
        <v>237</v>
      </c>
      <c r="F18" s="5">
        <f>F17-4</f>
        <v>16</v>
      </c>
      <c r="J18" s="75">
        <f>ROW()-2</f>
        <v>16</v>
      </c>
      <c r="K18" s="75" t="s">
        <v>94</v>
      </c>
      <c r="L18" s="75">
        <f>VLOOKUP(טבלה192[[#This Row],[Rider''s Name]],C:F,2,0)</f>
        <v>3</v>
      </c>
      <c r="M18" s="75"/>
      <c r="N18" s="75">
        <f t="array" ref="N18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16</v>
      </c>
    </row>
    <row r="19" spans="2:14" ht="15" x14ac:dyDescent="0.2">
      <c r="B19" s="1">
        <v>4</v>
      </c>
      <c r="C19" s="1" t="s">
        <v>230</v>
      </c>
      <c r="D19" s="1">
        <v>311</v>
      </c>
      <c r="E19" s="4" t="s">
        <v>236</v>
      </c>
      <c r="F19" s="1">
        <f>F18-3</f>
        <v>13</v>
      </c>
      <c r="J19" s="75">
        <f>ROW()-2</f>
        <v>17</v>
      </c>
      <c r="K19" s="75" t="s">
        <v>183</v>
      </c>
      <c r="L19" s="75">
        <f>VLOOKUP(טבלה192[[#This Row],[Rider''s Name]],C:F,2,0)</f>
        <v>4</v>
      </c>
      <c r="M19" s="75"/>
      <c r="N19" s="75">
        <f t="array" ref="N19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16</v>
      </c>
    </row>
    <row r="20" spans="2:14" ht="15.75" thickBot="1" x14ac:dyDescent="0.25">
      <c r="B20" s="5">
        <v>5</v>
      </c>
      <c r="C20" s="5" t="s">
        <v>223</v>
      </c>
      <c r="D20" s="5">
        <v>19</v>
      </c>
      <c r="E20" s="6" t="s">
        <v>235</v>
      </c>
      <c r="F20" s="5">
        <f>F19-2</f>
        <v>11</v>
      </c>
      <c r="J20" s="75">
        <f>ROW()-2</f>
        <v>18</v>
      </c>
      <c r="K20" s="75" t="s">
        <v>234</v>
      </c>
      <c r="L20" s="75">
        <f>VLOOKUP(טבלה192[[#This Row],[Rider''s Name]],C:F,2,0)</f>
        <v>55</v>
      </c>
      <c r="M20" s="75"/>
      <c r="N20" s="75">
        <f t="array" ref="N20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16</v>
      </c>
    </row>
    <row r="21" spans="2:14" ht="15" x14ac:dyDescent="0.2">
      <c r="B21" s="1">
        <v>6</v>
      </c>
      <c r="C21" s="1" t="s">
        <v>86</v>
      </c>
      <c r="D21" s="1">
        <v>28</v>
      </c>
      <c r="E21" s="1" t="s">
        <v>233</v>
      </c>
      <c r="F21" s="1">
        <f>F20-1</f>
        <v>10</v>
      </c>
      <c r="H21" s="105" t="s">
        <v>232</v>
      </c>
      <c r="J21" s="75">
        <f>ROW()-2</f>
        <v>19</v>
      </c>
      <c r="K21" s="75" t="s">
        <v>205</v>
      </c>
      <c r="L21" s="75">
        <f>VLOOKUP(טבלה192[[#This Row],[Rider''s Name]],C:F,2,0)</f>
        <v>18</v>
      </c>
      <c r="M21" s="75"/>
      <c r="N21" s="75">
        <f t="array" ref="N21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13</v>
      </c>
    </row>
    <row r="22" spans="2:14" ht="15" x14ac:dyDescent="0.2">
      <c r="B22" s="5">
        <v>7</v>
      </c>
      <c r="C22" s="5" t="s">
        <v>20</v>
      </c>
      <c r="D22" s="7">
        <v>69</v>
      </c>
      <c r="E22" s="6" t="s">
        <v>231</v>
      </c>
      <c r="F22" s="5">
        <v>9</v>
      </c>
      <c r="H22" s="106"/>
      <c r="J22" s="75">
        <f>ROW()-2</f>
        <v>20</v>
      </c>
      <c r="K22" s="75" t="s">
        <v>230</v>
      </c>
      <c r="L22" s="75">
        <f>VLOOKUP(טבלה192[[#This Row],[Rider''s Name]],C:F,2,0)</f>
        <v>311</v>
      </c>
      <c r="M22" s="75"/>
      <c r="N22" s="75">
        <f t="array" ref="N22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13</v>
      </c>
    </row>
    <row r="23" spans="2:14" ht="15" x14ac:dyDescent="0.2">
      <c r="B23" s="1">
        <v>8</v>
      </c>
      <c r="C23" s="1" t="s">
        <v>14</v>
      </c>
      <c r="D23" s="1">
        <v>21</v>
      </c>
      <c r="E23" s="1" t="s">
        <v>229</v>
      </c>
      <c r="F23" s="1">
        <v>8</v>
      </c>
      <c r="H23" s="106"/>
      <c r="J23" s="75">
        <f>ROW()-2</f>
        <v>21</v>
      </c>
      <c r="K23" s="75" t="s">
        <v>52</v>
      </c>
      <c r="L23" s="75">
        <f>VLOOKUP(טבלה192[[#This Row],[Rider''s Name]],C:F,2,0)</f>
        <v>46</v>
      </c>
      <c r="M23" s="75"/>
      <c r="N23" s="75">
        <f t="array" ref="N23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13</v>
      </c>
    </row>
    <row r="24" spans="2:14" ht="15.75" thickBot="1" x14ac:dyDescent="0.25">
      <c r="B24" s="7">
        <v>9</v>
      </c>
      <c r="C24" s="7" t="s">
        <v>21</v>
      </c>
      <c r="D24" s="7">
        <v>43</v>
      </c>
      <c r="E24" s="8" t="s">
        <v>228</v>
      </c>
      <c r="F24" s="7">
        <v>7</v>
      </c>
      <c r="H24" s="107"/>
      <c r="J24" s="75">
        <f>ROW()-2</f>
        <v>22</v>
      </c>
      <c r="K24" s="75" t="s">
        <v>25</v>
      </c>
      <c r="L24" s="75">
        <f>VLOOKUP(טבלה192[[#This Row],[Rider''s Name]],C:F,2,0)</f>
        <v>34</v>
      </c>
      <c r="M24" s="75"/>
      <c r="N24" s="75">
        <f t="array" ref="N24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13</v>
      </c>
    </row>
    <row r="25" spans="2:14" ht="15" x14ac:dyDescent="0.2">
      <c r="B25" s="1">
        <v>10</v>
      </c>
      <c r="C25" s="1" t="s">
        <v>99</v>
      </c>
      <c r="D25" s="1">
        <v>67</v>
      </c>
      <c r="E25" s="1" t="s">
        <v>227</v>
      </c>
      <c r="F25" s="1">
        <v>6</v>
      </c>
      <c r="J25" s="75">
        <f>ROW()-2</f>
        <v>23</v>
      </c>
      <c r="K25" s="75" t="s">
        <v>6</v>
      </c>
      <c r="L25" s="75">
        <f>VLOOKUP(טבלה192[[#This Row],[Rider''s Name]],C:F,2,0)</f>
        <v>5</v>
      </c>
      <c r="M25" s="75"/>
      <c r="N25" s="75">
        <f t="array" ref="N25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13</v>
      </c>
    </row>
    <row r="26" spans="2:14" ht="15" x14ac:dyDescent="0.2">
      <c r="B26" s="7">
        <v>11</v>
      </c>
      <c r="C26" s="7" t="s">
        <v>16</v>
      </c>
      <c r="D26" s="7">
        <v>10</v>
      </c>
      <c r="E26" s="7" t="s">
        <v>226</v>
      </c>
      <c r="F26" s="7">
        <v>5</v>
      </c>
      <c r="J26" s="75">
        <f>ROW()-2</f>
        <v>24</v>
      </c>
      <c r="K26" s="75" t="s">
        <v>39</v>
      </c>
      <c r="L26" s="75">
        <f>VLOOKUP(טבלה192[[#This Row],[Rider''s Name]],C:F,2,0)</f>
        <v>7</v>
      </c>
      <c r="M26" s="75"/>
      <c r="N26" s="75">
        <f t="array" ref="N26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13</v>
      </c>
    </row>
    <row r="27" spans="2:14" ht="15" x14ac:dyDescent="0.2">
      <c r="B27" s="1">
        <v>12</v>
      </c>
      <c r="C27" s="1" t="s">
        <v>18</v>
      </c>
      <c r="D27" s="1">
        <v>56</v>
      </c>
      <c r="E27" s="1" t="s">
        <v>225</v>
      </c>
      <c r="F27" s="1">
        <v>4</v>
      </c>
      <c r="J27" s="75">
        <f>ROW()-2</f>
        <v>25</v>
      </c>
      <c r="K27" s="75" t="s">
        <v>40</v>
      </c>
      <c r="L27" s="75">
        <f>VLOOKUP(טבלה192[[#This Row],[Rider''s Name]],C:F,2,0)</f>
        <v>99</v>
      </c>
      <c r="M27" s="75"/>
      <c r="N27" s="75">
        <f t="array" ref="N27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11</v>
      </c>
    </row>
    <row r="28" spans="2:14" ht="15" x14ac:dyDescent="0.2">
      <c r="B28" s="7">
        <v>13</v>
      </c>
      <c r="C28" s="7" t="s">
        <v>19</v>
      </c>
      <c r="D28" s="7">
        <v>25</v>
      </c>
      <c r="E28" s="7" t="s">
        <v>224</v>
      </c>
      <c r="F28" s="7">
        <v>3</v>
      </c>
      <c r="J28" s="75">
        <f>ROW()-2</f>
        <v>26</v>
      </c>
      <c r="K28" s="75" t="s">
        <v>223</v>
      </c>
      <c r="L28" s="75">
        <f>VLOOKUP(טבלה192[[#This Row],[Rider''s Name]],C:F,2,0)</f>
        <v>19</v>
      </c>
      <c r="M28" s="75"/>
      <c r="N28" s="75">
        <f t="array" ref="N28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11</v>
      </c>
    </row>
    <row r="29" spans="2:14" ht="15" x14ac:dyDescent="0.2">
      <c r="B29" s="1">
        <v>14</v>
      </c>
      <c r="C29" s="1" t="s">
        <v>15</v>
      </c>
      <c r="D29" s="1">
        <v>29</v>
      </c>
      <c r="E29" s="1" t="s">
        <v>11</v>
      </c>
      <c r="F29" s="1">
        <v>0</v>
      </c>
      <c r="J29" s="75">
        <f>ROW()-2</f>
        <v>27</v>
      </c>
      <c r="K29" s="75" t="s">
        <v>104</v>
      </c>
      <c r="L29" s="75">
        <f>VLOOKUP(טבלה192[[#This Row],[Rider''s Name]],C:F,2,0)</f>
        <v>93</v>
      </c>
      <c r="M29" s="75"/>
      <c r="N29" s="75">
        <f t="array" ref="N29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11</v>
      </c>
    </row>
    <row r="30" spans="2:14" ht="15" x14ac:dyDescent="0.2">
      <c r="J30" s="75">
        <f>ROW()-2</f>
        <v>28</v>
      </c>
      <c r="K30" s="75" t="s">
        <v>203</v>
      </c>
      <c r="L30" s="75">
        <f>VLOOKUP(טבלה192[[#This Row],[Rider''s Name]],C:F,2,0)</f>
        <v>77</v>
      </c>
      <c r="M30" s="75"/>
      <c r="N30" s="75">
        <f t="array" ref="N30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11</v>
      </c>
    </row>
    <row r="31" spans="2:14" ht="15.75" thickBot="1" x14ac:dyDescent="0.25">
      <c r="J31" s="75">
        <f>ROW()-2</f>
        <v>29</v>
      </c>
      <c r="K31" s="75" t="s">
        <v>53</v>
      </c>
      <c r="L31" s="75">
        <f>VLOOKUP(טבלה192[[#This Row],[Rider''s Name]],C:F,2,0)</f>
        <v>11</v>
      </c>
      <c r="M31" s="75"/>
      <c r="N31" s="75">
        <f t="array" ref="N31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11</v>
      </c>
    </row>
    <row r="32" spans="2:14" ht="15.75" thickBot="1" x14ac:dyDescent="0.25">
      <c r="B32" s="73" t="s">
        <v>108</v>
      </c>
      <c r="C32" s="2" t="s">
        <v>1</v>
      </c>
      <c r="D32" s="2" t="s">
        <v>109</v>
      </c>
      <c r="E32" s="2" t="s">
        <v>0</v>
      </c>
      <c r="F32" s="3" t="s">
        <v>2</v>
      </c>
      <c r="J32" s="75">
        <f>ROW()-2</f>
        <v>30</v>
      </c>
      <c r="K32" s="75" t="s">
        <v>28</v>
      </c>
      <c r="L32" s="75">
        <f>VLOOKUP(טבלה192[[#This Row],[Rider''s Name]],C:F,2,0)</f>
        <v>21</v>
      </c>
      <c r="M32" s="75"/>
      <c r="N32" s="75">
        <f t="array" ref="N32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11</v>
      </c>
    </row>
    <row r="33" spans="2:14" ht="15" customHeight="1" x14ac:dyDescent="0.2">
      <c r="B33" s="91">
        <v>1</v>
      </c>
      <c r="C33" s="91" t="s">
        <v>23</v>
      </c>
      <c r="D33" s="91">
        <v>77</v>
      </c>
      <c r="E33" s="92" t="s">
        <v>222</v>
      </c>
      <c r="F33" s="91">
        <v>25</v>
      </c>
      <c r="J33" s="75">
        <f>ROW()-2</f>
        <v>31</v>
      </c>
      <c r="K33" s="75" t="s">
        <v>44</v>
      </c>
      <c r="L33" s="75">
        <f>VLOOKUP(טבלה192[[#This Row],[Rider''s Name]],C:F,2,0)</f>
        <v>22</v>
      </c>
      <c r="M33" s="75"/>
      <c r="N33" s="75">
        <f t="array" ref="N33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10</v>
      </c>
    </row>
    <row r="34" spans="2:14" ht="15" x14ac:dyDescent="0.2">
      <c r="B34" s="1">
        <v>2</v>
      </c>
      <c r="C34" s="1" t="s">
        <v>221</v>
      </c>
      <c r="D34" s="1">
        <v>95</v>
      </c>
      <c r="E34" s="4" t="s">
        <v>220</v>
      </c>
      <c r="F34" s="1">
        <f>F33-5</f>
        <v>20</v>
      </c>
      <c r="J34" s="75">
        <f>ROW()-2</f>
        <v>32</v>
      </c>
      <c r="K34" s="75" t="s">
        <v>178</v>
      </c>
      <c r="L34" s="75">
        <f>VLOOKUP(טבלה192[[#This Row],[Rider''s Name]],C:F,2,0)</f>
        <v>14</v>
      </c>
      <c r="M34" s="75"/>
      <c r="N34" s="75">
        <f t="array" ref="N34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10</v>
      </c>
    </row>
    <row r="35" spans="2:14" ht="15.75" thickBot="1" x14ac:dyDescent="0.25">
      <c r="B35" s="5">
        <v>3</v>
      </c>
      <c r="C35" s="5" t="s">
        <v>27</v>
      </c>
      <c r="D35" s="5">
        <v>22</v>
      </c>
      <c r="E35" s="6" t="s">
        <v>219</v>
      </c>
      <c r="F35" s="5">
        <f>F34-4</f>
        <v>16</v>
      </c>
      <c r="J35" s="75">
        <f>ROW()-2</f>
        <v>33</v>
      </c>
      <c r="K35" s="75" t="s">
        <v>86</v>
      </c>
      <c r="L35" s="75">
        <f>VLOOKUP(טבלה192[[#This Row],[Rider''s Name]],C:F,2,0)</f>
        <v>28</v>
      </c>
      <c r="M35" s="75"/>
      <c r="N35" s="75">
        <f t="array" ref="N35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10</v>
      </c>
    </row>
    <row r="36" spans="2:14" ht="15" x14ac:dyDescent="0.2">
      <c r="B36" s="1">
        <v>4</v>
      </c>
      <c r="C36" s="1" t="s">
        <v>25</v>
      </c>
      <c r="D36" s="1">
        <v>34</v>
      </c>
      <c r="E36" s="4" t="s">
        <v>218</v>
      </c>
      <c r="F36" s="1">
        <f>F35-3</f>
        <v>13</v>
      </c>
      <c r="H36" s="105" t="s">
        <v>217</v>
      </c>
      <c r="J36" s="75">
        <f>ROW()-2</f>
        <v>34</v>
      </c>
      <c r="K36" s="75" t="s">
        <v>36</v>
      </c>
      <c r="L36" s="75">
        <f>VLOOKUP(טבלה192[[#This Row],[Rider''s Name]],C:F,2,0)</f>
        <v>787</v>
      </c>
      <c r="M36" s="75"/>
      <c r="N36" s="75">
        <f t="array" ref="N36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10</v>
      </c>
    </row>
    <row r="37" spans="2:14" ht="15" x14ac:dyDescent="0.2">
      <c r="B37" s="5">
        <v>5</v>
      </c>
      <c r="C37" s="5" t="s">
        <v>28</v>
      </c>
      <c r="D37" s="5">
        <v>21</v>
      </c>
      <c r="E37" s="6" t="s">
        <v>216</v>
      </c>
      <c r="F37" s="5">
        <f>F36-2</f>
        <v>11</v>
      </c>
      <c r="H37" s="106"/>
      <c r="J37" s="75">
        <f>ROW()-2</f>
        <v>35</v>
      </c>
      <c r="K37" s="75" t="s">
        <v>26</v>
      </c>
      <c r="L37" s="75">
        <f>VLOOKUP(טבלה192[[#This Row],[Rider''s Name]],C:F,2,0)</f>
        <v>6</v>
      </c>
      <c r="M37" s="75"/>
      <c r="N37" s="75">
        <f t="array" ref="N37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10</v>
      </c>
    </row>
    <row r="38" spans="2:14" ht="15" customHeight="1" x14ac:dyDescent="0.2">
      <c r="B38" s="1">
        <v>6</v>
      </c>
      <c r="C38" s="1" t="s">
        <v>26</v>
      </c>
      <c r="D38" s="1">
        <v>6</v>
      </c>
      <c r="E38" s="4" t="s">
        <v>215</v>
      </c>
      <c r="F38" s="1">
        <f>F37-1</f>
        <v>10</v>
      </c>
      <c r="H38" s="106"/>
      <c r="J38" s="75">
        <f>ROW()-2</f>
        <v>36</v>
      </c>
      <c r="K38" s="75" t="s">
        <v>107</v>
      </c>
      <c r="L38" s="75">
        <f>VLOOKUP(טבלה192[[#This Row],[Rider''s Name]],C:F,2,0)</f>
        <v>87</v>
      </c>
      <c r="M38" s="75"/>
      <c r="N38" s="75">
        <f t="array" ref="N38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10</v>
      </c>
    </row>
    <row r="39" spans="2:14" ht="15.75" thickBot="1" x14ac:dyDescent="0.25">
      <c r="B39" s="5">
        <v>7</v>
      </c>
      <c r="C39" s="5" t="s">
        <v>29</v>
      </c>
      <c r="D39" s="5">
        <v>29</v>
      </c>
      <c r="E39" s="6" t="s">
        <v>214</v>
      </c>
      <c r="F39" s="5">
        <v>9</v>
      </c>
      <c r="H39" s="107"/>
      <c r="J39" s="75">
        <f>ROW()-2</f>
        <v>37</v>
      </c>
      <c r="K39" s="75" t="s">
        <v>29</v>
      </c>
      <c r="L39" s="75">
        <f>VLOOKUP(טבלה192[[#This Row],[Rider''s Name]],C:F,2,0)</f>
        <v>29</v>
      </c>
      <c r="M39" s="75"/>
      <c r="N39" s="75">
        <f t="array" ref="N39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9</v>
      </c>
    </row>
    <row r="40" spans="2:14" ht="15" x14ac:dyDescent="0.2">
      <c r="B40" s="1">
        <v>8</v>
      </c>
      <c r="C40" s="1" t="s">
        <v>206</v>
      </c>
      <c r="D40" s="1">
        <v>84</v>
      </c>
      <c r="E40" s="4" t="s">
        <v>213</v>
      </c>
      <c r="F40" s="1">
        <v>8</v>
      </c>
      <c r="J40" s="75">
        <f>ROW()-2</f>
        <v>38</v>
      </c>
      <c r="K40" s="75" t="s">
        <v>55</v>
      </c>
      <c r="L40" s="75">
        <f>VLOOKUP(טבלה192[[#This Row],[Rider''s Name]],C:F,2,0)</f>
        <v>72</v>
      </c>
      <c r="M40" s="75"/>
      <c r="N40" s="75">
        <f t="array" ref="N40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9</v>
      </c>
    </row>
    <row r="41" spans="2:14" ht="15" x14ac:dyDescent="0.2">
      <c r="B41" s="7">
        <v>9</v>
      </c>
      <c r="C41" s="5" t="s">
        <v>199</v>
      </c>
      <c r="D41" s="7">
        <v>8</v>
      </c>
      <c r="E41" s="8" t="s">
        <v>212</v>
      </c>
      <c r="F41" s="5">
        <v>7</v>
      </c>
      <c r="J41" s="75">
        <f>ROW()-2</f>
        <v>39</v>
      </c>
      <c r="K41" s="75" t="s">
        <v>84</v>
      </c>
      <c r="L41" s="75">
        <f>VLOOKUP(טבלה192[[#This Row],[Rider''s Name]],C:F,2,0)</f>
        <v>165</v>
      </c>
      <c r="M41" s="75"/>
      <c r="N41" s="75">
        <f t="array" ref="N41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9</v>
      </c>
    </row>
    <row r="42" spans="2:14" ht="15" x14ac:dyDescent="0.2">
      <c r="B42" s="1">
        <v>13</v>
      </c>
      <c r="C42" s="1" t="s">
        <v>24</v>
      </c>
      <c r="D42" s="1">
        <v>93</v>
      </c>
      <c r="E42" s="1" t="s">
        <v>11</v>
      </c>
      <c r="F42" s="1">
        <v>0</v>
      </c>
      <c r="J42" s="75">
        <f>ROW()-2</f>
        <v>40</v>
      </c>
      <c r="K42" s="75" t="s">
        <v>103</v>
      </c>
      <c r="L42" s="75">
        <f>VLOOKUP(טבלה192[[#This Row],[Rider''s Name]],C:F,2,0)</f>
        <v>8</v>
      </c>
      <c r="M42" s="75"/>
      <c r="N42" s="75">
        <f t="array" ref="N42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9</v>
      </c>
    </row>
    <row r="43" spans="2:14" ht="15" x14ac:dyDescent="0.2">
      <c r="B43" s="96"/>
      <c r="C43" s="94"/>
      <c r="D43" s="96"/>
      <c r="E43" s="95"/>
      <c r="F43" s="94"/>
      <c r="J43" s="75">
        <f>ROW()-2</f>
        <v>41</v>
      </c>
      <c r="K43" s="75" t="s">
        <v>20</v>
      </c>
      <c r="L43" s="75">
        <f>VLOOKUP(טבלה192[[#This Row],[Rider''s Name]],C:F,2,0)</f>
        <v>69</v>
      </c>
      <c r="M43" s="75"/>
      <c r="N43" s="75">
        <f t="array" ref="N43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9</v>
      </c>
    </row>
    <row r="44" spans="2:14" ht="15.75" thickBot="1" x14ac:dyDescent="0.25">
      <c r="J44" s="75">
        <f>ROW()-2</f>
        <v>42</v>
      </c>
      <c r="K44" s="75" t="s">
        <v>46</v>
      </c>
      <c r="L44" s="75">
        <f>VLOOKUP(טבלה192[[#This Row],[Rider''s Name]],C:F,2,0)</f>
        <v>11</v>
      </c>
      <c r="M44" s="75"/>
      <c r="N44" s="75">
        <f t="array" ref="N44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9</v>
      </c>
    </row>
    <row r="45" spans="2:14" ht="15.75" thickBot="1" x14ac:dyDescent="0.25">
      <c r="B45" s="73" t="s">
        <v>108</v>
      </c>
      <c r="C45" s="2" t="s">
        <v>1</v>
      </c>
      <c r="D45" s="2" t="s">
        <v>109</v>
      </c>
      <c r="E45" s="2" t="s">
        <v>0</v>
      </c>
      <c r="F45" s="3" t="s">
        <v>2</v>
      </c>
      <c r="J45" s="75">
        <f>ROW()-2</f>
        <v>43</v>
      </c>
      <c r="K45" s="75" t="s">
        <v>14</v>
      </c>
      <c r="L45" s="75">
        <f>VLOOKUP(טבלה192[[#This Row],[Rider''s Name]],C:F,2,0)</f>
        <v>21</v>
      </c>
      <c r="M45" s="75"/>
      <c r="N45" s="75">
        <f t="array" ref="N45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8</v>
      </c>
    </row>
    <row r="46" spans="2:14" ht="15" x14ac:dyDescent="0.2">
      <c r="B46" s="91">
        <v>1</v>
      </c>
      <c r="C46" s="91" t="s">
        <v>31</v>
      </c>
      <c r="D46" s="91">
        <v>11</v>
      </c>
      <c r="E46" s="92" t="s">
        <v>211</v>
      </c>
      <c r="F46" s="91">
        <v>25</v>
      </c>
      <c r="J46" s="75">
        <f>ROW()-2</f>
        <v>44</v>
      </c>
      <c r="K46" s="75" t="s">
        <v>106</v>
      </c>
      <c r="L46" s="75">
        <f>VLOOKUP(טבלה192[[#This Row],[Rider''s Name]],C:F,2,0)</f>
        <v>194</v>
      </c>
      <c r="M46" s="75"/>
      <c r="N46" s="75">
        <f t="array" ref="N46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8</v>
      </c>
    </row>
    <row r="47" spans="2:14" ht="15.75" thickBot="1" x14ac:dyDescent="0.25">
      <c r="B47" s="1">
        <v>2</v>
      </c>
      <c r="C47" s="1" t="s">
        <v>32</v>
      </c>
      <c r="D47" s="1">
        <v>94</v>
      </c>
      <c r="E47" s="4" t="s">
        <v>210</v>
      </c>
      <c r="F47" s="1">
        <f>F46-5</f>
        <v>20</v>
      </c>
      <c r="J47" s="75">
        <f>ROW()-2</f>
        <v>45</v>
      </c>
      <c r="K47" s="75" t="s">
        <v>42</v>
      </c>
      <c r="L47" s="75">
        <f>VLOOKUP(טבלה192[[#This Row],[Rider''s Name]],C:F,2,0)</f>
        <v>16</v>
      </c>
      <c r="M47" s="75"/>
      <c r="N47" s="75">
        <f t="array" ref="N47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8</v>
      </c>
    </row>
    <row r="48" spans="2:14" ht="15" x14ac:dyDescent="0.2">
      <c r="B48" s="5">
        <v>3</v>
      </c>
      <c r="C48" s="5" t="s">
        <v>209</v>
      </c>
      <c r="D48" s="5">
        <v>73</v>
      </c>
      <c r="E48" s="6" t="s">
        <v>208</v>
      </c>
      <c r="F48" s="5">
        <f>F47-4</f>
        <v>16</v>
      </c>
      <c r="H48" s="105" t="s">
        <v>207</v>
      </c>
      <c r="J48" s="75">
        <f>ROW()-2</f>
        <v>46</v>
      </c>
      <c r="K48" s="75" t="s">
        <v>206</v>
      </c>
      <c r="L48" s="75">
        <f>VLOOKUP(טבלה192[[#This Row],[Rider''s Name]],C:F,2,0)</f>
        <v>84</v>
      </c>
      <c r="M48" s="75"/>
      <c r="N48" s="75">
        <f t="array" ref="N48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8</v>
      </c>
    </row>
    <row r="49" spans="2:14" ht="15" x14ac:dyDescent="0.2">
      <c r="B49" s="1">
        <v>4</v>
      </c>
      <c r="C49" s="1" t="s">
        <v>205</v>
      </c>
      <c r="D49" s="1">
        <v>18</v>
      </c>
      <c r="E49" s="4" t="s">
        <v>204</v>
      </c>
      <c r="F49" s="1">
        <f>F48-3</f>
        <v>13</v>
      </c>
      <c r="H49" s="106"/>
      <c r="J49" s="75">
        <f>ROW()-2</f>
        <v>47</v>
      </c>
      <c r="K49" s="75" t="s">
        <v>57</v>
      </c>
      <c r="L49" s="75">
        <f>VLOOKUP(טבלה192[[#This Row],[Rider''s Name]],C:F,2,0)</f>
        <v>32</v>
      </c>
      <c r="M49" s="75"/>
      <c r="N49" s="75">
        <f t="array" ref="N49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8</v>
      </c>
    </row>
    <row r="50" spans="2:14" ht="15" x14ac:dyDescent="0.2">
      <c r="B50" s="5">
        <v>5</v>
      </c>
      <c r="C50" s="5" t="s">
        <v>203</v>
      </c>
      <c r="D50" s="5">
        <v>77</v>
      </c>
      <c r="E50" s="6" t="s">
        <v>202</v>
      </c>
      <c r="F50" s="5">
        <f>F49-2</f>
        <v>11</v>
      </c>
      <c r="H50" s="106"/>
      <c r="J50" s="75">
        <f>ROW()-2</f>
        <v>48</v>
      </c>
      <c r="K50" s="75" t="s">
        <v>58</v>
      </c>
      <c r="L50" s="75">
        <f>VLOOKUP(טבלה192[[#This Row],[Rider''s Name]],C:F,2,0)</f>
        <v>808</v>
      </c>
      <c r="M50" s="75"/>
      <c r="N50" s="75">
        <f t="array" ref="N50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7</v>
      </c>
    </row>
    <row r="51" spans="2:14" ht="15.75" thickBot="1" x14ac:dyDescent="0.25">
      <c r="B51" s="1">
        <v>6</v>
      </c>
      <c r="C51" s="1" t="s">
        <v>36</v>
      </c>
      <c r="D51" s="1">
        <v>787</v>
      </c>
      <c r="E51" s="4" t="s">
        <v>201</v>
      </c>
      <c r="F51" s="1">
        <f>F50-1</f>
        <v>10</v>
      </c>
      <c r="H51" s="107"/>
      <c r="J51" s="75">
        <f>ROW()-2</f>
        <v>49</v>
      </c>
      <c r="K51" s="75" t="s">
        <v>51</v>
      </c>
      <c r="L51" s="75">
        <f>VLOOKUP(טבלה192[[#This Row],[Rider''s Name]],C:F,2,0)</f>
        <v>47</v>
      </c>
      <c r="M51" s="75"/>
      <c r="N51" s="75">
        <f t="array" ref="N51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7</v>
      </c>
    </row>
    <row r="52" spans="2:14" ht="15" x14ac:dyDescent="0.2">
      <c r="B52" s="5">
        <v>7</v>
      </c>
      <c r="C52" s="11" t="s">
        <v>84</v>
      </c>
      <c r="D52" s="5">
        <v>165</v>
      </c>
      <c r="E52" s="6" t="s">
        <v>200</v>
      </c>
      <c r="F52" s="5">
        <v>9</v>
      </c>
      <c r="J52" s="75">
        <f>ROW()-2</f>
        <v>50</v>
      </c>
      <c r="K52" s="75" t="s">
        <v>21</v>
      </c>
      <c r="L52" s="75">
        <f>VLOOKUP(טבלה192[[#This Row],[Rider''s Name]],C:F,2,0)</f>
        <v>43</v>
      </c>
      <c r="M52" s="75"/>
      <c r="N52" s="75">
        <f t="array" ref="N52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7</v>
      </c>
    </row>
    <row r="53" spans="2:14" ht="15" x14ac:dyDescent="0.2">
      <c r="B53" s="1">
        <v>8</v>
      </c>
      <c r="C53" s="1" t="s">
        <v>35</v>
      </c>
      <c r="D53" s="1">
        <v>79</v>
      </c>
      <c r="E53" s="4" t="s">
        <v>11</v>
      </c>
      <c r="F53" s="1">
        <v>0</v>
      </c>
      <c r="J53" s="75">
        <f>ROW()-2</f>
        <v>51</v>
      </c>
      <c r="K53" s="75" t="s">
        <v>199</v>
      </c>
      <c r="L53" s="75">
        <f>VLOOKUP(טבלה192[[#This Row],[Rider''s Name]],C:F,2,0)</f>
        <v>8</v>
      </c>
      <c r="M53" s="75"/>
      <c r="N53" s="75">
        <f t="array" ref="N53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7</v>
      </c>
    </row>
    <row r="54" spans="2:14" ht="15" x14ac:dyDescent="0.2">
      <c r="B54" s="7">
        <v>9</v>
      </c>
      <c r="C54" s="5"/>
      <c r="D54" s="7"/>
      <c r="E54" s="8"/>
      <c r="F54" s="7"/>
      <c r="J54" s="75">
        <f>ROW()-2</f>
        <v>52</v>
      </c>
      <c r="K54" s="75" t="s">
        <v>45</v>
      </c>
      <c r="L54" s="75">
        <f>VLOOKUP(טבלה192[[#This Row],[Rider''s Name]],C:F,2,0)</f>
        <v>33</v>
      </c>
      <c r="M54" s="75"/>
      <c r="N54" s="75">
        <f t="array" ref="N54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6</v>
      </c>
    </row>
    <row r="55" spans="2:14" ht="15" x14ac:dyDescent="0.2">
      <c r="B55" s="90">
        <v>10</v>
      </c>
      <c r="C55" s="1"/>
      <c r="D55" s="90"/>
      <c r="E55" s="75"/>
      <c r="F55" s="90"/>
      <c r="J55" s="75">
        <f>ROW()-2</f>
        <v>53</v>
      </c>
      <c r="K55" s="75" t="s">
        <v>99</v>
      </c>
      <c r="L55" s="75">
        <f>VLOOKUP(טבלה192[[#This Row],[Rider''s Name]],C:F,2,0)</f>
        <v>67</v>
      </c>
      <c r="M55" s="75"/>
      <c r="N55" s="75">
        <f t="array" ref="N55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6</v>
      </c>
    </row>
    <row r="56" spans="2:14" ht="15" x14ac:dyDescent="0.2">
      <c r="J56" s="75">
        <f>ROW()-2</f>
        <v>54</v>
      </c>
      <c r="K56" s="75" t="s">
        <v>16</v>
      </c>
      <c r="L56" s="75">
        <f>VLOOKUP(טבלה192[[#This Row],[Rider''s Name]],C:F,2,0)</f>
        <v>10</v>
      </c>
      <c r="M56" s="75"/>
      <c r="N56" s="75">
        <f t="array" ref="N56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5</v>
      </c>
    </row>
    <row r="57" spans="2:14" ht="15.75" thickBot="1" x14ac:dyDescent="0.25">
      <c r="J57" s="75">
        <f>ROW()-2</f>
        <v>55</v>
      </c>
      <c r="K57" s="75" t="s">
        <v>187</v>
      </c>
      <c r="L57" s="75">
        <f>VLOOKUP(טבלה192[[#This Row],[Rider''s Name]],C:F,2,0)</f>
        <v>123</v>
      </c>
      <c r="M57" s="75"/>
      <c r="N57" s="75">
        <f t="array" ref="N57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5</v>
      </c>
    </row>
    <row r="58" spans="2:14" ht="15.75" thickBot="1" x14ac:dyDescent="0.25">
      <c r="B58" s="73" t="s">
        <v>108</v>
      </c>
      <c r="C58" s="2" t="s">
        <v>1</v>
      </c>
      <c r="D58" s="2" t="s">
        <v>109</v>
      </c>
      <c r="E58" s="2" t="s">
        <v>0</v>
      </c>
      <c r="F58" s="3" t="s">
        <v>2</v>
      </c>
      <c r="J58" s="75">
        <f>ROW()-2</f>
        <v>56</v>
      </c>
      <c r="K58" s="75" t="s">
        <v>18</v>
      </c>
      <c r="L58" s="75">
        <f>VLOOKUP(טבלה192[[#This Row],[Rider''s Name]],C:F,2,0)</f>
        <v>56</v>
      </c>
      <c r="M58" s="75"/>
      <c r="N58" s="75">
        <f t="array" ref="N58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4</v>
      </c>
    </row>
    <row r="59" spans="2:14" ht="15" x14ac:dyDescent="0.2">
      <c r="B59" s="91">
        <v>1</v>
      </c>
      <c r="C59" s="91" t="s">
        <v>37</v>
      </c>
      <c r="D59" s="91">
        <v>800</v>
      </c>
      <c r="E59" s="92" t="s">
        <v>198</v>
      </c>
      <c r="F59" s="91">
        <v>25</v>
      </c>
      <c r="J59" s="75">
        <f>ROW()-2</f>
        <v>57</v>
      </c>
      <c r="K59" s="75" t="s">
        <v>19</v>
      </c>
      <c r="L59" s="75">
        <f>VLOOKUP(טבלה192[[#This Row],[Rider''s Name]],C:F,2,0)</f>
        <v>25</v>
      </c>
      <c r="M59" s="75"/>
      <c r="N59" s="75">
        <f t="array" ref="N59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3</v>
      </c>
    </row>
    <row r="60" spans="2:14" ht="15" x14ac:dyDescent="0.2">
      <c r="B60" s="1">
        <v>2</v>
      </c>
      <c r="C60" s="1" t="s">
        <v>38</v>
      </c>
      <c r="D60" s="1">
        <v>63</v>
      </c>
      <c r="E60" s="4" t="s">
        <v>197</v>
      </c>
      <c r="F60" s="1">
        <f>F59-5</f>
        <v>20</v>
      </c>
      <c r="J60" s="75">
        <f>ROW()-2</f>
        <v>58</v>
      </c>
      <c r="K60" s="75" t="s">
        <v>105</v>
      </c>
      <c r="L60" s="75">
        <f>VLOOKUP(טבלה192[[#This Row],[Rider''s Name]],C:F,2,0)</f>
        <v>9</v>
      </c>
      <c r="M60" s="75"/>
      <c r="N60" s="75">
        <f t="array" ref="N60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0</v>
      </c>
    </row>
    <row r="61" spans="2:14" ht="15.75" thickBot="1" x14ac:dyDescent="0.25">
      <c r="B61" s="5">
        <v>3</v>
      </c>
      <c r="C61" s="5" t="s">
        <v>41</v>
      </c>
      <c r="D61" s="5">
        <v>12</v>
      </c>
      <c r="E61" s="6" t="s">
        <v>196</v>
      </c>
      <c r="F61" s="5">
        <f>F60-4</f>
        <v>16</v>
      </c>
      <c r="J61" s="75">
        <f>ROW()-2</f>
        <v>59</v>
      </c>
      <c r="K61" s="75" t="s">
        <v>47</v>
      </c>
      <c r="L61" s="75">
        <f>VLOOKUP(טבלה192[[#This Row],[Rider''s Name]],C:F,2,0)</f>
        <v>777</v>
      </c>
      <c r="M61" s="75"/>
      <c r="N61" s="75">
        <f t="array" ref="N61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0</v>
      </c>
    </row>
    <row r="62" spans="2:14" ht="15" x14ac:dyDescent="0.2">
      <c r="B62" s="1">
        <v>4</v>
      </c>
      <c r="C62" s="1" t="s">
        <v>39</v>
      </c>
      <c r="D62" s="1">
        <v>7</v>
      </c>
      <c r="E62" s="1" t="s">
        <v>195</v>
      </c>
      <c r="F62" s="1">
        <f>F61-3</f>
        <v>13</v>
      </c>
      <c r="H62" s="105" t="s">
        <v>194</v>
      </c>
      <c r="J62" s="75">
        <f>ROW()-2</f>
        <v>60</v>
      </c>
      <c r="K62" s="75" t="s">
        <v>15</v>
      </c>
      <c r="L62" s="75">
        <f>VLOOKUP(טבלה192[[#This Row],[Rider''s Name]],C:F,2,0)</f>
        <v>29</v>
      </c>
      <c r="M62" s="75"/>
      <c r="N62" s="75">
        <f t="array" ref="N62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0</v>
      </c>
    </row>
    <row r="63" spans="2:14" ht="15" x14ac:dyDescent="0.2">
      <c r="B63" s="5">
        <v>5</v>
      </c>
      <c r="C63" s="5" t="s">
        <v>40</v>
      </c>
      <c r="D63" s="5">
        <v>99</v>
      </c>
      <c r="E63" s="5" t="s">
        <v>193</v>
      </c>
      <c r="F63" s="5">
        <f>F62-2</f>
        <v>11</v>
      </c>
      <c r="H63" s="106"/>
      <c r="J63" s="75">
        <f>ROW()-2</f>
        <v>61</v>
      </c>
      <c r="K63" s="75" t="s">
        <v>5</v>
      </c>
      <c r="L63" s="75">
        <f>VLOOKUP(טבלה192[[#This Row],[Rider''s Name]],C:F,2,0)</f>
        <v>27</v>
      </c>
      <c r="M63" s="75"/>
      <c r="N63" s="75">
        <f t="array" ref="N63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0</v>
      </c>
    </row>
    <row r="64" spans="2:14" ht="15" x14ac:dyDescent="0.2">
      <c r="B64" s="1">
        <v>6</v>
      </c>
      <c r="C64" s="1" t="s">
        <v>44</v>
      </c>
      <c r="D64" s="1">
        <v>22</v>
      </c>
      <c r="E64" s="4" t="s">
        <v>192</v>
      </c>
      <c r="F64" s="1">
        <f>F63-1</f>
        <v>10</v>
      </c>
      <c r="H64" s="106"/>
      <c r="J64" s="75">
        <f>ROW()-2</f>
        <v>62</v>
      </c>
      <c r="K64" s="75" t="s">
        <v>35</v>
      </c>
      <c r="L64" s="75">
        <f>VLOOKUP(טבלה192[[#This Row],[Rider''s Name]],C:F,2,0)</f>
        <v>79</v>
      </c>
      <c r="M64" s="75"/>
      <c r="N64" s="75">
        <f t="array" ref="N64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0</v>
      </c>
    </row>
    <row r="65" spans="2:14" ht="15.75" thickBot="1" x14ac:dyDescent="0.25">
      <c r="B65" s="5">
        <v>7</v>
      </c>
      <c r="C65" s="5" t="s">
        <v>46</v>
      </c>
      <c r="D65" s="5">
        <v>11</v>
      </c>
      <c r="E65" s="6" t="s">
        <v>191</v>
      </c>
      <c r="F65" s="5">
        <v>9</v>
      </c>
      <c r="H65" s="107"/>
      <c r="J65" s="75">
        <f>ROW()-2</f>
        <v>63</v>
      </c>
      <c r="K65" s="75" t="s">
        <v>24</v>
      </c>
      <c r="L65" s="75">
        <f>VLOOKUP(טבלה192[[#This Row],[Rider''s Name]],C:F,2,0)</f>
        <v>93</v>
      </c>
      <c r="M65" s="75"/>
      <c r="N65" s="75">
        <f t="array" ref="N65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0</v>
      </c>
    </row>
    <row r="66" spans="2:14" ht="15" x14ac:dyDescent="0.2">
      <c r="B66" s="1">
        <v>8</v>
      </c>
      <c r="C66" s="1" t="s">
        <v>42</v>
      </c>
      <c r="D66" s="1">
        <v>16</v>
      </c>
      <c r="E66" s="4" t="s">
        <v>190</v>
      </c>
      <c r="F66" s="1">
        <v>8</v>
      </c>
      <c r="J66" s="75">
        <f>ROW()-2</f>
        <v>64</v>
      </c>
      <c r="K66" s="75" t="s">
        <v>48</v>
      </c>
      <c r="L66" s="75">
        <f>VLOOKUP(טבלה192[[#This Row],[Rider''s Name]],C:F,2,0)</f>
        <v>44</v>
      </c>
      <c r="M66" s="75"/>
      <c r="N66" s="75">
        <f t="array" ref="N66">IFERROR(IF(COUNTIF(C:C,טבלה192[[#This Row],[Rider''s Name]])&gt;1,SUM((MAX(IF(C:C=טבלה192[[#This Row],[Rider''s Name]],F:F)+(MIN(IF(C:C=טבלה192[[#This Row],[Rider''s Name]],F:F))*0.1)))),INDEX(F:F,MATCH(טבלה192[[#This Row],[Rider''s Name]],C:C,0))),"")</f>
        <v>0</v>
      </c>
    </row>
    <row r="67" spans="2:14" ht="15" x14ac:dyDescent="0.2">
      <c r="B67" s="5">
        <v>9</v>
      </c>
      <c r="C67" s="5" t="s">
        <v>51</v>
      </c>
      <c r="D67" s="5">
        <v>47</v>
      </c>
      <c r="E67" s="6" t="s">
        <v>189</v>
      </c>
      <c r="F67" s="5">
        <v>7</v>
      </c>
    </row>
    <row r="68" spans="2:14" ht="15" x14ac:dyDescent="0.2">
      <c r="B68" s="1">
        <v>10</v>
      </c>
      <c r="C68" s="1" t="s">
        <v>45</v>
      </c>
      <c r="D68" s="1">
        <v>33</v>
      </c>
      <c r="E68" s="4" t="s">
        <v>188</v>
      </c>
      <c r="F68" s="1">
        <v>6</v>
      </c>
    </row>
    <row r="69" spans="2:14" ht="15" x14ac:dyDescent="0.2">
      <c r="B69" s="5">
        <v>11</v>
      </c>
      <c r="C69" s="5" t="s">
        <v>187</v>
      </c>
      <c r="D69" s="5">
        <v>123</v>
      </c>
      <c r="E69" s="6" t="s">
        <v>186</v>
      </c>
      <c r="F69" s="5">
        <v>5</v>
      </c>
    </row>
    <row r="70" spans="2:14" ht="15" x14ac:dyDescent="0.2">
      <c r="B70" s="1">
        <v>12</v>
      </c>
      <c r="C70" s="1" t="s">
        <v>31</v>
      </c>
      <c r="D70" s="1">
        <v>5</v>
      </c>
      <c r="E70" s="4" t="s">
        <v>11</v>
      </c>
      <c r="F70" s="1">
        <v>0</v>
      </c>
    </row>
    <row r="71" spans="2:14" ht="15" x14ac:dyDescent="0.2">
      <c r="B71" s="5">
        <v>13</v>
      </c>
      <c r="C71" s="5" t="s">
        <v>48</v>
      </c>
      <c r="D71" s="5">
        <v>44</v>
      </c>
      <c r="E71" s="6" t="s">
        <v>11</v>
      </c>
      <c r="F71" s="5">
        <v>0</v>
      </c>
    </row>
    <row r="72" spans="2:14" ht="15" x14ac:dyDescent="0.2">
      <c r="B72" s="1">
        <v>14</v>
      </c>
      <c r="C72" s="1" t="s">
        <v>47</v>
      </c>
      <c r="D72" s="1">
        <v>777</v>
      </c>
      <c r="E72" s="4" t="s">
        <v>11</v>
      </c>
      <c r="F72" s="1">
        <v>0</v>
      </c>
    </row>
    <row r="74" spans="2:14" ht="15" thickBot="1" x14ac:dyDescent="0.25"/>
    <row r="75" spans="2:14" ht="15.75" thickBot="1" x14ac:dyDescent="0.25">
      <c r="B75" s="73" t="s">
        <v>108</v>
      </c>
      <c r="C75" s="2" t="s">
        <v>1</v>
      </c>
      <c r="D75" s="2" t="s">
        <v>109</v>
      </c>
      <c r="E75" s="2" t="s">
        <v>0</v>
      </c>
      <c r="F75" s="3" t="s">
        <v>2</v>
      </c>
    </row>
    <row r="76" spans="2:14" ht="15" x14ac:dyDescent="0.2">
      <c r="B76" s="91">
        <v>1</v>
      </c>
      <c r="C76" s="91" t="s">
        <v>49</v>
      </c>
      <c r="D76" s="91">
        <v>696</v>
      </c>
      <c r="E76" s="92" t="s">
        <v>185</v>
      </c>
      <c r="F76" s="91">
        <v>25</v>
      </c>
    </row>
    <row r="77" spans="2:14" ht="15.75" thickBot="1" x14ac:dyDescent="0.25">
      <c r="B77" s="1">
        <v>2</v>
      </c>
      <c r="C77" s="1" t="s">
        <v>50</v>
      </c>
      <c r="D77" s="1">
        <v>9</v>
      </c>
      <c r="E77" s="4" t="s">
        <v>184</v>
      </c>
      <c r="F77" s="1">
        <f>F76-5</f>
        <v>20</v>
      </c>
    </row>
    <row r="78" spans="2:14" ht="15" x14ac:dyDescent="0.2">
      <c r="B78" s="5">
        <v>3</v>
      </c>
      <c r="C78" s="5" t="s">
        <v>183</v>
      </c>
      <c r="D78" s="5">
        <v>4</v>
      </c>
      <c r="E78" s="6" t="s">
        <v>182</v>
      </c>
      <c r="F78" s="5">
        <f>F77-4</f>
        <v>16</v>
      </c>
      <c r="H78" s="105" t="s">
        <v>181</v>
      </c>
    </row>
    <row r="79" spans="2:14" ht="15" x14ac:dyDescent="0.2">
      <c r="B79" s="1">
        <v>4</v>
      </c>
      <c r="C79" s="1" t="s">
        <v>52</v>
      </c>
      <c r="D79" s="1">
        <v>46</v>
      </c>
      <c r="E79" s="4" t="s">
        <v>180</v>
      </c>
      <c r="F79" s="1">
        <f>F78-3</f>
        <v>13</v>
      </c>
      <c r="H79" s="106"/>
    </row>
    <row r="80" spans="2:14" ht="15" x14ac:dyDescent="0.2">
      <c r="B80" s="5">
        <v>5</v>
      </c>
      <c r="C80" s="5" t="s">
        <v>53</v>
      </c>
      <c r="D80" s="5">
        <v>11</v>
      </c>
      <c r="E80" s="6" t="s">
        <v>179</v>
      </c>
      <c r="F80" s="5">
        <f>F79-2</f>
        <v>11</v>
      </c>
      <c r="H80" s="106"/>
    </row>
    <row r="81" spans="2:8" ht="15.75" thickBot="1" x14ac:dyDescent="0.25">
      <c r="B81" s="1">
        <v>6</v>
      </c>
      <c r="C81" s="1" t="s">
        <v>178</v>
      </c>
      <c r="D81" s="1">
        <v>14</v>
      </c>
      <c r="E81" s="4" t="s">
        <v>177</v>
      </c>
      <c r="F81" s="1">
        <f>F80-1</f>
        <v>10</v>
      </c>
      <c r="H81" s="107"/>
    </row>
    <row r="82" spans="2:8" ht="15" x14ac:dyDescent="0.2">
      <c r="B82" s="5">
        <v>7</v>
      </c>
      <c r="C82" s="5" t="s">
        <v>55</v>
      </c>
      <c r="D82" s="5">
        <v>72</v>
      </c>
      <c r="E82" s="6" t="s">
        <v>176</v>
      </c>
      <c r="F82" s="5">
        <v>9</v>
      </c>
    </row>
    <row r="83" spans="2:8" ht="15" x14ac:dyDescent="0.2">
      <c r="B83" s="1">
        <v>8</v>
      </c>
      <c r="C83" s="1" t="s">
        <v>57</v>
      </c>
      <c r="D83" s="1">
        <v>32</v>
      </c>
      <c r="E83" s="4" t="s">
        <v>175</v>
      </c>
      <c r="F83" s="1">
        <v>8</v>
      </c>
    </row>
    <row r="84" spans="2:8" ht="15" x14ac:dyDescent="0.2">
      <c r="B84" s="7">
        <v>9</v>
      </c>
      <c r="C84" s="5" t="s">
        <v>58</v>
      </c>
      <c r="D84" s="7">
        <v>808</v>
      </c>
      <c r="E84" s="8" t="s">
        <v>174</v>
      </c>
      <c r="F84" s="7">
        <v>7</v>
      </c>
    </row>
    <row r="85" spans="2:8" ht="15" x14ac:dyDescent="0.2">
      <c r="B85" s="90">
        <v>10</v>
      </c>
      <c r="C85" s="1" t="s">
        <v>173</v>
      </c>
      <c r="D85" s="90">
        <v>808</v>
      </c>
      <c r="E85" s="75" t="s">
        <v>11</v>
      </c>
      <c r="F85" s="1">
        <v>0</v>
      </c>
    </row>
  </sheetData>
  <mergeCells count="7">
    <mergeCell ref="H62:H65"/>
    <mergeCell ref="H78:H81"/>
    <mergeCell ref="V4:V7"/>
    <mergeCell ref="H4:H7"/>
    <mergeCell ref="H21:H24"/>
    <mergeCell ref="H36:H39"/>
    <mergeCell ref="H48:H5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79"/>
  <sheetViews>
    <sheetView rightToLeft="1" topLeftCell="A30" zoomScale="70" zoomScaleNormal="70" workbookViewId="0">
      <selection activeCell="H52" sqref="H46:H52"/>
    </sheetView>
  </sheetViews>
  <sheetFormatPr defaultRowHeight="14.25" x14ac:dyDescent="0.2"/>
  <cols>
    <col min="2" max="2" width="6.25" customWidth="1"/>
    <col min="3" max="3" width="18.75" customWidth="1"/>
    <col min="4" max="4" width="11.75" customWidth="1"/>
    <col min="5" max="5" width="13.5" customWidth="1"/>
    <col min="6" max="6" width="13" customWidth="1"/>
    <col min="7" max="7" width="3.125" customWidth="1"/>
    <col min="8" max="8" width="22.5" customWidth="1"/>
    <col min="9" max="9" width="8.125" customWidth="1"/>
    <col min="10" max="10" width="6.375" customWidth="1"/>
    <col min="11" max="11" width="18.875" customWidth="1"/>
    <col min="12" max="13" width="13.375" customWidth="1"/>
    <col min="14" max="14" width="18.875" customWidth="1"/>
    <col min="15" max="15" width="13.375" customWidth="1"/>
    <col min="16" max="16" width="6.25" customWidth="1"/>
    <col min="17" max="17" width="18.75" customWidth="1"/>
    <col min="18" max="18" width="11.75" customWidth="1"/>
    <col min="19" max="19" width="13.5" customWidth="1"/>
    <col min="20" max="20" width="13" customWidth="1"/>
    <col min="21" max="21" width="3.125" customWidth="1"/>
    <col min="22" max="22" width="22.5" customWidth="1"/>
  </cols>
  <sheetData>
    <row r="1" spans="2:22" ht="15" thickBot="1" x14ac:dyDescent="0.25"/>
    <row r="2" spans="2:22" ht="15.75" thickBot="1" x14ac:dyDescent="0.25">
      <c r="B2" s="73" t="s">
        <v>108</v>
      </c>
      <c r="C2" s="2" t="s">
        <v>1</v>
      </c>
      <c r="D2" s="2" t="s">
        <v>109</v>
      </c>
      <c r="E2" s="2" t="s">
        <v>0</v>
      </c>
      <c r="F2" s="3" t="s">
        <v>2</v>
      </c>
      <c r="J2" s="125" t="s">
        <v>108</v>
      </c>
      <c r="K2" s="124" t="s">
        <v>1</v>
      </c>
      <c r="L2" s="123" t="s">
        <v>109</v>
      </c>
      <c r="M2" s="123" t="s">
        <v>0</v>
      </c>
      <c r="N2" s="123" t="s">
        <v>2</v>
      </c>
      <c r="P2" s="73" t="s">
        <v>108</v>
      </c>
      <c r="Q2" s="2" t="s">
        <v>1</v>
      </c>
      <c r="R2" s="2" t="s">
        <v>109</v>
      </c>
      <c r="S2" s="2" t="s">
        <v>0</v>
      </c>
      <c r="T2" s="3" t="s">
        <v>2</v>
      </c>
    </row>
    <row r="3" spans="2:22" ht="15.75" thickBot="1" x14ac:dyDescent="0.25">
      <c r="B3" s="91">
        <v>1</v>
      </c>
      <c r="C3" s="91" t="s">
        <v>4</v>
      </c>
      <c r="D3" s="91">
        <v>888</v>
      </c>
      <c r="E3" s="92" t="s">
        <v>250</v>
      </c>
      <c r="F3" s="91">
        <v>25</v>
      </c>
      <c r="I3" s="88"/>
      <c r="J3" s="75">
        <f>ROW()-2</f>
        <v>1</v>
      </c>
      <c r="K3" s="75" t="s">
        <v>31</v>
      </c>
      <c r="L3" s="75">
        <f>VLOOKUP(טבלה1924[[#This Row],[Rider''s Name]],C:F,2,0)</f>
        <v>11</v>
      </c>
      <c r="M3" s="75"/>
      <c r="N3" s="75">
        <f t="array" ref="N3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25</v>
      </c>
      <c r="P3" s="91">
        <v>1</v>
      </c>
      <c r="Q3" s="91" t="s">
        <v>6</v>
      </c>
      <c r="R3" s="91">
        <v>5</v>
      </c>
      <c r="S3" s="92" t="s">
        <v>245</v>
      </c>
      <c r="T3" s="91">
        <v>25</v>
      </c>
    </row>
    <row r="4" spans="2:22" ht="15" x14ac:dyDescent="0.2">
      <c r="B4" s="1">
        <v>2</v>
      </c>
      <c r="C4" s="1" t="s">
        <v>173</v>
      </c>
      <c r="D4" s="1">
        <v>5</v>
      </c>
      <c r="E4" s="4" t="s">
        <v>249</v>
      </c>
      <c r="F4" s="1">
        <f>F3-5</f>
        <v>20</v>
      </c>
      <c r="H4" s="105" t="s">
        <v>248</v>
      </c>
      <c r="I4" s="88"/>
      <c r="J4" s="75">
        <f>ROW()-2</f>
        <v>2</v>
      </c>
      <c r="K4" s="75" t="s">
        <v>37</v>
      </c>
      <c r="L4" s="75">
        <f>VLOOKUP(טבלה1924[[#This Row],[Rider''s Name]],C:F,2,0)</f>
        <v>800</v>
      </c>
      <c r="M4" s="75"/>
      <c r="N4" s="75">
        <f t="array" ref="N4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25</v>
      </c>
      <c r="P4" s="1">
        <v>2</v>
      </c>
      <c r="Q4" s="1" t="s">
        <v>104</v>
      </c>
      <c r="R4" s="1">
        <v>93</v>
      </c>
      <c r="S4" s="4" t="s">
        <v>244</v>
      </c>
      <c r="T4" s="1">
        <f>T3-5</f>
        <v>20</v>
      </c>
      <c r="V4" s="105" t="s">
        <v>247</v>
      </c>
    </row>
    <row r="5" spans="2:22" s="88" customFormat="1" ht="16.5" customHeight="1" x14ac:dyDescent="0.2">
      <c r="B5" s="5">
        <v>3</v>
      </c>
      <c r="C5" s="5" t="s">
        <v>94</v>
      </c>
      <c r="D5" s="5">
        <v>3</v>
      </c>
      <c r="E5" s="6" t="s">
        <v>246</v>
      </c>
      <c r="F5" s="5">
        <f>F4-4</f>
        <v>16</v>
      </c>
      <c r="G5"/>
      <c r="H5" s="106"/>
      <c r="J5" s="75">
        <f>ROW()-2</f>
        <v>3</v>
      </c>
      <c r="K5" s="75" t="s">
        <v>23</v>
      </c>
      <c r="L5" s="75">
        <f>VLOOKUP(טבלה1924[[#This Row],[Rider''s Name]],C:F,2,0)</f>
        <v>77</v>
      </c>
      <c r="M5" s="75"/>
      <c r="N5" s="75">
        <f t="array" ref="N5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25</v>
      </c>
      <c r="O5"/>
      <c r="P5" s="5">
        <v>3</v>
      </c>
      <c r="Q5" s="5" t="s">
        <v>107</v>
      </c>
      <c r="R5" s="5">
        <v>87</v>
      </c>
      <c r="S5" s="6" t="s">
        <v>243</v>
      </c>
      <c r="T5" s="5">
        <f>T4-4</f>
        <v>16</v>
      </c>
      <c r="U5"/>
      <c r="V5" s="106"/>
    </row>
    <row r="6" spans="2:22" s="88" customFormat="1" ht="16.5" customHeight="1" x14ac:dyDescent="0.2">
      <c r="B6" s="1">
        <v>4</v>
      </c>
      <c r="C6" s="1" t="s">
        <v>6</v>
      </c>
      <c r="D6" s="1">
        <v>5</v>
      </c>
      <c r="E6" s="1" t="s">
        <v>245</v>
      </c>
      <c r="F6" s="1">
        <f>F5-3</f>
        <v>13</v>
      </c>
      <c r="G6"/>
      <c r="H6" s="106"/>
      <c r="J6" s="75">
        <f>ROW()-2</f>
        <v>4</v>
      </c>
      <c r="K6" s="75" t="s">
        <v>49</v>
      </c>
      <c r="L6" s="75">
        <f>VLOOKUP(טבלה1924[[#This Row],[Rider''s Name]],C:F,2,0)</f>
        <v>696</v>
      </c>
      <c r="M6" s="75"/>
      <c r="N6" s="75">
        <f t="array" ref="N6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25</v>
      </c>
      <c r="O6"/>
      <c r="P6" s="1">
        <v>4</v>
      </c>
      <c r="Q6" s="1" t="s">
        <v>103</v>
      </c>
      <c r="R6" s="1">
        <v>8</v>
      </c>
      <c r="S6" s="4" t="s">
        <v>241</v>
      </c>
      <c r="T6" s="1">
        <f>T5-3</f>
        <v>13</v>
      </c>
      <c r="U6"/>
      <c r="V6" s="106"/>
    </row>
    <row r="7" spans="2:22" s="88" customFormat="1" ht="16.5" customHeight="1" thickBot="1" x14ac:dyDescent="0.25">
      <c r="B7" s="5">
        <v>5</v>
      </c>
      <c r="C7" s="5" t="s">
        <v>104</v>
      </c>
      <c r="D7" s="5">
        <v>93</v>
      </c>
      <c r="E7" s="5" t="s">
        <v>244</v>
      </c>
      <c r="F7" s="5">
        <f>F6-2</f>
        <v>11</v>
      </c>
      <c r="G7"/>
      <c r="H7" s="107"/>
      <c r="J7" s="75">
        <f>ROW()-2</f>
        <v>5</v>
      </c>
      <c r="K7" s="75" t="s">
        <v>4</v>
      </c>
      <c r="L7" s="75">
        <f>VLOOKUP(טבלה1924[[#This Row],[Rider''s Name]],C:F,2,0)</f>
        <v>888</v>
      </c>
      <c r="M7" s="75"/>
      <c r="N7" s="122">
        <f t="array" ref="N7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25</v>
      </c>
      <c r="O7"/>
      <c r="P7" s="5">
        <v>5</v>
      </c>
      <c r="Q7" s="5" t="s">
        <v>106</v>
      </c>
      <c r="R7" s="5">
        <v>194</v>
      </c>
      <c r="S7" s="6" t="s">
        <v>240</v>
      </c>
      <c r="T7" s="5">
        <f>T6-2</f>
        <v>11</v>
      </c>
      <c r="U7"/>
      <c r="V7" s="107"/>
    </row>
    <row r="8" spans="2:22" s="88" customFormat="1" ht="16.5" customHeight="1" x14ac:dyDescent="0.2">
      <c r="B8" s="1">
        <v>6</v>
      </c>
      <c r="C8" s="1" t="s">
        <v>107</v>
      </c>
      <c r="D8" s="1">
        <v>87</v>
      </c>
      <c r="E8" s="1" t="s">
        <v>243</v>
      </c>
      <c r="F8" s="1">
        <f>F7-1</f>
        <v>10</v>
      </c>
      <c r="G8"/>
      <c r="H8"/>
      <c r="J8" s="75">
        <f>ROW()-2</f>
        <v>6</v>
      </c>
      <c r="K8" s="75" t="s">
        <v>12</v>
      </c>
      <c r="L8" s="75">
        <f>VLOOKUP(טבלה1924[[#This Row],[Rider''s Name]],C:F,2,0)</f>
        <v>33</v>
      </c>
      <c r="M8" s="75"/>
      <c r="N8" s="75">
        <f t="array" ref="N8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25</v>
      </c>
      <c r="O8"/>
      <c r="P8" s="1">
        <v>6</v>
      </c>
      <c r="Q8" s="1" t="s">
        <v>105</v>
      </c>
      <c r="R8" s="1">
        <v>9</v>
      </c>
      <c r="S8" s="4" t="s">
        <v>242</v>
      </c>
      <c r="T8" s="1" t="s">
        <v>11</v>
      </c>
      <c r="U8"/>
      <c r="V8"/>
    </row>
    <row r="9" spans="2:22" s="88" customFormat="1" ht="16.5" customHeight="1" x14ac:dyDescent="0.2">
      <c r="B9" s="5">
        <v>7</v>
      </c>
      <c r="C9" s="5" t="s">
        <v>8</v>
      </c>
      <c r="D9" s="5">
        <v>8</v>
      </c>
      <c r="E9" s="5" t="s">
        <v>241</v>
      </c>
      <c r="F9" s="5">
        <v>9</v>
      </c>
      <c r="G9"/>
      <c r="H9"/>
      <c r="J9" s="75">
        <f>ROW()-2</f>
        <v>7</v>
      </c>
      <c r="K9" s="75" t="s">
        <v>221</v>
      </c>
      <c r="L9" s="75">
        <f>VLOOKUP(טבלה1924[[#This Row],[Rider''s Name]],C:F,2,0)</f>
        <v>95</v>
      </c>
      <c r="M9" s="75"/>
      <c r="N9" s="75">
        <f t="array" ref="N9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20</v>
      </c>
      <c r="O9"/>
      <c r="P9" s="5">
        <v>7</v>
      </c>
      <c r="Q9" s="5"/>
      <c r="R9" s="5"/>
      <c r="S9" s="6"/>
      <c r="T9" s="5"/>
      <c r="U9"/>
      <c r="V9"/>
    </row>
    <row r="10" spans="2:22" s="88" customFormat="1" ht="16.5" customHeight="1" x14ac:dyDescent="0.2">
      <c r="B10" s="1">
        <v>8</v>
      </c>
      <c r="C10" s="1" t="s">
        <v>106</v>
      </c>
      <c r="D10" s="1">
        <v>194</v>
      </c>
      <c r="E10" s="1" t="s">
        <v>240</v>
      </c>
      <c r="F10" s="1">
        <v>8</v>
      </c>
      <c r="G10"/>
      <c r="H10"/>
      <c r="J10" s="75">
        <f>ROW()-2</f>
        <v>8</v>
      </c>
      <c r="K10" s="75" t="s">
        <v>50</v>
      </c>
      <c r="L10" s="75">
        <f>VLOOKUP(טבלה1924[[#This Row],[Rider''s Name]],C:F,2,0)</f>
        <v>9</v>
      </c>
      <c r="M10" s="75"/>
      <c r="N10" s="75">
        <f t="array" ref="N10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20</v>
      </c>
      <c r="O10"/>
      <c r="P10" s="1">
        <v>8</v>
      </c>
      <c r="Q10" s="1"/>
      <c r="R10" s="1"/>
      <c r="S10" s="4"/>
      <c r="T10" s="1"/>
      <c r="U10"/>
      <c r="V10"/>
    </row>
    <row r="11" spans="2:22" s="88" customFormat="1" ht="16.5" customHeight="1" x14ac:dyDescent="0.2">
      <c r="B11" s="5">
        <v>9</v>
      </c>
      <c r="C11" s="7" t="s">
        <v>5</v>
      </c>
      <c r="D11" s="7">
        <v>27</v>
      </c>
      <c r="E11" s="7" t="s">
        <v>11</v>
      </c>
      <c r="F11" s="7">
        <v>0</v>
      </c>
      <c r="G11"/>
      <c r="H11"/>
      <c r="J11" s="75">
        <f>ROW()-2</f>
        <v>9</v>
      </c>
      <c r="K11" s="75" t="s">
        <v>32</v>
      </c>
      <c r="L11" s="75">
        <f>VLOOKUP(טבלה1924[[#This Row],[Rider''s Name]],C:F,2,0)</f>
        <v>94</v>
      </c>
      <c r="M11" s="75"/>
      <c r="N11" s="75">
        <f t="array" ref="N11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20</v>
      </c>
      <c r="O11"/>
    </row>
    <row r="12" spans="2:22" s="88" customFormat="1" ht="16.5" customHeight="1" x14ac:dyDescent="0.2">
      <c r="B12" s="1">
        <v>10</v>
      </c>
      <c r="C12" s="1" t="s">
        <v>105</v>
      </c>
      <c r="D12" s="1">
        <v>9</v>
      </c>
      <c r="E12" s="1" t="s">
        <v>11</v>
      </c>
      <c r="F12" s="1">
        <v>0</v>
      </c>
      <c r="G12"/>
      <c r="H12"/>
      <c r="I12"/>
      <c r="J12" s="75">
        <f>ROW()-2</f>
        <v>10</v>
      </c>
      <c r="K12" s="75" t="s">
        <v>3</v>
      </c>
      <c r="L12" s="75">
        <f>VLOOKUP(טבלה1924[[#This Row],[Rider''s Name]],C:F,2,0)</f>
        <v>0</v>
      </c>
      <c r="M12" s="75"/>
      <c r="N12" s="75">
        <f t="array" ref="N12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20</v>
      </c>
      <c r="O12"/>
      <c r="Q12"/>
    </row>
    <row r="13" spans="2:22" s="88" customFormat="1" ht="16.5" customHeight="1" thickBot="1" x14ac:dyDescent="0.25">
      <c r="B13" s="94"/>
      <c r="C13" s="94"/>
      <c r="D13" s="94"/>
      <c r="E13" s="94"/>
      <c r="F13" s="94"/>
      <c r="G13"/>
      <c r="H13"/>
      <c r="I13"/>
      <c r="J13" s="75">
        <f t="shared" ref="J13:J29" si="0">ROW()-2</f>
        <v>11</v>
      </c>
      <c r="K13" s="75"/>
      <c r="L13" s="75" t="e">
        <f>VLOOKUP(טבלה1924[[#This Row],[Rider''s Name]],C:F,2,0)</f>
        <v>#N/A</v>
      </c>
      <c r="M13" s="75"/>
      <c r="N13" s="75" t="str">
        <f t="array" ref="N13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  <c r="O13"/>
      <c r="Q13"/>
    </row>
    <row r="14" spans="2:22" s="88" customFormat="1" ht="16.5" customHeight="1" x14ac:dyDescent="0.2">
      <c r="B14" s="94"/>
      <c r="C14" s="38" t="s">
        <v>3</v>
      </c>
      <c r="D14" s="94"/>
      <c r="E14" s="94"/>
      <c r="F14" s="94"/>
      <c r="G14"/>
      <c r="H14"/>
      <c r="I14"/>
      <c r="J14" s="75">
        <f t="shared" si="0"/>
        <v>12</v>
      </c>
      <c r="K14" s="75"/>
      <c r="L14" s="75" t="e">
        <f>VLOOKUP(טבלה1924[[#This Row],[Rider''s Name]],C:F,2,0)</f>
        <v>#N/A</v>
      </c>
      <c r="M14" s="75"/>
      <c r="N14" s="75" t="str">
        <f t="array" ref="N14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  <c r="O14"/>
      <c r="Q14"/>
    </row>
    <row r="15" spans="2:22" s="88" customFormat="1" ht="16.5" customHeight="1" x14ac:dyDescent="0.2">
      <c r="B15" s="94"/>
      <c r="C15" s="10" t="s">
        <v>4</v>
      </c>
      <c r="D15" s="94"/>
      <c r="E15" s="94"/>
      <c r="F15" s="94"/>
      <c r="G15"/>
      <c r="H15"/>
      <c r="I15"/>
      <c r="J15" s="75">
        <f t="shared" si="0"/>
        <v>13</v>
      </c>
      <c r="K15" s="75"/>
      <c r="L15" s="75" t="e">
        <f>VLOOKUP(טבלה1924[[#This Row],[Rider''s Name]],C:F,2,0)</f>
        <v>#N/A</v>
      </c>
      <c r="M15" s="75"/>
      <c r="N15" s="75" t="str">
        <f t="array" ref="N15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  <c r="O15"/>
      <c r="Q15"/>
    </row>
    <row r="16" spans="2:22" s="88" customFormat="1" ht="16.5" customHeight="1" x14ac:dyDescent="0.2">
      <c r="B16" s="94"/>
      <c r="C16" s="11" t="s">
        <v>93</v>
      </c>
      <c r="D16" s="94"/>
      <c r="E16" s="94"/>
      <c r="F16" s="94"/>
      <c r="G16"/>
      <c r="H16"/>
      <c r="I16"/>
      <c r="J16" s="75">
        <f t="shared" si="0"/>
        <v>14</v>
      </c>
      <c r="K16" s="75"/>
      <c r="L16" s="75" t="e">
        <f>VLOOKUP(טבלה1924[[#This Row],[Rider''s Name]],C:F,2,0)</f>
        <v>#N/A</v>
      </c>
      <c r="M16" s="75"/>
      <c r="N16" s="75" t="str">
        <f t="array" ref="N16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  <c r="O16"/>
      <c r="Q16"/>
    </row>
    <row r="17" spans="2:17" s="88" customFormat="1" ht="16.5" customHeight="1" x14ac:dyDescent="0.2">
      <c r="B17" s="94"/>
      <c r="C17" s="10" t="s">
        <v>94</v>
      </c>
      <c r="D17" s="94"/>
      <c r="E17" s="94"/>
      <c r="F17" s="94"/>
      <c r="G17"/>
      <c r="H17"/>
      <c r="I17"/>
      <c r="J17" s="75">
        <f t="shared" si="0"/>
        <v>15</v>
      </c>
      <c r="K17" s="75"/>
      <c r="L17" s="75" t="e">
        <f>VLOOKUP(טבלה1924[[#This Row],[Rider''s Name]],C:F,2,0)</f>
        <v>#N/A</v>
      </c>
      <c r="M17" s="75"/>
      <c r="N17" s="75" t="str">
        <f t="array" ref="N17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  <c r="O17"/>
      <c r="Q17"/>
    </row>
    <row r="18" spans="2:17" s="88" customFormat="1" ht="16.5" customHeight="1" x14ac:dyDescent="0.2">
      <c r="B18" s="94"/>
      <c r="C18" s="11" t="s">
        <v>95</v>
      </c>
      <c r="D18" s="94"/>
      <c r="E18" s="94"/>
      <c r="F18" s="94"/>
      <c r="G18"/>
      <c r="H18"/>
      <c r="I18"/>
      <c r="J18" s="75">
        <f t="shared" si="0"/>
        <v>16</v>
      </c>
      <c r="K18" s="75"/>
      <c r="L18" s="75" t="e">
        <f>VLOOKUP(טבלה1924[[#This Row],[Rider''s Name]],C:F,2,0)</f>
        <v>#N/A</v>
      </c>
      <c r="M18" s="75"/>
      <c r="N18" s="75" t="str">
        <f t="array" ref="N18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  <c r="O18"/>
      <c r="Q18"/>
    </row>
    <row r="19" spans="2:17" s="88" customFormat="1" ht="16.5" customHeight="1" x14ac:dyDescent="0.2">
      <c r="B19" s="94"/>
      <c r="C19" s="10" t="s">
        <v>96</v>
      </c>
      <c r="D19" s="94"/>
      <c r="E19" s="94"/>
      <c r="F19" s="94"/>
      <c r="G19"/>
      <c r="H19"/>
      <c r="I19"/>
      <c r="J19" s="75">
        <f t="shared" si="0"/>
        <v>17</v>
      </c>
      <c r="K19" s="75"/>
      <c r="L19" s="75" t="e">
        <f>VLOOKUP(טבלה1924[[#This Row],[Rider''s Name]],C:F,2,0)</f>
        <v>#N/A</v>
      </c>
      <c r="M19" s="75"/>
      <c r="N19" s="75" t="str">
        <f t="array" ref="N19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  <c r="O19"/>
      <c r="Q19"/>
    </row>
    <row r="20" spans="2:17" s="88" customFormat="1" ht="16.5" customHeight="1" x14ac:dyDescent="0.2">
      <c r="B20" s="94"/>
      <c r="C20" s="11" t="s">
        <v>5</v>
      </c>
      <c r="D20" s="94"/>
      <c r="E20" s="94"/>
      <c r="F20" s="94"/>
      <c r="G20"/>
      <c r="H20"/>
      <c r="I20"/>
      <c r="J20" s="75">
        <f t="shared" si="0"/>
        <v>18</v>
      </c>
      <c r="K20" s="75"/>
      <c r="L20" s="75" t="e">
        <f>VLOOKUP(טבלה1924[[#This Row],[Rider''s Name]],C:F,2,0)</f>
        <v>#N/A</v>
      </c>
      <c r="M20" s="75"/>
      <c r="N20" s="75" t="str">
        <f t="array" ref="N20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  <c r="O20"/>
      <c r="Q20"/>
    </row>
    <row r="21" spans="2:17" s="88" customFormat="1" ht="16.5" customHeight="1" x14ac:dyDescent="0.2">
      <c r="B21" s="94"/>
      <c r="C21" s="10" t="s">
        <v>6</v>
      </c>
      <c r="D21" s="94"/>
      <c r="E21" s="94"/>
      <c r="F21" s="94"/>
      <c r="G21"/>
      <c r="H21"/>
      <c r="I21"/>
      <c r="J21" s="75">
        <f t="shared" si="0"/>
        <v>19</v>
      </c>
      <c r="K21" s="75"/>
      <c r="L21" s="75" t="e">
        <f>VLOOKUP(טבלה1924[[#This Row],[Rider''s Name]],C:F,2,0)</f>
        <v>#N/A</v>
      </c>
      <c r="M21" s="75"/>
      <c r="N21" s="75" t="str">
        <f t="array" ref="N21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  <c r="O21"/>
      <c r="Q21"/>
    </row>
    <row r="22" spans="2:17" s="88" customFormat="1" ht="16.5" customHeight="1" x14ac:dyDescent="0.2">
      <c r="B22" s="94"/>
      <c r="C22" s="11" t="s">
        <v>7</v>
      </c>
      <c r="D22" s="94"/>
      <c r="E22" s="94"/>
      <c r="F22" s="94"/>
      <c r="G22"/>
      <c r="H22"/>
      <c r="I22"/>
      <c r="J22" s="75">
        <f t="shared" si="0"/>
        <v>20</v>
      </c>
      <c r="K22" s="75"/>
      <c r="L22" s="75" t="e">
        <f>VLOOKUP(טבלה1924[[#This Row],[Rider''s Name]],C:F,2,0)</f>
        <v>#N/A</v>
      </c>
      <c r="M22" s="75"/>
      <c r="N22" s="75" t="str">
        <f t="array" ref="N22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  <c r="O22"/>
      <c r="Q22"/>
    </row>
    <row r="23" spans="2:17" s="88" customFormat="1" ht="16.5" customHeight="1" x14ac:dyDescent="0.2">
      <c r="B23" s="94"/>
      <c r="C23" s="10" t="s">
        <v>8</v>
      </c>
      <c r="D23" s="94"/>
      <c r="E23" s="94"/>
      <c r="F23" s="94"/>
      <c r="G23"/>
      <c r="H23"/>
      <c r="I23"/>
      <c r="J23" s="75">
        <f t="shared" si="0"/>
        <v>21</v>
      </c>
      <c r="K23" s="75"/>
      <c r="L23" s="75" t="e">
        <f>VLOOKUP(טבלה1924[[#This Row],[Rider''s Name]],C:F,2,0)</f>
        <v>#N/A</v>
      </c>
      <c r="M23" s="75"/>
      <c r="N23" s="75" t="str">
        <f t="array" ref="N23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  <c r="O23"/>
      <c r="Q23"/>
    </row>
    <row r="24" spans="2:17" s="88" customFormat="1" ht="16.5" customHeight="1" x14ac:dyDescent="0.2">
      <c r="B24" s="94"/>
      <c r="C24" s="1" t="s">
        <v>106</v>
      </c>
      <c r="D24" s="94"/>
      <c r="E24" s="94"/>
      <c r="F24" s="94"/>
      <c r="G24"/>
      <c r="H24"/>
      <c r="I24"/>
      <c r="J24" s="75">
        <f t="shared" si="0"/>
        <v>22</v>
      </c>
      <c r="K24" s="75"/>
      <c r="L24" s="75" t="e">
        <f>VLOOKUP(טבלה1924[[#This Row],[Rider''s Name]],C:F,2,0)</f>
        <v>#N/A</v>
      </c>
      <c r="M24" s="75"/>
      <c r="N24" s="75" t="str">
        <f t="array" ref="N24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  <c r="O24"/>
      <c r="Q24"/>
    </row>
    <row r="25" spans="2:17" s="88" customFormat="1" ht="16.5" customHeight="1" thickBot="1" x14ac:dyDescent="0.25">
      <c r="B25" s="94"/>
      <c r="C25" s="49" t="s">
        <v>10</v>
      </c>
      <c r="D25" s="94"/>
      <c r="E25" s="94"/>
      <c r="F25" s="94"/>
      <c r="G25"/>
      <c r="H25"/>
      <c r="I25"/>
      <c r="J25" s="75">
        <f t="shared" si="0"/>
        <v>23</v>
      </c>
      <c r="K25" s="75"/>
      <c r="L25" s="75" t="e">
        <f>VLOOKUP(טבלה1924[[#This Row],[Rider''s Name]],C:F,2,0)</f>
        <v>#N/A</v>
      </c>
      <c r="M25" s="75"/>
      <c r="N25" s="75" t="str">
        <f t="array" ref="N25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  <c r="O25"/>
      <c r="Q25"/>
    </row>
    <row r="26" spans="2:17" s="88" customFormat="1" ht="16.5" customHeight="1" x14ac:dyDescent="0.2">
      <c r="B26" s="94"/>
      <c r="C26" s="94"/>
      <c r="D26" s="94"/>
      <c r="E26" s="94"/>
      <c r="F26" s="94"/>
      <c r="G26"/>
      <c r="H26"/>
      <c r="I26"/>
      <c r="J26" s="75">
        <f t="shared" si="0"/>
        <v>24</v>
      </c>
      <c r="K26" s="75"/>
      <c r="L26" s="75" t="e">
        <f>VLOOKUP(טבלה1924[[#This Row],[Rider''s Name]],C:F,2,0)</f>
        <v>#N/A</v>
      </c>
      <c r="M26" s="75"/>
      <c r="N26" s="75" t="str">
        <f t="array" ref="N26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  <c r="O26"/>
      <c r="Q26"/>
    </row>
    <row r="27" spans="2:17" s="88" customFormat="1" ht="16.5" customHeight="1" x14ac:dyDescent="0.2">
      <c r="B27" s="94"/>
      <c r="C27" s="94"/>
      <c r="D27" s="94"/>
      <c r="E27" s="94"/>
      <c r="F27" s="94"/>
      <c r="G27"/>
      <c r="H27"/>
      <c r="I27"/>
      <c r="J27" s="75">
        <f t="shared" si="0"/>
        <v>25</v>
      </c>
      <c r="K27" s="75"/>
      <c r="L27" s="75" t="e">
        <f>VLOOKUP(טבלה1924[[#This Row],[Rider''s Name]],C:F,2,0)</f>
        <v>#N/A</v>
      </c>
      <c r="M27" s="75"/>
      <c r="N27" s="75" t="str">
        <f t="array" ref="N27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  <c r="O27"/>
      <c r="Q27"/>
    </row>
    <row r="28" spans="2:17" s="88" customFormat="1" ht="16.5" customHeight="1" x14ac:dyDescent="0.2">
      <c r="B28" s="94"/>
      <c r="C28" s="94"/>
      <c r="D28" s="94"/>
      <c r="E28" s="94"/>
      <c r="F28" s="94"/>
      <c r="G28"/>
      <c r="H28"/>
      <c r="I28"/>
      <c r="J28" s="75">
        <f t="shared" si="0"/>
        <v>26</v>
      </c>
      <c r="K28" s="75"/>
      <c r="L28" s="75" t="e">
        <f>VLOOKUP(טבלה1924[[#This Row],[Rider''s Name]],C:F,2,0)</f>
        <v>#N/A</v>
      </c>
      <c r="M28" s="75"/>
      <c r="N28" s="75" t="str">
        <f t="array" ref="N28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  <c r="O28"/>
      <c r="Q28"/>
    </row>
    <row r="29" spans="2:17" s="88" customFormat="1" ht="16.5" customHeight="1" x14ac:dyDescent="0.2">
      <c r="B29" s="94"/>
      <c r="C29" s="94"/>
      <c r="D29" s="94"/>
      <c r="E29" s="94"/>
      <c r="F29" s="94"/>
      <c r="G29"/>
      <c r="H29"/>
      <c r="I29"/>
      <c r="J29" s="75">
        <f t="shared" si="0"/>
        <v>27</v>
      </c>
      <c r="K29" s="75"/>
      <c r="L29" s="75" t="e">
        <f>VLOOKUP(טבלה1924[[#This Row],[Rider''s Name]],C:F,2,0)</f>
        <v>#N/A</v>
      </c>
      <c r="M29" s="75"/>
      <c r="N29" s="75" t="str">
        <f t="array" ref="N29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  <c r="O29"/>
      <c r="Q29"/>
    </row>
    <row r="30" spans="2:17" s="88" customFormat="1" ht="16.5" customHeight="1" x14ac:dyDescent="0.2">
      <c r="B30"/>
      <c r="C30"/>
      <c r="D30"/>
      <c r="E30"/>
      <c r="F30"/>
      <c r="G30"/>
      <c r="H30"/>
      <c r="I30"/>
      <c r="J30" s="75">
        <f>ROW()-2</f>
        <v>28</v>
      </c>
      <c r="K30" s="75" t="s">
        <v>173</v>
      </c>
      <c r="L30" s="75">
        <f>VLOOKUP(טבלה1924[[#This Row],[Rider''s Name]],C:F,2,0)</f>
        <v>5</v>
      </c>
      <c r="M30" s="75"/>
      <c r="N30" s="75">
        <f t="array" ref="N30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20</v>
      </c>
      <c r="O30"/>
      <c r="Q30"/>
    </row>
    <row r="31" spans="2:17" ht="15.75" thickBot="1" x14ac:dyDescent="0.25">
      <c r="J31" s="75">
        <f>ROW()-2</f>
        <v>29</v>
      </c>
      <c r="K31" s="75" t="s">
        <v>38</v>
      </c>
      <c r="L31" s="75">
        <f>VLOOKUP(טבלה1924[[#This Row],[Rider''s Name]],C:F,2,0)</f>
        <v>63</v>
      </c>
      <c r="M31" s="75"/>
      <c r="N31" s="75">
        <f t="array" ref="N31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20</v>
      </c>
    </row>
    <row r="32" spans="2:17" ht="15.75" thickBot="1" x14ac:dyDescent="0.25">
      <c r="B32" s="73" t="s">
        <v>108</v>
      </c>
      <c r="C32" s="2" t="s">
        <v>1</v>
      </c>
      <c r="D32" s="2" t="s">
        <v>109</v>
      </c>
      <c r="E32" s="2" t="s">
        <v>0</v>
      </c>
      <c r="F32" s="3" t="s">
        <v>2</v>
      </c>
      <c r="H32" s="38" t="s">
        <v>12</v>
      </c>
      <c r="J32" s="75">
        <f>ROW()-2</f>
        <v>30</v>
      </c>
      <c r="K32" s="75" t="s">
        <v>209</v>
      </c>
      <c r="L32" s="75">
        <f>VLOOKUP(טבלה1924[[#This Row],[Rider''s Name]],C:F,2,0)</f>
        <v>73</v>
      </c>
      <c r="M32" s="75"/>
      <c r="N32" s="75">
        <f t="array" ref="N32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16</v>
      </c>
    </row>
    <row r="33" spans="2:14" ht="15" x14ac:dyDescent="0.2">
      <c r="B33" s="91">
        <v>1</v>
      </c>
      <c r="C33" s="91" t="s">
        <v>12</v>
      </c>
      <c r="D33" s="91">
        <v>33</v>
      </c>
      <c r="E33" s="92" t="s">
        <v>239</v>
      </c>
      <c r="F33" s="91">
        <v>25</v>
      </c>
      <c r="H33" s="10" t="s">
        <v>13</v>
      </c>
      <c r="J33" s="75">
        <f>ROW()-2</f>
        <v>31</v>
      </c>
      <c r="K33" s="75" t="s">
        <v>41</v>
      </c>
      <c r="L33" s="75">
        <f>VLOOKUP(טבלה1924[[#This Row],[Rider''s Name]],C:F,2,0)</f>
        <v>12</v>
      </c>
      <c r="M33" s="75"/>
      <c r="N33" s="75">
        <f t="array" ref="N33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16</v>
      </c>
    </row>
    <row r="34" spans="2:14" ht="15" x14ac:dyDescent="0.2">
      <c r="B34" s="1">
        <v>2</v>
      </c>
      <c r="C34" s="1" t="s">
        <v>3</v>
      </c>
      <c r="D34" s="1">
        <v>31</v>
      </c>
      <c r="E34" s="4" t="s">
        <v>238</v>
      </c>
      <c r="F34" s="1">
        <f>F33-5</f>
        <v>20</v>
      </c>
      <c r="H34" s="11" t="s">
        <v>14</v>
      </c>
      <c r="J34" s="75">
        <f>ROW()-2</f>
        <v>32</v>
      </c>
      <c r="K34" s="75" t="s">
        <v>27</v>
      </c>
      <c r="L34" s="75">
        <f>VLOOKUP(טבלה1924[[#This Row],[Rider''s Name]],C:F,2,0)</f>
        <v>22</v>
      </c>
      <c r="M34" s="75"/>
      <c r="N34" s="75">
        <f t="array" ref="N34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16</v>
      </c>
    </row>
    <row r="35" spans="2:14" ht="15" x14ac:dyDescent="0.2">
      <c r="B35" s="5">
        <v>3</v>
      </c>
      <c r="C35" s="5" t="s">
        <v>234</v>
      </c>
      <c r="D35" s="5">
        <v>55</v>
      </c>
      <c r="E35" s="6" t="s">
        <v>237</v>
      </c>
      <c r="F35" s="5">
        <f>F34-4</f>
        <v>16</v>
      </c>
      <c r="H35" s="10" t="s">
        <v>15</v>
      </c>
      <c r="J35" s="75">
        <f>ROW()-2</f>
        <v>33</v>
      </c>
      <c r="K35" s="75" t="s">
        <v>94</v>
      </c>
      <c r="L35" s="75">
        <f>VLOOKUP(טבלה1924[[#This Row],[Rider''s Name]],C:F,2,0)</f>
        <v>3</v>
      </c>
      <c r="M35" s="75"/>
      <c r="N35" s="75">
        <f t="array" ref="N35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16</v>
      </c>
    </row>
    <row r="36" spans="2:14" ht="15" x14ac:dyDescent="0.2">
      <c r="B36" s="1">
        <v>4</v>
      </c>
      <c r="C36" s="1" t="s">
        <v>230</v>
      </c>
      <c r="D36" s="1">
        <v>311</v>
      </c>
      <c r="E36" s="4" t="s">
        <v>236</v>
      </c>
      <c r="F36" s="1">
        <f>F35-3</f>
        <v>13</v>
      </c>
      <c r="H36" s="11" t="s">
        <v>16</v>
      </c>
      <c r="J36" s="75">
        <f>ROW()-2</f>
        <v>34</v>
      </c>
      <c r="K36" s="75" t="s">
        <v>183</v>
      </c>
      <c r="L36" s="75">
        <f>VLOOKUP(טבלה1924[[#This Row],[Rider''s Name]],C:F,2,0)</f>
        <v>4</v>
      </c>
      <c r="M36" s="75"/>
      <c r="N36" s="75">
        <f t="array" ref="N36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16</v>
      </c>
    </row>
    <row r="37" spans="2:14" ht="15" x14ac:dyDescent="0.2">
      <c r="B37" s="5">
        <v>5</v>
      </c>
      <c r="C37" s="5" t="s">
        <v>223</v>
      </c>
      <c r="D37" s="5">
        <v>19</v>
      </c>
      <c r="E37" s="6" t="s">
        <v>235</v>
      </c>
      <c r="F37" s="5">
        <f>F36-2</f>
        <v>11</v>
      </c>
      <c r="H37" s="10" t="s">
        <v>17</v>
      </c>
      <c r="J37" s="75">
        <f>ROW()-2</f>
        <v>35</v>
      </c>
      <c r="K37" s="75" t="s">
        <v>234</v>
      </c>
      <c r="L37" s="75">
        <f>VLOOKUP(טבלה1924[[#This Row],[Rider''s Name]],C:F,2,0)</f>
        <v>55</v>
      </c>
      <c r="M37" s="75"/>
      <c r="N37" s="75">
        <f t="array" ref="N37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16</v>
      </c>
    </row>
    <row r="38" spans="2:14" ht="15" customHeight="1" x14ac:dyDescent="0.2">
      <c r="B38" s="1">
        <v>6</v>
      </c>
      <c r="C38" s="1" t="s">
        <v>86</v>
      </c>
      <c r="D38" s="1">
        <v>28</v>
      </c>
      <c r="E38" s="1" t="s">
        <v>233</v>
      </c>
      <c r="F38" s="1">
        <f>F37-1</f>
        <v>10</v>
      </c>
      <c r="H38" s="11" t="s">
        <v>18</v>
      </c>
      <c r="J38" s="75">
        <f>ROW()-2</f>
        <v>36</v>
      </c>
      <c r="K38" s="75" t="s">
        <v>205</v>
      </c>
      <c r="L38" s="75">
        <f>VLOOKUP(טבלה1924[[#This Row],[Rider''s Name]],C:F,2,0)</f>
        <v>18</v>
      </c>
      <c r="M38" s="75"/>
      <c r="N38" s="75">
        <f t="array" ref="N38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13</v>
      </c>
    </row>
    <row r="39" spans="2:14" ht="15" x14ac:dyDescent="0.2">
      <c r="B39" s="5">
        <v>7</v>
      </c>
      <c r="C39" s="5" t="s">
        <v>20</v>
      </c>
      <c r="D39" s="7">
        <v>69</v>
      </c>
      <c r="E39" s="6" t="s">
        <v>231</v>
      </c>
      <c r="F39" s="5">
        <v>9</v>
      </c>
      <c r="H39" s="10" t="s">
        <v>19</v>
      </c>
      <c r="J39" s="75">
        <f>ROW()-2</f>
        <v>37</v>
      </c>
      <c r="K39" s="75" t="s">
        <v>230</v>
      </c>
      <c r="L39" s="75">
        <f>VLOOKUP(טבלה1924[[#This Row],[Rider''s Name]],C:F,2,0)</f>
        <v>311</v>
      </c>
      <c r="M39" s="75"/>
      <c r="N39" s="75">
        <f t="array" ref="N39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13</v>
      </c>
    </row>
    <row r="40" spans="2:14" ht="15" x14ac:dyDescent="0.2">
      <c r="B40" s="1">
        <v>8</v>
      </c>
      <c r="C40" s="1" t="s">
        <v>14</v>
      </c>
      <c r="D40" s="1">
        <v>21</v>
      </c>
      <c r="E40" s="1" t="s">
        <v>229</v>
      </c>
      <c r="F40" s="1">
        <v>8</v>
      </c>
      <c r="H40" s="11" t="s">
        <v>20</v>
      </c>
      <c r="J40" s="75">
        <f>ROW()-2</f>
        <v>38</v>
      </c>
      <c r="K40" s="75" t="s">
        <v>52</v>
      </c>
      <c r="L40" s="75">
        <f>VLOOKUP(טבלה1924[[#This Row],[Rider''s Name]],C:F,2,0)</f>
        <v>46</v>
      </c>
      <c r="M40" s="75"/>
      <c r="N40" s="75">
        <f t="array" ref="N40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13</v>
      </c>
    </row>
    <row r="41" spans="2:14" ht="15" x14ac:dyDescent="0.2">
      <c r="B41" s="7">
        <v>9</v>
      </c>
      <c r="C41" s="7" t="s">
        <v>21</v>
      </c>
      <c r="D41" s="7">
        <v>43</v>
      </c>
      <c r="E41" s="8" t="s">
        <v>228</v>
      </c>
      <c r="F41" s="7">
        <v>7</v>
      </c>
      <c r="H41" s="10" t="s">
        <v>97</v>
      </c>
      <c r="J41" s="75">
        <f>ROW()-2</f>
        <v>39</v>
      </c>
      <c r="K41" s="75" t="s">
        <v>25</v>
      </c>
      <c r="L41" s="75">
        <f>VLOOKUP(טבלה1924[[#This Row],[Rider''s Name]],C:F,2,0)</f>
        <v>34</v>
      </c>
      <c r="M41" s="75"/>
      <c r="N41" s="75">
        <f t="array" ref="N41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13</v>
      </c>
    </row>
    <row r="42" spans="2:14" ht="15" x14ac:dyDescent="0.2">
      <c r="B42" s="1">
        <v>10</v>
      </c>
      <c r="C42" s="1" t="s">
        <v>99</v>
      </c>
      <c r="D42" s="1">
        <v>67</v>
      </c>
      <c r="E42" s="1" t="s">
        <v>227</v>
      </c>
      <c r="F42" s="1">
        <v>6</v>
      </c>
      <c r="H42" s="11" t="s">
        <v>101</v>
      </c>
      <c r="J42" s="75">
        <f>ROW()-2</f>
        <v>40</v>
      </c>
      <c r="K42" s="75" t="s">
        <v>6</v>
      </c>
      <c r="L42" s="75">
        <f>VLOOKUP(טבלה1924[[#This Row],[Rider''s Name]],C:F,2,0)</f>
        <v>5</v>
      </c>
      <c r="M42" s="75"/>
      <c r="N42" s="75">
        <f t="array" ref="N42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13</v>
      </c>
    </row>
    <row r="43" spans="2:14" ht="15" x14ac:dyDescent="0.2">
      <c r="B43" s="7">
        <v>11</v>
      </c>
      <c r="C43" s="7" t="s">
        <v>16</v>
      </c>
      <c r="D43" s="7">
        <v>10</v>
      </c>
      <c r="E43" s="7" t="s">
        <v>226</v>
      </c>
      <c r="F43" s="7">
        <v>5</v>
      </c>
      <c r="H43" s="10" t="s">
        <v>98</v>
      </c>
      <c r="J43" s="75">
        <f>ROW()-2</f>
        <v>41</v>
      </c>
      <c r="K43" s="75" t="s">
        <v>39</v>
      </c>
      <c r="L43" s="75">
        <f>VLOOKUP(טבלה1924[[#This Row],[Rider''s Name]],C:F,2,0)</f>
        <v>7</v>
      </c>
      <c r="M43" s="75"/>
      <c r="N43" s="75">
        <f t="array" ref="N43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13</v>
      </c>
    </row>
    <row r="44" spans="2:14" ht="15" x14ac:dyDescent="0.2">
      <c r="B44" s="1">
        <v>12</v>
      </c>
      <c r="C44" s="1" t="s">
        <v>18</v>
      </c>
      <c r="D44" s="1">
        <v>56</v>
      </c>
      <c r="E44" s="1" t="s">
        <v>225</v>
      </c>
      <c r="F44" s="1">
        <v>4</v>
      </c>
      <c r="H44" s="11" t="s">
        <v>99</v>
      </c>
      <c r="J44" s="75">
        <f>ROW()-2</f>
        <v>42</v>
      </c>
      <c r="K44" s="75" t="s">
        <v>40</v>
      </c>
      <c r="L44" s="75">
        <f>VLOOKUP(טבלה1924[[#This Row],[Rider''s Name]],C:F,2,0)</f>
        <v>99</v>
      </c>
      <c r="M44" s="75"/>
      <c r="N44" s="75">
        <f t="array" ref="N44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11</v>
      </c>
    </row>
    <row r="45" spans="2:14" ht="15" x14ac:dyDescent="0.2">
      <c r="B45" s="7">
        <v>13</v>
      </c>
      <c r="C45" s="7" t="s">
        <v>19</v>
      </c>
      <c r="D45" s="7">
        <v>25</v>
      </c>
      <c r="E45" s="7" t="s">
        <v>224</v>
      </c>
      <c r="F45" s="7">
        <v>3</v>
      </c>
      <c r="H45" s="10" t="s">
        <v>100</v>
      </c>
      <c r="J45" s="75">
        <f>ROW()-2</f>
        <v>43</v>
      </c>
      <c r="K45" s="75" t="s">
        <v>223</v>
      </c>
      <c r="L45" s="75">
        <f>VLOOKUP(טבלה1924[[#This Row],[Rider''s Name]],C:F,2,0)</f>
        <v>19</v>
      </c>
      <c r="M45" s="75"/>
      <c r="N45" s="75">
        <f t="array" ref="N45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11</v>
      </c>
    </row>
    <row r="46" spans="2:14" ht="15.75" thickBot="1" x14ac:dyDescent="0.25">
      <c r="B46" s="1">
        <v>14</v>
      </c>
      <c r="C46" s="1" t="s">
        <v>15</v>
      </c>
      <c r="D46" s="1">
        <v>29</v>
      </c>
      <c r="E46" s="1" t="s">
        <v>11</v>
      </c>
      <c r="F46" s="1">
        <v>0</v>
      </c>
      <c r="H46" s="58" t="s">
        <v>21</v>
      </c>
      <c r="J46" s="75">
        <f>ROW()-2</f>
        <v>44</v>
      </c>
      <c r="K46" s="75" t="s">
        <v>104</v>
      </c>
      <c r="L46" s="75">
        <f>VLOOKUP(טבלה1924[[#This Row],[Rider''s Name]],C:F,2,0)</f>
        <v>93</v>
      </c>
      <c r="M46" s="75"/>
      <c r="N46" s="75">
        <f t="array" ref="N46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11</v>
      </c>
    </row>
    <row r="47" spans="2:14" ht="15" x14ac:dyDescent="0.2">
      <c r="J47" s="75">
        <f>ROW()-2</f>
        <v>45</v>
      </c>
      <c r="K47" s="75" t="s">
        <v>203</v>
      </c>
      <c r="L47" s="75">
        <f>VLOOKUP(טבלה1924[[#This Row],[Rider''s Name]],C:F,2,0)</f>
        <v>77</v>
      </c>
      <c r="M47" s="75"/>
      <c r="N47" s="75">
        <f t="array" ref="N47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11</v>
      </c>
    </row>
    <row r="48" spans="2:14" ht="15.75" thickBot="1" x14ac:dyDescent="0.25">
      <c r="J48" s="75">
        <f>ROW()-2</f>
        <v>46</v>
      </c>
      <c r="K48" s="75" t="s">
        <v>53</v>
      </c>
      <c r="L48" s="75">
        <f>VLOOKUP(טבלה1924[[#This Row],[Rider''s Name]],C:F,2,0)</f>
        <v>11</v>
      </c>
      <c r="M48" s="75"/>
      <c r="N48" s="75">
        <f t="array" ref="N48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11</v>
      </c>
    </row>
    <row r="49" spans="2:14" ht="15.75" thickBot="1" x14ac:dyDescent="0.25">
      <c r="B49" s="73" t="s">
        <v>108</v>
      </c>
      <c r="C49" s="2" t="s">
        <v>1</v>
      </c>
      <c r="D49" s="2" t="s">
        <v>109</v>
      </c>
      <c r="E49" s="2" t="s">
        <v>0</v>
      </c>
      <c r="F49" s="3" t="s">
        <v>2</v>
      </c>
      <c r="J49" s="75">
        <f>ROW()-2</f>
        <v>47</v>
      </c>
      <c r="K49" s="75" t="s">
        <v>28</v>
      </c>
      <c r="L49" s="75">
        <f>VLOOKUP(טבלה1924[[#This Row],[Rider''s Name]],C:F,2,0)</f>
        <v>21</v>
      </c>
      <c r="M49" s="75"/>
      <c r="N49" s="75">
        <f t="array" ref="N49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11</v>
      </c>
    </row>
    <row r="50" spans="2:14" ht="15" customHeight="1" x14ac:dyDescent="0.2">
      <c r="B50" s="91">
        <v>1</v>
      </c>
      <c r="C50" s="91" t="s">
        <v>23</v>
      </c>
      <c r="D50" s="91">
        <v>77</v>
      </c>
      <c r="E50" s="92" t="s">
        <v>222</v>
      </c>
      <c r="F50" s="91">
        <v>25</v>
      </c>
      <c r="J50" s="75">
        <f>ROW()-2</f>
        <v>48</v>
      </c>
      <c r="K50" s="75" t="s">
        <v>44</v>
      </c>
      <c r="L50" s="75">
        <f>VLOOKUP(טבלה1924[[#This Row],[Rider''s Name]],C:F,2,0)</f>
        <v>22</v>
      </c>
      <c r="M50" s="75"/>
      <c r="N50" s="75">
        <f t="array" ref="N50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10</v>
      </c>
    </row>
    <row r="51" spans="2:14" ht="15" x14ac:dyDescent="0.2">
      <c r="B51" s="1">
        <v>2</v>
      </c>
      <c r="C51" s="1" t="s">
        <v>221</v>
      </c>
      <c r="D51" s="1">
        <v>95</v>
      </c>
      <c r="E51" s="4" t="s">
        <v>220</v>
      </c>
      <c r="F51" s="1">
        <f>F50-5</f>
        <v>20</v>
      </c>
      <c r="J51" s="75">
        <f>ROW()-2</f>
        <v>49</v>
      </c>
      <c r="K51" s="75" t="s">
        <v>178</v>
      </c>
      <c r="L51" s="75">
        <f>VLOOKUP(טבלה1924[[#This Row],[Rider''s Name]],C:F,2,0)</f>
        <v>14</v>
      </c>
      <c r="M51" s="75"/>
      <c r="N51" s="75">
        <f t="array" ref="N51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10</v>
      </c>
    </row>
    <row r="52" spans="2:14" ht="15.75" thickBot="1" x14ac:dyDescent="0.25">
      <c r="B52" s="5">
        <v>3</v>
      </c>
      <c r="C52" s="5" t="s">
        <v>27</v>
      </c>
      <c r="D52" s="5">
        <v>22</v>
      </c>
      <c r="E52" s="6" t="s">
        <v>219</v>
      </c>
      <c r="F52" s="5">
        <f>F51-4</f>
        <v>16</v>
      </c>
      <c r="J52" s="75">
        <f>ROW()-2</f>
        <v>50</v>
      </c>
      <c r="K52" s="75" t="s">
        <v>86</v>
      </c>
      <c r="L52" s="75">
        <f>VLOOKUP(טבלה1924[[#This Row],[Rider''s Name]],C:F,2,0)</f>
        <v>28</v>
      </c>
      <c r="M52" s="75"/>
      <c r="N52" s="75">
        <f t="array" ref="N52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10</v>
      </c>
    </row>
    <row r="53" spans="2:14" ht="15" x14ac:dyDescent="0.2">
      <c r="B53" s="1">
        <v>4</v>
      </c>
      <c r="C53" s="1" t="s">
        <v>25</v>
      </c>
      <c r="D53" s="1">
        <v>34</v>
      </c>
      <c r="E53" s="4" t="s">
        <v>218</v>
      </c>
      <c r="F53" s="1">
        <f>F52-3</f>
        <v>13</v>
      </c>
      <c r="H53" s="105" t="s">
        <v>217</v>
      </c>
      <c r="J53" s="75">
        <f>ROW()-2</f>
        <v>51</v>
      </c>
      <c r="K53" s="75" t="s">
        <v>36</v>
      </c>
      <c r="L53" s="75">
        <f>VLOOKUP(טבלה1924[[#This Row],[Rider''s Name]],C:F,2,0)</f>
        <v>787</v>
      </c>
      <c r="M53" s="75"/>
      <c r="N53" s="75">
        <f t="array" ref="N53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10</v>
      </c>
    </row>
    <row r="54" spans="2:14" ht="15" x14ac:dyDescent="0.2">
      <c r="B54" s="5">
        <v>5</v>
      </c>
      <c r="C54" s="5" t="s">
        <v>28</v>
      </c>
      <c r="D54" s="5">
        <v>21</v>
      </c>
      <c r="E54" s="6" t="s">
        <v>216</v>
      </c>
      <c r="F54" s="5">
        <f>F53-2</f>
        <v>11</v>
      </c>
      <c r="H54" s="106"/>
      <c r="J54" s="75">
        <f>ROW()-2</f>
        <v>52</v>
      </c>
      <c r="K54" s="75" t="s">
        <v>26</v>
      </c>
      <c r="L54" s="75">
        <f>VLOOKUP(טבלה1924[[#This Row],[Rider''s Name]],C:F,2,0)</f>
        <v>6</v>
      </c>
      <c r="M54" s="75"/>
      <c r="N54" s="75">
        <f t="array" ref="N54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10</v>
      </c>
    </row>
    <row r="55" spans="2:14" ht="15" customHeight="1" x14ac:dyDescent="0.2">
      <c r="B55" s="1">
        <v>6</v>
      </c>
      <c r="C55" s="1" t="s">
        <v>26</v>
      </c>
      <c r="D55" s="1">
        <v>6</v>
      </c>
      <c r="E55" s="4" t="s">
        <v>215</v>
      </c>
      <c r="F55" s="1">
        <f>F54-1</f>
        <v>10</v>
      </c>
      <c r="H55" s="106"/>
      <c r="J55" s="75">
        <f>ROW()-2</f>
        <v>53</v>
      </c>
      <c r="K55" s="75" t="s">
        <v>107</v>
      </c>
      <c r="L55" s="75">
        <f>VLOOKUP(טבלה1924[[#This Row],[Rider''s Name]],C:F,2,0)</f>
        <v>87</v>
      </c>
      <c r="M55" s="75"/>
      <c r="N55" s="75">
        <f t="array" ref="N55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10</v>
      </c>
    </row>
    <row r="56" spans="2:14" ht="15.75" thickBot="1" x14ac:dyDescent="0.25">
      <c r="B56" s="5">
        <v>7</v>
      </c>
      <c r="C56" s="5" t="s">
        <v>29</v>
      </c>
      <c r="D56" s="5">
        <v>29</v>
      </c>
      <c r="E56" s="6" t="s">
        <v>214</v>
      </c>
      <c r="F56" s="5">
        <v>9</v>
      </c>
      <c r="H56" s="107"/>
      <c r="J56" s="75">
        <f>ROW()-2</f>
        <v>54</v>
      </c>
      <c r="K56" s="75" t="s">
        <v>29</v>
      </c>
      <c r="L56" s="75">
        <f>VLOOKUP(טבלה1924[[#This Row],[Rider''s Name]],C:F,2,0)</f>
        <v>29</v>
      </c>
      <c r="M56" s="75"/>
      <c r="N56" s="75">
        <f t="array" ref="N56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9</v>
      </c>
    </row>
    <row r="57" spans="2:14" ht="15" x14ac:dyDescent="0.2">
      <c r="B57" s="1">
        <v>8</v>
      </c>
      <c r="C57" s="1" t="s">
        <v>206</v>
      </c>
      <c r="D57" s="1">
        <v>84</v>
      </c>
      <c r="E57" s="4" t="s">
        <v>213</v>
      </c>
      <c r="F57" s="1">
        <v>8</v>
      </c>
      <c r="J57" s="75">
        <f>ROW()-2</f>
        <v>55</v>
      </c>
      <c r="K57" s="75" t="s">
        <v>55</v>
      </c>
      <c r="L57" s="75">
        <f>VLOOKUP(טבלה1924[[#This Row],[Rider''s Name]],C:F,2,0)</f>
        <v>72</v>
      </c>
      <c r="M57" s="75"/>
      <c r="N57" s="75">
        <f t="array" ref="N57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9</v>
      </c>
    </row>
    <row r="58" spans="2:14" ht="15" x14ac:dyDescent="0.2">
      <c r="B58" s="7">
        <v>9</v>
      </c>
      <c r="C58" s="5" t="s">
        <v>199</v>
      </c>
      <c r="D58" s="7">
        <v>8</v>
      </c>
      <c r="E58" s="8" t="s">
        <v>212</v>
      </c>
      <c r="F58" s="5">
        <v>7</v>
      </c>
      <c r="J58" s="75">
        <f>ROW()-2</f>
        <v>56</v>
      </c>
      <c r="K58" s="75" t="s">
        <v>84</v>
      </c>
      <c r="L58" s="75">
        <f>VLOOKUP(טבלה1924[[#This Row],[Rider''s Name]],C:F,2,0)</f>
        <v>165</v>
      </c>
      <c r="M58" s="75"/>
      <c r="N58" s="75">
        <f t="array" ref="N58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9</v>
      </c>
    </row>
    <row r="59" spans="2:14" ht="15" x14ac:dyDescent="0.2">
      <c r="B59" s="1">
        <v>13</v>
      </c>
      <c r="C59" s="1" t="s">
        <v>24</v>
      </c>
      <c r="D59" s="1">
        <v>93</v>
      </c>
      <c r="E59" s="1" t="s">
        <v>11</v>
      </c>
      <c r="F59" s="1">
        <v>0</v>
      </c>
      <c r="J59" s="75">
        <f>ROW()-2</f>
        <v>57</v>
      </c>
      <c r="K59" s="75" t="s">
        <v>103</v>
      </c>
      <c r="L59" s="75" t="e">
        <f>VLOOKUP(טבלה1924[[#This Row],[Rider''s Name]],C:F,2,0)</f>
        <v>#N/A</v>
      </c>
      <c r="M59" s="75"/>
      <c r="N59" s="75" t="str">
        <f t="array" ref="N59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60" spans="2:14" ht="15" x14ac:dyDescent="0.2">
      <c r="B60" s="94"/>
      <c r="C60" s="94"/>
      <c r="D60" s="94"/>
      <c r="E60" s="94"/>
      <c r="F60" s="94"/>
      <c r="J60" s="75">
        <f t="shared" ref="J60:J61" si="1">ROW()-2</f>
        <v>58</v>
      </c>
      <c r="K60" s="75"/>
      <c r="L60" s="75" t="e">
        <f>VLOOKUP(טבלה1924[[#This Row],[Rider''s Name]],C:F,2,0)</f>
        <v>#N/A</v>
      </c>
      <c r="M60" s="75"/>
      <c r="N60" s="75" t="str">
        <f t="array" ref="N60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61" spans="2:14" ht="15" x14ac:dyDescent="0.2">
      <c r="B61" s="94"/>
      <c r="C61" s="94"/>
      <c r="D61" s="94"/>
      <c r="E61" s="94"/>
      <c r="F61" s="94"/>
      <c r="J61" s="75">
        <f t="shared" si="1"/>
        <v>59</v>
      </c>
      <c r="K61" s="75"/>
      <c r="L61" s="75" t="e">
        <f>VLOOKUP(טבלה1924[[#This Row],[Rider''s Name]],C:F,2,0)</f>
        <v>#N/A</v>
      </c>
      <c r="M61" s="75"/>
      <c r="N61" s="75" t="str">
        <f t="array" ref="N61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62" spans="2:14" ht="15" x14ac:dyDescent="0.2">
      <c r="B62" s="94"/>
      <c r="C62" s="94"/>
      <c r="D62" s="94"/>
      <c r="E62" s="94"/>
      <c r="F62" s="94"/>
      <c r="J62" s="75">
        <f t="shared" ref="J62:J63" si="2">ROW()-2</f>
        <v>60</v>
      </c>
      <c r="K62" s="75"/>
      <c r="L62" s="75" t="e">
        <f>VLOOKUP(טבלה1924[[#This Row],[Rider''s Name]],C:F,2,0)</f>
        <v>#N/A</v>
      </c>
      <c r="M62" s="75"/>
      <c r="N62" s="75" t="str">
        <f t="array" ref="N62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63" spans="2:14" ht="15" x14ac:dyDescent="0.2">
      <c r="B63" s="94"/>
      <c r="C63" s="94"/>
      <c r="D63" s="94"/>
      <c r="E63" s="94"/>
      <c r="F63" s="94"/>
      <c r="J63" s="75">
        <f t="shared" si="2"/>
        <v>61</v>
      </c>
      <c r="K63" s="75"/>
      <c r="L63" s="75" t="e">
        <f>VLOOKUP(טבלה1924[[#This Row],[Rider''s Name]],C:F,2,0)</f>
        <v>#N/A</v>
      </c>
      <c r="M63" s="75"/>
      <c r="N63" s="75" t="str">
        <f t="array" ref="N63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64" spans="2:14" ht="15" x14ac:dyDescent="0.2">
      <c r="B64" s="94"/>
      <c r="C64" s="94"/>
      <c r="D64" s="94"/>
      <c r="E64" s="94"/>
      <c r="F64" s="94"/>
      <c r="J64" s="75">
        <f t="shared" ref="J64:J65" si="3">ROW()-2</f>
        <v>62</v>
      </c>
      <c r="K64" s="75"/>
      <c r="L64" s="75" t="e">
        <f>VLOOKUP(טבלה1924[[#This Row],[Rider''s Name]],C:F,2,0)</f>
        <v>#N/A</v>
      </c>
      <c r="M64" s="75"/>
      <c r="N64" s="75" t="str">
        <f t="array" ref="N64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65" spans="2:14" ht="15" x14ac:dyDescent="0.2">
      <c r="B65" s="94"/>
      <c r="C65" s="94"/>
      <c r="D65" s="94"/>
      <c r="E65" s="94"/>
      <c r="F65" s="94"/>
      <c r="J65" s="75">
        <f t="shared" si="3"/>
        <v>63</v>
      </c>
      <c r="K65" s="75"/>
      <c r="L65" s="75" t="e">
        <f>VLOOKUP(טבלה1924[[#This Row],[Rider''s Name]],C:F,2,0)</f>
        <v>#N/A</v>
      </c>
      <c r="M65" s="75"/>
      <c r="N65" s="75" t="str">
        <f t="array" ref="N65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66" spans="2:14" ht="15" x14ac:dyDescent="0.2">
      <c r="B66" s="94"/>
      <c r="C66" s="94"/>
      <c r="D66" s="94"/>
      <c r="E66" s="94"/>
      <c r="F66" s="94"/>
      <c r="J66" s="75">
        <f t="shared" ref="J66:J67" si="4">ROW()-2</f>
        <v>64</v>
      </c>
      <c r="K66" s="75"/>
      <c r="L66" s="75" t="e">
        <f>VLOOKUP(טבלה1924[[#This Row],[Rider''s Name]],C:F,2,0)</f>
        <v>#N/A</v>
      </c>
      <c r="M66" s="75"/>
      <c r="N66" s="75" t="str">
        <f t="array" ref="N66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67" spans="2:14" ht="15" x14ac:dyDescent="0.2">
      <c r="B67" s="94"/>
      <c r="C67" s="94"/>
      <c r="D67" s="94"/>
      <c r="E67" s="94"/>
      <c r="F67" s="94"/>
      <c r="J67" s="75">
        <f t="shared" si="4"/>
        <v>65</v>
      </c>
      <c r="K67" s="75"/>
      <c r="L67" s="75" t="e">
        <f>VLOOKUP(טבלה1924[[#This Row],[Rider''s Name]],C:F,2,0)</f>
        <v>#N/A</v>
      </c>
      <c r="M67" s="75"/>
      <c r="N67" s="75" t="str">
        <f t="array" ref="N67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68" spans="2:14" ht="15" x14ac:dyDescent="0.2">
      <c r="B68" s="94"/>
      <c r="C68" s="94"/>
      <c r="D68" s="94"/>
      <c r="E68" s="94"/>
      <c r="F68" s="94"/>
      <c r="J68" s="75">
        <f t="shared" ref="J68:J69" si="5">ROW()-2</f>
        <v>66</v>
      </c>
      <c r="K68" s="75"/>
      <c r="L68" s="75" t="e">
        <f>VLOOKUP(טבלה1924[[#This Row],[Rider''s Name]],C:F,2,0)</f>
        <v>#N/A</v>
      </c>
      <c r="M68" s="75"/>
      <c r="N68" s="75" t="str">
        <f t="array" ref="N68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69" spans="2:14" ht="15" x14ac:dyDescent="0.2">
      <c r="B69" s="94"/>
      <c r="C69" s="94"/>
      <c r="D69" s="94"/>
      <c r="E69" s="94"/>
      <c r="F69" s="94"/>
      <c r="J69" s="75">
        <f t="shared" si="5"/>
        <v>67</v>
      </c>
      <c r="K69" s="75"/>
      <c r="L69" s="75" t="e">
        <f>VLOOKUP(טבלה1924[[#This Row],[Rider''s Name]],C:F,2,0)</f>
        <v>#N/A</v>
      </c>
      <c r="M69" s="75"/>
      <c r="N69" s="75" t="str">
        <f t="array" ref="N69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70" spans="2:14" ht="15" x14ac:dyDescent="0.2">
      <c r="B70" s="94"/>
      <c r="C70" s="94"/>
      <c r="D70" s="94"/>
      <c r="E70" s="94"/>
      <c r="F70" s="94"/>
      <c r="J70" s="75">
        <f t="shared" ref="J70:J71" si="6">ROW()-2</f>
        <v>68</v>
      </c>
      <c r="K70" s="75"/>
      <c r="L70" s="75" t="e">
        <f>VLOOKUP(טבלה1924[[#This Row],[Rider''s Name]],C:F,2,0)</f>
        <v>#N/A</v>
      </c>
      <c r="M70" s="75"/>
      <c r="N70" s="75" t="str">
        <f t="array" ref="N70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71" spans="2:14" ht="15" x14ac:dyDescent="0.2">
      <c r="B71" s="94"/>
      <c r="C71" s="94"/>
      <c r="D71" s="94"/>
      <c r="E71" s="94"/>
      <c r="F71" s="94"/>
      <c r="J71" s="75">
        <f t="shared" si="6"/>
        <v>69</v>
      </c>
      <c r="K71" s="75"/>
      <c r="L71" s="75" t="e">
        <f>VLOOKUP(טבלה1924[[#This Row],[Rider''s Name]],C:F,2,0)</f>
        <v>#N/A</v>
      </c>
      <c r="M71" s="75"/>
      <c r="N71" s="75" t="str">
        <f t="array" ref="N71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72" spans="2:14" ht="15" x14ac:dyDescent="0.2">
      <c r="B72" s="94"/>
      <c r="C72" s="94"/>
      <c r="D72" s="94"/>
      <c r="E72" s="94"/>
      <c r="F72" s="94"/>
      <c r="J72" s="75">
        <f t="shared" ref="J72:J73" si="7">ROW()-2</f>
        <v>70</v>
      </c>
      <c r="K72" s="75"/>
      <c r="L72" s="75" t="e">
        <f>VLOOKUP(טבלה1924[[#This Row],[Rider''s Name]],C:F,2,0)</f>
        <v>#N/A</v>
      </c>
      <c r="M72" s="75"/>
      <c r="N72" s="75" t="str">
        <f t="array" ref="N72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73" spans="2:14" ht="15" x14ac:dyDescent="0.2">
      <c r="B73" s="94"/>
      <c r="C73" s="94"/>
      <c r="D73" s="94"/>
      <c r="E73" s="94"/>
      <c r="F73" s="94"/>
      <c r="J73" s="75">
        <f t="shared" si="7"/>
        <v>71</v>
      </c>
      <c r="K73" s="75"/>
      <c r="L73" s="75" t="e">
        <f>VLOOKUP(טבלה1924[[#This Row],[Rider''s Name]],C:F,2,0)</f>
        <v>#N/A</v>
      </c>
      <c r="M73" s="75"/>
      <c r="N73" s="75" t="str">
        <f t="array" ref="N73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74" spans="2:14" ht="15" x14ac:dyDescent="0.2">
      <c r="B74" s="94"/>
      <c r="C74" s="94"/>
      <c r="D74" s="94"/>
      <c r="E74" s="94"/>
      <c r="F74" s="94"/>
      <c r="J74" s="75">
        <f t="shared" ref="J74:J75" si="8">ROW()-2</f>
        <v>72</v>
      </c>
      <c r="K74" s="75"/>
      <c r="L74" s="75" t="e">
        <f>VLOOKUP(טבלה1924[[#This Row],[Rider''s Name]],C:F,2,0)</f>
        <v>#N/A</v>
      </c>
      <c r="M74" s="75"/>
      <c r="N74" s="75" t="str">
        <f t="array" ref="N74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75" spans="2:14" ht="15" x14ac:dyDescent="0.2">
      <c r="B75" s="94"/>
      <c r="C75" s="94"/>
      <c r="D75" s="94"/>
      <c r="E75" s="94"/>
      <c r="F75" s="94"/>
      <c r="J75" s="75">
        <f t="shared" si="8"/>
        <v>73</v>
      </c>
      <c r="K75" s="75"/>
      <c r="L75" s="75" t="e">
        <f>VLOOKUP(טבלה1924[[#This Row],[Rider''s Name]],C:F,2,0)</f>
        <v>#N/A</v>
      </c>
      <c r="M75" s="75"/>
      <c r="N75" s="75" t="str">
        <f t="array" ref="N75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76" spans="2:14" ht="15" x14ac:dyDescent="0.2">
      <c r="B76" s="94"/>
      <c r="C76" s="94"/>
      <c r="D76" s="94"/>
      <c r="E76" s="94"/>
      <c r="F76" s="94"/>
      <c r="J76" s="75">
        <f t="shared" ref="J76:J77" si="9">ROW()-2</f>
        <v>74</v>
      </c>
      <c r="K76" s="75"/>
      <c r="L76" s="75" t="e">
        <f>VLOOKUP(טבלה1924[[#This Row],[Rider''s Name]],C:F,2,0)</f>
        <v>#N/A</v>
      </c>
      <c r="M76" s="75"/>
      <c r="N76" s="75" t="str">
        <f t="array" ref="N76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77" spans="2:14" ht="15" x14ac:dyDescent="0.2">
      <c r="B77" s="94"/>
      <c r="C77" s="94"/>
      <c r="D77" s="94"/>
      <c r="E77" s="94"/>
      <c r="F77" s="94"/>
      <c r="J77" s="75">
        <f t="shared" si="9"/>
        <v>75</v>
      </c>
      <c r="K77" s="75"/>
      <c r="L77" s="75" t="e">
        <f>VLOOKUP(טבלה1924[[#This Row],[Rider''s Name]],C:F,2,0)</f>
        <v>#N/A</v>
      </c>
      <c r="M77" s="75"/>
      <c r="N77" s="75" t="str">
        <f t="array" ref="N77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78" spans="2:14" ht="15" x14ac:dyDescent="0.2">
      <c r="B78" s="94"/>
      <c r="C78" s="94"/>
      <c r="D78" s="94"/>
      <c r="E78" s="94"/>
      <c r="F78" s="94"/>
      <c r="J78" s="75">
        <f t="shared" ref="J78:J79" si="10">ROW()-2</f>
        <v>76</v>
      </c>
      <c r="K78" s="75"/>
      <c r="L78" s="75" t="e">
        <f>VLOOKUP(טבלה1924[[#This Row],[Rider''s Name]],C:F,2,0)</f>
        <v>#N/A</v>
      </c>
      <c r="M78" s="75"/>
      <c r="N78" s="75" t="str">
        <f t="array" ref="N78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79" spans="2:14" ht="15" x14ac:dyDescent="0.2">
      <c r="B79" s="94"/>
      <c r="C79" s="94"/>
      <c r="D79" s="94"/>
      <c r="E79" s="94"/>
      <c r="F79" s="94"/>
      <c r="J79" s="75">
        <f t="shared" si="10"/>
        <v>77</v>
      </c>
      <c r="K79" s="75"/>
      <c r="L79" s="75" t="e">
        <f>VLOOKUP(טבלה1924[[#This Row],[Rider''s Name]],C:F,2,0)</f>
        <v>#N/A</v>
      </c>
      <c r="M79" s="75"/>
      <c r="N79" s="75" t="str">
        <f t="array" ref="N79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80" spans="2:14" ht="15" x14ac:dyDescent="0.2">
      <c r="B80" s="94"/>
      <c r="C80" s="94"/>
      <c r="D80" s="94"/>
      <c r="E80" s="94"/>
      <c r="F80" s="94"/>
      <c r="J80" s="75">
        <f t="shared" ref="J80:J81" si="11">ROW()-2</f>
        <v>78</v>
      </c>
      <c r="K80" s="75"/>
      <c r="L80" s="75" t="e">
        <f>VLOOKUP(טבלה1924[[#This Row],[Rider''s Name]],C:F,2,0)</f>
        <v>#N/A</v>
      </c>
      <c r="M80" s="75"/>
      <c r="N80" s="75" t="str">
        <f t="array" ref="N80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81" spans="2:14" ht="15" x14ac:dyDescent="0.2">
      <c r="B81" s="94"/>
      <c r="C81" s="94"/>
      <c r="D81" s="94"/>
      <c r="E81" s="94"/>
      <c r="F81" s="94"/>
      <c r="J81" s="75">
        <f t="shared" si="11"/>
        <v>79</v>
      </c>
      <c r="K81" s="75"/>
      <c r="L81" s="75" t="e">
        <f>VLOOKUP(טבלה1924[[#This Row],[Rider''s Name]],C:F,2,0)</f>
        <v>#N/A</v>
      </c>
      <c r="M81" s="75"/>
      <c r="N81" s="75" t="str">
        <f t="array" ref="N81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82" spans="2:14" ht="15" x14ac:dyDescent="0.2">
      <c r="B82" s="94"/>
      <c r="C82" s="94"/>
      <c r="D82" s="94"/>
      <c r="E82" s="94"/>
      <c r="F82" s="94"/>
      <c r="J82" s="75">
        <f t="shared" ref="J82:J83" si="12">ROW()-2</f>
        <v>80</v>
      </c>
      <c r="K82" s="75"/>
      <c r="L82" s="75" t="e">
        <f>VLOOKUP(טבלה1924[[#This Row],[Rider''s Name]],C:F,2,0)</f>
        <v>#N/A</v>
      </c>
      <c r="M82" s="75"/>
      <c r="N82" s="75" t="str">
        <f t="array" ref="N82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83" spans="2:14" ht="15" x14ac:dyDescent="0.2">
      <c r="B83" s="94"/>
      <c r="C83" s="94"/>
      <c r="D83" s="94"/>
      <c r="E83" s="94"/>
      <c r="F83" s="94"/>
      <c r="J83" s="75">
        <f t="shared" si="12"/>
        <v>81</v>
      </c>
      <c r="K83" s="75"/>
      <c r="L83" s="75" t="e">
        <f>VLOOKUP(טבלה1924[[#This Row],[Rider''s Name]],C:F,2,0)</f>
        <v>#N/A</v>
      </c>
      <c r="M83" s="75"/>
      <c r="N83" s="75" t="str">
        <f t="array" ref="N83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84" spans="2:14" ht="15" x14ac:dyDescent="0.2">
      <c r="B84" s="94"/>
      <c r="C84" s="94"/>
      <c r="D84" s="94"/>
      <c r="E84" s="94"/>
      <c r="F84" s="94"/>
      <c r="J84" s="75">
        <f t="shared" ref="J84:J85" si="13">ROW()-2</f>
        <v>82</v>
      </c>
      <c r="K84" s="75"/>
      <c r="L84" s="75" t="e">
        <f>VLOOKUP(טבלה1924[[#This Row],[Rider''s Name]],C:F,2,0)</f>
        <v>#N/A</v>
      </c>
      <c r="M84" s="75"/>
      <c r="N84" s="75" t="str">
        <f t="array" ref="N84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85" spans="2:14" ht="15" x14ac:dyDescent="0.2">
      <c r="B85" s="94"/>
      <c r="C85" s="94"/>
      <c r="D85" s="94"/>
      <c r="E85" s="94"/>
      <c r="F85" s="94"/>
      <c r="J85" s="75">
        <f t="shared" si="13"/>
        <v>83</v>
      </c>
      <c r="K85" s="75"/>
      <c r="L85" s="75" t="e">
        <f>VLOOKUP(טבלה1924[[#This Row],[Rider''s Name]],C:F,2,0)</f>
        <v>#N/A</v>
      </c>
      <c r="M85" s="75"/>
      <c r="N85" s="75" t="str">
        <f t="array" ref="N85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86" spans="2:14" ht="15" x14ac:dyDescent="0.2">
      <c r="B86" s="94"/>
      <c r="C86" s="94"/>
      <c r="D86" s="94"/>
      <c r="E86" s="94"/>
      <c r="F86" s="94"/>
      <c r="J86" s="75">
        <f t="shared" ref="J86:J87" si="14">ROW()-2</f>
        <v>84</v>
      </c>
      <c r="K86" s="75"/>
      <c r="L86" s="75" t="e">
        <f>VLOOKUP(טבלה1924[[#This Row],[Rider''s Name]],C:F,2,0)</f>
        <v>#N/A</v>
      </c>
      <c r="M86" s="75"/>
      <c r="N86" s="75" t="str">
        <f t="array" ref="N86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87" spans="2:14" ht="15" x14ac:dyDescent="0.2">
      <c r="B87" s="94"/>
      <c r="C87" s="94"/>
      <c r="D87" s="94"/>
      <c r="E87" s="94"/>
      <c r="F87" s="94"/>
      <c r="J87" s="75">
        <f t="shared" si="14"/>
        <v>85</v>
      </c>
      <c r="K87" s="75"/>
      <c r="L87" s="75" t="e">
        <f>VLOOKUP(טבלה1924[[#This Row],[Rider''s Name]],C:F,2,0)</f>
        <v>#N/A</v>
      </c>
      <c r="M87" s="75"/>
      <c r="N87" s="75" t="str">
        <f t="array" ref="N87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88" spans="2:14" ht="15" x14ac:dyDescent="0.2">
      <c r="B88" s="94"/>
      <c r="C88" s="94"/>
      <c r="D88" s="94"/>
      <c r="E88" s="94"/>
      <c r="F88" s="94"/>
      <c r="J88" s="75">
        <f t="shared" ref="J88:J89" si="15">ROW()-2</f>
        <v>86</v>
      </c>
      <c r="K88" s="75"/>
      <c r="L88" s="75" t="e">
        <f>VLOOKUP(טבלה1924[[#This Row],[Rider''s Name]],C:F,2,0)</f>
        <v>#N/A</v>
      </c>
      <c r="M88" s="75"/>
      <c r="N88" s="75" t="str">
        <f t="array" ref="N88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89" spans="2:14" ht="15" x14ac:dyDescent="0.2">
      <c r="B89" s="94"/>
      <c r="C89" s="94"/>
      <c r="D89" s="94"/>
      <c r="E89" s="94"/>
      <c r="F89" s="94"/>
      <c r="J89" s="75">
        <f t="shared" si="15"/>
        <v>87</v>
      </c>
      <c r="K89" s="75"/>
      <c r="L89" s="75" t="e">
        <f>VLOOKUP(טבלה1924[[#This Row],[Rider''s Name]],C:F,2,0)</f>
        <v>#N/A</v>
      </c>
      <c r="M89" s="75"/>
      <c r="N89" s="75" t="str">
        <f t="array" ref="N89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90" spans="2:14" ht="15" x14ac:dyDescent="0.2">
      <c r="B90" s="94"/>
      <c r="C90" s="94"/>
      <c r="D90" s="94"/>
      <c r="E90" s="94"/>
      <c r="F90" s="94"/>
      <c r="J90" s="75">
        <f t="shared" ref="J90:J91" si="16">ROW()-2</f>
        <v>88</v>
      </c>
      <c r="K90" s="75"/>
      <c r="L90" s="75" t="e">
        <f>VLOOKUP(טבלה1924[[#This Row],[Rider''s Name]],C:F,2,0)</f>
        <v>#N/A</v>
      </c>
      <c r="M90" s="75"/>
      <c r="N90" s="75" t="str">
        <f t="array" ref="N90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91" spans="2:14" ht="15" x14ac:dyDescent="0.2">
      <c r="B91" s="94"/>
      <c r="C91" s="94"/>
      <c r="D91" s="94"/>
      <c r="E91" s="94"/>
      <c r="F91" s="94"/>
      <c r="J91" s="75">
        <f t="shared" si="16"/>
        <v>89</v>
      </c>
      <c r="K91" s="75"/>
      <c r="L91" s="75" t="e">
        <f>VLOOKUP(טבלה1924[[#This Row],[Rider''s Name]],C:F,2,0)</f>
        <v>#N/A</v>
      </c>
      <c r="M91" s="75"/>
      <c r="N91" s="75" t="str">
        <f t="array" ref="N91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92" spans="2:14" ht="15" x14ac:dyDescent="0.2">
      <c r="B92" s="94"/>
      <c r="C92" s="94"/>
      <c r="D92" s="94"/>
      <c r="E92" s="94"/>
      <c r="F92" s="94"/>
      <c r="J92" s="75">
        <f t="shared" ref="J92:J93" si="17">ROW()-2</f>
        <v>90</v>
      </c>
      <c r="K92" s="75"/>
      <c r="L92" s="75" t="e">
        <f>VLOOKUP(טבלה1924[[#This Row],[Rider''s Name]],C:F,2,0)</f>
        <v>#N/A</v>
      </c>
      <c r="M92" s="75"/>
      <c r="N92" s="75" t="str">
        <f t="array" ref="N92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93" spans="2:14" ht="15" x14ac:dyDescent="0.2">
      <c r="B93" s="94"/>
      <c r="C93" s="94"/>
      <c r="D93" s="94"/>
      <c r="E93" s="94"/>
      <c r="F93" s="94"/>
      <c r="J93" s="75">
        <f t="shared" si="17"/>
        <v>91</v>
      </c>
      <c r="K93" s="75"/>
      <c r="L93" s="75" t="e">
        <f>VLOOKUP(טבלה1924[[#This Row],[Rider''s Name]],C:F,2,0)</f>
        <v>#N/A</v>
      </c>
      <c r="M93" s="75"/>
      <c r="N93" s="75" t="str">
        <f t="array" ref="N93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94" spans="2:14" ht="15" x14ac:dyDescent="0.2">
      <c r="B94" s="94"/>
      <c r="C94" s="94"/>
      <c r="D94" s="94"/>
      <c r="E94" s="94"/>
      <c r="F94" s="94"/>
      <c r="J94" s="75">
        <f t="shared" ref="J94:J95" si="18">ROW()-2</f>
        <v>92</v>
      </c>
      <c r="K94" s="75"/>
      <c r="L94" s="75" t="e">
        <f>VLOOKUP(טבלה1924[[#This Row],[Rider''s Name]],C:F,2,0)</f>
        <v>#N/A</v>
      </c>
      <c r="M94" s="75"/>
      <c r="N94" s="75" t="str">
        <f t="array" ref="N94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95" spans="2:14" ht="15" x14ac:dyDescent="0.2">
      <c r="B95" s="94"/>
      <c r="C95" s="94"/>
      <c r="D95" s="94"/>
      <c r="E95" s="94"/>
      <c r="F95" s="94"/>
      <c r="J95" s="75">
        <f t="shared" si="18"/>
        <v>93</v>
      </c>
      <c r="K95" s="75"/>
      <c r="L95" s="75" t="e">
        <f>VLOOKUP(טבלה1924[[#This Row],[Rider''s Name]],C:F,2,0)</f>
        <v>#N/A</v>
      </c>
      <c r="M95" s="75"/>
      <c r="N95" s="75" t="str">
        <f t="array" ref="N95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96" spans="2:14" ht="15" x14ac:dyDescent="0.2">
      <c r="B96" s="94"/>
      <c r="C96" s="94"/>
      <c r="D96" s="94"/>
      <c r="E96" s="94"/>
      <c r="F96" s="94"/>
      <c r="J96" s="75">
        <f t="shared" ref="J96:J97" si="19">ROW()-2</f>
        <v>94</v>
      </c>
      <c r="K96" s="75"/>
      <c r="L96" s="75" t="e">
        <f>VLOOKUP(טבלה1924[[#This Row],[Rider''s Name]],C:F,2,0)</f>
        <v>#N/A</v>
      </c>
      <c r="M96" s="75"/>
      <c r="N96" s="75" t="str">
        <f t="array" ref="N96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97" spans="2:14" ht="15" x14ac:dyDescent="0.2">
      <c r="B97" s="94"/>
      <c r="C97" s="94"/>
      <c r="D97" s="94"/>
      <c r="E97" s="94"/>
      <c r="F97" s="94"/>
      <c r="J97" s="75">
        <f t="shared" si="19"/>
        <v>95</v>
      </c>
      <c r="K97" s="75"/>
      <c r="L97" s="75" t="e">
        <f>VLOOKUP(טבלה1924[[#This Row],[Rider''s Name]],C:F,2,0)</f>
        <v>#N/A</v>
      </c>
      <c r="M97" s="75"/>
      <c r="N97" s="75" t="str">
        <f t="array" ref="N97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98" spans="2:14" ht="15" x14ac:dyDescent="0.2">
      <c r="B98" s="94"/>
      <c r="C98" s="94"/>
      <c r="D98" s="94"/>
      <c r="E98" s="94"/>
      <c r="F98" s="94"/>
      <c r="J98" s="75">
        <f t="shared" ref="J98:J99" si="20">ROW()-2</f>
        <v>96</v>
      </c>
      <c r="K98" s="75"/>
      <c r="L98" s="75" t="e">
        <f>VLOOKUP(טבלה1924[[#This Row],[Rider''s Name]],C:F,2,0)</f>
        <v>#N/A</v>
      </c>
      <c r="M98" s="75"/>
      <c r="N98" s="75" t="str">
        <f t="array" ref="N98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99" spans="2:14" ht="15" x14ac:dyDescent="0.2">
      <c r="B99" s="94"/>
      <c r="C99" s="94"/>
      <c r="D99" s="94"/>
      <c r="E99" s="94"/>
      <c r="F99" s="94"/>
      <c r="J99" s="75">
        <f t="shared" si="20"/>
        <v>97</v>
      </c>
      <c r="K99" s="75"/>
      <c r="L99" s="75" t="e">
        <f>VLOOKUP(טבלה1924[[#This Row],[Rider''s Name]],C:F,2,0)</f>
        <v>#N/A</v>
      </c>
      <c r="M99" s="75"/>
      <c r="N99" s="75" t="str">
        <f t="array" ref="N99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100" spans="2:14" ht="15" x14ac:dyDescent="0.2">
      <c r="B100" s="96"/>
      <c r="C100" s="94"/>
      <c r="D100" s="96"/>
      <c r="E100" s="95"/>
      <c r="F100" s="94"/>
      <c r="J100" s="75">
        <f>ROW()-2</f>
        <v>98</v>
      </c>
      <c r="K100" s="75" t="s">
        <v>20</v>
      </c>
      <c r="L100" s="75">
        <f>VLOOKUP(טבלה1924[[#This Row],[Rider''s Name]],C:F,2,0)</f>
        <v>69</v>
      </c>
      <c r="M100" s="75"/>
      <c r="N100" s="75">
        <f t="array" ref="N100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9</v>
      </c>
    </row>
    <row r="101" spans="2:14" ht="15.75" thickBot="1" x14ac:dyDescent="0.25">
      <c r="J101" s="75">
        <f>ROW()-2</f>
        <v>99</v>
      </c>
      <c r="K101" s="75" t="s">
        <v>46</v>
      </c>
      <c r="L101" s="75">
        <f>VLOOKUP(טבלה1924[[#This Row],[Rider''s Name]],C:F,2,0)</f>
        <v>11</v>
      </c>
      <c r="M101" s="75"/>
      <c r="N101" s="75">
        <f t="array" ref="N101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9</v>
      </c>
    </row>
    <row r="102" spans="2:14" ht="15.75" thickBot="1" x14ac:dyDescent="0.25">
      <c r="B102" s="73" t="s">
        <v>108</v>
      </c>
      <c r="C102" s="2" t="s">
        <v>1</v>
      </c>
      <c r="D102" s="2" t="s">
        <v>109</v>
      </c>
      <c r="E102" s="2" t="s">
        <v>0</v>
      </c>
      <c r="F102" s="3" t="s">
        <v>2</v>
      </c>
      <c r="J102" s="75">
        <f>ROW()-2</f>
        <v>100</v>
      </c>
      <c r="K102" s="75" t="s">
        <v>14</v>
      </c>
      <c r="L102" s="75">
        <f>VLOOKUP(טבלה1924[[#This Row],[Rider''s Name]],C:F,2,0)</f>
        <v>21</v>
      </c>
      <c r="M102" s="75"/>
      <c r="N102" s="75">
        <f t="array" ref="N102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8</v>
      </c>
    </row>
    <row r="103" spans="2:14" ht="15" x14ac:dyDescent="0.2">
      <c r="B103" s="91">
        <v>1</v>
      </c>
      <c r="C103" s="91" t="s">
        <v>31</v>
      </c>
      <c r="D103" s="91">
        <v>11</v>
      </c>
      <c r="E103" s="92" t="s">
        <v>211</v>
      </c>
      <c r="F103" s="91">
        <v>25</v>
      </c>
      <c r="J103" s="75">
        <f>ROW()-2</f>
        <v>101</v>
      </c>
      <c r="K103" s="75" t="s">
        <v>106</v>
      </c>
      <c r="L103" s="75">
        <f>VLOOKUP(טבלה1924[[#This Row],[Rider''s Name]],C:F,2,0)</f>
        <v>194</v>
      </c>
      <c r="M103" s="75"/>
      <c r="N103" s="75">
        <f t="array" ref="N103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8</v>
      </c>
    </row>
    <row r="104" spans="2:14" ht="15.75" thickBot="1" x14ac:dyDescent="0.25">
      <c r="B104" s="1">
        <v>2</v>
      </c>
      <c r="C104" s="1" t="s">
        <v>32</v>
      </c>
      <c r="D104" s="1">
        <v>94</v>
      </c>
      <c r="E104" s="4" t="s">
        <v>210</v>
      </c>
      <c r="F104" s="1">
        <f>F103-5</f>
        <v>20</v>
      </c>
      <c r="J104" s="75">
        <f>ROW()-2</f>
        <v>102</v>
      </c>
      <c r="K104" s="75" t="s">
        <v>42</v>
      </c>
      <c r="L104" s="75">
        <f>VLOOKUP(טבלה1924[[#This Row],[Rider''s Name]],C:F,2,0)</f>
        <v>16</v>
      </c>
      <c r="M104" s="75"/>
      <c r="N104" s="75">
        <f t="array" ref="N104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8</v>
      </c>
    </row>
    <row r="105" spans="2:14" ht="15" x14ac:dyDescent="0.2">
      <c r="B105" s="5">
        <v>3</v>
      </c>
      <c r="C105" s="5" t="s">
        <v>209</v>
      </c>
      <c r="D105" s="5">
        <v>73</v>
      </c>
      <c r="E105" s="6" t="s">
        <v>208</v>
      </c>
      <c r="F105" s="5">
        <f>F104-4</f>
        <v>16</v>
      </c>
      <c r="H105" s="105" t="s">
        <v>207</v>
      </c>
      <c r="J105" s="75">
        <f>ROW()-2</f>
        <v>103</v>
      </c>
      <c r="K105" s="75" t="s">
        <v>206</v>
      </c>
      <c r="L105" s="75">
        <f>VLOOKUP(טבלה1924[[#This Row],[Rider''s Name]],C:F,2,0)</f>
        <v>84</v>
      </c>
      <c r="M105" s="75"/>
      <c r="N105" s="75">
        <f t="array" ref="N105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8</v>
      </c>
    </row>
    <row r="106" spans="2:14" ht="15" x14ac:dyDescent="0.2">
      <c r="B106" s="1">
        <v>4</v>
      </c>
      <c r="C106" s="1" t="s">
        <v>205</v>
      </c>
      <c r="D106" s="1">
        <v>18</v>
      </c>
      <c r="E106" s="4" t="s">
        <v>204</v>
      </c>
      <c r="F106" s="1">
        <f>F105-3</f>
        <v>13</v>
      </c>
      <c r="H106" s="106"/>
      <c r="J106" s="75">
        <f>ROW()-2</f>
        <v>104</v>
      </c>
      <c r="K106" s="75" t="s">
        <v>57</v>
      </c>
      <c r="L106" s="75">
        <f>VLOOKUP(טבלה1924[[#This Row],[Rider''s Name]],C:F,2,0)</f>
        <v>32</v>
      </c>
      <c r="M106" s="75"/>
      <c r="N106" s="75">
        <f t="array" ref="N106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8</v>
      </c>
    </row>
    <row r="107" spans="2:14" ht="15" x14ac:dyDescent="0.2">
      <c r="B107" s="5">
        <v>5</v>
      </c>
      <c r="C107" s="5" t="s">
        <v>203</v>
      </c>
      <c r="D107" s="5">
        <v>77</v>
      </c>
      <c r="E107" s="6" t="s">
        <v>202</v>
      </c>
      <c r="F107" s="5">
        <f>F106-2</f>
        <v>11</v>
      </c>
      <c r="H107" s="106"/>
      <c r="J107" s="75">
        <f>ROW()-2</f>
        <v>105</v>
      </c>
      <c r="K107" s="75" t="s">
        <v>58</v>
      </c>
      <c r="L107" s="75">
        <f>VLOOKUP(טבלה1924[[#This Row],[Rider''s Name]],C:F,2,0)</f>
        <v>808</v>
      </c>
      <c r="M107" s="75"/>
      <c r="N107" s="75">
        <f t="array" ref="N107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7</v>
      </c>
    </row>
    <row r="108" spans="2:14" ht="15.75" thickBot="1" x14ac:dyDescent="0.25">
      <c r="B108" s="1">
        <v>6</v>
      </c>
      <c r="C108" s="1" t="s">
        <v>36</v>
      </c>
      <c r="D108" s="1">
        <v>787</v>
      </c>
      <c r="E108" s="4" t="s">
        <v>201</v>
      </c>
      <c r="F108" s="1">
        <f>F107-1</f>
        <v>10</v>
      </c>
      <c r="H108" s="107"/>
      <c r="J108" s="75">
        <f>ROW()-2</f>
        <v>106</v>
      </c>
      <c r="K108" s="75" t="s">
        <v>51</v>
      </c>
      <c r="L108" s="75">
        <f>VLOOKUP(טבלה1924[[#This Row],[Rider''s Name]],C:F,2,0)</f>
        <v>47</v>
      </c>
      <c r="M108" s="75"/>
      <c r="N108" s="75">
        <f t="array" ref="N108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7</v>
      </c>
    </row>
    <row r="109" spans="2:14" ht="15" x14ac:dyDescent="0.2">
      <c r="B109" s="5">
        <v>7</v>
      </c>
      <c r="C109" s="11" t="s">
        <v>84</v>
      </c>
      <c r="D109" s="5">
        <v>165</v>
      </c>
      <c r="E109" s="6" t="s">
        <v>200</v>
      </c>
      <c r="F109" s="5">
        <v>9</v>
      </c>
      <c r="J109" s="75">
        <f>ROW()-2</f>
        <v>107</v>
      </c>
      <c r="K109" s="75" t="s">
        <v>21</v>
      </c>
      <c r="L109" s="75">
        <f>VLOOKUP(טבלה1924[[#This Row],[Rider''s Name]],C:F,2,0)</f>
        <v>43</v>
      </c>
      <c r="M109" s="75"/>
      <c r="N109" s="75">
        <f t="array" ref="N109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7</v>
      </c>
    </row>
    <row r="110" spans="2:14" ht="15" x14ac:dyDescent="0.2">
      <c r="B110" s="1">
        <v>8</v>
      </c>
      <c r="C110" s="1" t="s">
        <v>35</v>
      </c>
      <c r="D110" s="1">
        <v>79</v>
      </c>
      <c r="E110" s="4" t="s">
        <v>11</v>
      </c>
      <c r="F110" s="1">
        <v>0</v>
      </c>
      <c r="J110" s="75">
        <f>ROW()-2</f>
        <v>108</v>
      </c>
      <c r="K110" s="75" t="s">
        <v>199</v>
      </c>
      <c r="L110" s="75">
        <f>VLOOKUP(טבלה1924[[#This Row],[Rider''s Name]],C:F,2,0)</f>
        <v>8</v>
      </c>
      <c r="M110" s="75"/>
      <c r="N110" s="75">
        <f t="array" ref="N110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7</v>
      </c>
    </row>
    <row r="111" spans="2:14" ht="15.75" thickBot="1" x14ac:dyDescent="0.25">
      <c r="B111" s="7">
        <v>9</v>
      </c>
      <c r="C111" s="5"/>
      <c r="D111" s="7"/>
      <c r="E111" s="8"/>
      <c r="F111" s="7"/>
      <c r="J111" s="75">
        <f>ROW()-2</f>
        <v>109</v>
      </c>
      <c r="K111" s="75" t="s">
        <v>45</v>
      </c>
      <c r="L111" s="75">
        <f>VLOOKUP(טבלה1924[[#This Row],[Rider''s Name]],C:F,2,0)</f>
        <v>33</v>
      </c>
      <c r="M111" s="75"/>
      <c r="N111" s="75">
        <f t="array" ref="N111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6</v>
      </c>
    </row>
    <row r="112" spans="2:14" ht="15.75" customHeight="1" x14ac:dyDescent="0.2">
      <c r="B112" s="90">
        <v>10</v>
      </c>
      <c r="C112" s="66" t="s">
        <v>31</v>
      </c>
      <c r="D112" s="90"/>
      <c r="E112" s="75"/>
      <c r="F112" s="90"/>
      <c r="J112" s="75">
        <f>ROW()-2</f>
        <v>110</v>
      </c>
      <c r="K112" s="75" t="s">
        <v>99</v>
      </c>
      <c r="L112" s="75">
        <f>VLOOKUP(טבלה1924[[#This Row],[Rider''s Name]],C:F,2,0)</f>
        <v>67</v>
      </c>
      <c r="M112" s="75"/>
      <c r="N112" s="75">
        <f t="array" ref="N112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6</v>
      </c>
    </row>
    <row r="113" spans="2:14" ht="15.75" customHeight="1" x14ac:dyDescent="0.2">
      <c r="B113" s="96"/>
      <c r="C113" s="11" t="s">
        <v>32</v>
      </c>
      <c r="D113" s="96"/>
      <c r="E113" s="95"/>
      <c r="F113" s="96"/>
      <c r="J113" s="75">
        <f t="shared" ref="J113:J122" si="21">ROW()-2</f>
        <v>111</v>
      </c>
      <c r="K113" s="75"/>
      <c r="L113" s="75" t="e">
        <f>VLOOKUP(טבלה1924[[#This Row],[Rider''s Name]],C:F,2,0)</f>
        <v>#N/A</v>
      </c>
      <c r="M113" s="75"/>
      <c r="N113" s="75" t="str">
        <f t="array" ref="N113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114" spans="2:14" ht="15.75" customHeight="1" x14ac:dyDescent="0.2">
      <c r="B114" s="96"/>
      <c r="C114" s="10" t="s">
        <v>13</v>
      </c>
      <c r="D114" s="96"/>
      <c r="E114" s="95"/>
      <c r="F114" s="96"/>
      <c r="J114" s="75">
        <f t="shared" si="21"/>
        <v>112</v>
      </c>
      <c r="K114" s="75"/>
      <c r="L114" s="75" t="e">
        <f>VLOOKUP(טבלה1924[[#This Row],[Rider''s Name]],C:F,2,0)</f>
        <v>#N/A</v>
      </c>
      <c r="M114" s="75"/>
      <c r="N114" s="75" t="str">
        <f t="array" ref="N114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115" spans="2:14" ht="15.75" customHeight="1" x14ac:dyDescent="0.2">
      <c r="B115" s="96"/>
      <c r="C115" s="11" t="s">
        <v>33</v>
      </c>
      <c r="D115" s="96"/>
      <c r="E115" s="95"/>
      <c r="F115" s="96"/>
      <c r="J115" s="75">
        <f t="shared" si="21"/>
        <v>113</v>
      </c>
      <c r="K115" s="75"/>
      <c r="L115" s="75" t="e">
        <f>VLOOKUP(טבלה1924[[#This Row],[Rider''s Name]],C:F,2,0)</f>
        <v>#N/A</v>
      </c>
      <c r="M115" s="75"/>
      <c r="N115" s="75" t="str">
        <f t="array" ref="N115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116" spans="2:14" ht="15.75" customHeight="1" x14ac:dyDescent="0.2">
      <c r="B116" s="96"/>
      <c r="C116" s="10" t="s">
        <v>34</v>
      </c>
      <c r="D116" s="96"/>
      <c r="E116" s="95"/>
      <c r="F116" s="96"/>
      <c r="J116" s="75">
        <f t="shared" si="21"/>
        <v>114</v>
      </c>
      <c r="K116" s="75"/>
      <c r="L116" s="75" t="e">
        <f>VLOOKUP(טבלה1924[[#This Row],[Rider''s Name]],C:F,2,0)</f>
        <v>#N/A</v>
      </c>
      <c r="M116" s="75"/>
      <c r="N116" s="75" t="str">
        <f t="array" ref="N116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117" spans="2:14" ht="15.75" customHeight="1" x14ac:dyDescent="0.2">
      <c r="B117" s="96"/>
      <c r="C117" s="11" t="s">
        <v>35</v>
      </c>
      <c r="D117" s="96"/>
      <c r="E117" s="95"/>
      <c r="F117" s="96"/>
      <c r="J117" s="75">
        <f t="shared" si="21"/>
        <v>115</v>
      </c>
      <c r="K117" s="75"/>
      <c r="L117" s="75" t="e">
        <f>VLOOKUP(טבלה1924[[#This Row],[Rider''s Name]],C:F,2,0)</f>
        <v>#N/A</v>
      </c>
      <c r="M117" s="75"/>
      <c r="N117" s="75" t="str">
        <f t="array" ref="N117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118" spans="2:14" ht="15.75" customHeight="1" x14ac:dyDescent="0.2">
      <c r="B118" s="96"/>
      <c r="C118" s="1" t="s">
        <v>36</v>
      </c>
      <c r="D118" s="96"/>
      <c r="E118" s="95"/>
      <c r="F118" s="96"/>
      <c r="J118" s="75">
        <f t="shared" si="21"/>
        <v>116</v>
      </c>
      <c r="K118" s="75"/>
      <c r="L118" s="75" t="e">
        <f>VLOOKUP(טבלה1924[[#This Row],[Rider''s Name]],C:F,2,0)</f>
        <v>#N/A</v>
      </c>
      <c r="M118" s="75"/>
      <c r="N118" s="75" t="str">
        <f t="array" ref="N118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119" spans="2:14" ht="15.75" customHeight="1" x14ac:dyDescent="0.2">
      <c r="B119" s="96"/>
      <c r="C119" s="11" t="s">
        <v>84</v>
      </c>
      <c r="D119" s="96"/>
      <c r="E119" s="95"/>
      <c r="F119" s="96"/>
      <c r="J119" s="75">
        <f t="shared" si="21"/>
        <v>117</v>
      </c>
      <c r="K119" s="75"/>
      <c r="L119" s="75" t="e">
        <f>VLOOKUP(טבלה1924[[#This Row],[Rider''s Name]],C:F,2,0)</f>
        <v>#N/A</v>
      </c>
      <c r="M119" s="75"/>
      <c r="N119" s="75" t="str">
        <f t="array" ref="N119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120" spans="2:14" ht="15.75" customHeight="1" x14ac:dyDescent="0.2">
      <c r="B120" s="96"/>
      <c r="C120" s="10" t="s">
        <v>85</v>
      </c>
      <c r="D120" s="96"/>
      <c r="E120" s="95"/>
      <c r="F120" s="96"/>
      <c r="J120" s="75">
        <f t="shared" si="21"/>
        <v>118</v>
      </c>
      <c r="K120" s="75"/>
      <c r="L120" s="75" t="e">
        <f>VLOOKUP(טבלה1924[[#This Row],[Rider''s Name]],C:F,2,0)</f>
        <v>#N/A</v>
      </c>
      <c r="M120" s="75"/>
      <c r="N120" s="75" t="str">
        <f t="array" ref="N120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121" spans="2:14" ht="15.75" customHeight="1" x14ac:dyDescent="0.2">
      <c r="B121" s="96"/>
      <c r="C121" s="11" t="s">
        <v>86</v>
      </c>
      <c r="D121" s="96"/>
      <c r="E121" s="95"/>
      <c r="F121" s="96"/>
      <c r="J121" s="75">
        <f t="shared" si="21"/>
        <v>119</v>
      </c>
      <c r="K121" s="75"/>
      <c r="L121" s="75" t="e">
        <f>VLOOKUP(טבלה1924[[#This Row],[Rider''s Name]],C:F,2,0)</f>
        <v>#N/A</v>
      </c>
      <c r="M121" s="75"/>
      <c r="N121" s="75" t="str">
        <f t="array" ref="N121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122" spans="2:14" ht="15.75" customHeight="1" x14ac:dyDescent="0.2">
      <c r="B122" s="96"/>
      <c r="C122" s="10" t="s">
        <v>87</v>
      </c>
      <c r="D122" s="96"/>
      <c r="E122" s="95"/>
      <c r="F122" s="96"/>
      <c r="J122" s="75">
        <f t="shared" si="21"/>
        <v>120</v>
      </c>
      <c r="K122" s="75"/>
      <c r="L122" s="75" t="e">
        <f>VLOOKUP(טבלה1924[[#This Row],[Rider''s Name]],C:F,2,0)</f>
        <v>#N/A</v>
      </c>
      <c r="M122" s="75"/>
      <c r="N122" s="75" t="str">
        <f t="array" ref="N122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/>
      </c>
    </row>
    <row r="123" spans="2:14" ht="15.75" thickBot="1" x14ac:dyDescent="0.25">
      <c r="C123" s="58" t="s">
        <v>88</v>
      </c>
      <c r="J123" s="75">
        <f>ROW()-2</f>
        <v>121</v>
      </c>
      <c r="K123" s="75" t="s">
        <v>16</v>
      </c>
      <c r="L123" s="75">
        <f>VLOOKUP(טבלה1924[[#This Row],[Rider''s Name]],C:F,2,0)</f>
        <v>10</v>
      </c>
      <c r="M123" s="75"/>
      <c r="N123" s="75">
        <f t="array" ref="N123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5</v>
      </c>
    </row>
    <row r="124" spans="2:14" ht="15.75" thickBot="1" x14ac:dyDescent="0.25">
      <c r="J124" s="75">
        <f>ROW()-2</f>
        <v>122</v>
      </c>
      <c r="K124" s="75" t="s">
        <v>187</v>
      </c>
      <c r="L124" s="75">
        <f>VLOOKUP(טבלה1924[[#This Row],[Rider''s Name]],C:F,2,0)</f>
        <v>123</v>
      </c>
      <c r="M124" s="75"/>
      <c r="N124" s="75">
        <f t="array" ref="N124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5</v>
      </c>
    </row>
    <row r="125" spans="2:14" ht="15.75" thickBot="1" x14ac:dyDescent="0.25">
      <c r="B125" s="73" t="s">
        <v>108</v>
      </c>
      <c r="C125" s="2" t="s">
        <v>1</v>
      </c>
      <c r="D125" s="2" t="s">
        <v>109</v>
      </c>
      <c r="E125" s="2" t="s">
        <v>0</v>
      </c>
      <c r="F125" s="3" t="s">
        <v>2</v>
      </c>
      <c r="J125" s="75">
        <f>ROW()-2</f>
        <v>123</v>
      </c>
      <c r="K125" s="75" t="s">
        <v>18</v>
      </c>
      <c r="L125" s="75">
        <f>VLOOKUP(טבלה1924[[#This Row],[Rider''s Name]],C:F,2,0)</f>
        <v>56</v>
      </c>
      <c r="M125" s="75"/>
      <c r="N125" s="75">
        <f t="array" ref="N125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4</v>
      </c>
    </row>
    <row r="126" spans="2:14" ht="15" x14ac:dyDescent="0.2">
      <c r="B126" s="91">
        <v>1</v>
      </c>
      <c r="C126" s="91" t="s">
        <v>37</v>
      </c>
      <c r="D126" s="91">
        <v>800</v>
      </c>
      <c r="E126" s="92" t="s">
        <v>198</v>
      </c>
      <c r="F126" s="91">
        <v>25</v>
      </c>
      <c r="J126" s="75">
        <f>ROW()-2</f>
        <v>124</v>
      </c>
      <c r="K126" s="75" t="s">
        <v>19</v>
      </c>
      <c r="L126" s="75">
        <f>VLOOKUP(טבלה1924[[#This Row],[Rider''s Name]],C:F,2,0)</f>
        <v>25</v>
      </c>
      <c r="M126" s="75"/>
      <c r="N126" s="75">
        <f t="array" ref="N126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3</v>
      </c>
    </row>
    <row r="127" spans="2:14" ht="15" x14ac:dyDescent="0.2">
      <c r="B127" s="1">
        <v>2</v>
      </c>
      <c r="C127" s="1" t="s">
        <v>38</v>
      </c>
      <c r="D127" s="1">
        <v>63</v>
      </c>
      <c r="E127" s="4" t="s">
        <v>197</v>
      </c>
      <c r="F127" s="1">
        <f>F126-5</f>
        <v>20</v>
      </c>
      <c r="J127" s="75">
        <f>ROW()-2</f>
        <v>125</v>
      </c>
      <c r="K127" s="75" t="s">
        <v>105</v>
      </c>
      <c r="L127" s="75">
        <f>VLOOKUP(טבלה1924[[#This Row],[Rider''s Name]],C:F,2,0)</f>
        <v>9</v>
      </c>
      <c r="M127" s="75"/>
      <c r="N127" s="75">
        <f t="array" ref="N127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0</v>
      </c>
    </row>
    <row r="128" spans="2:14" ht="15.75" thickBot="1" x14ac:dyDescent="0.25">
      <c r="B128" s="5">
        <v>3</v>
      </c>
      <c r="C128" s="5" t="s">
        <v>41</v>
      </c>
      <c r="D128" s="5">
        <v>12</v>
      </c>
      <c r="E128" s="6" t="s">
        <v>196</v>
      </c>
      <c r="F128" s="5">
        <f>F127-4</f>
        <v>16</v>
      </c>
      <c r="J128" s="75">
        <f>ROW()-2</f>
        <v>126</v>
      </c>
      <c r="K128" s="75" t="s">
        <v>47</v>
      </c>
      <c r="L128" s="75">
        <f>VLOOKUP(טבלה1924[[#This Row],[Rider''s Name]],C:F,2,0)</f>
        <v>777</v>
      </c>
      <c r="M128" s="75"/>
      <c r="N128" s="75">
        <f t="array" ref="N128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0</v>
      </c>
    </row>
    <row r="129" spans="2:14" ht="15" x14ac:dyDescent="0.2">
      <c r="B129" s="1">
        <v>4</v>
      </c>
      <c r="C129" s="1" t="s">
        <v>39</v>
      </c>
      <c r="D129" s="1">
        <v>7</v>
      </c>
      <c r="E129" s="1" t="s">
        <v>195</v>
      </c>
      <c r="F129" s="1">
        <f>F128-3</f>
        <v>13</v>
      </c>
      <c r="H129" s="105" t="s">
        <v>194</v>
      </c>
      <c r="J129" s="75">
        <f>ROW()-2</f>
        <v>127</v>
      </c>
      <c r="K129" s="75" t="s">
        <v>15</v>
      </c>
      <c r="L129" s="75">
        <f>VLOOKUP(טבלה1924[[#This Row],[Rider''s Name]],C:F,2,0)</f>
        <v>29</v>
      </c>
      <c r="M129" s="75"/>
      <c r="N129" s="75">
        <f t="array" ref="N129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0</v>
      </c>
    </row>
    <row r="130" spans="2:14" ht="15" x14ac:dyDescent="0.2">
      <c r="B130" s="5">
        <v>5</v>
      </c>
      <c r="C130" s="5" t="s">
        <v>40</v>
      </c>
      <c r="D130" s="5">
        <v>99</v>
      </c>
      <c r="E130" s="5" t="s">
        <v>193</v>
      </c>
      <c r="F130" s="5">
        <f>F129-2</f>
        <v>11</v>
      </c>
      <c r="H130" s="106"/>
      <c r="J130" s="75">
        <f>ROW()-2</f>
        <v>128</v>
      </c>
      <c r="K130" s="75" t="s">
        <v>5</v>
      </c>
      <c r="L130" s="75">
        <f>VLOOKUP(טבלה1924[[#This Row],[Rider''s Name]],C:F,2,0)</f>
        <v>27</v>
      </c>
      <c r="M130" s="75"/>
      <c r="N130" s="75">
        <f t="array" ref="N130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0</v>
      </c>
    </row>
    <row r="131" spans="2:14" ht="15" x14ac:dyDescent="0.2">
      <c r="B131" s="1">
        <v>6</v>
      </c>
      <c r="C131" s="1" t="s">
        <v>44</v>
      </c>
      <c r="D131" s="1">
        <v>22</v>
      </c>
      <c r="E131" s="4" t="s">
        <v>192</v>
      </c>
      <c r="F131" s="1">
        <f>F130-1</f>
        <v>10</v>
      </c>
      <c r="H131" s="106"/>
      <c r="J131" s="75">
        <f>ROW()-2</f>
        <v>129</v>
      </c>
      <c r="K131" s="75" t="s">
        <v>35</v>
      </c>
      <c r="L131" s="75">
        <f>VLOOKUP(טבלה1924[[#This Row],[Rider''s Name]],C:F,2,0)</f>
        <v>79</v>
      </c>
      <c r="M131" s="75"/>
      <c r="N131" s="75">
        <f t="array" ref="N131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0</v>
      </c>
    </row>
    <row r="132" spans="2:14" ht="15.75" thickBot="1" x14ac:dyDescent="0.25">
      <c r="B132" s="5">
        <v>7</v>
      </c>
      <c r="C132" s="5" t="s">
        <v>46</v>
      </c>
      <c r="D132" s="5">
        <v>11</v>
      </c>
      <c r="E132" s="6" t="s">
        <v>191</v>
      </c>
      <c r="F132" s="5">
        <v>9</v>
      </c>
      <c r="H132" s="107"/>
      <c r="J132" s="75">
        <f>ROW()-2</f>
        <v>130</v>
      </c>
      <c r="K132" s="75" t="s">
        <v>24</v>
      </c>
      <c r="L132" s="75">
        <f>VLOOKUP(טבלה1924[[#This Row],[Rider''s Name]],C:F,2,0)</f>
        <v>93</v>
      </c>
      <c r="M132" s="75"/>
      <c r="N132" s="75">
        <f t="array" ref="N132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0</v>
      </c>
    </row>
    <row r="133" spans="2:14" ht="15" x14ac:dyDescent="0.2">
      <c r="B133" s="1">
        <v>8</v>
      </c>
      <c r="C133" s="1" t="s">
        <v>42</v>
      </c>
      <c r="D133" s="1">
        <v>16</v>
      </c>
      <c r="E133" s="4" t="s">
        <v>190</v>
      </c>
      <c r="F133" s="1">
        <v>8</v>
      </c>
      <c r="J133" s="75">
        <f>ROW()-2</f>
        <v>131</v>
      </c>
      <c r="K133" s="75" t="s">
        <v>48</v>
      </c>
      <c r="L133" s="75">
        <f>VLOOKUP(טבלה1924[[#This Row],[Rider''s Name]],C:F,2,0)</f>
        <v>44</v>
      </c>
      <c r="M133" s="75"/>
      <c r="N133" s="75">
        <f t="array" ref="N133">IFERROR(IF(COUNTIF(C:C,טבלה1924[[#This Row],[Rider''s Name]])&gt;1,SUM((MAX(IF(C:C=טבלה1924[[#This Row],[Rider''s Name]],F:F)+(MIN(IF(C:C=טבלה1924[[#This Row],[Rider''s Name]],F:F))*0.1)))),INDEX(F:F,MATCH(טבלה1924[[#This Row],[Rider''s Name]],C:C,0))),"")</f>
        <v>0</v>
      </c>
    </row>
    <row r="134" spans="2:14" ht="15" x14ac:dyDescent="0.2">
      <c r="B134" s="5">
        <v>9</v>
      </c>
      <c r="C134" s="5" t="s">
        <v>51</v>
      </c>
      <c r="D134" s="5">
        <v>47</v>
      </c>
      <c r="E134" s="6" t="s">
        <v>189</v>
      </c>
      <c r="F134" s="5">
        <v>7</v>
      </c>
    </row>
    <row r="135" spans="2:14" ht="15" x14ac:dyDescent="0.2">
      <c r="B135" s="1">
        <v>10</v>
      </c>
      <c r="C135" s="1" t="s">
        <v>45</v>
      </c>
      <c r="D135" s="1">
        <v>33</v>
      </c>
      <c r="E135" s="4" t="s">
        <v>188</v>
      </c>
      <c r="F135" s="1">
        <v>6</v>
      </c>
    </row>
    <row r="136" spans="2:14" ht="15" x14ac:dyDescent="0.2">
      <c r="B136" s="5">
        <v>11</v>
      </c>
      <c r="C136" s="5" t="s">
        <v>187</v>
      </c>
      <c r="D136" s="5">
        <v>123</v>
      </c>
      <c r="E136" s="6" t="s">
        <v>186</v>
      </c>
      <c r="F136" s="5">
        <v>5</v>
      </c>
    </row>
    <row r="137" spans="2:14" ht="15" x14ac:dyDescent="0.2">
      <c r="B137" s="1">
        <v>12</v>
      </c>
      <c r="C137" s="1" t="s">
        <v>31</v>
      </c>
      <c r="D137" s="1">
        <v>5</v>
      </c>
      <c r="E137" s="4" t="s">
        <v>11</v>
      </c>
      <c r="F137" s="1">
        <v>0</v>
      </c>
    </row>
    <row r="138" spans="2:14" ht="15" x14ac:dyDescent="0.2">
      <c r="B138" s="5">
        <v>13</v>
      </c>
      <c r="C138" s="5" t="s">
        <v>48</v>
      </c>
      <c r="D138" s="5">
        <v>44</v>
      </c>
      <c r="E138" s="6" t="s">
        <v>11</v>
      </c>
      <c r="F138" s="5">
        <v>0</v>
      </c>
    </row>
    <row r="139" spans="2:14" ht="15" x14ac:dyDescent="0.2">
      <c r="B139" s="1">
        <v>14</v>
      </c>
      <c r="C139" s="1" t="s">
        <v>47</v>
      </c>
      <c r="D139" s="1">
        <v>777</v>
      </c>
      <c r="E139" s="4" t="s">
        <v>11</v>
      </c>
      <c r="F139" s="1">
        <v>0</v>
      </c>
    </row>
    <row r="140" spans="2:14" ht="15.75" thickBot="1" x14ac:dyDescent="0.25">
      <c r="B140" s="94"/>
      <c r="C140" s="94"/>
      <c r="D140" s="94"/>
      <c r="E140" s="127"/>
      <c r="F140" s="94"/>
    </row>
    <row r="141" spans="2:14" ht="15" x14ac:dyDescent="0.2">
      <c r="B141" s="94"/>
      <c r="C141" s="66" t="s">
        <v>37</v>
      </c>
      <c r="D141" s="94"/>
      <c r="E141" s="127"/>
      <c r="F141" s="94"/>
    </row>
    <row r="142" spans="2:14" ht="15" x14ac:dyDescent="0.2">
      <c r="B142" s="94"/>
      <c r="C142" s="11" t="s">
        <v>31</v>
      </c>
      <c r="D142" s="94"/>
      <c r="E142" s="127"/>
      <c r="F142" s="94"/>
    </row>
    <row r="143" spans="2:14" ht="15" x14ac:dyDescent="0.2">
      <c r="B143" s="94"/>
      <c r="C143" s="10" t="s">
        <v>23</v>
      </c>
      <c r="D143" s="94"/>
      <c r="E143" s="127"/>
      <c r="F143" s="94"/>
    </row>
    <row r="144" spans="2:14" ht="15" x14ac:dyDescent="0.2">
      <c r="B144" s="94"/>
      <c r="C144" s="11" t="s">
        <v>38</v>
      </c>
      <c r="D144" s="94"/>
      <c r="E144" s="127"/>
      <c r="F144" s="94"/>
    </row>
    <row r="145" spans="2:6" ht="15" x14ac:dyDescent="0.2">
      <c r="B145" s="94"/>
      <c r="C145" s="10" t="s">
        <v>39</v>
      </c>
      <c r="D145" s="94"/>
      <c r="E145" s="127"/>
      <c r="F145" s="94"/>
    </row>
    <row r="146" spans="2:6" ht="15" x14ac:dyDescent="0.2">
      <c r="B146" s="94"/>
      <c r="C146" s="11" t="s">
        <v>40</v>
      </c>
      <c r="D146" s="94"/>
      <c r="E146" s="127"/>
      <c r="F146" s="94"/>
    </row>
    <row r="147" spans="2:6" ht="15" x14ac:dyDescent="0.2">
      <c r="B147" s="94"/>
      <c r="C147" s="10" t="s">
        <v>41</v>
      </c>
      <c r="D147" s="94"/>
      <c r="E147" s="127"/>
      <c r="F147" s="94"/>
    </row>
    <row r="148" spans="2:6" ht="15" x14ac:dyDescent="0.2">
      <c r="B148" s="94"/>
      <c r="C148" s="11" t="s">
        <v>42</v>
      </c>
      <c r="D148" s="94"/>
      <c r="E148" s="127"/>
      <c r="F148" s="94"/>
    </row>
    <row r="149" spans="2:6" ht="15" x14ac:dyDescent="0.2">
      <c r="B149" s="94"/>
      <c r="C149" s="10" t="s">
        <v>43</v>
      </c>
      <c r="D149" s="94"/>
      <c r="E149" s="127"/>
      <c r="F149" s="94"/>
    </row>
    <row r="150" spans="2:6" ht="15" x14ac:dyDescent="0.2">
      <c r="B150" s="94"/>
      <c r="C150" s="11" t="s">
        <v>44</v>
      </c>
      <c r="D150" s="94"/>
      <c r="E150" s="127"/>
      <c r="F150" s="94"/>
    </row>
    <row r="151" spans="2:6" ht="15" x14ac:dyDescent="0.2">
      <c r="B151" s="94"/>
      <c r="C151" s="10" t="s">
        <v>46</v>
      </c>
      <c r="D151" s="94"/>
      <c r="E151" s="127"/>
      <c r="F151" s="94"/>
    </row>
    <row r="152" spans="2:6" ht="15" x14ac:dyDescent="0.2">
      <c r="B152" s="94"/>
      <c r="C152" s="11" t="s">
        <v>45</v>
      </c>
      <c r="D152" s="94"/>
      <c r="E152" s="127"/>
      <c r="F152" s="94"/>
    </row>
    <row r="153" spans="2:6" ht="15" x14ac:dyDescent="0.2">
      <c r="B153" s="94"/>
      <c r="C153" s="10" t="s">
        <v>48</v>
      </c>
      <c r="D153" s="94"/>
      <c r="E153" s="127"/>
      <c r="F153" s="94"/>
    </row>
    <row r="154" spans="2:6" ht="15.75" thickBot="1" x14ac:dyDescent="0.25">
      <c r="B154" s="94"/>
      <c r="C154" s="58" t="s">
        <v>47</v>
      </c>
      <c r="D154" s="94"/>
      <c r="E154" s="127"/>
      <c r="F154" s="94"/>
    </row>
    <row r="155" spans="2:6" ht="15" x14ac:dyDescent="0.2">
      <c r="B155" s="94"/>
      <c r="C155" s="94"/>
      <c r="D155" s="94"/>
      <c r="E155" s="127"/>
      <c r="F155" s="94"/>
    </row>
    <row r="157" spans="2:6" ht="15" thickBot="1" x14ac:dyDescent="0.25"/>
    <row r="158" spans="2:6" ht="15.75" thickBot="1" x14ac:dyDescent="0.25">
      <c r="B158" s="73" t="s">
        <v>108</v>
      </c>
      <c r="C158" s="2" t="s">
        <v>1</v>
      </c>
      <c r="D158" s="2" t="s">
        <v>109</v>
      </c>
      <c r="E158" s="2" t="s">
        <v>0</v>
      </c>
      <c r="F158" s="3" t="s">
        <v>2</v>
      </c>
    </row>
    <row r="159" spans="2:6" ht="15" x14ac:dyDescent="0.2">
      <c r="B159" s="91">
        <v>1</v>
      </c>
      <c r="C159" s="91" t="s">
        <v>49</v>
      </c>
      <c r="D159" s="91">
        <v>696</v>
      </c>
      <c r="E159" s="92" t="s">
        <v>185</v>
      </c>
      <c r="F159" s="91">
        <v>25</v>
      </c>
    </row>
    <row r="160" spans="2:6" ht="15.75" thickBot="1" x14ac:dyDescent="0.25">
      <c r="B160" s="1">
        <v>2</v>
      </c>
      <c r="C160" s="1" t="s">
        <v>50</v>
      </c>
      <c r="D160" s="1">
        <v>9</v>
      </c>
      <c r="E160" s="4" t="s">
        <v>184</v>
      </c>
      <c r="F160" s="1">
        <f>F159-5</f>
        <v>20</v>
      </c>
    </row>
    <row r="161" spans="2:8" ht="15" x14ac:dyDescent="0.2">
      <c r="B161" s="5">
        <v>3</v>
      </c>
      <c r="C161" s="5" t="s">
        <v>183</v>
      </c>
      <c r="D161" s="5">
        <v>4</v>
      </c>
      <c r="E161" s="6" t="s">
        <v>182</v>
      </c>
      <c r="F161" s="5">
        <v>16</v>
      </c>
      <c r="H161" s="105" t="s">
        <v>181</v>
      </c>
    </row>
    <row r="162" spans="2:8" ht="15" x14ac:dyDescent="0.2">
      <c r="B162" s="1">
        <v>4</v>
      </c>
      <c r="C162" s="1" t="s">
        <v>52</v>
      </c>
      <c r="D162" s="1">
        <v>46</v>
      </c>
      <c r="E162" s="4" t="s">
        <v>180</v>
      </c>
      <c r="F162" s="1">
        <v>13</v>
      </c>
      <c r="H162" s="106"/>
    </row>
    <row r="163" spans="2:8" ht="15" x14ac:dyDescent="0.2">
      <c r="B163" s="5">
        <v>5</v>
      </c>
      <c r="C163" s="5" t="s">
        <v>53</v>
      </c>
      <c r="D163" s="5">
        <v>11</v>
      </c>
      <c r="E163" s="6" t="s">
        <v>179</v>
      </c>
      <c r="F163" s="5">
        <v>11</v>
      </c>
      <c r="H163" s="106"/>
    </row>
    <row r="164" spans="2:8" ht="15.75" thickBot="1" x14ac:dyDescent="0.25">
      <c r="B164" s="1">
        <v>6</v>
      </c>
      <c r="C164" s="1" t="s">
        <v>178</v>
      </c>
      <c r="D164" s="1">
        <v>14</v>
      </c>
      <c r="E164" s="4" t="s">
        <v>177</v>
      </c>
      <c r="F164" s="1">
        <v>10</v>
      </c>
      <c r="H164" s="107"/>
    </row>
    <row r="165" spans="2:8" ht="15" x14ac:dyDescent="0.2">
      <c r="B165" s="5">
        <v>7</v>
      </c>
      <c r="C165" s="5" t="s">
        <v>55</v>
      </c>
      <c r="D165" s="5">
        <v>72</v>
      </c>
      <c r="E165" s="6" t="s">
        <v>176</v>
      </c>
      <c r="F165" s="5">
        <v>9</v>
      </c>
    </row>
    <row r="166" spans="2:8" ht="15" x14ac:dyDescent="0.2">
      <c r="B166" s="1">
        <v>8</v>
      </c>
      <c r="C166" s="1" t="s">
        <v>57</v>
      </c>
      <c r="D166" s="1">
        <v>32</v>
      </c>
      <c r="E166" s="4" t="s">
        <v>175</v>
      </c>
      <c r="F166" s="1">
        <v>8</v>
      </c>
    </row>
    <row r="167" spans="2:8" ht="15" x14ac:dyDescent="0.2">
      <c r="B167" s="7">
        <v>9</v>
      </c>
      <c r="C167" s="5" t="s">
        <v>58</v>
      </c>
      <c r="D167" s="7">
        <v>808</v>
      </c>
      <c r="E167" s="8" t="s">
        <v>174</v>
      </c>
      <c r="F167" s="7">
        <v>7</v>
      </c>
    </row>
    <row r="168" spans="2:8" ht="15" x14ac:dyDescent="0.2">
      <c r="B168" s="90">
        <v>10</v>
      </c>
      <c r="C168" s="1" t="s">
        <v>173</v>
      </c>
      <c r="D168" s="90">
        <v>808</v>
      </c>
      <c r="E168" s="75" t="s">
        <v>11</v>
      </c>
      <c r="F168" s="1">
        <v>0</v>
      </c>
    </row>
    <row r="169" spans="2:8" ht="15" thickBot="1" x14ac:dyDescent="0.25"/>
    <row r="170" spans="2:8" ht="15" x14ac:dyDescent="0.2">
      <c r="C170" s="66" t="s">
        <v>49</v>
      </c>
    </row>
    <row r="171" spans="2:8" ht="15" x14ac:dyDescent="0.2">
      <c r="C171" s="11" t="s">
        <v>50</v>
      </c>
    </row>
    <row r="172" spans="2:8" ht="15" x14ac:dyDescent="0.2">
      <c r="C172" s="10" t="s">
        <v>51</v>
      </c>
    </row>
    <row r="173" spans="2:8" ht="15" x14ac:dyDescent="0.2">
      <c r="C173" s="11" t="s">
        <v>52</v>
      </c>
    </row>
    <row r="174" spans="2:8" ht="15" x14ac:dyDescent="0.2">
      <c r="C174" s="10" t="s">
        <v>53</v>
      </c>
    </row>
    <row r="175" spans="2:8" ht="15" x14ac:dyDescent="0.2">
      <c r="C175" s="11" t="s">
        <v>54</v>
      </c>
    </row>
    <row r="176" spans="2:8" ht="15" x14ac:dyDescent="0.2">
      <c r="C176" s="10" t="s">
        <v>55</v>
      </c>
    </row>
    <row r="177" spans="3:3" ht="15" x14ac:dyDescent="0.2">
      <c r="C177" s="11" t="s">
        <v>56</v>
      </c>
    </row>
    <row r="178" spans="3:3" ht="15" x14ac:dyDescent="0.2">
      <c r="C178" s="10" t="s">
        <v>57</v>
      </c>
    </row>
    <row r="179" spans="3:3" ht="15.75" thickBot="1" x14ac:dyDescent="0.25">
      <c r="C179" s="58" t="s">
        <v>58</v>
      </c>
    </row>
  </sheetData>
  <mergeCells count="6">
    <mergeCell ref="H161:H164"/>
    <mergeCell ref="H4:H7"/>
    <mergeCell ref="V4:V7"/>
    <mergeCell ref="H53:H56"/>
    <mergeCell ref="H105:H108"/>
    <mergeCell ref="H129:H132"/>
  </mergeCells>
  <conditionalFormatting sqref="C103:C123">
    <cfRule type="duplicateValues" dxfId="16" priority="5"/>
  </conditionalFormatting>
  <conditionalFormatting sqref="C126:C154">
    <cfRule type="duplicateValues" dxfId="15" priority="4"/>
  </conditionalFormatting>
  <conditionalFormatting sqref="C159:C179">
    <cfRule type="duplicateValues" dxfId="14" priority="3"/>
  </conditionalFormatting>
  <conditionalFormatting sqref="C3:C25">
    <cfRule type="duplicateValues" dxfId="13" priority="2"/>
  </conditionalFormatting>
  <conditionalFormatting sqref="C32:C46 H32:H46">
    <cfRule type="duplicateValues" dxfId="12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2"/>
  <sheetViews>
    <sheetView rightToLeft="1" workbookViewId="0">
      <selection activeCell="A7" sqref="A7"/>
    </sheetView>
  </sheetViews>
  <sheetFormatPr defaultRowHeight="14.25" x14ac:dyDescent="0.2"/>
  <cols>
    <col min="1" max="1" width="13.125" customWidth="1"/>
    <col min="2" max="2" width="18.625" bestFit="1" customWidth="1"/>
    <col min="3" max="3" width="14.5" bestFit="1" customWidth="1"/>
  </cols>
  <sheetData>
    <row r="3" spans="1:3" x14ac:dyDescent="0.2">
      <c r="A3" s="102" t="s">
        <v>168</v>
      </c>
      <c r="B3" s="102" t="s">
        <v>1</v>
      </c>
      <c r="C3" s="102" t="s">
        <v>170</v>
      </c>
    </row>
    <row r="4" spans="1:3" x14ac:dyDescent="0.2">
      <c r="A4" s="9">
        <v>1</v>
      </c>
      <c r="B4" s="9" t="s">
        <v>31</v>
      </c>
      <c r="C4" s="103">
        <v>52</v>
      </c>
    </row>
    <row r="5" spans="1:3" x14ac:dyDescent="0.2">
      <c r="A5" s="9">
        <v>3</v>
      </c>
      <c r="B5" s="9" t="s">
        <v>12</v>
      </c>
      <c r="C5" s="103">
        <v>50</v>
      </c>
    </row>
    <row r="6" spans="1:3" x14ac:dyDescent="0.2">
      <c r="B6" s="9" t="s">
        <v>49</v>
      </c>
      <c r="C6" s="103">
        <v>50</v>
      </c>
    </row>
    <row r="7" spans="1:3" x14ac:dyDescent="0.2">
      <c r="B7" s="9" t="s">
        <v>37</v>
      </c>
      <c r="C7" s="103">
        <v>50</v>
      </c>
    </row>
    <row r="8" spans="1:3" x14ac:dyDescent="0.2">
      <c r="A8" s="9">
        <v>8</v>
      </c>
      <c r="B8" s="9" t="s">
        <v>4</v>
      </c>
      <c r="C8" s="103">
        <v>45</v>
      </c>
    </row>
    <row r="9" spans="1:3" x14ac:dyDescent="0.2">
      <c r="B9" s="9" t="s">
        <v>3</v>
      </c>
      <c r="C9" s="103">
        <v>45</v>
      </c>
    </row>
    <row r="10" spans="1:3" x14ac:dyDescent="0.2">
      <c r="A10" s="9">
        <v>19</v>
      </c>
      <c r="B10" s="9" t="s">
        <v>22</v>
      </c>
      <c r="C10" s="103">
        <v>25</v>
      </c>
    </row>
    <row r="11" spans="1:3" x14ac:dyDescent="0.2">
      <c r="B11" s="9" t="s">
        <v>41</v>
      </c>
      <c r="C11" s="103">
        <v>25</v>
      </c>
    </row>
    <row r="12" spans="1:3" x14ac:dyDescent="0.2">
      <c r="A12" s="9">
        <v>38</v>
      </c>
      <c r="B12" s="9" t="s">
        <v>234</v>
      </c>
      <c r="C12" s="103">
        <v>16</v>
      </c>
    </row>
    <row r="13" spans="1:3" x14ac:dyDescent="0.2">
      <c r="B13" s="9" t="s">
        <v>24</v>
      </c>
      <c r="C13" s="103">
        <v>16</v>
      </c>
    </row>
    <row r="14" spans="1:3" x14ac:dyDescent="0.2">
      <c r="B14" s="9" t="s">
        <v>20</v>
      </c>
      <c r="C14" s="103">
        <v>16</v>
      </c>
    </row>
    <row r="15" spans="1:3" x14ac:dyDescent="0.2">
      <c r="B15" s="9" t="s">
        <v>183</v>
      </c>
      <c r="C15" s="103">
        <v>16</v>
      </c>
    </row>
    <row r="16" spans="1:3" x14ac:dyDescent="0.2">
      <c r="B16" s="9" t="s">
        <v>16</v>
      </c>
      <c r="C16" s="103">
        <v>16</v>
      </c>
    </row>
    <row r="17" spans="1:3" x14ac:dyDescent="0.2">
      <c r="B17" s="9" t="s">
        <v>94</v>
      </c>
      <c r="C17" s="103">
        <v>16</v>
      </c>
    </row>
    <row r="18" spans="1:3" x14ac:dyDescent="0.2">
      <c r="B18" s="9" t="s">
        <v>5</v>
      </c>
      <c r="C18" s="103">
        <v>16</v>
      </c>
    </row>
    <row r="19" spans="1:3" x14ac:dyDescent="0.2">
      <c r="B19" s="9" t="s">
        <v>42</v>
      </c>
      <c r="C19" s="103">
        <v>16</v>
      </c>
    </row>
    <row r="20" spans="1:3" x14ac:dyDescent="0.2">
      <c r="B20" s="9" t="s">
        <v>44</v>
      </c>
      <c r="C20" s="103">
        <v>16</v>
      </c>
    </row>
    <row r="21" spans="1:3" x14ac:dyDescent="0.2">
      <c r="B21" s="9" t="s">
        <v>209</v>
      </c>
      <c r="C21" s="103">
        <v>16</v>
      </c>
    </row>
    <row r="22" spans="1:3" x14ac:dyDescent="0.2">
      <c r="A22" s="9">
        <v>49</v>
      </c>
      <c r="B22" s="9" t="s">
        <v>46</v>
      </c>
      <c r="C22" s="103">
        <v>14</v>
      </c>
    </row>
    <row r="23" spans="1:3" x14ac:dyDescent="0.2">
      <c r="A23" s="9">
        <v>80</v>
      </c>
      <c r="B23" s="9" t="s">
        <v>30</v>
      </c>
      <c r="C23" s="103">
        <v>0</v>
      </c>
    </row>
    <row r="24" spans="1:3" x14ac:dyDescent="0.2">
      <c r="B24" s="9" t="s">
        <v>97</v>
      </c>
      <c r="C24" s="103">
        <v>0</v>
      </c>
    </row>
    <row r="25" spans="1:3" x14ac:dyDescent="0.2">
      <c r="B25" s="9" t="s">
        <v>90</v>
      </c>
      <c r="C25" s="103">
        <v>0</v>
      </c>
    </row>
    <row r="26" spans="1:3" x14ac:dyDescent="0.2">
      <c r="B26" s="9" t="s">
        <v>48</v>
      </c>
      <c r="C26" s="103">
        <v>0</v>
      </c>
    </row>
    <row r="27" spans="1:3" x14ac:dyDescent="0.2">
      <c r="B27" s="9" t="s">
        <v>88</v>
      </c>
      <c r="C27" s="103">
        <v>0</v>
      </c>
    </row>
    <row r="28" spans="1:3" x14ac:dyDescent="0.2">
      <c r="B28" s="9" t="s">
        <v>92</v>
      </c>
      <c r="C28" s="103">
        <v>0</v>
      </c>
    </row>
    <row r="29" spans="1:3" x14ac:dyDescent="0.2">
      <c r="B29" s="9" t="s">
        <v>87</v>
      </c>
      <c r="C29" s="103">
        <v>0</v>
      </c>
    </row>
    <row r="30" spans="1:3" x14ac:dyDescent="0.2">
      <c r="B30" s="9" t="s">
        <v>103</v>
      </c>
      <c r="C30" s="103">
        <v>0</v>
      </c>
    </row>
    <row r="31" spans="1:3" x14ac:dyDescent="0.2">
      <c r="B31" s="9" t="s">
        <v>91</v>
      </c>
      <c r="C31" s="103">
        <v>0</v>
      </c>
    </row>
    <row r="32" spans="1:3" x14ac:dyDescent="0.2">
      <c r="B32" s="9" t="s">
        <v>93</v>
      </c>
      <c r="C32" s="103">
        <v>0</v>
      </c>
    </row>
    <row r="33" spans="1:3" x14ac:dyDescent="0.2">
      <c r="B33" s="9" t="s">
        <v>98</v>
      </c>
      <c r="C33" s="103">
        <v>0</v>
      </c>
    </row>
    <row r="34" spans="1:3" x14ac:dyDescent="0.2">
      <c r="B34" s="9" t="s">
        <v>101</v>
      </c>
      <c r="C34" s="103">
        <v>0</v>
      </c>
    </row>
    <row r="35" spans="1:3" x14ac:dyDescent="0.2">
      <c r="B35" s="9" t="s">
        <v>100</v>
      </c>
      <c r="C35" s="103">
        <v>0</v>
      </c>
    </row>
    <row r="36" spans="1:3" x14ac:dyDescent="0.2">
      <c r="B36" s="9" t="s">
        <v>85</v>
      </c>
      <c r="C36" s="103">
        <v>0</v>
      </c>
    </row>
    <row r="37" spans="1:3" x14ac:dyDescent="0.2">
      <c r="B37" s="9" t="s">
        <v>10</v>
      </c>
      <c r="C37" s="103">
        <v>0</v>
      </c>
    </row>
    <row r="38" spans="1:3" x14ac:dyDescent="0.2">
      <c r="B38" s="9" t="s">
        <v>96</v>
      </c>
      <c r="C38" s="103">
        <v>0</v>
      </c>
    </row>
    <row r="39" spans="1:3" x14ac:dyDescent="0.2">
      <c r="B39" s="9" t="s">
        <v>47</v>
      </c>
      <c r="C39" s="103">
        <v>0</v>
      </c>
    </row>
    <row r="40" spans="1:3" x14ac:dyDescent="0.2">
      <c r="B40" s="9" t="s">
        <v>105</v>
      </c>
      <c r="C40" s="103">
        <v>0</v>
      </c>
    </row>
    <row r="41" spans="1:3" x14ac:dyDescent="0.2">
      <c r="B41" s="9" t="s">
        <v>95</v>
      </c>
      <c r="C41" s="103">
        <v>0</v>
      </c>
    </row>
    <row r="42" spans="1:3" x14ac:dyDescent="0.2">
      <c r="A42" s="9">
        <v>14</v>
      </c>
      <c r="B42" s="9" t="s">
        <v>6</v>
      </c>
      <c r="C42" s="103">
        <v>26</v>
      </c>
    </row>
    <row r="43" spans="1:3" x14ac:dyDescent="0.2">
      <c r="B43" s="9" t="s">
        <v>25</v>
      </c>
      <c r="C43" s="103">
        <v>26</v>
      </c>
    </row>
    <row r="44" spans="1:3" x14ac:dyDescent="0.2">
      <c r="B44" s="9" t="s">
        <v>52</v>
      </c>
      <c r="C44" s="103">
        <v>26</v>
      </c>
    </row>
    <row r="45" spans="1:3" x14ac:dyDescent="0.2">
      <c r="B45" s="9" t="s">
        <v>27</v>
      </c>
      <c r="C45" s="103">
        <v>26</v>
      </c>
    </row>
    <row r="46" spans="1:3" x14ac:dyDescent="0.2">
      <c r="A46" s="9">
        <v>24</v>
      </c>
      <c r="B46" s="9" t="s">
        <v>53</v>
      </c>
      <c r="C46" s="103">
        <v>22</v>
      </c>
    </row>
    <row r="47" spans="1:3" x14ac:dyDescent="0.2">
      <c r="B47" s="9" t="s">
        <v>104</v>
      </c>
      <c r="C47" s="103">
        <v>22</v>
      </c>
    </row>
    <row r="48" spans="1:3" x14ac:dyDescent="0.2">
      <c r="A48" s="9">
        <v>34</v>
      </c>
      <c r="B48" s="9" t="s">
        <v>8</v>
      </c>
      <c r="C48" s="103">
        <v>19</v>
      </c>
    </row>
    <row r="49" spans="1:3" x14ac:dyDescent="0.2">
      <c r="A49" s="9">
        <v>31</v>
      </c>
      <c r="B49" s="9" t="s">
        <v>28</v>
      </c>
      <c r="C49" s="103">
        <v>20</v>
      </c>
    </row>
    <row r="50" spans="1:3" x14ac:dyDescent="0.2">
      <c r="B50" s="9" t="s">
        <v>173</v>
      </c>
      <c r="C50" s="103">
        <v>20</v>
      </c>
    </row>
    <row r="51" spans="1:3" x14ac:dyDescent="0.2">
      <c r="A51" s="9">
        <v>62</v>
      </c>
      <c r="B51" s="9" t="s">
        <v>107</v>
      </c>
      <c r="C51" s="103">
        <v>10</v>
      </c>
    </row>
    <row r="52" spans="1:3" x14ac:dyDescent="0.2">
      <c r="B52" s="9" t="s">
        <v>36</v>
      </c>
      <c r="C52" s="103">
        <v>10</v>
      </c>
    </row>
    <row r="53" spans="1:3" x14ac:dyDescent="0.2">
      <c r="B53" s="9" t="s">
        <v>54</v>
      </c>
      <c r="C53" s="103">
        <v>10</v>
      </c>
    </row>
    <row r="54" spans="1:3" x14ac:dyDescent="0.2">
      <c r="B54" s="9" t="s">
        <v>35</v>
      </c>
      <c r="C54" s="103">
        <v>10</v>
      </c>
    </row>
    <row r="55" spans="1:3" x14ac:dyDescent="0.2">
      <c r="B55" s="9" t="s">
        <v>17</v>
      </c>
      <c r="C55" s="103">
        <v>10</v>
      </c>
    </row>
    <row r="56" spans="1:3" x14ac:dyDescent="0.2">
      <c r="B56" s="9" t="s">
        <v>45</v>
      </c>
      <c r="C56" s="103">
        <v>10</v>
      </c>
    </row>
    <row r="57" spans="1:3" x14ac:dyDescent="0.2">
      <c r="B57" s="9" t="s">
        <v>86</v>
      </c>
      <c r="C57" s="103">
        <v>10</v>
      </c>
    </row>
    <row r="58" spans="1:3" x14ac:dyDescent="0.2">
      <c r="B58" s="9" t="s">
        <v>178</v>
      </c>
      <c r="C58" s="103">
        <v>10</v>
      </c>
    </row>
    <row r="59" spans="1:3" x14ac:dyDescent="0.2">
      <c r="A59" s="9">
        <v>36</v>
      </c>
      <c r="B59" s="9" t="s">
        <v>106</v>
      </c>
      <c r="C59" s="103">
        <v>17</v>
      </c>
    </row>
    <row r="60" spans="1:3" x14ac:dyDescent="0.2">
      <c r="A60" s="9">
        <v>27</v>
      </c>
      <c r="B60" s="9" t="s">
        <v>13</v>
      </c>
      <c r="C60" s="103">
        <v>21.6</v>
      </c>
    </row>
    <row r="61" spans="1:3" x14ac:dyDescent="0.2">
      <c r="A61" s="9">
        <v>21</v>
      </c>
      <c r="B61" s="9" t="s">
        <v>39</v>
      </c>
      <c r="C61" s="103">
        <v>24</v>
      </c>
    </row>
    <row r="62" spans="1:3" x14ac:dyDescent="0.2">
      <c r="B62" s="9" t="s">
        <v>14</v>
      </c>
      <c r="C62" s="103">
        <v>24</v>
      </c>
    </row>
    <row r="63" spans="1:3" x14ac:dyDescent="0.2">
      <c r="A63" s="9">
        <v>50</v>
      </c>
      <c r="B63" s="9" t="s">
        <v>18</v>
      </c>
      <c r="C63" s="103">
        <v>13</v>
      </c>
    </row>
    <row r="64" spans="1:3" x14ac:dyDescent="0.2">
      <c r="B64" s="9" t="s">
        <v>107</v>
      </c>
      <c r="C64" s="103">
        <v>13</v>
      </c>
    </row>
    <row r="65" spans="1:3" x14ac:dyDescent="0.2">
      <c r="B65" s="9" t="s">
        <v>230</v>
      </c>
      <c r="C65" s="103">
        <v>13</v>
      </c>
    </row>
    <row r="66" spans="1:3" x14ac:dyDescent="0.2">
      <c r="B66" s="9" t="s">
        <v>205</v>
      </c>
      <c r="C66" s="103">
        <v>13</v>
      </c>
    </row>
    <row r="67" spans="1:3" x14ac:dyDescent="0.2">
      <c r="B67" s="9" t="s">
        <v>21</v>
      </c>
      <c r="C67" s="103">
        <v>13</v>
      </c>
    </row>
    <row r="68" spans="1:3" x14ac:dyDescent="0.2">
      <c r="B68" s="9" t="s">
        <v>15</v>
      </c>
      <c r="C68" s="103">
        <v>13</v>
      </c>
    </row>
    <row r="69" spans="1:3" x14ac:dyDescent="0.2">
      <c r="B69" s="9" t="s">
        <v>33</v>
      </c>
      <c r="C69" s="103">
        <v>13</v>
      </c>
    </row>
    <row r="70" spans="1:3" x14ac:dyDescent="0.2">
      <c r="A70" s="9">
        <v>58</v>
      </c>
      <c r="B70" s="9" t="s">
        <v>34</v>
      </c>
      <c r="C70" s="103">
        <v>11</v>
      </c>
    </row>
    <row r="71" spans="1:3" x14ac:dyDescent="0.2">
      <c r="B71" s="9" t="s">
        <v>203</v>
      </c>
      <c r="C71" s="103">
        <v>11</v>
      </c>
    </row>
    <row r="72" spans="1:3" x14ac:dyDescent="0.2">
      <c r="B72" s="9" t="s">
        <v>19</v>
      </c>
      <c r="C72" s="103">
        <v>11</v>
      </c>
    </row>
    <row r="73" spans="1:3" x14ac:dyDescent="0.2">
      <c r="B73" s="9" t="s">
        <v>223</v>
      </c>
      <c r="C73" s="103">
        <v>11</v>
      </c>
    </row>
    <row r="74" spans="1:3" x14ac:dyDescent="0.2">
      <c r="A74" s="9">
        <v>78</v>
      </c>
      <c r="B74" s="9" t="s">
        <v>99</v>
      </c>
      <c r="C74" s="103">
        <v>6</v>
      </c>
    </row>
    <row r="75" spans="1:3" x14ac:dyDescent="0.2">
      <c r="A75" s="9">
        <v>6</v>
      </c>
      <c r="B75" s="9" t="s">
        <v>23</v>
      </c>
      <c r="C75" s="103">
        <v>46.6</v>
      </c>
    </row>
    <row r="76" spans="1:3" x14ac:dyDescent="0.2">
      <c r="A76" s="9">
        <v>74</v>
      </c>
      <c r="B76" s="9" t="s">
        <v>199</v>
      </c>
      <c r="C76" s="103">
        <v>7</v>
      </c>
    </row>
    <row r="77" spans="1:3" x14ac:dyDescent="0.2">
      <c r="B77" s="9" t="s">
        <v>43</v>
      </c>
      <c r="C77" s="103">
        <v>7</v>
      </c>
    </row>
    <row r="78" spans="1:3" x14ac:dyDescent="0.2">
      <c r="B78" s="9" t="s">
        <v>51</v>
      </c>
      <c r="C78" s="103">
        <v>7</v>
      </c>
    </row>
    <row r="79" spans="1:3" x14ac:dyDescent="0.2">
      <c r="B79" s="9" t="s">
        <v>58</v>
      </c>
      <c r="C79" s="103">
        <v>7</v>
      </c>
    </row>
    <row r="80" spans="1:3" x14ac:dyDescent="0.2">
      <c r="A80" s="9">
        <v>29</v>
      </c>
      <c r="B80" s="9" t="s">
        <v>26</v>
      </c>
      <c r="C80" s="103">
        <v>21</v>
      </c>
    </row>
    <row r="81" spans="1:3" x14ac:dyDescent="0.2">
      <c r="B81" s="9" t="s">
        <v>40</v>
      </c>
      <c r="C81" s="103">
        <v>21</v>
      </c>
    </row>
    <row r="82" spans="1:3" x14ac:dyDescent="0.2">
      <c r="A82" s="9">
        <v>71</v>
      </c>
      <c r="B82" s="9" t="s">
        <v>84</v>
      </c>
      <c r="C82" s="103">
        <v>9</v>
      </c>
    </row>
    <row r="83" spans="1:3" x14ac:dyDescent="0.2">
      <c r="B83" s="9" t="s">
        <v>29</v>
      </c>
      <c r="C83" s="103">
        <v>9</v>
      </c>
    </row>
    <row r="84" spans="1:3" x14ac:dyDescent="0.2">
      <c r="A84" s="9">
        <v>11</v>
      </c>
      <c r="B84" s="9" t="s">
        <v>32</v>
      </c>
      <c r="C84" s="103">
        <v>40</v>
      </c>
    </row>
    <row r="85" spans="1:3" x14ac:dyDescent="0.2">
      <c r="B85" s="9" t="s">
        <v>50</v>
      </c>
      <c r="C85" s="103">
        <v>40</v>
      </c>
    </row>
    <row r="86" spans="1:3" x14ac:dyDescent="0.2">
      <c r="A86" s="9">
        <v>13</v>
      </c>
      <c r="B86" s="9" t="s">
        <v>38</v>
      </c>
      <c r="C86" s="103">
        <v>33</v>
      </c>
    </row>
    <row r="87" spans="1:3" x14ac:dyDescent="0.2">
      <c r="A87" s="9">
        <v>79</v>
      </c>
      <c r="B87" s="9" t="s">
        <v>187</v>
      </c>
      <c r="C87" s="103">
        <v>5</v>
      </c>
    </row>
    <row r="88" spans="1:3" x14ac:dyDescent="0.2">
      <c r="A88" s="9">
        <v>23</v>
      </c>
      <c r="B88" s="9" t="s">
        <v>51</v>
      </c>
      <c r="C88" s="103">
        <v>23</v>
      </c>
    </row>
    <row r="89" spans="1:3" x14ac:dyDescent="0.2">
      <c r="A89" s="9">
        <v>35</v>
      </c>
      <c r="B89" s="9" t="s">
        <v>55</v>
      </c>
      <c r="C89" s="103">
        <v>18</v>
      </c>
    </row>
    <row r="90" spans="1:3" x14ac:dyDescent="0.2">
      <c r="A90" s="9">
        <v>73</v>
      </c>
      <c r="B90" s="9" t="s">
        <v>56</v>
      </c>
      <c r="C90" s="103">
        <v>8</v>
      </c>
    </row>
    <row r="91" spans="1:3" x14ac:dyDescent="0.2">
      <c r="A91" s="9">
        <v>48</v>
      </c>
      <c r="B91" s="9" t="s">
        <v>57</v>
      </c>
      <c r="C91" s="103">
        <v>15</v>
      </c>
    </row>
    <row r="92" spans="1:3" x14ac:dyDescent="0.2">
      <c r="A92" s="9" t="s">
        <v>169</v>
      </c>
    </row>
  </sheetData>
  <autoFilter ref="A3:C16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02"/>
  <sheetViews>
    <sheetView rightToLeft="1" tabSelected="1" zoomScale="80" zoomScaleNormal="80" workbookViewId="0">
      <pane xSplit="7" ySplit="3" topLeftCell="H4" activePane="bottomRight" state="frozen"/>
      <selection pane="topRight" activeCell="D1" sqref="D1"/>
      <selection pane="bottomLeft" activeCell="A4" sqref="A4"/>
      <selection pane="bottomRight" activeCell="K13" sqref="K13:K16"/>
    </sheetView>
  </sheetViews>
  <sheetFormatPr defaultRowHeight="14.25" x14ac:dyDescent="0.2"/>
  <cols>
    <col min="5" max="6" width="16.875" style="9" bestFit="1" customWidth="1"/>
    <col min="8" max="8" width="11.5" style="16" customWidth="1"/>
    <col min="9" max="9" width="10.25" style="16" customWidth="1"/>
    <col min="10" max="11" width="10.875" customWidth="1"/>
    <col min="12" max="13" width="10.25" style="16" customWidth="1"/>
    <col min="14" max="15" width="10.875" customWidth="1"/>
    <col min="16" max="17" width="10.25" style="16" customWidth="1"/>
    <col min="18" max="19" width="10.875" customWidth="1"/>
    <col min="20" max="21" width="10.25" style="16" customWidth="1"/>
    <col min="22" max="23" width="10.875" customWidth="1"/>
    <col min="24" max="24" width="18.75" customWidth="1"/>
    <col min="25" max="26" width="18.375" customWidth="1"/>
  </cols>
  <sheetData>
    <row r="1" spans="1:29" ht="15" thickBot="1" x14ac:dyDescent="0.25">
      <c r="A1" s="113" t="s">
        <v>79</v>
      </c>
      <c r="B1" s="114"/>
      <c r="C1" s="114"/>
      <c r="D1" s="115"/>
      <c r="E1" s="80" t="s">
        <v>77</v>
      </c>
      <c r="F1" s="80"/>
      <c r="G1" s="80"/>
      <c r="H1" s="81">
        <v>43343</v>
      </c>
      <c r="I1" s="82"/>
      <c r="J1" s="82"/>
      <c r="K1" s="32"/>
      <c r="L1" s="82" t="s">
        <v>76</v>
      </c>
      <c r="M1" s="82"/>
      <c r="N1" s="82"/>
      <c r="O1" s="32"/>
      <c r="P1" s="112">
        <v>43406</v>
      </c>
      <c r="Q1" s="111"/>
      <c r="R1" s="111"/>
      <c r="S1" s="32"/>
      <c r="T1" s="112">
        <v>43462</v>
      </c>
      <c r="U1" s="111"/>
      <c r="V1" s="111"/>
      <c r="W1" s="32"/>
      <c r="X1" s="111" t="s">
        <v>78</v>
      </c>
      <c r="Y1" s="111"/>
      <c r="Z1" s="111"/>
    </row>
    <row r="2" spans="1:29" ht="15.75" thickBot="1" x14ac:dyDescent="0.25">
      <c r="A2" s="116" t="s">
        <v>80</v>
      </c>
      <c r="B2" s="118" t="s">
        <v>81</v>
      </c>
      <c r="C2" s="118" t="s">
        <v>82</v>
      </c>
      <c r="D2" s="120" t="s">
        <v>83</v>
      </c>
      <c r="E2" s="83" t="s">
        <v>60</v>
      </c>
      <c r="F2" s="84" t="s">
        <v>1</v>
      </c>
      <c r="G2" s="85" t="s">
        <v>59</v>
      </c>
      <c r="H2" s="86" t="s">
        <v>67</v>
      </c>
      <c r="I2" s="86"/>
      <c r="J2" s="87"/>
      <c r="K2" s="77"/>
      <c r="L2" s="128" t="s">
        <v>68</v>
      </c>
      <c r="M2" s="86"/>
      <c r="N2" s="87"/>
      <c r="O2" s="77"/>
      <c r="P2" s="108" t="s">
        <v>69</v>
      </c>
      <c r="Q2" s="109"/>
      <c r="R2" s="110"/>
      <c r="S2" s="77"/>
      <c r="T2" s="108" t="s">
        <v>70</v>
      </c>
      <c r="U2" s="109"/>
      <c r="V2" s="110"/>
      <c r="W2" s="77"/>
      <c r="X2" s="108" t="s">
        <v>71</v>
      </c>
      <c r="Y2" s="109"/>
      <c r="Z2" s="110"/>
    </row>
    <row r="3" spans="1:29" ht="15.75" thickBot="1" x14ac:dyDescent="0.25">
      <c r="A3" s="117"/>
      <c r="B3" s="119"/>
      <c r="C3" s="119"/>
      <c r="D3" s="121"/>
      <c r="E3" s="83" t="s">
        <v>60</v>
      </c>
      <c r="F3" s="84" t="s">
        <v>1</v>
      </c>
      <c r="G3" s="85" t="s">
        <v>59</v>
      </c>
      <c r="H3" s="22" t="s">
        <v>0</v>
      </c>
      <c r="I3" s="18" t="s">
        <v>74</v>
      </c>
      <c r="J3" s="3" t="s">
        <v>2</v>
      </c>
      <c r="K3" s="78" t="s">
        <v>110</v>
      </c>
      <c r="L3" s="17" t="s">
        <v>0</v>
      </c>
      <c r="M3" s="18" t="s">
        <v>74</v>
      </c>
      <c r="N3" s="3" t="s">
        <v>2</v>
      </c>
      <c r="O3" s="78" t="s">
        <v>110</v>
      </c>
      <c r="P3" s="17" t="s">
        <v>0</v>
      </c>
      <c r="Q3" s="18" t="s">
        <v>74</v>
      </c>
      <c r="R3" s="3" t="s">
        <v>2</v>
      </c>
      <c r="S3" s="78" t="s">
        <v>110</v>
      </c>
      <c r="T3" s="17" t="s">
        <v>0</v>
      </c>
      <c r="U3" s="18" t="s">
        <v>74</v>
      </c>
      <c r="V3" s="3" t="s">
        <v>2</v>
      </c>
      <c r="W3" s="78" t="s">
        <v>110</v>
      </c>
      <c r="X3" s="2" t="s">
        <v>73</v>
      </c>
      <c r="Y3" s="2" t="s">
        <v>72</v>
      </c>
      <c r="Z3" s="3" t="s">
        <v>2</v>
      </c>
      <c r="AA3" s="104" t="s">
        <v>171</v>
      </c>
      <c r="AB3" s="104" t="s">
        <v>172</v>
      </c>
      <c r="AC3" s="104" t="s">
        <v>251</v>
      </c>
    </row>
    <row r="4" spans="1:29" ht="15.75" thickBot="1" x14ac:dyDescent="0.25">
      <c r="A4" s="33"/>
      <c r="B4" s="33"/>
      <c r="C4" s="33"/>
      <c r="D4" s="33"/>
      <c r="E4" s="37" t="s">
        <v>61</v>
      </c>
      <c r="F4" s="38" t="s">
        <v>3</v>
      </c>
      <c r="G4" s="39">
        <v>31</v>
      </c>
      <c r="H4" s="40">
        <v>47.84</v>
      </c>
      <c r="I4" s="41">
        <v>2.8000000000005798E-2</v>
      </c>
      <c r="J4" s="42">
        <v>25</v>
      </c>
      <c r="K4" s="101">
        <f t="array" ref="K4">IF(COUNTIF(RidersNames,$F4)&gt;1,(MAX(IF(F:F=F4,J:J))+MIN(IF(F:F=F4,J:J))*0.1),$J4)</f>
        <v>25</v>
      </c>
      <c r="L4" s="41">
        <v>0</v>
      </c>
      <c r="M4" s="41"/>
      <c r="N4" s="41">
        <v>0</v>
      </c>
      <c r="O4" s="79">
        <f t="array" ref="O4">IF(COUNTIF(RidersNames,$F4)&gt;1,(MAX(IF(F:F=F4,N:N))+MIN(IF(F:F=F4,N:N))*0.1),$N4)</f>
        <v>20</v>
      </c>
      <c r="P4" s="41"/>
      <c r="Q4" s="41"/>
      <c r="R4" s="42"/>
      <c r="S4" s="79">
        <f t="array" ref="S4">IF(COUNTIF(RidersNames,$F4)&gt;1,(MAX(IF(F:F=F4,R:R))+MIN(IF(F:F=F4,R:R))*0.1),$R4)</f>
        <v>0</v>
      </c>
      <c r="T4" s="41"/>
      <c r="U4" s="41"/>
      <c r="V4" s="42"/>
      <c r="W4" s="79">
        <f t="array" ref="W4">IF(COUNTIF(RidersNames,$F4)&gt;1,(MAX(IF(F:F=F4,V:V))+MIN(IF(F:F=F4,V:V))*0.1),$V4)</f>
        <v>0</v>
      </c>
      <c r="X4" s="43">
        <f>MIN(H4,L4,P4,T4)</f>
        <v>0</v>
      </c>
      <c r="Y4" s="43">
        <f>AVERAGE(H4,L4,P4,T4)</f>
        <v>23.92</v>
      </c>
      <c r="Z4" s="44">
        <f t="shared" ref="Z4:Z35" si="0">SUMIFS(H4:W4,$H$3:$W$3,$W$3)</f>
        <v>45</v>
      </c>
      <c r="AA4">
        <f t="shared" ref="AA4:AA35" si="1">RANK(Z4,Z:Z)</f>
        <v>8</v>
      </c>
    </row>
    <row r="5" spans="1:29" ht="15.75" thickBot="1" x14ac:dyDescent="0.25">
      <c r="A5" s="10"/>
      <c r="B5" s="10"/>
      <c r="C5" s="10"/>
      <c r="D5" s="10"/>
      <c r="E5" s="27" t="s">
        <v>61</v>
      </c>
      <c r="F5" s="10" t="s">
        <v>4</v>
      </c>
      <c r="G5" s="28">
        <v>888</v>
      </c>
      <c r="H5" s="23">
        <v>47.811999999999998</v>
      </c>
      <c r="I5" s="19" t="s">
        <v>75</v>
      </c>
      <c r="J5" s="1">
        <v>20</v>
      </c>
      <c r="K5" s="101">
        <f t="array" ref="K5">IF(COUNTIF(RidersNames,$F5)&gt;1,(MAX(IF(F:F=F5,J:J))+MIN(IF(F:F=F5,J:J))*0.1),$J5)</f>
        <v>20</v>
      </c>
      <c r="L5" s="19" t="str">
        <f>VLOOKUP($F5,לעבודה!$C$3:$F$12,3,0)</f>
        <v>1.08.023</v>
      </c>
      <c r="M5" s="19"/>
      <c r="N5" s="1">
        <f>VLOOKUP($F5,לעבודה!$C$3:$F$12,4,0)</f>
        <v>25</v>
      </c>
      <c r="O5" s="79">
        <f t="array" ref="O5">IF(COUNTIF(RidersNames,$F5)&gt;1,(MAX(IF(F:F=F5,N:N))+MIN(IF(F:F=F5,N:N))*0.1),$N5)</f>
        <v>25</v>
      </c>
      <c r="P5" s="19"/>
      <c r="Q5" s="19"/>
      <c r="R5" s="1"/>
      <c r="S5" s="79">
        <f t="array" ref="S5">IF(COUNTIF(RidersNames,$F5)&gt;1,(MAX(IF(F:F=F5,R:R))+MIN(IF(F:F=F5,R:R))*0.1),$R5)</f>
        <v>0</v>
      </c>
      <c r="T5" s="19"/>
      <c r="U5" s="19"/>
      <c r="V5" s="1"/>
      <c r="W5" s="79">
        <f t="array" ref="W5">IF(COUNTIF(RidersNames,$F5)&gt;1,(MAX(IF(F:F=F5,V:V))+MIN(IF(F:F=F5,V:V))*0.1),$V5)</f>
        <v>0</v>
      </c>
      <c r="X5" s="13">
        <f t="shared" ref="X5:X96" si="2">MIN(H5,L5,P5,T5)</f>
        <v>47.811999999999998</v>
      </c>
      <c r="Y5" s="13">
        <f t="shared" ref="Y5:Y96" si="3">AVERAGE(H5,L5,P5,T5)</f>
        <v>47.811999999999998</v>
      </c>
      <c r="Z5" s="45">
        <f t="shared" si="0"/>
        <v>45</v>
      </c>
      <c r="AA5">
        <f t="shared" si="1"/>
        <v>8</v>
      </c>
    </row>
    <row r="6" spans="1:29" ht="15.75" thickBot="1" x14ac:dyDescent="0.25">
      <c r="A6" s="34"/>
      <c r="B6" s="34"/>
      <c r="C6" s="34"/>
      <c r="D6" s="34"/>
      <c r="E6" s="26" t="s">
        <v>61</v>
      </c>
      <c r="F6" s="11" t="s">
        <v>93</v>
      </c>
      <c r="G6" s="30">
        <v>92</v>
      </c>
      <c r="H6" s="24">
        <v>0</v>
      </c>
      <c r="I6" s="20" t="s">
        <v>89</v>
      </c>
      <c r="J6" s="5">
        <v>0</v>
      </c>
      <c r="K6" s="101">
        <f t="array" ref="K6">IF(COUNTIF(RidersNames,$F6)&gt;1,(MAX(IF(F:F=F6,J:J))+MIN(IF(F:F=F6,J:J))*0.1),$J6)</f>
        <v>0</v>
      </c>
      <c r="L6" s="20">
        <v>0</v>
      </c>
      <c r="M6" s="20"/>
      <c r="N6" s="5">
        <v>0</v>
      </c>
      <c r="O6" s="79">
        <f t="array" ref="O6">IF(COUNTIF(RidersNames,$F6)&gt;1,(MAX(IF(F:F=F6,N:N))+MIN(IF(F:F=F6,N:N))*0.1),$N6)</f>
        <v>0</v>
      </c>
      <c r="P6" s="20"/>
      <c r="Q6" s="20"/>
      <c r="R6" s="5"/>
      <c r="S6" s="79">
        <f t="array" ref="S6">IF(COUNTIF(RidersNames,$F6)&gt;1,(MAX(IF(F:F=F6,R:R))+MIN(IF(F:F=F6,R:R))*0.1),$R6)</f>
        <v>0</v>
      </c>
      <c r="T6" s="20"/>
      <c r="U6" s="20"/>
      <c r="V6" s="5"/>
      <c r="W6" s="79">
        <f t="array" ref="W6">IF(COUNTIF(RidersNames,$F6)&gt;1,(MAX(IF(F:F=F6,V:V))+MIN(IF(F:F=F6,V:V))*0.1),$V6)</f>
        <v>0</v>
      </c>
      <c r="X6" s="12">
        <f t="shared" si="2"/>
        <v>0</v>
      </c>
      <c r="Y6" s="12">
        <f t="shared" si="3"/>
        <v>0</v>
      </c>
      <c r="Z6" s="46">
        <f t="shared" si="0"/>
        <v>0</v>
      </c>
      <c r="AA6">
        <f t="shared" si="1"/>
        <v>80</v>
      </c>
    </row>
    <row r="7" spans="1:29" ht="15.75" thickBot="1" x14ac:dyDescent="0.25">
      <c r="A7" s="10"/>
      <c r="B7" s="10"/>
      <c r="C7" s="10"/>
      <c r="D7" s="10"/>
      <c r="E7" s="35" t="s">
        <v>61</v>
      </c>
      <c r="F7" s="10" t="s">
        <v>94</v>
      </c>
      <c r="G7" s="28">
        <v>168</v>
      </c>
      <c r="H7" s="23">
        <v>0</v>
      </c>
      <c r="I7" s="19" t="s">
        <v>89</v>
      </c>
      <c r="J7" s="1">
        <v>0</v>
      </c>
      <c r="K7" s="101">
        <f t="array" ref="K7">IF(COUNTIF(RidersNames,$F7)&gt;1,(MAX(IF(F:F=F7,J:J))+MIN(IF(F:F=F7,J:J))*0.1),$J7)</f>
        <v>0</v>
      </c>
      <c r="L7" s="19" t="str">
        <f>VLOOKUP($F7,לעבודה!$C$3:$F$12,3,0)</f>
        <v>1.14.586</v>
      </c>
      <c r="M7" s="19"/>
      <c r="N7" s="1">
        <f>VLOOKUP($F7,לעבודה!$C$3:$F$12,4,0)</f>
        <v>16</v>
      </c>
      <c r="O7" s="79">
        <f t="array" ref="O7">IF(COUNTIF(RidersNames,$F7)&gt;1,(MAX(IF(F:F=F7,N:N))+MIN(IF(F:F=F7,N:N))*0.1),$N7)</f>
        <v>16</v>
      </c>
      <c r="P7" s="19"/>
      <c r="Q7" s="19"/>
      <c r="R7" s="1"/>
      <c r="S7" s="79">
        <f t="array" ref="S7">IF(COUNTIF(RidersNames,$F7)&gt;1,(MAX(IF(F:F=F7,R:R))+MIN(IF(F:F=F7,R:R))*0.1),$R7)</f>
        <v>0</v>
      </c>
      <c r="T7" s="19"/>
      <c r="U7" s="19"/>
      <c r="V7" s="1"/>
      <c r="W7" s="79">
        <f t="array" ref="W7">IF(COUNTIF(RidersNames,$F7)&gt;1,(MAX(IF(F:F=F7,V:V))+MIN(IF(F:F=F7,V:V))*0.1),$V7)</f>
        <v>0</v>
      </c>
      <c r="X7" s="13">
        <f t="shared" ref="X7:X10" si="4">MIN(H7,L7,P7,T7)</f>
        <v>0</v>
      </c>
      <c r="Y7" s="13">
        <f t="shared" ref="Y7:Y10" si="5">AVERAGE(H7,L7,P7,T7)</f>
        <v>0</v>
      </c>
      <c r="Z7" s="45">
        <f t="shared" si="0"/>
        <v>16</v>
      </c>
      <c r="AA7">
        <f t="shared" si="1"/>
        <v>38</v>
      </c>
    </row>
    <row r="8" spans="1:29" ht="15.75" thickBot="1" x14ac:dyDescent="0.25">
      <c r="A8" s="33"/>
      <c r="B8" s="33"/>
      <c r="C8" s="33"/>
      <c r="D8" s="33"/>
      <c r="E8" s="36" t="s">
        <v>61</v>
      </c>
      <c r="F8" s="11" t="s">
        <v>95</v>
      </c>
      <c r="G8" s="30">
        <v>91</v>
      </c>
      <c r="H8" s="24">
        <v>0</v>
      </c>
      <c r="I8" s="20" t="s">
        <v>89</v>
      </c>
      <c r="J8" s="5">
        <v>0</v>
      </c>
      <c r="K8" s="101">
        <f t="array" ref="K8">IF(COUNTIF(RidersNames,$F8)&gt;1,(MAX(IF(F:F=F8,J:J))+MIN(IF(F:F=F8,J:J))*0.1),$J8)</f>
        <v>0</v>
      </c>
      <c r="L8" s="20">
        <v>0</v>
      </c>
      <c r="M8" s="20"/>
      <c r="N8" s="5">
        <v>0</v>
      </c>
      <c r="O8" s="79">
        <f t="array" ref="O8">IF(COUNTIF(RidersNames,$F8)&gt;1,(MAX(IF(F:F=F8,N:N))+MIN(IF(F:F=F8,N:N))*0.1),$N8)</f>
        <v>0</v>
      </c>
      <c r="P8" s="20"/>
      <c r="Q8" s="20"/>
      <c r="R8" s="5"/>
      <c r="S8" s="79">
        <f t="array" ref="S8">IF(COUNTIF(RidersNames,$F8)&gt;1,(MAX(IF(F:F=F8,R:R))+MIN(IF(F:F=F8,R:R))*0.1),$R8)</f>
        <v>0</v>
      </c>
      <c r="T8" s="20"/>
      <c r="U8" s="20"/>
      <c r="V8" s="5"/>
      <c r="W8" s="79">
        <f t="array" ref="W8">IF(COUNTIF(RidersNames,$F8)&gt;1,(MAX(IF(F:F=F8,V:V))+MIN(IF(F:F=F8,V:V))*0.1),$V8)</f>
        <v>0</v>
      </c>
      <c r="X8" s="12">
        <f t="shared" si="4"/>
        <v>0</v>
      </c>
      <c r="Y8" s="12">
        <f t="shared" si="5"/>
        <v>0</v>
      </c>
      <c r="Z8" s="46">
        <f t="shared" si="0"/>
        <v>0</v>
      </c>
      <c r="AA8">
        <f t="shared" si="1"/>
        <v>80</v>
      </c>
    </row>
    <row r="9" spans="1:29" ht="15.75" thickBot="1" x14ac:dyDescent="0.25">
      <c r="A9" s="10"/>
      <c r="B9" s="10"/>
      <c r="C9" s="10"/>
      <c r="D9" s="10"/>
      <c r="E9" s="27" t="s">
        <v>61</v>
      </c>
      <c r="F9" s="10" t="s">
        <v>96</v>
      </c>
      <c r="G9" s="28">
        <v>2</v>
      </c>
      <c r="H9" s="23">
        <v>0</v>
      </c>
      <c r="I9" s="19" t="s">
        <v>89</v>
      </c>
      <c r="J9" s="1">
        <v>0</v>
      </c>
      <c r="K9" s="101">
        <f t="array" ref="K9">IF(COUNTIF(RidersNames,$F9)&gt;1,(MAX(IF(F:F=F9,J:J))+MIN(IF(F:F=F9,J:J))*0.1),$J9)</f>
        <v>0</v>
      </c>
      <c r="L9" s="19">
        <v>0</v>
      </c>
      <c r="M9" s="19"/>
      <c r="N9" s="1">
        <v>0</v>
      </c>
      <c r="O9" s="79">
        <f t="array" ref="O9">IF(COUNTIF(RidersNames,$F9)&gt;1,(MAX(IF(F:F=F9,N:N))+MIN(IF(F:F=F9,N:N))*0.1),$N9)</f>
        <v>0</v>
      </c>
      <c r="P9" s="19"/>
      <c r="Q9" s="19"/>
      <c r="R9" s="1"/>
      <c r="S9" s="79">
        <f t="array" ref="S9">IF(COUNTIF(RidersNames,$F9)&gt;1,(MAX(IF(F:F=F9,R:R))+MIN(IF(F:F=F9,R:R))*0.1),$R9)</f>
        <v>0</v>
      </c>
      <c r="T9" s="19"/>
      <c r="U9" s="19"/>
      <c r="V9" s="1"/>
      <c r="W9" s="79">
        <f t="array" ref="W9">IF(COUNTIF(RidersNames,$F9)&gt;1,(MAX(IF(F:F=F9,V:V))+MIN(IF(F:F=F9,V:V))*0.1),$V9)</f>
        <v>0</v>
      </c>
      <c r="X9" s="13">
        <f t="shared" si="4"/>
        <v>0</v>
      </c>
      <c r="Y9" s="13">
        <f t="shared" si="5"/>
        <v>0</v>
      </c>
      <c r="Z9" s="45">
        <f t="shared" si="0"/>
        <v>0</v>
      </c>
      <c r="AA9">
        <f t="shared" si="1"/>
        <v>80</v>
      </c>
    </row>
    <row r="10" spans="1:29" ht="15.75" thickBot="1" x14ac:dyDescent="0.25">
      <c r="A10" s="34"/>
      <c r="B10" s="34"/>
      <c r="C10" s="34"/>
      <c r="D10" s="34"/>
      <c r="E10" s="29" t="s">
        <v>61</v>
      </c>
      <c r="F10" s="11" t="s">
        <v>5</v>
      </c>
      <c r="G10" s="30">
        <v>27</v>
      </c>
      <c r="H10" s="24">
        <v>48.512999999999998</v>
      </c>
      <c r="I10" s="20">
        <v>0.70100000000000051</v>
      </c>
      <c r="J10" s="5">
        <v>16</v>
      </c>
      <c r="K10" s="101">
        <f t="array" ref="K10">IF(COUNTIF(RidersNames,$F10)&gt;1,(MAX(IF(F:F=F10,J:J))+MIN(IF(F:F=F10,J:J))*0.1),$J10)</f>
        <v>16</v>
      </c>
      <c r="L10" s="20" t="str">
        <f>VLOOKUP($F10,לעבודה!$C$3:$F$12,3,0)</f>
        <v>DNF</v>
      </c>
      <c r="M10" s="20"/>
      <c r="N10" s="5">
        <f>VLOOKUP($F10,לעבודה!$C$3:$F$12,4,0)</f>
        <v>0</v>
      </c>
      <c r="O10" s="79">
        <f t="array" ref="O10">IF(COUNTIF(RidersNames,$F10)&gt;1,(MAX(IF(F:F=F10,N:N))+MIN(IF(F:F=F10,N:N))*0.1),$N10)</f>
        <v>0</v>
      </c>
      <c r="P10" s="20"/>
      <c r="Q10" s="20"/>
      <c r="R10" s="5"/>
      <c r="S10" s="79">
        <f t="array" ref="S10">IF(COUNTIF(RidersNames,$F10)&gt;1,(MAX(IF(F:F=F10,R:R))+MIN(IF(F:F=F10,R:R))*0.1),$R10)</f>
        <v>0</v>
      </c>
      <c r="T10" s="20"/>
      <c r="U10" s="20"/>
      <c r="V10" s="5"/>
      <c r="W10" s="79">
        <f t="array" ref="W10">IF(COUNTIF(RidersNames,$F10)&gt;1,(MAX(IF(F:F=F10,V:V))+MIN(IF(F:F=F10,V:V))*0.1),$V10)</f>
        <v>0</v>
      </c>
      <c r="X10" s="12">
        <f t="shared" si="4"/>
        <v>48.512999999999998</v>
      </c>
      <c r="Y10" s="12">
        <f t="shared" si="5"/>
        <v>48.512999999999998</v>
      </c>
      <c r="Z10" s="46">
        <f t="shared" si="0"/>
        <v>16</v>
      </c>
      <c r="AA10">
        <f t="shared" si="1"/>
        <v>38</v>
      </c>
    </row>
    <row r="11" spans="1:29" ht="15.75" thickBot="1" x14ac:dyDescent="0.25">
      <c r="A11" s="10"/>
      <c r="B11" s="10"/>
      <c r="C11" s="10"/>
      <c r="D11" s="10"/>
      <c r="E11" s="27" t="s">
        <v>61</v>
      </c>
      <c r="F11" s="10" t="s">
        <v>6</v>
      </c>
      <c r="G11" s="28">
        <v>5</v>
      </c>
      <c r="H11" s="23">
        <v>48.826999999999998</v>
      </c>
      <c r="I11" s="19">
        <v>1.0150000000000006</v>
      </c>
      <c r="J11" s="1">
        <v>13</v>
      </c>
      <c r="K11" s="101">
        <f t="array" ref="K11">IF(COUNTIF(RidersNames,$F11)&gt;1,(MAX(IF(F:F=F11,J:J))+MIN(IF(F:F=F11,J:J))*0.1),$J11)</f>
        <v>13</v>
      </c>
      <c r="L11" s="19" t="str">
        <f>VLOOKUP($F11,לעבודה!$C$3:$F$12,3,0)</f>
        <v>1.19.114</v>
      </c>
      <c r="M11" s="19"/>
      <c r="N11" s="1">
        <f>VLOOKUP($F11,לעבודה!$C$3:$F$12,4,0)</f>
        <v>13</v>
      </c>
      <c r="O11" s="79">
        <f t="array" ref="O11">IF(COUNTIF(RidersNames,$F11)&gt;1,(MAX(IF(F:F=F11,N:N))+MIN(IF(F:F=F11,N:N))*0.1),$N11)</f>
        <v>13</v>
      </c>
      <c r="P11" s="19"/>
      <c r="Q11" s="19"/>
      <c r="R11" s="1"/>
      <c r="S11" s="79">
        <f t="array" ref="S11">IF(COUNTIF(RidersNames,$F11)&gt;1,(MAX(IF(F:F=F11,R:R))+MIN(IF(F:F=F11,R:R))*0.1),$R11)</f>
        <v>0</v>
      </c>
      <c r="T11" s="19"/>
      <c r="U11" s="19"/>
      <c r="V11" s="1"/>
      <c r="W11" s="79">
        <f t="array" ref="W11">IF(COUNTIF(RidersNames,$F11)&gt;1,(MAX(IF(F:F=F11,V:V))+MIN(IF(F:F=F11,V:V))*0.1),$V11)</f>
        <v>0</v>
      </c>
      <c r="X11" s="13">
        <f t="shared" si="2"/>
        <v>48.826999999999998</v>
      </c>
      <c r="Y11" s="13">
        <f t="shared" si="3"/>
        <v>48.826999999999998</v>
      </c>
      <c r="Z11" s="45">
        <f t="shared" si="0"/>
        <v>26</v>
      </c>
      <c r="AA11">
        <f t="shared" si="1"/>
        <v>14</v>
      </c>
    </row>
    <row r="12" spans="1:29" ht="15.75" thickBot="1" x14ac:dyDescent="0.25">
      <c r="A12" s="33"/>
      <c r="B12" s="33"/>
      <c r="C12" s="33"/>
      <c r="D12" s="33"/>
      <c r="E12" s="29" t="s">
        <v>61</v>
      </c>
      <c r="F12" s="5" t="s">
        <v>104</v>
      </c>
      <c r="G12" s="30">
        <v>93</v>
      </c>
      <c r="H12" s="24">
        <v>50.697000000000003</v>
      </c>
      <c r="I12" s="20">
        <v>2.8850000000000051</v>
      </c>
      <c r="J12" s="5">
        <v>11</v>
      </c>
      <c r="K12" s="101">
        <f t="array" ref="K12">IF(COUNTIF(RidersNames,$F12)&gt;1,(MAX(IF(F:F=F12,J:J))+MIN(IF(F:F=F12,J:J))*0.1),$J12)</f>
        <v>11</v>
      </c>
      <c r="L12" s="20" t="str">
        <f>VLOOKUP($F12,לעבודה!$C$3:$F$12,3,0)</f>
        <v>1.18.260</v>
      </c>
      <c r="M12" s="20"/>
      <c r="N12" s="5">
        <f>VLOOKUP($F12,לעבודה!$C$3:$F$12,4,0)</f>
        <v>11</v>
      </c>
      <c r="O12" s="79">
        <f t="array" ref="O12">IF(COUNTIF(RidersNames,$F12)&gt;1,(MAX(IF(F:F=F12,N:N))+MIN(IF(F:F=F12,N:N))*0.1),$N12)</f>
        <v>11</v>
      </c>
      <c r="P12" s="20"/>
      <c r="Q12" s="20"/>
      <c r="R12" s="5"/>
      <c r="S12" s="79">
        <f t="array" ref="S12">IF(COUNTIF(RidersNames,$F12)&gt;1,(MAX(IF(F:F=F12,R:R))+MIN(IF(F:F=F12,R:R))*0.1),$R12)</f>
        <v>0</v>
      </c>
      <c r="T12" s="20"/>
      <c r="U12" s="20"/>
      <c r="V12" s="5"/>
      <c r="W12" s="79">
        <f t="array" ref="W12">IF(COUNTIF(RidersNames,$F12)&gt;1,(MAX(IF(F:F=F12,V:V))+MIN(IF(F:F=F12,V:V))*0.1),$V12)</f>
        <v>0</v>
      </c>
      <c r="X12" s="14">
        <f t="shared" si="2"/>
        <v>50.697000000000003</v>
      </c>
      <c r="Y12" s="14">
        <f t="shared" si="3"/>
        <v>50.697000000000003</v>
      </c>
      <c r="Z12" s="47">
        <f t="shared" si="0"/>
        <v>22</v>
      </c>
      <c r="AA12">
        <f t="shared" si="1"/>
        <v>24</v>
      </c>
    </row>
    <row r="13" spans="1:29" ht="15.75" thickBot="1" x14ac:dyDescent="0.25">
      <c r="A13" s="10"/>
      <c r="B13" s="10"/>
      <c r="C13" s="10"/>
      <c r="D13" s="10"/>
      <c r="E13" s="27" t="s">
        <v>61</v>
      </c>
      <c r="F13" s="10" t="s">
        <v>8</v>
      </c>
      <c r="G13" s="28">
        <v>8</v>
      </c>
      <c r="H13" s="23">
        <v>53.773000000000003</v>
      </c>
      <c r="I13" s="19">
        <v>5.9610000000000056</v>
      </c>
      <c r="J13" s="1">
        <v>10</v>
      </c>
      <c r="K13" s="101">
        <f t="array" ref="K13">IF(COUNTIF(RidersNames,$F13)&gt;1,(MAX(IF(F:F=F13,J:J))+MIN(IF(F:F=F13,J:J))*0.1),$J13)</f>
        <v>10</v>
      </c>
      <c r="L13" s="19" t="str">
        <f>VLOOKUP($F13,לעבודה!$C$3:$F$12,3,0)</f>
        <v>1.20.546</v>
      </c>
      <c r="M13" s="19"/>
      <c r="N13" s="1">
        <f>VLOOKUP($F13,לעבודה!$C$3:$F$12,4,0)</f>
        <v>9</v>
      </c>
      <c r="O13" s="79">
        <f t="array" ref="O13">IF(COUNTIF(RidersNames,$F13)&gt;1,(MAX(IF(F:F=F13,N:N))+MIN(IF(F:F=F13,N:N))*0.1),$N13)</f>
        <v>9</v>
      </c>
      <c r="P13" s="19"/>
      <c r="Q13" s="19"/>
      <c r="R13" s="1"/>
      <c r="S13" s="79">
        <f t="array" ref="S13">IF(COUNTIF(RidersNames,$F13)&gt;1,(MAX(IF(F:F=F13,R:R))+MIN(IF(F:F=F13,R:R))*0.1),$R13)</f>
        <v>0</v>
      </c>
      <c r="T13" s="19"/>
      <c r="U13" s="19"/>
      <c r="V13" s="1"/>
      <c r="W13" s="79">
        <f t="array" ref="W13">IF(COUNTIF(RidersNames,$F13)&gt;1,(MAX(IF(F:F=F13,V:V))+MIN(IF(F:F=F13,V:V))*0.1),$V13)</f>
        <v>0</v>
      </c>
      <c r="X13" s="13">
        <f t="shared" si="2"/>
        <v>53.773000000000003</v>
      </c>
      <c r="Y13" s="13">
        <f t="shared" si="3"/>
        <v>53.773000000000003</v>
      </c>
      <c r="Z13" s="45">
        <f t="shared" si="0"/>
        <v>19</v>
      </c>
      <c r="AA13">
        <f t="shared" si="1"/>
        <v>34</v>
      </c>
    </row>
    <row r="14" spans="1:29" ht="15.75" thickBot="1" x14ac:dyDescent="0.25">
      <c r="A14" s="10"/>
      <c r="B14" s="10"/>
      <c r="C14" s="10"/>
      <c r="D14" s="10"/>
      <c r="E14" s="27" t="s">
        <v>61</v>
      </c>
      <c r="F14" s="1" t="s">
        <v>173</v>
      </c>
      <c r="G14" s="1">
        <v>5</v>
      </c>
      <c r="H14" s="23"/>
      <c r="I14" s="19"/>
      <c r="J14" s="1"/>
      <c r="K14" s="101">
        <f t="array" ref="K14">IF(COUNTIF(RidersNames,$F14)&gt;1,(MAX(IF(F:F=F14,J:J))+MIN(IF(F:F=F14,J:J))*0.1),$J14)</f>
        <v>0</v>
      </c>
      <c r="L14" s="19" t="str">
        <f>VLOOKUP($F14,לעבודה!$C$3:$F$12,3,0)</f>
        <v>1.12.023</v>
      </c>
      <c r="M14" s="19"/>
      <c r="N14" s="1">
        <f>VLOOKUP($F14,לעבודה!$C$3:$F$12,4,0)</f>
        <v>20</v>
      </c>
      <c r="O14" s="79">
        <f t="array" ref="O14">IF(COUNTIF(RidersNames,$F14)&gt;1,(MAX(IF(F:F=F14,N:N))+MIN(IF(F:F=F14,N:N))*0.1),$N14)</f>
        <v>20</v>
      </c>
      <c r="P14" s="19"/>
      <c r="Q14" s="19"/>
      <c r="R14" s="1"/>
      <c r="S14" s="79">
        <f t="array" ref="S14">IF(COUNTIF(RidersNames,$F14)&gt;1,(MAX(IF(F:F=F14,R:R))+MIN(IF(F:F=F14,R:R))*0.1),$R14)</f>
        <v>0</v>
      </c>
      <c r="T14" s="19"/>
      <c r="U14" s="19"/>
      <c r="V14" s="1"/>
      <c r="W14" s="79">
        <f t="array" ref="W14">IF(COUNTIF(RidersNames,$F14)&gt;1,(MAX(IF(F:F=F14,V:V))+MIN(IF(F:F=F14,V:V))*0.1),$V14)</f>
        <v>0</v>
      </c>
      <c r="X14" s="13"/>
      <c r="Y14" s="13"/>
      <c r="Z14" s="45">
        <f t="shared" si="0"/>
        <v>20</v>
      </c>
      <c r="AA14">
        <f t="shared" si="1"/>
        <v>31</v>
      </c>
    </row>
    <row r="15" spans="1:29" ht="15.75" thickBot="1" x14ac:dyDescent="0.25">
      <c r="A15" s="10"/>
      <c r="B15" s="10"/>
      <c r="C15" s="10"/>
      <c r="D15" s="10"/>
      <c r="E15" s="27" t="s">
        <v>61</v>
      </c>
      <c r="F15" s="1" t="s">
        <v>107</v>
      </c>
      <c r="G15" s="28">
        <v>87</v>
      </c>
      <c r="H15" s="23"/>
      <c r="I15" s="19"/>
      <c r="J15" s="1"/>
      <c r="K15" s="101">
        <f t="array" ref="K15">IF(COUNTIF(RidersNames,$F15)&gt;1,(MAX(IF(F:F=F15,J:J))+MIN(IF(F:F=F15,J:J))*0.1),$J15)</f>
        <v>0</v>
      </c>
      <c r="L15" s="19" t="str">
        <f>VLOOKUP($F15,לעבודה!$C$3:$F$12,3,0)</f>
        <v>1.18.076</v>
      </c>
      <c r="M15" s="19"/>
      <c r="N15" s="1">
        <f>VLOOKUP($F15,לעבודה!$C$3:$F$12,4,0)</f>
        <v>10</v>
      </c>
      <c r="O15" s="79">
        <f t="array" ref="O15">IF(COUNTIF(RidersNames,$F15)&gt;1,(MAX(IF(F:F=F15,N:N))+MIN(IF(F:F=F15,N:N))*0.1),$N15)</f>
        <v>10</v>
      </c>
      <c r="P15" s="19"/>
      <c r="Q15" s="19"/>
      <c r="R15" s="1"/>
      <c r="S15" s="79">
        <f t="array" ref="S15">IF(COUNTIF(RidersNames,$F15)&gt;1,(MAX(IF(F:F=F15,R:R))+MIN(IF(F:F=F15,R:R))*0.1),$R15)</f>
        <v>0</v>
      </c>
      <c r="T15" s="19"/>
      <c r="U15" s="19"/>
      <c r="V15" s="1"/>
      <c r="W15" s="79">
        <f t="array" ref="W15">IF(COUNTIF(RidersNames,$F15)&gt;1,(MAX(IF(F:F=F15,V:V))+MIN(IF(F:F=F15,V:V))*0.1),$V15)</f>
        <v>0</v>
      </c>
      <c r="X15" s="13"/>
      <c r="Y15" s="13"/>
      <c r="Z15" s="45">
        <f t="shared" si="0"/>
        <v>10</v>
      </c>
      <c r="AA15">
        <f t="shared" si="1"/>
        <v>61</v>
      </c>
    </row>
    <row r="16" spans="1:29" ht="15.75" thickBot="1" x14ac:dyDescent="0.25">
      <c r="A16" s="10"/>
      <c r="B16" s="10"/>
      <c r="C16" s="10"/>
      <c r="D16" s="10"/>
      <c r="E16" s="27" t="s">
        <v>61</v>
      </c>
      <c r="F16" s="1" t="s">
        <v>105</v>
      </c>
      <c r="G16" s="28">
        <v>9</v>
      </c>
      <c r="H16" s="23"/>
      <c r="I16" s="19"/>
      <c r="J16" s="1"/>
      <c r="K16" s="101">
        <f t="array" ref="K16">IF(COUNTIF(RidersNames,$F16)&gt;1,(MAX(IF(F:F=F16,J:J))+MIN(IF(F:F=F16,J:J))*0.1),$J16)</f>
        <v>0</v>
      </c>
      <c r="L16" s="19" t="str">
        <f>VLOOKUP($F16,לעבודה!$C$3:$F$12,3,0)</f>
        <v>DNF</v>
      </c>
      <c r="M16" s="19"/>
      <c r="N16" s="1">
        <f>VLOOKUP($F16,לעבודה!$C$3:$F$12,4,0)</f>
        <v>0</v>
      </c>
      <c r="O16" s="79">
        <f t="array" ref="O16">IF(COUNTIF(RidersNames,$F16)&gt;1,(MAX(IF(F:F=F16,N:N))+MIN(IF(F:F=F16,N:N))*0.1),$N16)</f>
        <v>0</v>
      </c>
      <c r="P16" s="19"/>
      <c r="Q16" s="19"/>
      <c r="R16" s="1"/>
      <c r="S16" s="79">
        <f t="array" ref="S16">IF(COUNTIF(RidersNames,$F16)&gt;1,(MAX(IF(F:F=F16,R:R))+MIN(IF(F:F=F16,R:R))*0.1),$R16)</f>
        <v>0</v>
      </c>
      <c r="T16" s="19"/>
      <c r="U16" s="19"/>
      <c r="V16" s="1"/>
      <c r="W16" s="79">
        <f t="array" ref="W16">IF(COUNTIF(RidersNames,$F16)&gt;1,(MAX(IF(F:F=F16,V:V))+MIN(IF(F:F=F16,V:V))*0.1),$V16)</f>
        <v>0</v>
      </c>
      <c r="X16" s="13"/>
      <c r="Y16" s="13"/>
      <c r="Z16" s="45">
        <f t="shared" si="0"/>
        <v>0</v>
      </c>
      <c r="AA16">
        <f t="shared" si="1"/>
        <v>80</v>
      </c>
    </row>
    <row r="17" spans="1:27" ht="15.75" thickBot="1" x14ac:dyDescent="0.25">
      <c r="A17" s="34"/>
      <c r="B17" s="34"/>
      <c r="C17" s="34"/>
      <c r="D17" s="34"/>
      <c r="E17" s="29" t="s">
        <v>61</v>
      </c>
      <c r="F17" s="1" t="s">
        <v>106</v>
      </c>
      <c r="G17" s="30">
        <v>194</v>
      </c>
      <c r="H17" s="24">
        <v>55.944000000000003</v>
      </c>
      <c r="I17" s="20">
        <v>8.132000000000005</v>
      </c>
      <c r="J17" s="5">
        <v>9</v>
      </c>
      <c r="K17" s="101">
        <f t="array" ref="K17">IF(COUNTIF(RidersNames,$F17)&gt;1,(MAX(IF(F:F=F17,J:J))+MIN(IF(F:F=F17,J:J))*0.1),$J17)</f>
        <v>9</v>
      </c>
      <c r="L17" s="20" t="str">
        <f>VLOOKUP($F17,לעבודה!$C$3:$F$12,3,0)</f>
        <v>1.20.745</v>
      </c>
      <c r="M17" s="20"/>
      <c r="N17" s="5">
        <f>VLOOKUP($F17,לעבודה!$C$3:$F$12,4,0)</f>
        <v>8</v>
      </c>
      <c r="O17" s="79">
        <f t="array" ref="O17">IF(COUNTIF(RidersNames,$F17)&gt;1,(MAX(IF(F:F=F17,N:N))+MIN(IF(F:F=F17,N:N))*0.1),$N17)</f>
        <v>8</v>
      </c>
      <c r="P17" s="20"/>
      <c r="Q17" s="20"/>
      <c r="R17" s="5"/>
      <c r="S17" s="79">
        <f t="array" ref="S17">IF(COUNTIF(RidersNames,$F17)&gt;1,(MAX(IF(F:F=F17,R:R))+MIN(IF(F:F=F17,R:R))*0.1),$R17)</f>
        <v>0</v>
      </c>
      <c r="T17" s="20"/>
      <c r="U17" s="20"/>
      <c r="V17" s="5"/>
      <c r="W17" s="79">
        <f t="array" ref="W17">IF(COUNTIF(RidersNames,$F17)&gt;1,(MAX(IF(F:F=F17,V:V))+MIN(IF(F:F=F17,V:V))*0.1),$V17)</f>
        <v>0</v>
      </c>
      <c r="X17" s="14">
        <f t="shared" si="2"/>
        <v>55.944000000000003</v>
      </c>
      <c r="Y17" s="14">
        <f t="shared" si="3"/>
        <v>55.944000000000003</v>
      </c>
      <c r="Z17" s="47">
        <f t="shared" si="0"/>
        <v>17</v>
      </c>
      <c r="AA17">
        <f t="shared" si="1"/>
        <v>36</v>
      </c>
    </row>
    <row r="18" spans="1:27" ht="15.75" thickBot="1" x14ac:dyDescent="0.25">
      <c r="A18" s="10"/>
      <c r="B18" s="10"/>
      <c r="C18" s="10"/>
      <c r="D18" s="10"/>
      <c r="E18" s="48" t="s">
        <v>61</v>
      </c>
      <c r="F18" s="49" t="s">
        <v>10</v>
      </c>
      <c r="G18" s="50">
        <v>165</v>
      </c>
      <c r="H18" s="51">
        <v>0</v>
      </c>
      <c r="I18" s="52" t="s">
        <v>11</v>
      </c>
      <c r="J18" s="53">
        <v>0</v>
      </c>
      <c r="K18" s="101">
        <f t="array" ref="K18">IF(COUNTIF(RidersNames,$F18)&gt;1,(MAX(IF(F:F=F18,J:J))+MIN(IF(F:F=F18,J:J))*0.1),$J18)</f>
        <v>0</v>
      </c>
      <c r="L18" s="52">
        <v>0</v>
      </c>
      <c r="M18" s="52"/>
      <c r="N18" s="53">
        <v>0</v>
      </c>
      <c r="O18" s="79">
        <f t="array" ref="O18">IF(COUNTIF(RidersNames,$F18)&gt;1,(MAX(IF(F:F=F18,N:N))+MIN(IF(F:F=F18,N:N))*0.1),$N18)</f>
        <v>0</v>
      </c>
      <c r="P18" s="52"/>
      <c r="Q18" s="52"/>
      <c r="R18" s="53"/>
      <c r="S18" s="79">
        <f t="array" ref="S18">IF(COUNTIF(RidersNames,$F18)&gt;1,(MAX(IF(F:F=F18,R:R))+MIN(IF(F:F=F18,R:R))*0.1),$R18)</f>
        <v>0</v>
      </c>
      <c r="T18" s="52"/>
      <c r="U18" s="52"/>
      <c r="V18" s="53"/>
      <c r="W18" s="79">
        <f t="array" ref="W18">IF(COUNTIF(RidersNames,$F18)&gt;1,(MAX(IF(F:F=F18,V:V))+MIN(IF(F:F=F18,V:V))*0.1),$V18)</f>
        <v>0</v>
      </c>
      <c r="X18" s="54">
        <f t="shared" si="2"/>
        <v>0</v>
      </c>
      <c r="Y18" s="54">
        <f t="shared" si="3"/>
        <v>0</v>
      </c>
      <c r="Z18" s="55">
        <f t="shared" si="0"/>
        <v>0</v>
      </c>
      <c r="AA18">
        <f t="shared" si="1"/>
        <v>80</v>
      </c>
    </row>
    <row r="19" spans="1:27" ht="15.75" thickBot="1" x14ac:dyDescent="0.25">
      <c r="A19" s="33"/>
      <c r="B19" s="33"/>
      <c r="C19" s="33"/>
      <c r="D19" s="33"/>
      <c r="E19" s="37" t="s">
        <v>62</v>
      </c>
      <c r="F19" s="38" t="s">
        <v>12</v>
      </c>
      <c r="G19" s="39">
        <v>33</v>
      </c>
      <c r="H19" s="40">
        <v>44.206000000000003</v>
      </c>
      <c r="I19" s="41" t="s">
        <v>75</v>
      </c>
      <c r="J19" s="42">
        <v>25</v>
      </c>
      <c r="K19" s="101">
        <f t="array" ref="K19">IF(COUNTIF(RidersNames,$F19)&gt;1,(MAX(IF(F:F=F19,J:J))+MIN(IF(F:F=F19,J:J))*0.1),$J19)</f>
        <v>25</v>
      </c>
      <c r="L19" s="41" t="str">
        <f>VLOOKUP(F19,'Round II'!$C$16:$F$29,3,0)</f>
        <v>1.02.487</v>
      </c>
      <c r="M19" s="41"/>
      <c r="N19" s="41">
        <f>VLOOKUP(F19,'Round II'!$C$16:$F$29,4,0)</f>
        <v>25</v>
      </c>
      <c r="O19" s="79">
        <f t="array" ref="O19">IF(COUNTIF(RidersNames,$F19)&gt;1,(MAX(IF(F:F=F19,N:N))+MIN(IF(F:F=F19,N:N))*0.1),$N19)</f>
        <v>25</v>
      </c>
      <c r="P19" s="41"/>
      <c r="Q19" s="41"/>
      <c r="R19" s="42"/>
      <c r="S19" s="79">
        <f t="array" ref="S19">IF(COUNTIF(RidersNames,$F19)&gt;1,(MAX(IF(F:F=F19,R:R))+MIN(IF(F:F=F19,R:R))*0.1),$R19)</f>
        <v>0</v>
      </c>
      <c r="T19" s="41"/>
      <c r="U19" s="41"/>
      <c r="V19" s="42"/>
      <c r="W19" s="79">
        <f t="array" ref="W19">IF(COUNTIF(RidersNames,$F19)&gt;1,(MAX(IF(F:F=F19,V:V))+MIN(IF(F:F=F19,V:V))*0.1),$V19)</f>
        <v>0</v>
      </c>
      <c r="X19" s="43">
        <f t="shared" si="2"/>
        <v>44.206000000000003</v>
      </c>
      <c r="Y19" s="43">
        <f t="shared" si="3"/>
        <v>44.206000000000003</v>
      </c>
      <c r="Z19" s="44">
        <f t="shared" si="0"/>
        <v>50</v>
      </c>
      <c r="AA19">
        <f t="shared" si="1"/>
        <v>3</v>
      </c>
    </row>
    <row r="20" spans="1:27" ht="15.75" thickBot="1" x14ac:dyDescent="0.25">
      <c r="A20" s="10"/>
      <c r="B20" s="10"/>
      <c r="C20" s="10"/>
      <c r="D20" s="10"/>
      <c r="E20" s="27" t="s">
        <v>62</v>
      </c>
      <c r="F20" s="10" t="s">
        <v>13</v>
      </c>
      <c r="G20" s="28">
        <v>88</v>
      </c>
      <c r="H20" s="23">
        <v>44.878999999999998</v>
      </c>
      <c r="I20" s="19">
        <v>0.67299999999999471</v>
      </c>
      <c r="J20" s="1">
        <v>20</v>
      </c>
      <c r="K20" s="101">
        <f t="array" ref="K20">IF(COUNTIF(RidersNames,$F20)&gt;1,(MAX(IF(F:F=F20,J:J))+MIN(IF(F:F=F20,J:J))*0.1),$J20)</f>
        <v>21.6</v>
      </c>
      <c r="L20" s="19">
        <v>0</v>
      </c>
      <c r="M20" s="19"/>
      <c r="N20" s="1">
        <v>0</v>
      </c>
      <c r="O20" s="79">
        <f t="array" ref="O20">IF(COUNTIF(RidersNames,$F20)&gt;1,(MAX(IF(F:F=F20,N:N))+MIN(IF(F:F=F20,N:N))*0.1),$N20)</f>
        <v>0</v>
      </c>
      <c r="P20" s="19"/>
      <c r="Q20" s="19"/>
      <c r="R20" s="1"/>
      <c r="S20" s="79">
        <f t="array" ref="S20">IF(COUNTIF(RidersNames,$F20)&gt;1,(MAX(IF(F:F=F20,R:R))+MIN(IF(F:F=F20,R:R))*0.1),$R20)</f>
        <v>0</v>
      </c>
      <c r="T20" s="19"/>
      <c r="U20" s="19"/>
      <c r="V20" s="1"/>
      <c r="W20" s="79">
        <f t="array" ref="W20">IF(COUNTIF(RidersNames,$F20)&gt;1,(MAX(IF(F:F=F20,V:V))+MIN(IF(F:F=F20,V:V))*0.1),$V20)</f>
        <v>0</v>
      </c>
      <c r="X20" s="13">
        <f t="shared" si="2"/>
        <v>0</v>
      </c>
      <c r="Y20" s="13">
        <f t="shared" si="3"/>
        <v>22.439499999999999</v>
      </c>
      <c r="Z20" s="45">
        <f t="shared" si="0"/>
        <v>21.6</v>
      </c>
      <c r="AA20">
        <f t="shared" si="1"/>
        <v>27</v>
      </c>
    </row>
    <row r="21" spans="1:27" ht="15.75" thickBot="1" x14ac:dyDescent="0.25">
      <c r="A21" s="34"/>
      <c r="B21" s="34"/>
      <c r="C21" s="34"/>
      <c r="D21" s="34"/>
      <c r="E21" s="29" t="s">
        <v>62</v>
      </c>
      <c r="F21" s="11" t="s">
        <v>14</v>
      </c>
      <c r="G21" s="30">
        <v>21</v>
      </c>
      <c r="H21" s="24">
        <v>46.194000000000003</v>
      </c>
      <c r="I21" s="20">
        <v>1.9879999999999995</v>
      </c>
      <c r="J21" s="5">
        <v>16</v>
      </c>
      <c r="K21" s="101">
        <f t="array" ref="K21">IF(COUNTIF(RidersNames,$F21)&gt;1,(MAX(IF(F:F=F21,J:J))+MIN(IF(F:F=F21,J:J))*0.1),$J21)</f>
        <v>16</v>
      </c>
      <c r="L21" s="20" t="str">
        <f>VLOOKUP(F21,'Round II'!$C$16:$F$29,3,0)</f>
        <v>1.06.662</v>
      </c>
      <c r="M21" s="20"/>
      <c r="N21" s="5">
        <f>VLOOKUP(F21,'Round II'!$C$16:$F$29,4,0)</f>
        <v>8</v>
      </c>
      <c r="O21" s="79">
        <f t="array" ref="O21">IF(COUNTIF(RidersNames,$F21)&gt;1,(MAX(IF(F:F=F21,N:N))+MIN(IF(F:F=F21,N:N))*0.1),$N21)</f>
        <v>8</v>
      </c>
      <c r="P21" s="20"/>
      <c r="Q21" s="20"/>
      <c r="R21" s="5"/>
      <c r="S21" s="79">
        <f t="array" ref="S21">IF(COUNTIF(RidersNames,$F21)&gt;1,(MAX(IF(F:F=F21,R:R))+MIN(IF(F:F=F21,R:R))*0.1),$R21)</f>
        <v>0</v>
      </c>
      <c r="T21" s="20"/>
      <c r="U21" s="20"/>
      <c r="V21" s="5"/>
      <c r="W21" s="79">
        <f t="array" ref="W21">IF(COUNTIF(RidersNames,$F21)&gt;1,(MAX(IF(F:F=F21,V:V))+MIN(IF(F:F=F21,V:V))*0.1),$V21)</f>
        <v>0</v>
      </c>
      <c r="X21" s="14">
        <f t="shared" si="2"/>
        <v>46.194000000000003</v>
      </c>
      <c r="Y21" s="14">
        <f t="shared" si="3"/>
        <v>46.194000000000003</v>
      </c>
      <c r="Z21" s="47">
        <f t="shared" si="0"/>
        <v>24</v>
      </c>
      <c r="AA21">
        <f t="shared" si="1"/>
        <v>21</v>
      </c>
    </row>
    <row r="22" spans="1:27" ht="15.75" thickBot="1" x14ac:dyDescent="0.25">
      <c r="A22" s="10"/>
      <c r="B22" s="10"/>
      <c r="C22" s="10"/>
      <c r="D22" s="10"/>
      <c r="E22" s="27" t="s">
        <v>62</v>
      </c>
      <c r="F22" s="10" t="s">
        <v>15</v>
      </c>
      <c r="G22" s="28">
        <v>29</v>
      </c>
      <c r="H22" s="23">
        <v>47.671999999999997</v>
      </c>
      <c r="I22" s="19">
        <v>3.465999999999994</v>
      </c>
      <c r="J22" s="1">
        <v>13</v>
      </c>
      <c r="K22" s="101">
        <f t="array" ref="K22">IF(COUNTIF(RidersNames,$F22)&gt;1,(MAX(IF(F:F=F22,J:J))+MIN(IF(F:F=F22,J:J))*0.1),$J22)</f>
        <v>13</v>
      </c>
      <c r="L22" s="19" t="str">
        <f>VLOOKUP(F22,'Round II'!$C$16:$F$29,3,0)</f>
        <v>DNF</v>
      </c>
      <c r="M22" s="19"/>
      <c r="N22" s="1">
        <f>VLOOKUP(F22,'Round II'!$C$16:$F$29,4,0)</f>
        <v>0</v>
      </c>
      <c r="O22" s="79">
        <f t="array" ref="O22">IF(COUNTIF(RidersNames,$F22)&gt;1,(MAX(IF(F:F=F22,N:N))+MIN(IF(F:F=F22,N:N))*0.1),$N22)</f>
        <v>0</v>
      </c>
      <c r="P22" s="19"/>
      <c r="Q22" s="19"/>
      <c r="R22" s="1"/>
      <c r="S22" s="79">
        <f t="array" ref="S22">IF(COUNTIF(RidersNames,$F22)&gt;1,(MAX(IF(F:F=F22,R:R))+MIN(IF(F:F=F22,R:R))*0.1),$R22)</f>
        <v>0</v>
      </c>
      <c r="T22" s="19"/>
      <c r="U22" s="19"/>
      <c r="V22" s="1"/>
      <c r="W22" s="79">
        <f t="array" ref="W22">IF(COUNTIF(RidersNames,$F22)&gt;1,(MAX(IF(F:F=F22,V:V))+MIN(IF(F:F=F22,V:V))*0.1),$V22)</f>
        <v>0</v>
      </c>
      <c r="X22" s="13">
        <f t="shared" si="2"/>
        <v>47.671999999999997</v>
      </c>
      <c r="Y22" s="13">
        <f t="shared" si="3"/>
        <v>47.671999999999997</v>
      </c>
      <c r="Z22" s="45">
        <f t="shared" si="0"/>
        <v>13</v>
      </c>
      <c r="AA22">
        <f t="shared" si="1"/>
        <v>50</v>
      </c>
    </row>
    <row r="23" spans="1:27" ht="15.75" thickBot="1" x14ac:dyDescent="0.25">
      <c r="A23" s="33"/>
      <c r="B23" s="33"/>
      <c r="C23" s="33"/>
      <c r="D23" s="33"/>
      <c r="E23" s="29" t="s">
        <v>62</v>
      </c>
      <c r="F23" s="11" t="s">
        <v>16</v>
      </c>
      <c r="G23" s="30">
        <v>31</v>
      </c>
      <c r="H23" s="24">
        <v>47.682000000000002</v>
      </c>
      <c r="I23" s="20">
        <v>3.4759999999999991</v>
      </c>
      <c r="J23" s="5">
        <v>11</v>
      </c>
      <c r="K23" s="101">
        <f t="array" ref="K23">IF(COUNTIF(RidersNames,$F23)&gt;1,(MAX(IF(F:F=F23,J:J))+MIN(IF(F:F=F23,J:J))*0.1),$J23)</f>
        <v>11</v>
      </c>
      <c r="L23" s="20" t="str">
        <f>VLOOKUP(F23,'Round II'!$C$16:$F$29,3,0)</f>
        <v>1.06.208</v>
      </c>
      <c r="M23" s="20"/>
      <c r="N23" s="5">
        <f>VLOOKUP(F23,'Round II'!$C$16:$F$29,4,0)</f>
        <v>5</v>
      </c>
      <c r="O23" s="79">
        <f t="array" ref="O23">IF(COUNTIF(RidersNames,$F23)&gt;1,(MAX(IF(F:F=F23,N:N))+MIN(IF(F:F=F23,N:N))*0.1),$N23)</f>
        <v>5</v>
      </c>
      <c r="P23" s="20"/>
      <c r="Q23" s="20"/>
      <c r="R23" s="5"/>
      <c r="S23" s="79">
        <f t="array" ref="S23">IF(COUNTIF(RidersNames,$F23)&gt;1,(MAX(IF(F:F=F23,R:R))+MIN(IF(F:F=F23,R:R))*0.1),$R23)</f>
        <v>0</v>
      </c>
      <c r="T23" s="20"/>
      <c r="U23" s="20"/>
      <c r="V23" s="5"/>
      <c r="W23" s="79">
        <f t="array" ref="W23">IF(COUNTIF(RidersNames,$F23)&gt;1,(MAX(IF(F:F=F23,V:V))+MIN(IF(F:F=F23,V:V))*0.1),$V23)</f>
        <v>0</v>
      </c>
      <c r="X23" s="14">
        <f t="shared" si="2"/>
        <v>47.682000000000002</v>
      </c>
      <c r="Y23" s="14">
        <f t="shared" si="3"/>
        <v>47.682000000000002</v>
      </c>
      <c r="Z23" s="47">
        <f t="shared" si="0"/>
        <v>16</v>
      </c>
      <c r="AA23">
        <f t="shared" si="1"/>
        <v>38</v>
      </c>
    </row>
    <row r="24" spans="1:27" ht="15.75" thickBot="1" x14ac:dyDescent="0.25">
      <c r="A24" s="10"/>
      <c r="B24" s="10"/>
      <c r="C24" s="10"/>
      <c r="D24" s="10"/>
      <c r="E24" s="27" t="s">
        <v>62</v>
      </c>
      <c r="F24" s="10" t="s">
        <v>17</v>
      </c>
      <c r="G24" s="28">
        <v>39</v>
      </c>
      <c r="H24" s="23">
        <v>49.127000000000002</v>
      </c>
      <c r="I24" s="19">
        <v>4.9209999999999994</v>
      </c>
      <c r="J24" s="1">
        <v>10</v>
      </c>
      <c r="K24" s="101">
        <f t="array" ref="K24">IF(COUNTIF(RidersNames,$F24)&gt;1,(MAX(IF(F:F=F24,J:J))+MIN(IF(F:F=F24,J:J))*0.1),$J24)</f>
        <v>10</v>
      </c>
      <c r="L24" s="19">
        <v>0</v>
      </c>
      <c r="M24" s="19"/>
      <c r="N24" s="1">
        <v>0</v>
      </c>
      <c r="O24" s="79">
        <f t="array" ref="O24">IF(COUNTIF(RidersNames,$F24)&gt;1,(MAX(IF(F:F=F24,N:N))+MIN(IF(F:F=F24,N:N))*0.1),$N24)</f>
        <v>0</v>
      </c>
      <c r="P24" s="19"/>
      <c r="Q24" s="19"/>
      <c r="R24" s="1"/>
      <c r="S24" s="79">
        <f t="array" ref="S24">IF(COUNTIF(RidersNames,$F24)&gt;1,(MAX(IF(F:F=F24,R:R))+MIN(IF(F:F=F24,R:R))*0.1),$R24)</f>
        <v>0</v>
      </c>
      <c r="T24" s="19"/>
      <c r="U24" s="19"/>
      <c r="V24" s="1"/>
      <c r="W24" s="79">
        <f t="array" ref="W24">IF(COUNTIF(RidersNames,$F24)&gt;1,(MAX(IF(F:F=F24,V:V))+MIN(IF(F:F=F24,V:V))*0.1),$V24)</f>
        <v>0</v>
      </c>
      <c r="X24" s="13">
        <f t="shared" si="2"/>
        <v>0</v>
      </c>
      <c r="Y24" s="13">
        <f t="shared" si="3"/>
        <v>24.563500000000001</v>
      </c>
      <c r="Z24" s="45">
        <f t="shared" si="0"/>
        <v>10</v>
      </c>
      <c r="AA24">
        <f t="shared" si="1"/>
        <v>61</v>
      </c>
    </row>
    <row r="25" spans="1:27" ht="15.75" thickBot="1" x14ac:dyDescent="0.25">
      <c r="A25" s="34"/>
      <c r="B25" s="34"/>
      <c r="C25" s="34"/>
      <c r="D25" s="34"/>
      <c r="E25" s="29" t="s">
        <v>62</v>
      </c>
      <c r="F25" s="11" t="s">
        <v>18</v>
      </c>
      <c r="G25" s="30">
        <v>30</v>
      </c>
      <c r="H25" s="24">
        <v>49.264000000000003</v>
      </c>
      <c r="I25" s="20">
        <v>5.0579999999999998</v>
      </c>
      <c r="J25" s="5">
        <v>9</v>
      </c>
      <c r="K25" s="101">
        <f t="array" ref="K25">IF(COUNTIF(RidersNames,$F25)&gt;1,(MAX(IF(F:F=F25,J:J))+MIN(IF(F:F=F25,J:J))*0.1),$J25)</f>
        <v>9</v>
      </c>
      <c r="L25" s="20" t="str">
        <f>VLOOKUP(F25,'Round II'!$C$16:$F$29,3,0)</f>
        <v>1.09.659</v>
      </c>
      <c r="M25" s="20"/>
      <c r="N25" s="5">
        <f>VLOOKUP(F25,'Round II'!$C$16:$F$29,4,0)</f>
        <v>4</v>
      </c>
      <c r="O25" s="79">
        <f t="array" ref="O25">IF(COUNTIF(RidersNames,$F25)&gt;1,(MAX(IF(F:F=F25,N:N))+MIN(IF(F:F=F25,N:N))*0.1),$N25)</f>
        <v>4</v>
      </c>
      <c r="P25" s="20"/>
      <c r="Q25" s="20"/>
      <c r="R25" s="5"/>
      <c r="S25" s="79">
        <f t="array" ref="S25">IF(COUNTIF(RidersNames,$F25)&gt;1,(MAX(IF(F:F=F25,R:R))+MIN(IF(F:F=F25,R:R))*0.1),$R25)</f>
        <v>0</v>
      </c>
      <c r="T25" s="20"/>
      <c r="U25" s="20"/>
      <c r="V25" s="5"/>
      <c r="W25" s="79">
        <f t="array" ref="W25">IF(COUNTIF(RidersNames,$F25)&gt;1,(MAX(IF(F:F=F25,V:V))+MIN(IF(F:F=F25,V:V))*0.1),$V25)</f>
        <v>0</v>
      </c>
      <c r="X25" s="14">
        <f t="shared" si="2"/>
        <v>49.264000000000003</v>
      </c>
      <c r="Y25" s="14">
        <f t="shared" si="3"/>
        <v>49.264000000000003</v>
      </c>
      <c r="Z25" s="47">
        <f t="shared" si="0"/>
        <v>13</v>
      </c>
      <c r="AA25">
        <f t="shared" si="1"/>
        <v>50</v>
      </c>
    </row>
    <row r="26" spans="1:27" ht="15.75" thickBot="1" x14ac:dyDescent="0.25">
      <c r="A26" s="10"/>
      <c r="B26" s="10"/>
      <c r="C26" s="10"/>
      <c r="D26" s="10"/>
      <c r="E26" s="27" t="s">
        <v>62</v>
      </c>
      <c r="F26" s="10" t="s">
        <v>19</v>
      </c>
      <c r="G26" s="28">
        <v>25</v>
      </c>
      <c r="H26" s="23">
        <v>49.529000000000003</v>
      </c>
      <c r="I26" s="19">
        <v>5.3230000000000004</v>
      </c>
      <c r="J26" s="1">
        <v>8</v>
      </c>
      <c r="K26" s="101">
        <f t="array" ref="K26">IF(COUNTIF(RidersNames,$F26)&gt;1,(MAX(IF(F:F=F26,J:J))+MIN(IF(F:F=F26,J:J))*0.1),$J26)</f>
        <v>8</v>
      </c>
      <c r="L26" s="19" t="str">
        <f>VLOOKUP(F26,'Round II'!$C$16:$F$29,3,0)</f>
        <v>1.11.210</v>
      </c>
      <c r="M26" s="19"/>
      <c r="N26" s="1">
        <f>VLOOKUP(F26,'Round II'!$C$16:$F$29,4,0)</f>
        <v>3</v>
      </c>
      <c r="O26" s="79">
        <f t="array" ref="O26">IF(COUNTIF(RidersNames,$F26)&gt;1,(MAX(IF(F:F=F26,N:N))+MIN(IF(F:F=F26,N:N))*0.1),$N26)</f>
        <v>3</v>
      </c>
      <c r="P26" s="19"/>
      <c r="Q26" s="19"/>
      <c r="R26" s="1"/>
      <c r="S26" s="79">
        <f t="array" ref="S26">IF(COUNTIF(RidersNames,$F26)&gt;1,(MAX(IF(F:F=F26,R:R))+MIN(IF(F:F=F26,R:R))*0.1),$R26)</f>
        <v>0</v>
      </c>
      <c r="T26" s="19"/>
      <c r="U26" s="19"/>
      <c r="V26" s="1"/>
      <c r="W26" s="79">
        <f t="array" ref="W26">IF(COUNTIF(RidersNames,$F26)&gt;1,(MAX(IF(F:F=F26,V:V))+MIN(IF(F:F=F26,V:V))*0.1),$V26)</f>
        <v>0</v>
      </c>
      <c r="X26" s="13">
        <f t="shared" si="2"/>
        <v>49.529000000000003</v>
      </c>
      <c r="Y26" s="13">
        <f t="shared" si="3"/>
        <v>49.529000000000003</v>
      </c>
      <c r="Z26" s="45">
        <f t="shared" si="0"/>
        <v>11</v>
      </c>
      <c r="AA26">
        <f t="shared" si="1"/>
        <v>57</v>
      </c>
    </row>
    <row r="27" spans="1:27" ht="15.75" thickBot="1" x14ac:dyDescent="0.25">
      <c r="A27" s="33"/>
      <c r="B27" s="33"/>
      <c r="C27" s="33"/>
      <c r="D27" s="33"/>
      <c r="E27" s="29" t="s">
        <v>62</v>
      </c>
      <c r="F27" s="11" t="s">
        <v>20</v>
      </c>
      <c r="G27" s="31">
        <v>69</v>
      </c>
      <c r="H27" s="25">
        <v>49.866</v>
      </c>
      <c r="I27" s="21">
        <v>5.6599999999999966</v>
      </c>
      <c r="J27" s="7">
        <v>7</v>
      </c>
      <c r="K27" s="101">
        <f t="array" ref="K27">IF(COUNTIF(RidersNames,$F27)&gt;1,(MAX(IF(F:F=F27,J:J))+MIN(IF(F:F=F27,J:J))*0.1),$J27)</f>
        <v>7</v>
      </c>
      <c r="L27" s="21" t="str">
        <f>VLOOKUP(F27,'Round II'!$C$16:$F$29,3,0)</f>
        <v>1.06.837</v>
      </c>
      <c r="M27" s="21"/>
      <c r="N27" s="7">
        <f>VLOOKUP(F27,'Round II'!$C$16:$F$29,4,0)</f>
        <v>9</v>
      </c>
      <c r="O27" s="79">
        <f t="array" ref="O27">IF(COUNTIF(RidersNames,$F27)&gt;1,(MAX(IF(F:F=F27,N:N))+MIN(IF(F:F=F27,N:N))*0.1),$N27)</f>
        <v>9</v>
      </c>
      <c r="P27" s="21"/>
      <c r="Q27" s="21"/>
      <c r="R27" s="7"/>
      <c r="S27" s="79">
        <f t="array" ref="S27">IF(COUNTIF(RidersNames,$F27)&gt;1,(MAX(IF(F:F=F27,R:R))+MIN(IF(F:F=F27,R:R))*0.1),$R27)</f>
        <v>0</v>
      </c>
      <c r="T27" s="21"/>
      <c r="U27" s="21"/>
      <c r="V27" s="7"/>
      <c r="W27" s="79">
        <f t="array" ref="W27">IF(COUNTIF(RidersNames,$F27)&gt;1,(MAX(IF(F:F=F27,V:V))+MIN(IF(F:F=F27,V:V))*0.1),$V27)</f>
        <v>0</v>
      </c>
      <c r="X27" s="15">
        <f t="shared" si="2"/>
        <v>49.866</v>
      </c>
      <c r="Y27" s="15">
        <f t="shared" si="3"/>
        <v>49.866</v>
      </c>
      <c r="Z27" s="56">
        <f t="shared" si="0"/>
        <v>16</v>
      </c>
      <c r="AA27">
        <f t="shared" si="1"/>
        <v>38</v>
      </c>
    </row>
    <row r="28" spans="1:27" ht="15.75" thickBot="1" x14ac:dyDescent="0.25">
      <c r="A28" s="33"/>
      <c r="B28" s="33"/>
      <c r="C28" s="33"/>
      <c r="D28" s="33"/>
      <c r="E28" s="29" t="s">
        <v>62</v>
      </c>
      <c r="F28" s="1" t="s">
        <v>3</v>
      </c>
      <c r="G28" s="1">
        <v>31</v>
      </c>
      <c r="H28" s="25"/>
      <c r="I28" s="21"/>
      <c r="J28" s="7">
        <v>0</v>
      </c>
      <c r="K28" s="101">
        <f t="array" ref="K28">IF(COUNTIF(RidersNames,$F28)&gt;1,(MAX(IF(F:F=F28,J:J))+MIN(IF(F:F=F28,J:J))*0.1),$J28)</f>
        <v>25</v>
      </c>
      <c r="L28" s="21" t="str">
        <f>VLOOKUP(F28,'Round II'!$C$16:$F$29,3,0)</f>
        <v>1.03.270</v>
      </c>
      <c r="M28" s="21"/>
      <c r="N28" s="7">
        <f>VLOOKUP(F28,'Round II'!$C$16:$F$29,4,0)</f>
        <v>20</v>
      </c>
      <c r="O28" s="79">
        <f t="array" ref="O28">IF(COUNTIF(RidersNames,$F28)&gt;1,(MAX(IF(F:F=F28,N:N))+MIN(IF(F:F=F28,N:N))*0.1),$N28)</f>
        <v>20</v>
      </c>
      <c r="P28" s="21"/>
      <c r="Q28" s="21"/>
      <c r="R28" s="7"/>
      <c r="S28" s="79"/>
      <c r="T28" s="21"/>
      <c r="U28" s="21"/>
      <c r="V28" s="7"/>
      <c r="W28" s="79"/>
      <c r="X28" s="15"/>
      <c r="Y28" s="15"/>
      <c r="Z28" s="56">
        <f t="shared" si="0"/>
        <v>45</v>
      </c>
      <c r="AA28">
        <f t="shared" si="1"/>
        <v>8</v>
      </c>
    </row>
    <row r="29" spans="1:27" ht="15.75" thickBot="1" x14ac:dyDescent="0.25">
      <c r="A29" s="33"/>
      <c r="B29" s="33"/>
      <c r="C29" s="33"/>
      <c r="D29" s="33"/>
      <c r="E29" s="29" t="s">
        <v>62</v>
      </c>
      <c r="F29" s="5" t="s">
        <v>234</v>
      </c>
      <c r="G29" s="5">
        <v>55</v>
      </c>
      <c r="H29" s="25"/>
      <c r="I29" s="21"/>
      <c r="J29" s="7">
        <v>0</v>
      </c>
      <c r="K29" s="101">
        <f t="array" ref="K29">IF(COUNTIF(RidersNames,$F29)&gt;1,(MAX(IF(F:F=F29,J:J))+MIN(IF(F:F=F29,J:J))*0.1),$J29)</f>
        <v>0</v>
      </c>
      <c r="L29" s="21" t="str">
        <f>VLOOKUP(F29,'Round II'!$C$16:$F$29,3,0)</f>
        <v>1.04.119</v>
      </c>
      <c r="M29" s="21"/>
      <c r="N29" s="7">
        <f>VLOOKUP(F29,'Round II'!$C$16:$F$29,4,0)</f>
        <v>16</v>
      </c>
      <c r="O29" s="79">
        <f t="array" ref="O29">IF(COUNTIF(RidersNames,$F29)&gt;1,(MAX(IF(F:F=F29,N:N))+MIN(IF(F:F=F29,N:N))*0.1),$N29)</f>
        <v>16</v>
      </c>
      <c r="P29" s="21"/>
      <c r="Q29" s="21"/>
      <c r="R29" s="7"/>
      <c r="S29" s="79"/>
      <c r="T29" s="21"/>
      <c r="U29" s="21"/>
      <c r="V29" s="7"/>
      <c r="W29" s="79"/>
      <c r="X29" s="15"/>
      <c r="Y29" s="15"/>
      <c r="Z29" s="56">
        <f t="shared" si="0"/>
        <v>16</v>
      </c>
      <c r="AA29">
        <f t="shared" si="1"/>
        <v>38</v>
      </c>
    </row>
    <row r="30" spans="1:27" ht="15.75" thickBot="1" x14ac:dyDescent="0.25">
      <c r="A30" s="33"/>
      <c r="B30" s="33"/>
      <c r="C30" s="33"/>
      <c r="D30" s="33"/>
      <c r="E30" s="29" t="s">
        <v>62</v>
      </c>
      <c r="F30" s="1" t="s">
        <v>230</v>
      </c>
      <c r="G30" s="1">
        <v>311</v>
      </c>
      <c r="H30" s="25"/>
      <c r="I30" s="21"/>
      <c r="J30" s="7">
        <v>0</v>
      </c>
      <c r="K30" s="101">
        <f t="array" ref="K30">IF(COUNTIF(RidersNames,$F30)&gt;1,(MAX(IF(F:F=F30,J:J))+MIN(IF(F:F=F30,J:J))*0.1),$J30)</f>
        <v>0</v>
      </c>
      <c r="L30" s="21" t="str">
        <f>VLOOKUP(F30,'Round II'!$C$16:$F$29,3,0)</f>
        <v>1.04.712</v>
      </c>
      <c r="M30" s="21"/>
      <c r="N30" s="7">
        <f>VLOOKUP(F30,'Round II'!$C$16:$F$29,4,0)</f>
        <v>13</v>
      </c>
      <c r="O30" s="79">
        <f t="array" ref="O30">IF(COUNTIF(RidersNames,$F30)&gt;1,(MAX(IF(F:F=F30,N:N))+MIN(IF(F:F=F30,N:N))*0.1),$N30)</f>
        <v>13</v>
      </c>
      <c r="P30" s="21"/>
      <c r="Q30" s="21"/>
      <c r="R30" s="7"/>
      <c r="S30" s="79"/>
      <c r="T30" s="21"/>
      <c r="U30" s="21"/>
      <c r="V30" s="7"/>
      <c r="W30" s="79"/>
      <c r="X30" s="15"/>
      <c r="Y30" s="15"/>
      <c r="Z30" s="56">
        <f t="shared" si="0"/>
        <v>13</v>
      </c>
      <c r="AA30">
        <f t="shared" si="1"/>
        <v>50</v>
      </c>
    </row>
    <row r="31" spans="1:27" ht="15.75" thickBot="1" x14ac:dyDescent="0.25">
      <c r="A31" s="33"/>
      <c r="B31" s="33"/>
      <c r="C31" s="33"/>
      <c r="D31" s="33"/>
      <c r="E31" s="29" t="s">
        <v>62</v>
      </c>
      <c r="F31" s="5" t="s">
        <v>223</v>
      </c>
      <c r="G31" s="5">
        <v>19</v>
      </c>
      <c r="H31" s="25"/>
      <c r="I31" s="21"/>
      <c r="J31" s="7">
        <v>0</v>
      </c>
      <c r="K31" s="101">
        <f t="array" ref="K31">IF(COUNTIF(RidersNames,$F31)&gt;1,(MAX(IF(F:F=F31,J:J))+MIN(IF(F:F=F31,J:J))*0.1),$J31)</f>
        <v>0</v>
      </c>
      <c r="L31" s="21" t="str">
        <f>VLOOKUP(F31,'Round II'!$C$16:$F$29,3,0)</f>
        <v>1.08.665</v>
      </c>
      <c r="M31" s="21"/>
      <c r="N31" s="7">
        <f>VLOOKUP(F31,'Round II'!$C$16:$F$29,4,0)</f>
        <v>11</v>
      </c>
      <c r="O31" s="79">
        <f t="array" ref="O31">IF(COUNTIF(RidersNames,$F31)&gt;1,(MAX(IF(F:F=F31,N:N))+MIN(IF(F:F=F31,N:N))*0.1),$N31)</f>
        <v>11</v>
      </c>
      <c r="P31" s="21"/>
      <c r="Q31" s="21"/>
      <c r="R31" s="7"/>
      <c r="S31" s="79"/>
      <c r="T31" s="21"/>
      <c r="U31" s="21"/>
      <c r="V31" s="7"/>
      <c r="W31" s="79"/>
      <c r="X31" s="15"/>
      <c r="Y31" s="15"/>
      <c r="Z31" s="56">
        <f t="shared" si="0"/>
        <v>11</v>
      </c>
      <c r="AA31">
        <f t="shared" si="1"/>
        <v>57</v>
      </c>
    </row>
    <row r="32" spans="1:27" ht="15.75" thickBot="1" x14ac:dyDescent="0.25">
      <c r="A32" s="33"/>
      <c r="B32" s="33"/>
      <c r="C32" s="33"/>
      <c r="D32" s="33"/>
      <c r="E32" s="29" t="s">
        <v>62</v>
      </c>
      <c r="F32" s="1" t="s">
        <v>86</v>
      </c>
      <c r="G32" s="1">
        <v>28</v>
      </c>
      <c r="H32" s="25"/>
      <c r="I32" s="21"/>
      <c r="J32" s="7">
        <v>0</v>
      </c>
      <c r="K32" s="101">
        <f t="array" ref="K32">IF(COUNTIF(RidersNames,$F32)&gt;1,(MAX(IF(F:F=F32,J:J))+MIN(IF(F:F=F32,J:J))*0.1),$J32)</f>
        <v>0</v>
      </c>
      <c r="L32" s="21" t="str">
        <f>VLOOKUP(F32,'Round II'!$C$16:$F$29,3,0)</f>
        <v>1.05.881</v>
      </c>
      <c r="M32" s="21"/>
      <c r="N32" s="7">
        <f>VLOOKUP(F32,'Round II'!$C$16:$F$29,4,0)</f>
        <v>10</v>
      </c>
      <c r="O32" s="79">
        <f t="array" ref="O32">IF(COUNTIF(RidersNames,$F32)&gt;1,(MAX(IF(F:F=F32,N:N))+MIN(IF(F:F=F32,N:N))*0.1),$N32)</f>
        <v>10</v>
      </c>
      <c r="P32" s="21"/>
      <c r="Q32" s="21"/>
      <c r="R32" s="7"/>
      <c r="S32" s="79"/>
      <c r="T32" s="21"/>
      <c r="U32" s="21"/>
      <c r="V32" s="7"/>
      <c r="W32" s="79"/>
      <c r="X32" s="15"/>
      <c r="Y32" s="15"/>
      <c r="Z32" s="56">
        <f t="shared" si="0"/>
        <v>10</v>
      </c>
      <c r="AA32">
        <f t="shared" si="1"/>
        <v>61</v>
      </c>
    </row>
    <row r="33" spans="1:27" ht="15.75" thickBot="1" x14ac:dyDescent="0.25">
      <c r="A33" s="10"/>
      <c r="B33" s="10"/>
      <c r="C33" s="10"/>
      <c r="D33" s="10"/>
      <c r="E33" s="27" t="s">
        <v>62</v>
      </c>
      <c r="F33" s="10" t="s">
        <v>97</v>
      </c>
      <c r="G33" s="28">
        <v>66</v>
      </c>
      <c r="H33" s="23">
        <v>0</v>
      </c>
      <c r="I33" s="19" t="s">
        <v>89</v>
      </c>
      <c r="J33" s="1">
        <v>0</v>
      </c>
      <c r="K33" s="101">
        <f t="array" ref="K33">IF(COUNTIF(RidersNames,$F33)&gt;1,(MAX(IF(F:F=F33,J:J))+MIN(IF(F:F=F33,J:J))*0.1),$J33)</f>
        <v>0</v>
      </c>
      <c r="L33" s="19">
        <v>0</v>
      </c>
      <c r="M33" s="19"/>
      <c r="N33" s="1">
        <v>0</v>
      </c>
      <c r="O33" s="79">
        <f t="array" ref="O33">IF(COUNTIF(RidersNames,$F33)&gt;1,(MAX(IF(F:F=F33,N:N))+MIN(IF(F:F=F33,N:N))*0.1),$N33)</f>
        <v>0</v>
      </c>
      <c r="P33" s="19"/>
      <c r="Q33" s="19"/>
      <c r="R33" s="1"/>
      <c r="S33" s="79">
        <f t="array" ref="S33">IF(COUNTIF(RidersNames,$F33)&gt;1,(MAX(IF(F:F=F33,R:R))+MIN(IF(F:F=F33,R:R))*0.1),$R33)</f>
        <v>0</v>
      </c>
      <c r="T33" s="19"/>
      <c r="U33" s="19"/>
      <c r="V33" s="1"/>
      <c r="W33" s="79">
        <f t="array" ref="W33">IF(COUNTIF(RidersNames,$F33)&gt;1,(MAX(IF(F:F=F33,V:V))+MIN(IF(F:F=F33,V:V))*0.1),$V33)</f>
        <v>0</v>
      </c>
      <c r="X33" s="13">
        <f t="shared" ref="X33:X37" si="6">MIN(H33,L33,P33,T33)</f>
        <v>0</v>
      </c>
      <c r="Y33" s="13">
        <f t="shared" ref="Y33:Y37" si="7">AVERAGE(H33,L33,P33,T33)</f>
        <v>0</v>
      </c>
      <c r="Z33" s="45">
        <f t="shared" si="0"/>
        <v>0</v>
      </c>
      <c r="AA33">
        <f t="shared" si="1"/>
        <v>80</v>
      </c>
    </row>
    <row r="34" spans="1:27" ht="15.75" thickBot="1" x14ac:dyDescent="0.25">
      <c r="A34" s="34"/>
      <c r="B34" s="34"/>
      <c r="C34" s="34"/>
      <c r="D34" s="34"/>
      <c r="E34" s="29" t="s">
        <v>62</v>
      </c>
      <c r="F34" s="11" t="s">
        <v>101</v>
      </c>
      <c r="G34" s="30">
        <v>216</v>
      </c>
      <c r="H34" s="24">
        <v>0</v>
      </c>
      <c r="I34" s="20" t="s">
        <v>89</v>
      </c>
      <c r="J34" s="5">
        <v>0</v>
      </c>
      <c r="K34" s="101">
        <f t="array" ref="K34">IF(COUNTIF(RidersNames,$F34)&gt;1,(MAX(IF(F:F=F34,J:J))+MIN(IF(F:F=F34,J:J))*0.1),$J34)</f>
        <v>0</v>
      </c>
      <c r="L34" s="20">
        <v>0</v>
      </c>
      <c r="M34" s="20"/>
      <c r="N34" s="5">
        <v>0</v>
      </c>
      <c r="O34" s="79">
        <f t="array" ref="O34">IF(COUNTIF(RidersNames,$F34)&gt;1,(MAX(IF(F:F=F34,N:N))+MIN(IF(F:F=F34,N:N))*0.1),$N34)</f>
        <v>0</v>
      </c>
      <c r="P34" s="20"/>
      <c r="Q34" s="20"/>
      <c r="R34" s="5"/>
      <c r="S34" s="79">
        <f t="array" ref="S34">IF(COUNTIF(RidersNames,$F34)&gt;1,(MAX(IF(F:F=F34,R:R))+MIN(IF(F:F=F34,R:R))*0.1),$R34)</f>
        <v>0</v>
      </c>
      <c r="T34" s="20"/>
      <c r="U34" s="20"/>
      <c r="V34" s="5"/>
      <c r="W34" s="79">
        <f t="array" ref="W34">IF(COUNTIF(RidersNames,$F34)&gt;1,(MAX(IF(F:F=F34,V:V))+MIN(IF(F:F=F34,V:V))*0.1),$V34)</f>
        <v>0</v>
      </c>
      <c r="X34" s="14">
        <f t="shared" si="6"/>
        <v>0</v>
      </c>
      <c r="Y34" s="14">
        <f t="shared" si="7"/>
        <v>0</v>
      </c>
      <c r="Z34" s="47">
        <f t="shared" si="0"/>
        <v>0</v>
      </c>
      <c r="AA34">
        <f t="shared" si="1"/>
        <v>80</v>
      </c>
    </row>
    <row r="35" spans="1:27" ht="15.75" thickBot="1" x14ac:dyDescent="0.25">
      <c r="A35" s="10"/>
      <c r="B35" s="10"/>
      <c r="C35" s="10"/>
      <c r="D35" s="10"/>
      <c r="E35" s="27" t="s">
        <v>62</v>
      </c>
      <c r="F35" s="10" t="s">
        <v>98</v>
      </c>
      <c r="G35" s="28">
        <v>2</v>
      </c>
      <c r="H35" s="23">
        <v>0</v>
      </c>
      <c r="I35" s="19" t="s">
        <v>89</v>
      </c>
      <c r="J35" s="1">
        <v>0</v>
      </c>
      <c r="K35" s="101">
        <f t="array" ref="K35">IF(COUNTIF(RidersNames,$F35)&gt;1,(MAX(IF(F:F=F35,J:J))+MIN(IF(F:F=F35,J:J))*0.1),$J35)</f>
        <v>0</v>
      </c>
      <c r="L35" s="19">
        <v>0</v>
      </c>
      <c r="M35" s="19"/>
      <c r="N35" s="1">
        <v>0</v>
      </c>
      <c r="O35" s="79">
        <f t="array" ref="O35">IF(COUNTIF(RidersNames,$F35)&gt;1,(MAX(IF(F:F=F35,N:N))+MIN(IF(F:F=F35,N:N))*0.1),$N35)</f>
        <v>0</v>
      </c>
      <c r="P35" s="19"/>
      <c r="Q35" s="19"/>
      <c r="R35" s="1"/>
      <c r="S35" s="79">
        <f t="array" ref="S35">IF(COUNTIF(RidersNames,$F35)&gt;1,(MAX(IF(F:F=F35,R:R))+MIN(IF(F:F=F35,R:R))*0.1),$R35)</f>
        <v>0</v>
      </c>
      <c r="T35" s="19"/>
      <c r="U35" s="19"/>
      <c r="V35" s="1"/>
      <c r="W35" s="79">
        <f t="array" ref="W35">IF(COUNTIF(RidersNames,$F35)&gt;1,(MAX(IF(F:F=F35,V:V))+MIN(IF(F:F=F35,V:V))*0.1),$V35)</f>
        <v>0</v>
      </c>
      <c r="X35" s="13">
        <f t="shared" si="6"/>
        <v>0</v>
      </c>
      <c r="Y35" s="13">
        <f t="shared" si="7"/>
        <v>0</v>
      </c>
      <c r="Z35" s="45">
        <f t="shared" si="0"/>
        <v>0</v>
      </c>
      <c r="AA35">
        <f t="shared" si="1"/>
        <v>80</v>
      </c>
    </row>
    <row r="36" spans="1:27" ht="15.75" thickBot="1" x14ac:dyDescent="0.25">
      <c r="A36" s="34"/>
      <c r="B36" s="34"/>
      <c r="C36" s="34"/>
      <c r="D36" s="34"/>
      <c r="E36" s="29" t="s">
        <v>62</v>
      </c>
      <c r="F36" s="11" t="s">
        <v>99</v>
      </c>
      <c r="G36" s="30">
        <v>67</v>
      </c>
      <c r="H36" s="24">
        <v>0</v>
      </c>
      <c r="I36" s="20" t="s">
        <v>89</v>
      </c>
      <c r="J36" s="5">
        <v>0</v>
      </c>
      <c r="K36" s="101">
        <f t="array" ref="K36">IF(COUNTIF(RidersNames,$F36)&gt;1,(MAX(IF(F:F=F36,J:J))+MIN(IF(F:F=F36,J:J))*0.1),$J36)</f>
        <v>0</v>
      </c>
      <c r="L36" s="20" t="str">
        <f>VLOOKUP(F36,'Round II'!$C$16:$F$29,3,0)</f>
        <v>1.07.444</v>
      </c>
      <c r="M36" s="20"/>
      <c r="N36" s="5">
        <f>VLOOKUP(F36,'Round II'!$C$16:$F$29,4,0)</f>
        <v>6</v>
      </c>
      <c r="O36" s="79">
        <f t="array" ref="O36">IF(COUNTIF(RidersNames,$F36)&gt;1,(MAX(IF(F:F=F36,N:N))+MIN(IF(F:F=F36,N:N))*0.1),$N36)</f>
        <v>6</v>
      </c>
      <c r="P36" s="20"/>
      <c r="Q36" s="20"/>
      <c r="R36" s="5"/>
      <c r="S36" s="79">
        <f t="array" ref="S36">IF(COUNTIF(RidersNames,$F36)&gt;1,(MAX(IF(F:F=F36,R:R))+MIN(IF(F:F=F36,R:R))*0.1),$R36)</f>
        <v>0</v>
      </c>
      <c r="T36" s="20"/>
      <c r="U36" s="20"/>
      <c r="V36" s="5"/>
      <c r="W36" s="79">
        <f t="array" ref="W36">IF(COUNTIF(RidersNames,$F36)&gt;1,(MAX(IF(F:F=F36,V:V))+MIN(IF(F:F=F36,V:V))*0.1),$V36)</f>
        <v>0</v>
      </c>
      <c r="X36" s="14">
        <f t="shared" si="6"/>
        <v>0</v>
      </c>
      <c r="Y36" s="14">
        <f t="shared" si="7"/>
        <v>0</v>
      </c>
      <c r="Z36" s="47">
        <f t="shared" ref="Z36:Z67" si="8">SUMIFS(H36:W36,$H$3:$W$3,$W$3)</f>
        <v>6</v>
      </c>
      <c r="AA36">
        <f t="shared" ref="AA36:AA67" si="9">RANK(Z36,Z:Z)</f>
        <v>78</v>
      </c>
    </row>
    <row r="37" spans="1:27" ht="15.75" thickBot="1" x14ac:dyDescent="0.25">
      <c r="A37" s="10"/>
      <c r="B37" s="10"/>
      <c r="C37" s="10"/>
      <c r="D37" s="10"/>
      <c r="E37" s="27" t="s">
        <v>62</v>
      </c>
      <c r="F37" s="10" t="s">
        <v>100</v>
      </c>
      <c r="G37" s="28">
        <v>18</v>
      </c>
      <c r="H37" s="23">
        <v>0</v>
      </c>
      <c r="I37" s="19" t="s">
        <v>89</v>
      </c>
      <c r="J37" s="1">
        <v>0</v>
      </c>
      <c r="K37" s="101">
        <f t="array" ref="K37">IF(COUNTIF(RidersNames,$F37)&gt;1,(MAX(IF(F:F=F37,J:J))+MIN(IF(F:F=F37,J:J))*0.1),$J37)</f>
        <v>0</v>
      </c>
      <c r="L37" s="19">
        <v>0</v>
      </c>
      <c r="M37" s="19"/>
      <c r="N37" s="1">
        <v>0</v>
      </c>
      <c r="O37" s="79">
        <f t="array" ref="O37">IF(COUNTIF(RidersNames,$F37)&gt;1,(MAX(IF(F:F=F37,N:N))+MIN(IF(F:F=F37,N:N))*0.1),$N37)</f>
        <v>0</v>
      </c>
      <c r="P37" s="19"/>
      <c r="Q37" s="19"/>
      <c r="R37" s="1"/>
      <c r="S37" s="79">
        <f t="array" ref="S37">IF(COUNTIF(RidersNames,$F37)&gt;1,(MAX(IF(F:F=F37,R:R))+MIN(IF(F:F=F37,R:R))*0.1),$R37)</f>
        <v>0</v>
      </c>
      <c r="T37" s="19"/>
      <c r="U37" s="19"/>
      <c r="V37" s="1"/>
      <c r="W37" s="79">
        <f t="array" ref="W37">IF(COUNTIF(RidersNames,$F37)&gt;1,(MAX(IF(F:F=F37,V:V))+MIN(IF(F:F=F37,V:V))*0.1),$V37)</f>
        <v>0</v>
      </c>
      <c r="X37" s="13">
        <f t="shared" si="6"/>
        <v>0</v>
      </c>
      <c r="Y37" s="13">
        <f t="shared" si="7"/>
        <v>0</v>
      </c>
      <c r="Z37" s="45">
        <f t="shared" si="8"/>
        <v>0</v>
      </c>
      <c r="AA37">
        <f t="shared" si="9"/>
        <v>80</v>
      </c>
    </row>
    <row r="38" spans="1:27" ht="15.75" thickBot="1" x14ac:dyDescent="0.25">
      <c r="A38" s="34"/>
      <c r="B38" s="34"/>
      <c r="C38" s="34"/>
      <c r="D38" s="34"/>
      <c r="E38" s="57" t="s">
        <v>62</v>
      </c>
      <c r="F38" s="58" t="s">
        <v>21</v>
      </c>
      <c r="G38" s="59">
        <v>43</v>
      </c>
      <c r="H38" s="60">
        <v>50.277000000000001</v>
      </c>
      <c r="I38" s="61">
        <v>6.070999999999998</v>
      </c>
      <c r="J38" s="62">
        <v>6</v>
      </c>
      <c r="K38" s="101">
        <f t="array" ref="K38">IF(COUNTIF(RidersNames,$F38)&gt;1,(MAX(IF(F:F=F38,J:J))+MIN(IF(F:F=F38,J:J))*0.1),$J38)</f>
        <v>6</v>
      </c>
      <c r="L38" s="61" t="str">
        <f>VLOOKUP(F38,'Round II'!$C$16:$F$29,3,0)</f>
        <v>1.06.710</v>
      </c>
      <c r="M38" s="61"/>
      <c r="N38" s="62">
        <f>VLOOKUP(F38,'Round II'!$C$16:$F$29,4,0)</f>
        <v>7</v>
      </c>
      <c r="O38" s="79">
        <f t="array" ref="O38">IF(COUNTIF(RidersNames,$F38)&gt;1,(MAX(IF(F:F=F38,N:N))+MIN(IF(F:F=F38,N:N))*0.1),$N38)</f>
        <v>7</v>
      </c>
      <c r="P38" s="61"/>
      <c r="Q38" s="61"/>
      <c r="R38" s="62"/>
      <c r="S38" s="79">
        <f t="array" ref="S38">IF(COUNTIF(RidersNames,$F38)&gt;1,(MAX(IF(F:F=F38,R:R))+MIN(IF(F:F=F38,R:R))*0.1),$R38)</f>
        <v>0</v>
      </c>
      <c r="T38" s="61"/>
      <c r="U38" s="61"/>
      <c r="V38" s="62"/>
      <c r="W38" s="79">
        <f t="array" ref="W38">IF(COUNTIF(RidersNames,$F38)&gt;1,(MAX(IF(F:F=F38,V:V))+MIN(IF(F:F=F38,V:V))*0.1),$V38)</f>
        <v>0</v>
      </c>
      <c r="X38" s="63">
        <f t="shared" si="2"/>
        <v>50.277000000000001</v>
      </c>
      <c r="Y38" s="63">
        <f t="shared" si="3"/>
        <v>50.277000000000001</v>
      </c>
      <c r="Z38" s="64">
        <f t="shared" si="8"/>
        <v>13</v>
      </c>
      <c r="AA38">
        <f t="shared" si="9"/>
        <v>50</v>
      </c>
    </row>
    <row r="39" spans="1:27" ht="15.75" thickBot="1" x14ac:dyDescent="0.25">
      <c r="A39" s="10"/>
      <c r="B39" s="10"/>
      <c r="C39" s="10"/>
      <c r="D39" s="10"/>
      <c r="E39" s="65" t="s">
        <v>63</v>
      </c>
      <c r="F39" s="66" t="s">
        <v>22</v>
      </c>
      <c r="G39" s="67">
        <v>82</v>
      </c>
      <c r="H39" s="68">
        <v>38.845999999999997</v>
      </c>
      <c r="I39" s="69" t="s">
        <v>75</v>
      </c>
      <c r="J39" s="70">
        <v>25</v>
      </c>
      <c r="K39" s="101">
        <f t="array" ref="K39">IF(COUNTIF(RidersNames,$F39)&gt;1,(MAX(IF(F:F=F39,J:J))+MIN(IF(F:F=F39,J:J))*0.1),$J39)</f>
        <v>25</v>
      </c>
      <c r="L39" s="69">
        <v>0</v>
      </c>
      <c r="M39" s="69"/>
      <c r="N39" s="69">
        <v>0</v>
      </c>
      <c r="O39" s="79">
        <f t="array" ref="O39">IF(COUNTIF(RidersNames,$F39)&gt;1,(MAX(IF(F:F=F39,N:N))+MIN(IF(F:F=F39,N:N))*0.1),$N39)</f>
        <v>0</v>
      </c>
      <c r="P39" s="69"/>
      <c r="Q39" s="69"/>
      <c r="R39" s="70"/>
      <c r="S39" s="79">
        <f t="array" ref="S39">IF(COUNTIF(RidersNames,$F39)&gt;1,(MAX(IF(F:F=F39,R:R))+MIN(IF(F:F=F39,R:R))*0.1),$R39)</f>
        <v>0</v>
      </c>
      <c r="T39" s="69"/>
      <c r="U39" s="69"/>
      <c r="V39" s="70"/>
      <c r="W39" s="79">
        <f t="array" ref="W39">IF(COUNTIF(RidersNames,$F39)&gt;1,(MAX(IF(F:F=F39,V:V))+MIN(IF(F:F=F39,V:V))*0.1),$V39)</f>
        <v>0</v>
      </c>
      <c r="X39" s="71">
        <f t="shared" si="2"/>
        <v>0</v>
      </c>
      <c r="Y39" s="71">
        <f t="shared" si="3"/>
        <v>19.422999999999998</v>
      </c>
      <c r="Z39" s="72">
        <f t="shared" si="8"/>
        <v>25</v>
      </c>
      <c r="AA39">
        <f t="shared" si="9"/>
        <v>19</v>
      </c>
    </row>
    <row r="40" spans="1:27" ht="15.75" thickBot="1" x14ac:dyDescent="0.25">
      <c r="A40" s="33"/>
      <c r="B40" s="33"/>
      <c r="C40" s="33"/>
      <c r="D40" s="33"/>
      <c r="E40" s="29" t="s">
        <v>63</v>
      </c>
      <c r="F40" s="11" t="s">
        <v>23</v>
      </c>
      <c r="G40" s="30">
        <v>77</v>
      </c>
      <c r="H40" s="24">
        <v>40.136000000000003</v>
      </c>
      <c r="I40" s="20">
        <v>1.2900000000000063</v>
      </c>
      <c r="J40" s="5">
        <v>20</v>
      </c>
      <c r="K40" s="101">
        <f t="array" ref="K40">IF(COUNTIF(RidersNames,$F40)&gt;1,(MAX(IF(F:F=F40,J:J))+MIN(IF(F:F=F40,J:J))*0.1),$J40)</f>
        <v>21.6</v>
      </c>
      <c r="L40" s="20" t="str">
        <f>VLOOKUP($F40,'Round II'!$C$33:$F$42,3,0)</f>
        <v>59.488</v>
      </c>
      <c r="M40" s="20"/>
      <c r="N40" s="5">
        <f>VLOOKUP($F40,'Round II'!$C$33:$F$42,4,0)</f>
        <v>25</v>
      </c>
      <c r="O40" s="79">
        <f t="array" ref="O40">IF(COUNTIF(RidersNames,$F40)&gt;1,(MAX(IF(F:F=F40,N:N))+MIN(IF(F:F=F40,N:N))*0.1),$N40)</f>
        <v>25</v>
      </c>
      <c r="P40" s="20"/>
      <c r="Q40" s="20"/>
      <c r="R40" s="5"/>
      <c r="S40" s="79">
        <f t="array" ref="S40">IF(COUNTIF(RidersNames,$F40)&gt;1,(MAX(IF(F:F=F40,R:R))+MIN(IF(F:F=F40,R:R))*0.1),$R40)</f>
        <v>0</v>
      </c>
      <c r="T40" s="20"/>
      <c r="U40" s="20"/>
      <c r="V40" s="5"/>
      <c r="W40" s="79">
        <f t="array" ref="W40">IF(COUNTIF(RidersNames,$F40)&gt;1,(MAX(IF(F:F=F40,V:V))+MIN(IF(F:F=F40,V:V))*0.1),$V40)</f>
        <v>0</v>
      </c>
      <c r="X40" s="14">
        <f t="shared" si="2"/>
        <v>40.136000000000003</v>
      </c>
      <c r="Y40" s="14">
        <f t="shared" si="3"/>
        <v>40.136000000000003</v>
      </c>
      <c r="Z40" s="47">
        <f t="shared" si="8"/>
        <v>46.6</v>
      </c>
      <c r="AA40">
        <f t="shared" si="9"/>
        <v>6</v>
      </c>
    </row>
    <row r="41" spans="1:27" ht="15.75" thickBot="1" x14ac:dyDescent="0.25">
      <c r="A41" s="10"/>
      <c r="B41" s="10"/>
      <c r="C41" s="10"/>
      <c r="D41" s="10"/>
      <c r="E41" s="27" t="s">
        <v>63</v>
      </c>
      <c r="F41" s="10" t="s">
        <v>24</v>
      </c>
      <c r="G41" s="28">
        <v>93</v>
      </c>
      <c r="H41" s="23">
        <v>41.487000000000002</v>
      </c>
      <c r="I41" s="19">
        <v>2.6410000000000053</v>
      </c>
      <c r="J41" s="1">
        <v>16</v>
      </c>
      <c r="K41" s="101">
        <f t="array" ref="K41">IF(COUNTIF(RidersNames,$F41)&gt;1,(MAX(IF(F:F=F41,J:J))+MIN(IF(F:F=F41,J:J))*0.1),$J41)</f>
        <v>16</v>
      </c>
      <c r="L41" s="19" t="str">
        <f>VLOOKUP($F41,'Round II'!$C$33:$F$42,3,0)</f>
        <v>DNF</v>
      </c>
      <c r="M41" s="19"/>
      <c r="N41" s="1">
        <f>VLOOKUP($F41,'Round II'!$C$33:$F$42,4,0)</f>
        <v>0</v>
      </c>
      <c r="O41" s="79">
        <f t="array" ref="O41">IF(COUNTIF(RidersNames,$F41)&gt;1,(MAX(IF(F:F=F41,N:N))+MIN(IF(F:F=F41,N:N))*0.1),$N41)</f>
        <v>0</v>
      </c>
      <c r="P41" s="19"/>
      <c r="Q41" s="19"/>
      <c r="R41" s="1"/>
      <c r="S41" s="79">
        <f t="array" ref="S41">IF(COUNTIF(RidersNames,$F41)&gt;1,(MAX(IF(F:F=F41,R:R))+MIN(IF(F:F=F41,R:R))*0.1),$R41)</f>
        <v>0</v>
      </c>
      <c r="T41" s="19"/>
      <c r="U41" s="19"/>
      <c r="V41" s="1"/>
      <c r="W41" s="79">
        <f t="array" ref="W41">IF(COUNTIF(RidersNames,$F41)&gt;1,(MAX(IF(F:F=F41,V:V))+MIN(IF(F:F=F41,V:V))*0.1),$V41)</f>
        <v>0</v>
      </c>
      <c r="X41" s="13">
        <f t="shared" si="2"/>
        <v>41.487000000000002</v>
      </c>
      <c r="Y41" s="13">
        <f t="shared" si="3"/>
        <v>41.487000000000002</v>
      </c>
      <c r="Z41" s="45">
        <f t="shared" si="8"/>
        <v>16</v>
      </c>
      <c r="AA41">
        <f t="shared" si="9"/>
        <v>38</v>
      </c>
    </row>
    <row r="42" spans="1:27" ht="15.75" thickBot="1" x14ac:dyDescent="0.25">
      <c r="A42" s="34"/>
      <c r="B42" s="34"/>
      <c r="C42" s="34"/>
      <c r="D42" s="34"/>
      <c r="E42" s="29" t="s">
        <v>63</v>
      </c>
      <c r="F42" s="11" t="s">
        <v>25</v>
      </c>
      <c r="G42" s="30">
        <v>34</v>
      </c>
      <c r="H42" s="24">
        <v>41.119</v>
      </c>
      <c r="I42" s="20">
        <v>2.2730000000000032</v>
      </c>
      <c r="J42" s="5">
        <v>13</v>
      </c>
      <c r="K42" s="101">
        <f t="array" ref="K42">IF(COUNTIF(RidersNames,$F42)&gt;1,(MAX(IF(F:F=F42,J:J))+MIN(IF(F:F=F42,J:J))*0.1),$J42)</f>
        <v>13</v>
      </c>
      <c r="L42" s="20" t="str">
        <f>VLOOKUP($F42,'Round II'!$C$33:$F$42,3,0)</f>
        <v>1.02.748</v>
      </c>
      <c r="M42" s="20"/>
      <c r="N42" s="5">
        <f>VLOOKUP($F42,'Round II'!$C$33:$F$42,4,0)</f>
        <v>13</v>
      </c>
      <c r="O42" s="79">
        <f t="array" ref="O42">IF(COUNTIF(RidersNames,$F42)&gt;1,(MAX(IF(F:F=F42,N:N))+MIN(IF(F:F=F42,N:N))*0.1),$N42)</f>
        <v>13</v>
      </c>
      <c r="P42" s="20"/>
      <c r="Q42" s="20"/>
      <c r="R42" s="5"/>
      <c r="S42" s="79">
        <f t="array" ref="S42">IF(COUNTIF(RidersNames,$F42)&gt;1,(MAX(IF(F:F=F42,R:R))+MIN(IF(F:F=F42,R:R))*0.1),$R42)</f>
        <v>0</v>
      </c>
      <c r="T42" s="20"/>
      <c r="U42" s="20"/>
      <c r="V42" s="5"/>
      <c r="W42" s="79">
        <f t="array" ref="W42">IF(COUNTIF(RidersNames,$F42)&gt;1,(MAX(IF(F:F=F42,V:V))+MIN(IF(F:F=F42,V:V))*0.1),$V42)</f>
        <v>0</v>
      </c>
      <c r="X42" s="14">
        <f t="shared" si="2"/>
        <v>41.119</v>
      </c>
      <c r="Y42" s="14">
        <f t="shared" si="3"/>
        <v>41.119</v>
      </c>
      <c r="Z42" s="47">
        <f t="shared" si="8"/>
        <v>26</v>
      </c>
      <c r="AA42">
        <f t="shared" si="9"/>
        <v>14</v>
      </c>
    </row>
    <row r="43" spans="1:27" ht="15.75" thickBot="1" x14ac:dyDescent="0.25">
      <c r="A43" s="10"/>
      <c r="B43" s="10"/>
      <c r="C43" s="10"/>
      <c r="D43" s="10"/>
      <c r="E43" s="27" t="s">
        <v>63</v>
      </c>
      <c r="F43" s="10" t="s">
        <v>21</v>
      </c>
      <c r="G43" s="28">
        <v>43</v>
      </c>
      <c r="H43" s="23">
        <v>0</v>
      </c>
      <c r="I43" s="19" t="s">
        <v>89</v>
      </c>
      <c r="J43" s="1">
        <v>0</v>
      </c>
      <c r="K43" s="101">
        <f t="array" ref="K43">IF(COUNTIF(RidersNames,$F43)&gt;1,(MAX(IF(F:F=F43,J:J))+MIN(IF(F:F=F43,J:J))*0.1),$J43)</f>
        <v>6</v>
      </c>
      <c r="L43" s="19">
        <v>0</v>
      </c>
      <c r="M43" s="19"/>
      <c r="N43" s="1">
        <v>0</v>
      </c>
      <c r="O43" s="79">
        <f t="array" ref="O43">IF(COUNTIF(RidersNames,$F43)&gt;1,(MAX(IF(F:F=F43,N:N))+MIN(IF(F:F=F43,N:N))*0.1),$N43)</f>
        <v>7</v>
      </c>
      <c r="P43" s="19"/>
      <c r="Q43" s="19"/>
      <c r="R43" s="1"/>
      <c r="S43" s="79">
        <f t="array" ref="S43">IF(COUNTIF(RidersNames,$F43)&gt;1,(MAX(IF(F:F=F43,R:R))+MIN(IF(F:F=F43,R:R))*0.1),$R43)</f>
        <v>0</v>
      </c>
      <c r="T43" s="19"/>
      <c r="U43" s="19"/>
      <c r="V43" s="1"/>
      <c r="W43" s="79">
        <f t="array" ref="W43">IF(COUNTIF(RidersNames,$F43)&gt;1,(MAX(IF(F:F=F43,V:V))+MIN(IF(F:F=F43,V:V))*0.1),$V43)</f>
        <v>0</v>
      </c>
      <c r="X43" s="13">
        <f t="shared" ref="X43:X47" si="10">MIN(H43,L43,P43,T43)</f>
        <v>0</v>
      </c>
      <c r="Y43" s="13">
        <f t="shared" ref="Y43:Y47" si="11">AVERAGE(H43,L43,P43,T43)</f>
        <v>0</v>
      </c>
      <c r="Z43" s="45">
        <f t="shared" si="8"/>
        <v>13</v>
      </c>
      <c r="AA43">
        <f t="shared" si="9"/>
        <v>50</v>
      </c>
    </row>
    <row r="44" spans="1:27" ht="15.75" thickBot="1" x14ac:dyDescent="0.25">
      <c r="A44" s="33"/>
      <c r="B44" s="33"/>
      <c r="C44" s="33"/>
      <c r="D44" s="33"/>
      <c r="E44" s="29" t="s">
        <v>63</v>
      </c>
      <c r="F44" s="11" t="s">
        <v>90</v>
      </c>
      <c r="G44" s="30">
        <v>9</v>
      </c>
      <c r="H44" s="24">
        <v>0</v>
      </c>
      <c r="I44" s="20" t="s">
        <v>89</v>
      </c>
      <c r="J44" s="5">
        <v>0</v>
      </c>
      <c r="K44" s="101">
        <f t="array" ref="K44">IF(COUNTIF(RidersNames,$F44)&gt;1,(MAX(IF(F:F=F44,J:J))+MIN(IF(F:F=F44,J:J))*0.1),$J44)</f>
        <v>0</v>
      </c>
      <c r="L44" s="20">
        <v>0</v>
      </c>
      <c r="M44" s="20"/>
      <c r="N44" s="5">
        <v>0</v>
      </c>
      <c r="O44" s="79">
        <f t="array" ref="O44">IF(COUNTIF(RidersNames,$F44)&gt;1,(MAX(IF(F:F=F44,N:N))+MIN(IF(F:F=F44,N:N))*0.1),$N44)</f>
        <v>0</v>
      </c>
      <c r="P44" s="20"/>
      <c r="Q44" s="20"/>
      <c r="R44" s="5"/>
      <c r="S44" s="79">
        <f t="array" ref="S44">IF(COUNTIF(RidersNames,$F44)&gt;1,(MAX(IF(F:F=F44,R:R))+MIN(IF(F:F=F44,R:R))*0.1),$R44)</f>
        <v>0</v>
      </c>
      <c r="T44" s="20"/>
      <c r="U44" s="20"/>
      <c r="V44" s="5"/>
      <c r="W44" s="79">
        <f t="array" ref="W44">IF(COUNTIF(RidersNames,$F44)&gt;1,(MAX(IF(F:F=F44,V:V))+MIN(IF(F:F=F44,V:V))*0.1),$V44)</f>
        <v>0</v>
      </c>
      <c r="X44" s="14">
        <f t="shared" si="10"/>
        <v>0</v>
      </c>
      <c r="Y44" s="14">
        <f t="shared" si="11"/>
        <v>0</v>
      </c>
      <c r="Z44" s="47">
        <f t="shared" si="8"/>
        <v>0</v>
      </c>
      <c r="AA44">
        <f t="shared" si="9"/>
        <v>80</v>
      </c>
    </row>
    <row r="45" spans="1:27" ht="15.75" thickBot="1" x14ac:dyDescent="0.25">
      <c r="A45" s="10"/>
      <c r="B45" s="10"/>
      <c r="C45" s="10"/>
      <c r="D45" s="10"/>
      <c r="E45" s="27" t="s">
        <v>63</v>
      </c>
      <c r="F45" s="10" t="s">
        <v>92</v>
      </c>
      <c r="G45" s="28">
        <v>19</v>
      </c>
      <c r="H45" s="23">
        <v>0</v>
      </c>
      <c r="I45" s="19" t="s">
        <v>89</v>
      </c>
      <c r="J45" s="1">
        <v>0</v>
      </c>
      <c r="K45" s="101">
        <f t="array" ref="K45">IF(COUNTIF(RidersNames,$F45)&gt;1,(MAX(IF(F:F=F45,J:J))+MIN(IF(F:F=F45,J:J))*0.1),$J45)</f>
        <v>0</v>
      </c>
      <c r="L45" s="19">
        <v>0</v>
      </c>
      <c r="M45" s="19"/>
      <c r="N45" s="1">
        <v>0</v>
      </c>
      <c r="O45" s="79">
        <f t="array" ref="O45">IF(COUNTIF(RidersNames,$F45)&gt;1,(MAX(IF(F:F=F45,N:N))+MIN(IF(F:F=F45,N:N))*0.1),$N45)</f>
        <v>0</v>
      </c>
      <c r="P45" s="19"/>
      <c r="Q45" s="19"/>
      <c r="R45" s="1"/>
      <c r="S45" s="79">
        <f t="array" ref="S45">IF(COUNTIF(RidersNames,$F45)&gt;1,(MAX(IF(F:F=F45,R:R))+MIN(IF(F:F=F45,R:R))*0.1),$R45)</f>
        <v>0</v>
      </c>
      <c r="T45" s="19"/>
      <c r="U45" s="19"/>
      <c r="V45" s="1"/>
      <c r="W45" s="79">
        <f t="array" ref="W45">IF(COUNTIF(RidersNames,$F45)&gt;1,(MAX(IF(F:F=F45,V:V))+MIN(IF(F:F=F45,V:V))*0.1),$V45)</f>
        <v>0</v>
      </c>
      <c r="X45" s="13">
        <f t="shared" si="10"/>
        <v>0</v>
      </c>
      <c r="Y45" s="13">
        <f t="shared" si="11"/>
        <v>0</v>
      </c>
      <c r="Z45" s="45">
        <f t="shared" si="8"/>
        <v>0</v>
      </c>
      <c r="AA45">
        <f t="shared" si="9"/>
        <v>80</v>
      </c>
    </row>
    <row r="46" spans="1:27" ht="15.75" thickBot="1" x14ac:dyDescent="0.25">
      <c r="A46" s="34"/>
      <c r="B46" s="34"/>
      <c r="C46" s="34"/>
      <c r="D46" s="34"/>
      <c r="E46" s="29" t="s">
        <v>63</v>
      </c>
      <c r="F46" s="11" t="s">
        <v>91</v>
      </c>
      <c r="G46" s="30">
        <v>96</v>
      </c>
      <c r="H46" s="24">
        <v>0</v>
      </c>
      <c r="I46" s="20" t="s">
        <v>89</v>
      </c>
      <c r="J46" s="5">
        <v>0</v>
      </c>
      <c r="K46" s="101">
        <f t="array" ref="K46">IF(COUNTIF(RidersNames,$F46)&gt;1,(MAX(IF(F:F=F46,J:J))+MIN(IF(F:F=F46,J:J))*0.1),$J46)</f>
        <v>0</v>
      </c>
      <c r="L46" s="20">
        <v>0</v>
      </c>
      <c r="M46" s="20"/>
      <c r="N46" s="5">
        <v>0</v>
      </c>
      <c r="O46" s="79">
        <f t="array" ref="O46">IF(COUNTIF(RidersNames,$F46)&gt;1,(MAX(IF(F:F=F46,N:N))+MIN(IF(F:F=F46,N:N))*0.1),$N46)</f>
        <v>0</v>
      </c>
      <c r="P46" s="20"/>
      <c r="Q46" s="20"/>
      <c r="R46" s="5"/>
      <c r="S46" s="79">
        <f t="array" ref="S46">IF(COUNTIF(RidersNames,$F46)&gt;1,(MAX(IF(F:F=F46,R:R))+MIN(IF(F:F=F46,R:R))*0.1),$R46)</f>
        <v>0</v>
      </c>
      <c r="T46" s="20"/>
      <c r="U46" s="20"/>
      <c r="V46" s="5"/>
      <c r="W46" s="79">
        <f t="array" ref="W46">IF(COUNTIF(RidersNames,$F46)&gt;1,(MAX(IF(F:F=F46,V:V))+MIN(IF(F:F=F46,V:V))*0.1),$V46)</f>
        <v>0</v>
      </c>
      <c r="X46" s="14">
        <f t="shared" si="10"/>
        <v>0</v>
      </c>
      <c r="Y46" s="14">
        <f t="shared" si="11"/>
        <v>0</v>
      </c>
      <c r="Z46" s="47">
        <f t="shared" si="8"/>
        <v>0</v>
      </c>
      <c r="AA46">
        <f t="shared" si="9"/>
        <v>80</v>
      </c>
    </row>
    <row r="47" spans="1:27" ht="15.75" thickBot="1" x14ac:dyDescent="0.25">
      <c r="A47" s="10"/>
      <c r="B47" s="10"/>
      <c r="C47" s="10"/>
      <c r="D47" s="10"/>
      <c r="E47" s="27" t="s">
        <v>63</v>
      </c>
      <c r="F47" s="5" t="s">
        <v>199</v>
      </c>
      <c r="G47" s="28">
        <v>8</v>
      </c>
      <c r="H47" s="23">
        <v>0</v>
      </c>
      <c r="I47" s="19" t="s">
        <v>89</v>
      </c>
      <c r="J47" s="1">
        <v>0</v>
      </c>
      <c r="K47" s="101">
        <f t="array" ref="K47">IF(COUNTIF(RidersNames,$F47)&gt;1,(MAX(IF(F:F=F47,J:J))+MIN(IF(F:F=F47,J:J))*0.1),$J47)</f>
        <v>0</v>
      </c>
      <c r="L47" s="19" t="str">
        <f>VLOOKUP($F47,'Round II'!$C$33:$F$42,3,0)</f>
        <v>1.06.382</v>
      </c>
      <c r="M47" s="19"/>
      <c r="N47" s="1">
        <f>VLOOKUP($F47,'Round II'!$C$33:$F$42,4,0)</f>
        <v>7</v>
      </c>
      <c r="O47" s="79">
        <f t="array" ref="O47">IF(COUNTIF(RidersNames,$F47)&gt;1,(MAX(IF(F:F=F47,N:N))+MIN(IF(F:F=F47,N:N))*0.1),$N47)</f>
        <v>7</v>
      </c>
      <c r="P47" s="19"/>
      <c r="Q47" s="19"/>
      <c r="R47" s="1"/>
      <c r="S47" s="79">
        <f t="array" ref="S47">IF(COUNTIF(RidersNames,$F47)&gt;1,(MAX(IF(F:F=F47,R:R))+MIN(IF(F:F=F47,R:R))*0.1),$R47)</f>
        <v>0</v>
      </c>
      <c r="T47" s="19"/>
      <c r="U47" s="19"/>
      <c r="V47" s="1"/>
      <c r="W47" s="79">
        <f t="array" ref="W47">IF(COUNTIF(RidersNames,$F47)&gt;1,(MAX(IF(F:F=F47,V:V))+MIN(IF(F:F=F47,V:V))*0.1),$V47)</f>
        <v>0</v>
      </c>
      <c r="X47" s="13">
        <f t="shared" si="10"/>
        <v>0</v>
      </c>
      <c r="Y47" s="13">
        <f t="shared" si="11"/>
        <v>0</v>
      </c>
      <c r="Z47" s="45">
        <f t="shared" si="8"/>
        <v>7</v>
      </c>
      <c r="AA47">
        <f t="shared" si="9"/>
        <v>74</v>
      </c>
    </row>
    <row r="48" spans="1:27" ht="15.75" thickBot="1" x14ac:dyDescent="0.25">
      <c r="A48" s="33"/>
      <c r="B48" s="33"/>
      <c r="C48" s="33"/>
      <c r="D48" s="33"/>
      <c r="E48" s="29" t="s">
        <v>63</v>
      </c>
      <c r="F48" s="11" t="s">
        <v>26</v>
      </c>
      <c r="G48" s="30">
        <v>6</v>
      </c>
      <c r="H48" s="24">
        <v>40.735999999999997</v>
      </c>
      <c r="I48" s="20">
        <v>1.8900000000000006</v>
      </c>
      <c r="J48" s="5">
        <v>11</v>
      </c>
      <c r="K48" s="101">
        <f t="array" ref="K48">IF(COUNTIF(RidersNames,$F48)&gt;1,(MAX(IF(F:F=F48,J:J))+MIN(IF(F:F=F48,J:J))*0.1),$J48)</f>
        <v>11</v>
      </c>
      <c r="L48" s="20" t="str">
        <f>VLOOKUP($F48,'Round II'!$C$33:$F$42,3,0)</f>
        <v>1.03.212</v>
      </c>
      <c r="M48" s="20"/>
      <c r="N48" s="5">
        <f>VLOOKUP($F48,'Round II'!$C$33:$F$42,4,0)</f>
        <v>10</v>
      </c>
      <c r="O48" s="79">
        <f t="array" ref="O48">IF(COUNTIF(RidersNames,$F48)&gt;1,(MAX(IF(F:F=F48,N:N))+MIN(IF(F:F=F48,N:N))*0.1),$N48)</f>
        <v>10</v>
      </c>
      <c r="P48" s="20"/>
      <c r="Q48" s="20"/>
      <c r="R48" s="5"/>
      <c r="S48" s="79">
        <f t="array" ref="S48">IF(COUNTIF(RidersNames,$F48)&gt;1,(MAX(IF(F:F=F48,R:R))+MIN(IF(F:F=F48,R:R))*0.1),$R48)</f>
        <v>0</v>
      </c>
      <c r="T48" s="20"/>
      <c r="U48" s="20"/>
      <c r="V48" s="5"/>
      <c r="W48" s="79">
        <f t="array" ref="W48">IF(COUNTIF(RidersNames,$F48)&gt;1,(MAX(IF(F:F=F48,V:V))+MIN(IF(F:F=F48,V:V))*0.1),$V48)</f>
        <v>0</v>
      </c>
      <c r="X48" s="14">
        <f t="shared" si="2"/>
        <v>40.735999999999997</v>
      </c>
      <c r="Y48" s="14">
        <f t="shared" si="3"/>
        <v>40.735999999999997</v>
      </c>
      <c r="Z48" s="47">
        <f t="shared" si="8"/>
        <v>21</v>
      </c>
      <c r="AA48">
        <f t="shared" si="9"/>
        <v>29</v>
      </c>
    </row>
    <row r="49" spans="1:27" ht="15.75" thickBot="1" x14ac:dyDescent="0.25">
      <c r="A49" s="10"/>
      <c r="B49" s="10"/>
      <c r="C49" s="10"/>
      <c r="D49" s="10"/>
      <c r="E49" s="27" t="s">
        <v>63</v>
      </c>
      <c r="F49" s="10" t="s">
        <v>27</v>
      </c>
      <c r="G49" s="28">
        <v>22</v>
      </c>
      <c r="H49" s="23">
        <v>40.862000000000002</v>
      </c>
      <c r="I49" s="19">
        <v>2.0160000000000053</v>
      </c>
      <c r="J49" s="1">
        <v>10</v>
      </c>
      <c r="K49" s="101">
        <f t="array" ref="K49">IF(COUNTIF(RidersNames,$F49)&gt;1,(MAX(IF(F:F=F49,J:J))+MIN(IF(F:F=F49,J:J))*0.1),$J49)</f>
        <v>10</v>
      </c>
      <c r="L49" s="19" t="str">
        <f>VLOOKUP($F49,'Round II'!$C$33:$F$42,3,0)</f>
        <v>1.03.120</v>
      </c>
      <c r="M49" s="19"/>
      <c r="N49" s="1">
        <f>VLOOKUP($F49,'Round II'!$C$33:$F$42,4,0)</f>
        <v>16</v>
      </c>
      <c r="O49" s="79">
        <f t="array" ref="O49">IF(COUNTIF(RidersNames,$F49)&gt;1,(MAX(IF(F:F=F49,N:N))+MIN(IF(F:F=F49,N:N))*0.1),$N49)</f>
        <v>16</v>
      </c>
      <c r="P49" s="19"/>
      <c r="Q49" s="19"/>
      <c r="R49" s="1"/>
      <c r="S49" s="79">
        <f t="array" ref="S49">IF(COUNTIF(RidersNames,$F49)&gt;1,(MAX(IF(F:F=F49,R:R))+MIN(IF(F:F=F49,R:R))*0.1),$R49)</f>
        <v>0</v>
      </c>
      <c r="T49" s="19"/>
      <c r="U49" s="19"/>
      <c r="V49" s="1"/>
      <c r="W49" s="79">
        <f t="array" ref="W49">IF(COUNTIF(RidersNames,$F49)&gt;1,(MAX(IF(F:F=F49,V:V))+MIN(IF(F:F=F49,V:V))*0.1),$V49)</f>
        <v>0</v>
      </c>
      <c r="X49" s="13">
        <f t="shared" si="2"/>
        <v>40.862000000000002</v>
      </c>
      <c r="Y49" s="13">
        <f t="shared" si="3"/>
        <v>40.862000000000002</v>
      </c>
      <c r="Z49" s="45">
        <f t="shared" si="8"/>
        <v>26</v>
      </c>
      <c r="AA49">
        <f t="shared" si="9"/>
        <v>14</v>
      </c>
    </row>
    <row r="50" spans="1:27" ht="15.75" thickBot="1" x14ac:dyDescent="0.25">
      <c r="A50" s="34"/>
      <c r="B50" s="34"/>
      <c r="C50" s="34"/>
      <c r="D50" s="34"/>
      <c r="E50" s="29" t="s">
        <v>63</v>
      </c>
      <c r="F50" s="11" t="s">
        <v>28</v>
      </c>
      <c r="G50" s="30">
        <v>21</v>
      </c>
      <c r="H50" s="24">
        <v>41.988</v>
      </c>
      <c r="I50" s="20">
        <v>3.142000000000003</v>
      </c>
      <c r="J50" s="5">
        <v>9</v>
      </c>
      <c r="K50" s="101">
        <f t="array" ref="K50">IF(COUNTIF(RidersNames,$F50)&gt;1,(MAX(IF(F:F=F50,J:J))+MIN(IF(F:F=F50,J:J))*0.1),$J50)</f>
        <v>9</v>
      </c>
      <c r="L50" s="20" t="str">
        <f>VLOOKUP($F50,'Round II'!$C$33:$F$42,3,0)</f>
        <v>1.02.940</v>
      </c>
      <c r="M50" s="20"/>
      <c r="N50" s="5">
        <f>VLOOKUP($F50,'Round II'!$C$33:$F$42,4,0)</f>
        <v>11</v>
      </c>
      <c r="O50" s="79">
        <f t="array" ref="O50">IF(COUNTIF(RidersNames,$F50)&gt;1,(MAX(IF(F:F=F50,N:N))+MIN(IF(F:F=F50,N:N))*0.1),$N50)</f>
        <v>11</v>
      </c>
      <c r="P50" s="20"/>
      <c r="Q50" s="20"/>
      <c r="R50" s="5"/>
      <c r="S50" s="79">
        <f t="array" ref="S50">IF(COUNTIF(RidersNames,$F50)&gt;1,(MAX(IF(F:F=F50,R:R))+MIN(IF(F:F=F50,R:R))*0.1),$R50)</f>
        <v>0</v>
      </c>
      <c r="T50" s="20"/>
      <c r="U50" s="20"/>
      <c r="V50" s="5"/>
      <c r="W50" s="79">
        <f t="array" ref="W50">IF(COUNTIF(RidersNames,$F50)&gt;1,(MAX(IF(F:F=F50,V:V))+MIN(IF(F:F=F50,V:V))*0.1),$V50)</f>
        <v>0</v>
      </c>
      <c r="X50" s="14">
        <f t="shared" si="2"/>
        <v>41.988</v>
      </c>
      <c r="Y50" s="14">
        <f t="shared" si="3"/>
        <v>41.988</v>
      </c>
      <c r="Z50" s="47">
        <f t="shared" si="8"/>
        <v>20</v>
      </c>
      <c r="AA50">
        <f t="shared" si="9"/>
        <v>31</v>
      </c>
    </row>
    <row r="51" spans="1:27" ht="15.75" thickBot="1" x14ac:dyDescent="0.25">
      <c r="A51" s="10"/>
      <c r="B51" s="10"/>
      <c r="C51" s="10"/>
      <c r="D51" s="10"/>
      <c r="E51" s="27" t="s">
        <v>63</v>
      </c>
      <c r="F51" s="10" t="s">
        <v>29</v>
      </c>
      <c r="G51" s="28">
        <v>29</v>
      </c>
      <c r="H51" s="23">
        <v>0</v>
      </c>
      <c r="I51" s="19" t="s">
        <v>11</v>
      </c>
      <c r="J51" s="1">
        <v>0</v>
      </c>
      <c r="K51" s="101">
        <f t="array" ref="K51">IF(COUNTIF(RidersNames,$F51)&gt;1,(MAX(IF(F:F=F51,J:J))+MIN(IF(F:F=F51,J:J))*0.1),$J51)</f>
        <v>0</v>
      </c>
      <c r="L51" s="19" t="str">
        <f>VLOOKUP($F51,'Round II'!$C$33:$F$42,3,0)</f>
        <v>1.03.853</v>
      </c>
      <c r="M51" s="19"/>
      <c r="N51" s="1">
        <f>VLOOKUP($F51,'Round II'!$C$33:$F$42,4,0)</f>
        <v>9</v>
      </c>
      <c r="O51" s="79">
        <f t="array" ref="O51">IF(COUNTIF(RidersNames,$F51)&gt;1,(MAX(IF(F:F=F51,N:N))+MIN(IF(F:F=F51,N:N))*0.1),$N51)</f>
        <v>9</v>
      </c>
      <c r="P51" s="19"/>
      <c r="Q51" s="19"/>
      <c r="R51" s="1"/>
      <c r="S51" s="79">
        <f t="array" ref="S51">IF(COUNTIF(RidersNames,$F51)&gt;1,(MAX(IF(F:F=F51,R:R))+MIN(IF(F:F=F51,R:R))*0.1),$R51)</f>
        <v>0</v>
      </c>
      <c r="T51" s="19"/>
      <c r="U51" s="19"/>
      <c r="V51" s="1"/>
      <c r="W51" s="79">
        <f t="array" ref="W51">IF(COUNTIF(RidersNames,$F51)&gt;1,(MAX(IF(F:F=F51,V:V))+MIN(IF(F:F=F51,V:V))*0.1),$V51)</f>
        <v>0</v>
      </c>
      <c r="X51" s="13">
        <f t="shared" si="2"/>
        <v>0</v>
      </c>
      <c r="Y51" s="13">
        <f t="shared" si="3"/>
        <v>0</v>
      </c>
      <c r="Z51" s="45">
        <f t="shared" si="8"/>
        <v>9</v>
      </c>
      <c r="AA51">
        <f t="shared" si="9"/>
        <v>71</v>
      </c>
    </row>
    <row r="52" spans="1:27" ht="15.75" thickBot="1" x14ac:dyDescent="0.25">
      <c r="A52" s="33"/>
      <c r="B52" s="33"/>
      <c r="C52" s="33"/>
      <c r="D52" s="33"/>
      <c r="E52" s="57" t="s">
        <v>63</v>
      </c>
      <c r="F52" s="58" t="s">
        <v>30</v>
      </c>
      <c r="G52" s="59">
        <v>919</v>
      </c>
      <c r="H52" s="60">
        <v>0</v>
      </c>
      <c r="I52" s="61" t="s">
        <v>11</v>
      </c>
      <c r="J52" s="62">
        <v>0</v>
      </c>
      <c r="K52" s="101">
        <f t="array" ref="K52">IF(COUNTIF(RidersNames,$F52)&gt;1,(MAX(IF(F:F=F52,J:J))+MIN(IF(F:F=F52,J:J))*0.1),$J52)</f>
        <v>0</v>
      </c>
      <c r="L52" s="61">
        <v>0</v>
      </c>
      <c r="M52" s="61"/>
      <c r="N52" s="62">
        <v>0</v>
      </c>
      <c r="O52" s="79">
        <f t="array" ref="O52">IF(COUNTIF(RidersNames,$F52)&gt;1,(MAX(IF(F:F=F52,N:N))+MIN(IF(F:F=F52,N:N))*0.1),$N52)</f>
        <v>0</v>
      </c>
      <c r="P52" s="61"/>
      <c r="Q52" s="61"/>
      <c r="R52" s="62"/>
      <c r="S52" s="79">
        <f t="array" ref="S52">IF(COUNTIF(RidersNames,$F52)&gt;1,(MAX(IF(F:F=F52,R:R))+MIN(IF(F:F=F52,R:R))*0.1),$R52)</f>
        <v>0</v>
      </c>
      <c r="T52" s="61"/>
      <c r="U52" s="61"/>
      <c r="V52" s="62"/>
      <c r="W52" s="79">
        <f t="array" ref="W52">IF(COUNTIF(RidersNames,$F52)&gt;1,(MAX(IF(F:F=F52,V:V))+MIN(IF(F:F=F52,V:V))*0.1),$V52)</f>
        <v>0</v>
      </c>
      <c r="X52" s="63">
        <f t="shared" si="2"/>
        <v>0</v>
      </c>
      <c r="Y52" s="63">
        <f t="shared" si="3"/>
        <v>0</v>
      </c>
      <c r="Z52" s="64">
        <f t="shared" si="8"/>
        <v>0</v>
      </c>
      <c r="AA52">
        <f t="shared" si="9"/>
        <v>80</v>
      </c>
    </row>
    <row r="53" spans="1:27" ht="15.75" thickBot="1" x14ac:dyDescent="0.25">
      <c r="A53" s="10"/>
      <c r="B53" s="10"/>
      <c r="C53" s="10"/>
      <c r="D53" s="10"/>
      <c r="E53" s="65" t="s">
        <v>64</v>
      </c>
      <c r="F53" s="66" t="s">
        <v>31</v>
      </c>
      <c r="G53" s="67">
        <v>11</v>
      </c>
      <c r="H53" s="68">
        <v>38.442</v>
      </c>
      <c r="I53" s="69" t="s">
        <v>75</v>
      </c>
      <c r="J53" s="70">
        <v>25</v>
      </c>
      <c r="K53" s="101">
        <f t="array" ref="K53">IF(COUNTIF(RidersNames,$F53)&gt;1,(MAX(IF(F:F=F53,J:J))+MIN(IF(F:F=F53,J:J))*0.1),$J53)</f>
        <v>27</v>
      </c>
      <c r="L53" s="69" t="str">
        <f>VLOOKUP($F53,'Round II'!$C$46:$F$53,3,0)</f>
        <v>58.122</v>
      </c>
      <c r="M53" s="69"/>
      <c r="N53" s="69">
        <f>VLOOKUP($F53,'Round II'!$C$46:$F$53,4,0)</f>
        <v>25</v>
      </c>
      <c r="O53" s="79">
        <f t="array" ref="O53">IF(COUNTIF(RidersNames,$F53)&gt;1,(MAX(IF(F:F=F53,N:N))+MIN(IF(F:F=F53,N:N))*0.1),$N53)</f>
        <v>25</v>
      </c>
      <c r="P53" s="69"/>
      <c r="Q53" s="69"/>
      <c r="R53" s="70"/>
      <c r="S53" s="79">
        <f t="array" ref="S53">IF(COUNTIF(RidersNames,$F53)&gt;1,(MAX(IF(F:F=F53,R:R))+MIN(IF(F:F=F53,R:R))*0.1),$R53)</f>
        <v>0</v>
      </c>
      <c r="T53" s="69"/>
      <c r="U53" s="69"/>
      <c r="V53" s="70"/>
      <c r="W53" s="79">
        <f t="array" ref="W53">IF(COUNTIF(RidersNames,$F53)&gt;1,(MAX(IF(F:F=F53,V:V))+MIN(IF(F:F=F53,V:V))*0.1),$V53)</f>
        <v>0</v>
      </c>
      <c r="X53" s="71">
        <f t="shared" si="2"/>
        <v>38.442</v>
      </c>
      <c r="Y53" s="71">
        <f t="shared" si="3"/>
        <v>38.442</v>
      </c>
      <c r="Z53" s="72">
        <f t="shared" si="8"/>
        <v>52</v>
      </c>
      <c r="AA53">
        <f t="shared" si="9"/>
        <v>1</v>
      </c>
    </row>
    <row r="54" spans="1:27" ht="15.75" thickBot="1" x14ac:dyDescent="0.25">
      <c r="A54" s="34"/>
      <c r="B54" s="34"/>
      <c r="C54" s="34"/>
      <c r="D54" s="34"/>
      <c r="E54" s="29" t="s">
        <v>64</v>
      </c>
      <c r="F54" s="11" t="s">
        <v>32</v>
      </c>
      <c r="G54" s="30">
        <v>94</v>
      </c>
      <c r="H54" s="24">
        <v>39.557000000000002</v>
      </c>
      <c r="I54" s="20">
        <v>1.115000000000002</v>
      </c>
      <c r="J54" s="5">
        <v>20</v>
      </c>
      <c r="K54" s="101">
        <f t="array" ref="K54">IF(COUNTIF(RidersNames,$F54)&gt;1,(MAX(IF(F:F=F54,J:J))+MIN(IF(F:F=F54,J:J))*0.1),$J54)</f>
        <v>20</v>
      </c>
      <c r="L54" s="20" t="str">
        <f>VLOOKUP($F54,'Round II'!$C$46:$F$53,3,0)</f>
        <v>59.973</v>
      </c>
      <c r="M54" s="20"/>
      <c r="N54" s="5">
        <f>VLOOKUP($F54,'Round II'!$C$46:$F$53,4,0)</f>
        <v>20</v>
      </c>
      <c r="O54" s="79">
        <f t="array" ref="O54">IF(COUNTIF(RidersNames,$F54)&gt;1,(MAX(IF(F:F=F54,N:N))+MIN(IF(F:F=F54,N:N))*0.1),$N54)</f>
        <v>20</v>
      </c>
      <c r="P54" s="20"/>
      <c r="Q54" s="20"/>
      <c r="R54" s="5"/>
      <c r="S54" s="79">
        <f t="array" ref="S54">IF(COUNTIF(RidersNames,$F54)&gt;1,(MAX(IF(F:F=F54,R:R))+MIN(IF(F:F=F54,R:R))*0.1),$R54)</f>
        <v>0</v>
      </c>
      <c r="T54" s="20"/>
      <c r="U54" s="20"/>
      <c r="V54" s="5"/>
      <c r="W54" s="79">
        <f t="array" ref="W54">IF(COUNTIF(RidersNames,$F54)&gt;1,(MAX(IF(F:F=F54,V:V))+MIN(IF(F:F=F54,V:V))*0.1),$V54)</f>
        <v>0</v>
      </c>
      <c r="X54" s="14">
        <f t="shared" si="2"/>
        <v>39.557000000000002</v>
      </c>
      <c r="Y54" s="14">
        <f t="shared" si="3"/>
        <v>39.557000000000002</v>
      </c>
      <c r="Z54" s="47">
        <f t="shared" si="8"/>
        <v>40</v>
      </c>
      <c r="AA54">
        <f t="shared" si="9"/>
        <v>11</v>
      </c>
    </row>
    <row r="55" spans="1:27" ht="15.75" thickBot="1" x14ac:dyDescent="0.25">
      <c r="A55" s="10"/>
      <c r="B55" s="10"/>
      <c r="C55" s="10"/>
      <c r="D55" s="10"/>
      <c r="E55" s="27" t="s">
        <v>64</v>
      </c>
      <c r="F55" s="10" t="s">
        <v>13</v>
      </c>
      <c r="G55" s="28">
        <v>88</v>
      </c>
      <c r="H55" s="23">
        <v>40.298000000000002</v>
      </c>
      <c r="I55" s="19">
        <v>1.8560000000000016</v>
      </c>
      <c r="J55" s="1">
        <v>16</v>
      </c>
      <c r="K55" s="101">
        <f t="array" ref="K55">IF(COUNTIF(RidersNames,$F55)&gt;1,(MAX(IF(F:F=F55,J:J))+MIN(IF(F:F=F55,J:J))*0.1),$J55)</f>
        <v>21.6</v>
      </c>
      <c r="L55" s="19">
        <v>0</v>
      </c>
      <c r="M55" s="19"/>
      <c r="N55" s="1">
        <v>0</v>
      </c>
      <c r="O55" s="79">
        <f t="array" ref="O55">IF(COUNTIF(RidersNames,$F55)&gt;1,(MAX(IF(F:F=F55,N:N))+MIN(IF(F:F=F55,N:N))*0.1),$N55)</f>
        <v>0</v>
      </c>
      <c r="P55" s="19"/>
      <c r="Q55" s="19"/>
      <c r="R55" s="1"/>
      <c r="S55" s="79">
        <f t="array" ref="S55">IF(COUNTIF(RidersNames,$F55)&gt;1,(MAX(IF(F:F=F55,R:R))+MIN(IF(F:F=F55,R:R))*0.1),$R55)</f>
        <v>0</v>
      </c>
      <c r="T55" s="19"/>
      <c r="U55" s="19"/>
      <c r="V55" s="1"/>
      <c r="W55" s="79">
        <f t="array" ref="W55">IF(COUNTIF(RidersNames,$F55)&gt;1,(MAX(IF(F:F=F55,V:V))+MIN(IF(F:F=F55,V:V))*0.1),$V55)</f>
        <v>0</v>
      </c>
      <c r="X55" s="13">
        <f t="shared" si="2"/>
        <v>0</v>
      </c>
      <c r="Y55" s="13">
        <f t="shared" si="3"/>
        <v>20.149000000000001</v>
      </c>
      <c r="Z55" s="45">
        <f t="shared" si="8"/>
        <v>21.6</v>
      </c>
      <c r="AA55">
        <f t="shared" si="9"/>
        <v>27</v>
      </c>
    </row>
    <row r="56" spans="1:27" ht="15.75" thickBot="1" x14ac:dyDescent="0.25">
      <c r="A56" s="33"/>
      <c r="B56" s="33"/>
      <c r="C56" s="33"/>
      <c r="D56" s="33"/>
      <c r="E56" s="29" t="s">
        <v>64</v>
      </c>
      <c r="F56" s="11" t="s">
        <v>33</v>
      </c>
      <c r="G56" s="30">
        <v>67</v>
      </c>
      <c r="H56" s="24">
        <v>40.637</v>
      </c>
      <c r="I56" s="20">
        <v>2.1950000000000003</v>
      </c>
      <c r="J56" s="5">
        <v>13</v>
      </c>
      <c r="K56" s="101">
        <f t="array" ref="K56">IF(COUNTIF(RidersNames,$F56)&gt;1,(MAX(IF(F:F=F56,J:J))+MIN(IF(F:F=F56,J:J))*0.1),$J56)</f>
        <v>13</v>
      </c>
      <c r="L56" s="20">
        <v>0</v>
      </c>
      <c r="M56" s="20"/>
      <c r="N56" s="5">
        <v>0</v>
      </c>
      <c r="O56" s="79">
        <f t="array" ref="O56">IF(COUNTIF(RidersNames,$F56)&gt;1,(MAX(IF(F:F=F56,N:N))+MIN(IF(F:F=F56,N:N))*0.1),$N56)</f>
        <v>0</v>
      </c>
      <c r="P56" s="20"/>
      <c r="Q56" s="20"/>
      <c r="R56" s="5"/>
      <c r="S56" s="79">
        <f t="array" ref="S56">IF(COUNTIF(RidersNames,$F56)&gt;1,(MAX(IF(F:F=F56,R:R))+MIN(IF(F:F=F56,R:R))*0.1),$R56)</f>
        <v>0</v>
      </c>
      <c r="T56" s="20"/>
      <c r="U56" s="20"/>
      <c r="V56" s="5"/>
      <c r="W56" s="79">
        <f t="array" ref="W56">IF(COUNTIF(RidersNames,$F56)&gt;1,(MAX(IF(F:F=F56,V:V))+MIN(IF(F:F=F56,V:V))*0.1),$V56)</f>
        <v>0</v>
      </c>
      <c r="X56" s="14">
        <f t="shared" si="2"/>
        <v>0</v>
      </c>
      <c r="Y56" s="14">
        <f t="shared" si="3"/>
        <v>20.3185</v>
      </c>
      <c r="Z56" s="47">
        <f t="shared" si="8"/>
        <v>13</v>
      </c>
      <c r="AA56">
        <f t="shared" si="9"/>
        <v>50</v>
      </c>
    </row>
    <row r="57" spans="1:27" ht="15.75" thickBot="1" x14ac:dyDescent="0.25">
      <c r="A57" s="10"/>
      <c r="B57" s="10"/>
      <c r="C57" s="10"/>
      <c r="D57" s="10"/>
      <c r="E57" s="27" t="s">
        <v>64</v>
      </c>
      <c r="F57" s="10" t="s">
        <v>34</v>
      </c>
      <c r="G57" s="28">
        <v>26</v>
      </c>
      <c r="H57" s="23">
        <v>45.103000000000002</v>
      </c>
      <c r="I57" s="19">
        <v>6.6610000000000014</v>
      </c>
      <c r="J57" s="1">
        <v>11</v>
      </c>
      <c r="K57" s="101">
        <f t="array" ref="K57">IF(COUNTIF(RidersNames,$F57)&gt;1,(MAX(IF(F:F=F57,J:J))+MIN(IF(F:F=F57,J:J))*0.1),$J57)</f>
        <v>11</v>
      </c>
      <c r="L57" s="19">
        <v>0</v>
      </c>
      <c r="M57" s="19"/>
      <c r="N57" s="1">
        <v>0</v>
      </c>
      <c r="O57" s="79">
        <f t="array" ref="O57">IF(COUNTIF(RidersNames,$F57)&gt;1,(MAX(IF(F:F=F57,N:N))+MIN(IF(F:F=F57,N:N))*0.1),$N57)</f>
        <v>0</v>
      </c>
      <c r="P57" s="19"/>
      <c r="Q57" s="19"/>
      <c r="R57" s="1"/>
      <c r="S57" s="79">
        <f t="array" ref="S57">IF(COUNTIF(RidersNames,$F57)&gt;1,(MAX(IF(F:F=F57,R:R))+MIN(IF(F:F=F57,R:R))*0.1),$R57)</f>
        <v>0</v>
      </c>
      <c r="T57" s="19"/>
      <c r="U57" s="19"/>
      <c r="V57" s="1"/>
      <c r="W57" s="79">
        <f t="array" ref="W57">IF(COUNTIF(RidersNames,$F57)&gt;1,(MAX(IF(F:F=F57,V:V))+MIN(IF(F:F=F57,V:V))*0.1),$V57)</f>
        <v>0</v>
      </c>
      <c r="X57" s="13">
        <f t="shared" si="2"/>
        <v>0</v>
      </c>
      <c r="Y57" s="13">
        <f t="shared" si="3"/>
        <v>22.551500000000001</v>
      </c>
      <c r="Z57" s="45">
        <f t="shared" si="8"/>
        <v>11</v>
      </c>
      <c r="AA57">
        <f t="shared" si="9"/>
        <v>57</v>
      </c>
    </row>
    <row r="58" spans="1:27" ht="15.75" thickBot="1" x14ac:dyDescent="0.25">
      <c r="A58" s="34"/>
      <c r="B58" s="34"/>
      <c r="C58" s="34"/>
      <c r="D58" s="34"/>
      <c r="E58" s="29" t="s">
        <v>64</v>
      </c>
      <c r="F58" s="11" t="s">
        <v>35</v>
      </c>
      <c r="G58" s="30">
        <v>79</v>
      </c>
      <c r="H58" s="24">
        <v>44.798999999999999</v>
      </c>
      <c r="I58" s="20">
        <v>6.3569999999999993</v>
      </c>
      <c r="J58" s="5">
        <v>10</v>
      </c>
      <c r="K58" s="101">
        <f t="array" ref="K58">IF(COUNTIF(RidersNames,$F58)&gt;1,(MAX(IF(F:F=F58,J:J))+MIN(IF(F:F=F58,J:J))*0.1),$J58)</f>
        <v>10</v>
      </c>
      <c r="L58" s="20" t="str">
        <f>VLOOKUP($F58,'Round II'!$C$46:$F$53,3,0)</f>
        <v>DNF</v>
      </c>
      <c r="M58" s="20"/>
      <c r="N58" s="5">
        <f>VLOOKUP($F58,'Round II'!$C$46:$F$53,4,0)</f>
        <v>0</v>
      </c>
      <c r="O58" s="79">
        <f t="array" ref="O58">IF(COUNTIF(RidersNames,$F58)&gt;1,(MAX(IF(F:F=F58,N:N))+MIN(IF(F:F=F58,N:N))*0.1),$N58)</f>
        <v>0</v>
      </c>
      <c r="P58" s="20"/>
      <c r="Q58" s="20"/>
      <c r="R58" s="5"/>
      <c r="S58" s="79">
        <f t="array" ref="S58">IF(COUNTIF(RidersNames,$F58)&gt;1,(MAX(IF(F:F=F58,R:R))+MIN(IF(F:F=F58,R:R))*0.1),$R58)</f>
        <v>0</v>
      </c>
      <c r="T58" s="20"/>
      <c r="U58" s="20"/>
      <c r="V58" s="5"/>
      <c r="W58" s="79">
        <f t="array" ref="W58">IF(COUNTIF(RidersNames,$F58)&gt;1,(MAX(IF(F:F=F58,V:V))+MIN(IF(F:F=F58,V:V))*0.1),$V58)</f>
        <v>0</v>
      </c>
      <c r="X58" s="14">
        <f t="shared" si="2"/>
        <v>44.798999999999999</v>
      </c>
      <c r="Y58" s="14">
        <f t="shared" si="3"/>
        <v>44.798999999999999</v>
      </c>
      <c r="Z58" s="47">
        <f t="shared" si="8"/>
        <v>10</v>
      </c>
      <c r="AA58">
        <f t="shared" si="9"/>
        <v>61</v>
      </c>
    </row>
    <row r="59" spans="1:27" ht="15.75" thickBot="1" x14ac:dyDescent="0.25">
      <c r="A59" s="10"/>
      <c r="B59" s="10"/>
      <c r="C59" s="10"/>
      <c r="D59" s="10"/>
      <c r="E59" s="27" t="s">
        <v>64</v>
      </c>
      <c r="F59" s="1" t="s">
        <v>36</v>
      </c>
      <c r="G59" s="28">
        <v>747</v>
      </c>
      <c r="H59" s="23">
        <v>0</v>
      </c>
      <c r="I59" s="19" t="s">
        <v>11</v>
      </c>
      <c r="J59" s="1">
        <v>0</v>
      </c>
      <c r="K59" s="101">
        <f t="array" ref="K59">IF(COUNTIF(RidersNames,$F59)&gt;1,(MAX(IF(F:F=F59,J:J))+MIN(IF(F:F=F59,J:J))*0.1),$J59)</f>
        <v>0</v>
      </c>
      <c r="L59" s="19" t="str">
        <f>VLOOKUP($F59,'Round II'!$C$46:$F$53,3,0)</f>
        <v>1.03.086</v>
      </c>
      <c r="M59" s="19"/>
      <c r="N59" s="1">
        <f>VLOOKUP($F59,'Round II'!$C$46:$F$53,4,0)</f>
        <v>10</v>
      </c>
      <c r="O59" s="79">
        <f t="array" ref="O59">IF(COUNTIF(RidersNames,$F59)&gt;1,(MAX(IF(F:F=F59,N:N))+MIN(IF(F:F=F59,N:N))*0.1),$N59)</f>
        <v>10</v>
      </c>
      <c r="P59" s="19"/>
      <c r="Q59" s="19"/>
      <c r="R59" s="1"/>
      <c r="S59" s="79">
        <f t="array" ref="S59">IF(COUNTIF(RidersNames,$F59)&gt;1,(MAX(IF(F:F=F59,R:R))+MIN(IF(F:F=F59,R:R))*0.1),$R59)</f>
        <v>0</v>
      </c>
      <c r="T59" s="19"/>
      <c r="U59" s="19"/>
      <c r="V59" s="1"/>
      <c r="W59" s="79">
        <f t="array" ref="W59">IF(COUNTIF(RidersNames,$F59)&gt;1,(MAX(IF(F:F=F59,V:V))+MIN(IF(F:F=F59,V:V))*0.1),$V59)</f>
        <v>0</v>
      </c>
      <c r="X59" s="13">
        <f t="shared" si="2"/>
        <v>0</v>
      </c>
      <c r="Y59" s="13">
        <f t="shared" si="3"/>
        <v>0</v>
      </c>
      <c r="Z59" s="45">
        <f t="shared" si="8"/>
        <v>10</v>
      </c>
      <c r="AA59">
        <f t="shared" si="9"/>
        <v>61</v>
      </c>
    </row>
    <row r="60" spans="1:27" ht="15.75" thickBot="1" x14ac:dyDescent="0.25">
      <c r="A60" s="126"/>
      <c r="B60" s="126"/>
      <c r="C60" s="126"/>
      <c r="D60" s="126"/>
      <c r="E60" s="27" t="s">
        <v>64</v>
      </c>
      <c r="F60" s="5" t="s">
        <v>209</v>
      </c>
      <c r="G60" s="28"/>
      <c r="H60" s="23"/>
      <c r="I60" s="19"/>
      <c r="J60" s="1">
        <v>0</v>
      </c>
      <c r="K60" s="101">
        <f t="array" ref="K60">IF(COUNTIF(RidersNames,$F60)&gt;1,(MAX(IF(F:F=F60,J:J))+MIN(IF(F:F=F60,J:J))*0.1),$J60)</f>
        <v>0</v>
      </c>
      <c r="L60" s="6" t="s">
        <v>208</v>
      </c>
      <c r="M60" s="19"/>
      <c r="N60" s="1">
        <v>16</v>
      </c>
      <c r="O60" s="79">
        <f t="array" ref="O60">IF(COUNTIF(RidersNames,$F60)&gt;1,(MAX(IF(F:F=F60,N:N))+MIN(IF(F:F=F60,N:N))*0.1),$N60)</f>
        <v>16</v>
      </c>
      <c r="P60" s="19"/>
      <c r="Q60" s="19"/>
      <c r="R60" s="1"/>
      <c r="S60" s="79"/>
      <c r="T60" s="19"/>
      <c r="U60" s="19"/>
      <c r="V60" s="1"/>
      <c r="W60" s="79"/>
      <c r="X60" s="13"/>
      <c r="Y60" s="13"/>
      <c r="Z60" s="45">
        <f t="shared" si="8"/>
        <v>16</v>
      </c>
      <c r="AA60">
        <f t="shared" si="9"/>
        <v>38</v>
      </c>
    </row>
    <row r="61" spans="1:27" ht="15.75" thickBot="1" x14ac:dyDescent="0.25">
      <c r="A61" s="126"/>
      <c r="B61" s="126"/>
      <c r="C61" s="126"/>
      <c r="D61" s="126"/>
      <c r="E61" s="27" t="s">
        <v>64</v>
      </c>
      <c r="F61" s="1" t="s">
        <v>205</v>
      </c>
      <c r="G61" s="28"/>
      <c r="H61" s="23"/>
      <c r="I61" s="19"/>
      <c r="J61" s="1">
        <v>0</v>
      </c>
      <c r="K61" s="101">
        <f t="array" ref="K61">IF(COUNTIF(RidersNames,$F61)&gt;1,(MAX(IF(F:F=F61,J:J))+MIN(IF(F:F=F61,J:J))*0.1),$J61)</f>
        <v>0</v>
      </c>
      <c r="L61" s="4" t="s">
        <v>204</v>
      </c>
      <c r="M61" s="19"/>
      <c r="N61" s="1">
        <v>13</v>
      </c>
      <c r="O61" s="79">
        <f t="array" ref="O61">IF(COUNTIF(RidersNames,$F61)&gt;1,(MAX(IF(F:F=F61,N:N))+MIN(IF(F:F=F61,N:N))*0.1),$N61)</f>
        <v>13</v>
      </c>
      <c r="P61" s="19"/>
      <c r="Q61" s="19"/>
      <c r="R61" s="1"/>
      <c r="S61" s="79"/>
      <c r="T61" s="19"/>
      <c r="U61" s="19"/>
      <c r="V61" s="1"/>
      <c r="W61" s="79"/>
      <c r="X61" s="13"/>
      <c r="Y61" s="13"/>
      <c r="Z61" s="45">
        <f t="shared" si="8"/>
        <v>13</v>
      </c>
      <c r="AA61">
        <f t="shared" si="9"/>
        <v>50</v>
      </c>
    </row>
    <row r="62" spans="1:27" ht="15.75" thickBot="1" x14ac:dyDescent="0.25">
      <c r="A62" s="126"/>
      <c r="B62" s="126"/>
      <c r="C62" s="126"/>
      <c r="D62" s="126"/>
      <c r="E62" s="27" t="s">
        <v>64</v>
      </c>
      <c r="F62" s="5" t="s">
        <v>203</v>
      </c>
      <c r="G62" s="28"/>
      <c r="H62" s="23"/>
      <c r="I62" s="19"/>
      <c r="J62" s="1">
        <v>0</v>
      </c>
      <c r="K62" s="101">
        <f t="array" ref="K62">IF(COUNTIF(RidersNames,$F62)&gt;1,(MAX(IF(F:F=F62,J:J))+MIN(IF(F:F=F62,J:J))*0.1),$J62)</f>
        <v>0</v>
      </c>
      <c r="L62" s="6" t="s">
        <v>202</v>
      </c>
      <c r="M62" s="19"/>
      <c r="N62" s="1">
        <v>11</v>
      </c>
      <c r="O62" s="79">
        <f t="array" ref="O62">IF(COUNTIF(RidersNames,$F62)&gt;1,(MAX(IF(F:F=F62,N:N))+MIN(IF(F:F=F62,N:N))*0.1),$N62)</f>
        <v>11</v>
      </c>
      <c r="P62" s="19"/>
      <c r="Q62" s="19"/>
      <c r="R62" s="1"/>
      <c r="S62" s="79"/>
      <c r="T62" s="19"/>
      <c r="U62" s="19"/>
      <c r="V62" s="1"/>
      <c r="W62" s="79"/>
      <c r="X62" s="13"/>
      <c r="Y62" s="13"/>
      <c r="Z62" s="45">
        <f t="shared" si="8"/>
        <v>11</v>
      </c>
      <c r="AA62">
        <f t="shared" si="9"/>
        <v>57</v>
      </c>
    </row>
    <row r="63" spans="1:27" ht="15.75" thickBot="1" x14ac:dyDescent="0.25">
      <c r="A63" s="33"/>
      <c r="B63" s="33"/>
      <c r="C63" s="33"/>
      <c r="D63" s="33"/>
      <c r="E63" s="29" t="s">
        <v>64</v>
      </c>
      <c r="F63" s="11" t="s">
        <v>84</v>
      </c>
      <c r="G63" s="30">
        <v>3</v>
      </c>
      <c r="H63" s="24">
        <v>0</v>
      </c>
      <c r="I63" s="20" t="s">
        <v>89</v>
      </c>
      <c r="J63" s="5">
        <v>0</v>
      </c>
      <c r="K63" s="101">
        <f t="array" ref="K63">IF(COUNTIF(RidersNames,$F63)&gt;1,(MAX(IF(F:F=F63,J:J))+MIN(IF(F:F=F63,J:J))*0.1),$J63)</f>
        <v>0</v>
      </c>
      <c r="L63" s="20" t="str">
        <f>VLOOKUP($F63,'Round II'!$C$46:$F$53,3,0)</f>
        <v>1.05.457</v>
      </c>
      <c r="M63" s="20"/>
      <c r="N63" s="5">
        <f>VLOOKUP($F63,'Round II'!$C$46:$F$53,4,0)</f>
        <v>9</v>
      </c>
      <c r="O63" s="79">
        <f t="array" ref="O63">IF(COUNTIF(RidersNames,$F63)&gt;1,(MAX(IF(F:F=F63,N:N))+MIN(IF(F:F=F63,N:N))*0.1),$N63)</f>
        <v>9</v>
      </c>
      <c r="P63" s="20"/>
      <c r="Q63" s="20"/>
      <c r="R63" s="5"/>
      <c r="S63" s="79">
        <f t="array" ref="S63">IF(COUNTIF(RidersNames,$F63)&gt;1,(MAX(IF(F:F=F63,R:R))+MIN(IF(F:F=F63,R:R))*0.1),$R63)</f>
        <v>0</v>
      </c>
      <c r="T63" s="20"/>
      <c r="U63" s="20"/>
      <c r="V63" s="5"/>
      <c r="W63" s="79">
        <f t="array" ref="W63">IF(COUNTIF(RidersNames,$F63)&gt;1,(MAX(IF(F:F=F63,V:V))+MIN(IF(F:F=F63,V:V))*0.1),$V63)</f>
        <v>0</v>
      </c>
      <c r="X63" s="14">
        <f t="shared" si="2"/>
        <v>0</v>
      </c>
      <c r="Y63" s="14">
        <f t="shared" si="3"/>
        <v>0</v>
      </c>
      <c r="Z63" s="47">
        <f t="shared" si="8"/>
        <v>9</v>
      </c>
      <c r="AA63">
        <f t="shared" si="9"/>
        <v>71</v>
      </c>
    </row>
    <row r="64" spans="1:27" ht="15.75" thickBot="1" x14ac:dyDescent="0.25">
      <c r="A64" s="10"/>
      <c r="B64" s="10"/>
      <c r="C64" s="10"/>
      <c r="D64" s="10"/>
      <c r="E64" s="27" t="s">
        <v>64</v>
      </c>
      <c r="F64" s="10" t="s">
        <v>85</v>
      </c>
      <c r="G64" s="28">
        <v>23</v>
      </c>
      <c r="H64" s="23">
        <v>0</v>
      </c>
      <c r="I64" s="19" t="s">
        <v>89</v>
      </c>
      <c r="J64" s="1">
        <v>0</v>
      </c>
      <c r="K64" s="101">
        <f t="array" ref="K64">IF(COUNTIF(RidersNames,$F64)&gt;1,(MAX(IF(F:F=F64,J:J))+MIN(IF(F:F=F64,J:J))*0.1),$J64)</f>
        <v>0</v>
      </c>
      <c r="L64" s="19">
        <v>0</v>
      </c>
      <c r="M64" s="19"/>
      <c r="N64" s="1">
        <v>0</v>
      </c>
      <c r="O64" s="79">
        <f t="array" ref="O64">IF(COUNTIF(RidersNames,$F64)&gt;1,(MAX(IF(F:F=F64,N:N))+MIN(IF(F:F=F64,N:N))*0.1),$N64)</f>
        <v>0</v>
      </c>
      <c r="P64" s="19"/>
      <c r="Q64" s="19"/>
      <c r="R64" s="1"/>
      <c r="S64" s="79">
        <f t="array" ref="S64">IF(COUNTIF(RidersNames,$F64)&gt;1,(MAX(IF(F:F=F64,R:R))+MIN(IF(F:F=F64,R:R))*0.1),$R64)</f>
        <v>0</v>
      </c>
      <c r="T64" s="19"/>
      <c r="U64" s="19"/>
      <c r="V64" s="1"/>
      <c r="W64" s="79">
        <f t="array" ref="W64">IF(COUNTIF(RidersNames,$F64)&gt;1,(MAX(IF(F:F=F64,V:V))+MIN(IF(F:F=F64,V:V))*0.1),$V64)</f>
        <v>0</v>
      </c>
      <c r="X64" s="13">
        <f t="shared" si="2"/>
        <v>0</v>
      </c>
      <c r="Y64" s="13">
        <f t="shared" si="3"/>
        <v>0</v>
      </c>
      <c r="Z64" s="45">
        <f t="shared" si="8"/>
        <v>0</v>
      </c>
      <c r="AA64">
        <f t="shared" si="9"/>
        <v>80</v>
      </c>
    </row>
    <row r="65" spans="1:27" ht="15.75" thickBot="1" x14ac:dyDescent="0.25">
      <c r="A65" s="34"/>
      <c r="B65" s="34"/>
      <c r="C65" s="34"/>
      <c r="D65" s="34"/>
      <c r="E65" s="29" t="s">
        <v>64</v>
      </c>
      <c r="F65" s="11" t="s">
        <v>86</v>
      </c>
      <c r="G65" s="30">
        <v>28</v>
      </c>
      <c r="H65" s="24">
        <v>0</v>
      </c>
      <c r="I65" s="20" t="s">
        <v>89</v>
      </c>
      <c r="J65" s="5">
        <v>0</v>
      </c>
      <c r="K65" s="101">
        <f t="array" ref="K65">IF(COUNTIF(RidersNames,$F65)&gt;1,(MAX(IF(F:F=F65,J:J))+MIN(IF(F:F=F65,J:J))*0.1),$J65)</f>
        <v>0</v>
      </c>
      <c r="L65" s="20">
        <v>0</v>
      </c>
      <c r="M65" s="20"/>
      <c r="N65" s="5">
        <v>0</v>
      </c>
      <c r="O65" s="79">
        <f t="array" ref="O65">IF(COUNTIF(RidersNames,$F65)&gt;1,(MAX(IF(F:F=F65,N:N))+MIN(IF(F:F=F65,N:N))*0.1),$N65)</f>
        <v>10</v>
      </c>
      <c r="P65" s="20"/>
      <c r="Q65" s="20"/>
      <c r="R65" s="5"/>
      <c r="S65" s="79">
        <f t="array" ref="S65">IF(COUNTIF(RidersNames,$F65)&gt;1,(MAX(IF(F:F=F65,R:R))+MIN(IF(F:F=F65,R:R))*0.1),$R65)</f>
        <v>0</v>
      </c>
      <c r="T65" s="20"/>
      <c r="U65" s="20"/>
      <c r="V65" s="5"/>
      <c r="W65" s="79">
        <f t="array" ref="W65">IF(COUNTIF(RidersNames,$F65)&gt;1,(MAX(IF(F:F=F65,V:V))+MIN(IF(F:F=F65,V:V))*0.1),$V65)</f>
        <v>0</v>
      </c>
      <c r="X65" s="14">
        <f t="shared" si="2"/>
        <v>0</v>
      </c>
      <c r="Y65" s="14">
        <f t="shared" si="3"/>
        <v>0</v>
      </c>
      <c r="Z65" s="47">
        <f t="shared" si="8"/>
        <v>10</v>
      </c>
      <c r="AA65">
        <f t="shared" si="9"/>
        <v>61</v>
      </c>
    </row>
    <row r="66" spans="1:27" ht="15.75" thickBot="1" x14ac:dyDescent="0.25">
      <c r="A66" s="10"/>
      <c r="B66" s="10"/>
      <c r="C66" s="10"/>
      <c r="D66" s="10"/>
      <c r="E66" s="27" t="s">
        <v>64</v>
      </c>
      <c r="F66" s="10" t="s">
        <v>87</v>
      </c>
      <c r="G66" s="28">
        <v>13</v>
      </c>
      <c r="H66" s="23">
        <v>0</v>
      </c>
      <c r="I66" s="19" t="s">
        <v>89</v>
      </c>
      <c r="J66" s="1">
        <v>0</v>
      </c>
      <c r="K66" s="101">
        <f t="array" ref="K66">IF(COUNTIF(RidersNames,$F66)&gt;1,(MAX(IF(F:F=F66,J:J))+MIN(IF(F:F=F66,J:J))*0.1),$J66)</f>
        <v>0</v>
      </c>
      <c r="L66" s="19">
        <v>0</v>
      </c>
      <c r="M66" s="19"/>
      <c r="N66" s="1">
        <v>0</v>
      </c>
      <c r="O66" s="79">
        <f t="array" ref="O66">IF(COUNTIF(RidersNames,$F66)&gt;1,(MAX(IF(F:F=F66,N:N))+MIN(IF(F:F=F66,N:N))*0.1),$N66)</f>
        <v>0</v>
      </c>
      <c r="P66" s="19"/>
      <c r="Q66" s="19"/>
      <c r="R66" s="1"/>
      <c r="S66" s="79">
        <f t="array" ref="S66">IF(COUNTIF(RidersNames,$F66)&gt;1,(MAX(IF(F:F=F66,R:R))+MIN(IF(F:F=F66,R:R))*0.1),$R66)</f>
        <v>0</v>
      </c>
      <c r="T66" s="19"/>
      <c r="U66" s="19"/>
      <c r="V66" s="1"/>
      <c r="W66" s="79">
        <f t="array" ref="W66">IF(COUNTIF(RidersNames,$F66)&gt;1,(MAX(IF(F:F=F66,V:V))+MIN(IF(F:F=F66,V:V))*0.1),$V66)</f>
        <v>0</v>
      </c>
      <c r="X66" s="13">
        <f t="shared" si="2"/>
        <v>0</v>
      </c>
      <c r="Y66" s="13">
        <f t="shared" si="3"/>
        <v>0</v>
      </c>
      <c r="Z66" s="45">
        <f t="shared" si="8"/>
        <v>0</v>
      </c>
      <c r="AA66">
        <f t="shared" si="9"/>
        <v>80</v>
      </c>
    </row>
    <row r="67" spans="1:27" ht="15.75" thickBot="1" x14ac:dyDescent="0.25">
      <c r="A67" s="33"/>
      <c r="B67" s="33"/>
      <c r="C67" s="33"/>
      <c r="D67" s="33"/>
      <c r="E67" s="57" t="s">
        <v>64</v>
      </c>
      <c r="F67" s="58" t="s">
        <v>88</v>
      </c>
      <c r="G67" s="59">
        <v>5</v>
      </c>
      <c r="H67" s="60">
        <v>0</v>
      </c>
      <c r="I67" s="61" t="s">
        <v>89</v>
      </c>
      <c r="J67" s="62">
        <v>0</v>
      </c>
      <c r="K67" s="101">
        <f t="array" ref="K67">IF(COUNTIF(RidersNames,$F67)&gt;1,(MAX(IF(F:F=F67,J:J))+MIN(IF(F:F=F67,J:J))*0.1),$J67)</f>
        <v>0</v>
      </c>
      <c r="L67" s="61">
        <v>0</v>
      </c>
      <c r="M67" s="61"/>
      <c r="N67" s="62">
        <v>0</v>
      </c>
      <c r="O67" s="79">
        <f t="array" ref="O67">IF(COUNTIF(RidersNames,$F67)&gt;1,(MAX(IF(F:F=F67,N:N))+MIN(IF(F:F=F67,N:N))*0.1),$N67)</f>
        <v>0</v>
      </c>
      <c r="P67" s="61"/>
      <c r="Q67" s="61"/>
      <c r="R67" s="62"/>
      <c r="S67" s="79">
        <f t="array" ref="S67">IF(COUNTIF(RidersNames,$F67)&gt;1,(MAX(IF(F:F=F67,R:R))+MIN(IF(F:F=F67,R:R))*0.1),$R67)</f>
        <v>0</v>
      </c>
      <c r="T67" s="61"/>
      <c r="U67" s="61"/>
      <c r="V67" s="62"/>
      <c r="W67" s="79">
        <f t="array" ref="W67">IF(COUNTIF(RidersNames,$F67)&gt;1,(MAX(IF(F:F=F67,V:V))+MIN(IF(F:F=F67,V:V))*0.1),$V67)</f>
        <v>0</v>
      </c>
      <c r="X67" s="63">
        <f t="shared" si="2"/>
        <v>0</v>
      </c>
      <c r="Y67" s="63">
        <f t="shared" si="3"/>
        <v>0</v>
      </c>
      <c r="Z67" s="64">
        <f t="shared" si="8"/>
        <v>0</v>
      </c>
      <c r="AA67">
        <f t="shared" si="9"/>
        <v>80</v>
      </c>
    </row>
    <row r="68" spans="1:27" ht="15.75" thickBot="1" x14ac:dyDescent="0.25">
      <c r="A68" s="10"/>
      <c r="B68" s="10"/>
      <c r="C68" s="10"/>
      <c r="D68" s="10"/>
      <c r="E68" s="65" t="s">
        <v>65</v>
      </c>
      <c r="F68" s="66" t="s">
        <v>37</v>
      </c>
      <c r="G68" s="67">
        <v>800</v>
      </c>
      <c r="H68" s="68">
        <v>44.302999999999997</v>
      </c>
      <c r="I68" s="69">
        <v>0.51500000000000057</v>
      </c>
      <c r="J68" s="70">
        <v>25</v>
      </c>
      <c r="K68" s="101">
        <f t="array" ref="K68">IF(COUNTIF(RidersNames,$F68)&gt;1,(MAX(IF(F:F=F68,J:J))+MIN(IF(F:F=F68,J:J))*0.1),$J68)</f>
        <v>25</v>
      </c>
      <c r="L68" s="69" t="str">
        <f>VLOOKUP($F68,לעבודה!$C$126:$F$139,3,0)</f>
        <v>1.03.897</v>
      </c>
      <c r="M68" s="69"/>
      <c r="N68" s="69">
        <f>VLOOKUP($F68,לעבודה!$C$126:$F$139,4,0)</f>
        <v>25</v>
      </c>
      <c r="O68" s="79">
        <f t="array" ref="O68">IF(COUNTIF(RidersNames,$F68)&gt;1,(MAX(IF(F:F=F68,N:N))+MIN(IF(F:F=F68,N:N))*0.1),$N68)</f>
        <v>25</v>
      </c>
      <c r="P68" s="69"/>
      <c r="Q68" s="69"/>
      <c r="R68" s="70"/>
      <c r="S68" s="79">
        <f t="array" ref="S68">IF(COUNTIF(RidersNames,$F68)&gt;1,(MAX(IF(F:F=F68,R:R))+MIN(IF(F:F=F68,R:R))*0.1),$R68)</f>
        <v>0</v>
      </c>
      <c r="T68" s="69"/>
      <c r="U68" s="69"/>
      <c r="V68" s="70"/>
      <c r="W68" s="79">
        <f t="array" ref="W68">IF(COUNTIF(RidersNames,$F68)&gt;1,(MAX(IF(F:F=F68,V:V))+MIN(IF(F:F=F68,V:V))*0.1),$V68)</f>
        <v>0</v>
      </c>
      <c r="X68" s="71">
        <f t="shared" si="2"/>
        <v>44.302999999999997</v>
      </c>
      <c r="Y68" s="71">
        <f t="shared" si="3"/>
        <v>44.302999999999997</v>
      </c>
      <c r="Z68" s="72">
        <f t="shared" ref="Z68:Z102" si="12">SUMIFS(H68:W68,$H$3:$W$3,$W$3)</f>
        <v>50</v>
      </c>
      <c r="AA68">
        <f t="shared" ref="AA68:AA99" si="13">RANK(Z68,Z:Z)</f>
        <v>3</v>
      </c>
    </row>
    <row r="69" spans="1:27" ht="15.75" thickBot="1" x14ac:dyDescent="0.25">
      <c r="A69" s="34"/>
      <c r="B69" s="34"/>
      <c r="C69" s="34"/>
      <c r="D69" s="34"/>
      <c r="E69" s="29" t="s">
        <v>65</v>
      </c>
      <c r="F69" s="11" t="s">
        <v>31</v>
      </c>
      <c r="G69" s="30">
        <v>10</v>
      </c>
      <c r="H69" s="24">
        <v>43.787999999999997</v>
      </c>
      <c r="I69" s="20" t="s">
        <v>75</v>
      </c>
      <c r="J69" s="5">
        <v>20</v>
      </c>
      <c r="K69" s="101">
        <f t="array" ref="K69">IF(COUNTIF(RidersNames,$F69)&gt;1,(MAX(IF(F:F=F69,J:J))+MIN(IF(F:F=F69,J:J))*0.1),$J69)</f>
        <v>27</v>
      </c>
      <c r="L69" s="20" t="str">
        <f>VLOOKUP($F69,לעבודה!$C$126:$F$139,3,0)</f>
        <v>DNF</v>
      </c>
      <c r="M69" s="20"/>
      <c r="N69" s="5">
        <f>VLOOKUP($F69,לעבודה!$C$126:$F$139,4,0)</f>
        <v>0</v>
      </c>
      <c r="O69" s="79">
        <f t="array" ref="O69">IF(COUNTIF(RidersNames,$F69)&gt;1,(MAX(IF(F:F=F69,N:N))+MIN(IF(F:F=F69,N:N))*0.1),$N69)</f>
        <v>25</v>
      </c>
      <c r="P69" s="20"/>
      <c r="Q69" s="20"/>
      <c r="R69" s="5"/>
      <c r="S69" s="79">
        <f t="array" ref="S69">IF(COUNTIF(RidersNames,$F69)&gt;1,(MAX(IF(F:F=F69,R:R))+MIN(IF(F:F=F69,R:R))*0.1),$R69)</f>
        <v>0</v>
      </c>
      <c r="T69" s="20"/>
      <c r="U69" s="20"/>
      <c r="V69" s="5"/>
      <c r="W69" s="79">
        <f t="array" ref="W69">IF(COUNTIF(RidersNames,$F69)&gt;1,(MAX(IF(F:F=F69,V:V))+MIN(IF(F:F=F69,V:V))*0.1),$V69)</f>
        <v>0</v>
      </c>
      <c r="X69" s="14">
        <f t="shared" si="2"/>
        <v>43.787999999999997</v>
      </c>
      <c r="Y69" s="14">
        <f t="shared" si="3"/>
        <v>43.787999999999997</v>
      </c>
      <c r="Z69" s="47">
        <f t="shared" si="12"/>
        <v>52</v>
      </c>
      <c r="AA69">
        <f t="shared" si="13"/>
        <v>1</v>
      </c>
    </row>
    <row r="70" spans="1:27" ht="15.75" thickBot="1" x14ac:dyDescent="0.25">
      <c r="A70" s="10"/>
      <c r="B70" s="10"/>
      <c r="C70" s="10"/>
      <c r="D70" s="10"/>
      <c r="E70" s="27" t="s">
        <v>65</v>
      </c>
      <c r="F70" s="10" t="s">
        <v>23</v>
      </c>
      <c r="G70" s="28">
        <v>77</v>
      </c>
      <c r="H70" s="23">
        <v>44.572000000000003</v>
      </c>
      <c r="I70" s="19">
        <v>0.78400000000000603</v>
      </c>
      <c r="J70" s="1">
        <v>16</v>
      </c>
      <c r="K70" s="101">
        <f t="array" ref="K70">IF(COUNTIF(RidersNames,$F70)&gt;1,(MAX(IF(F:F=F70,J:J))+MIN(IF(F:F=F70,J:J))*0.1),$J70)</f>
        <v>21.6</v>
      </c>
      <c r="L70" s="19">
        <v>0</v>
      </c>
      <c r="M70" s="19"/>
      <c r="N70" s="1">
        <v>0</v>
      </c>
      <c r="O70" s="79">
        <f t="array" ref="O70">IF(COUNTIF(RidersNames,$F70)&gt;1,(MAX(IF(F:F=F70,N:N))+MIN(IF(F:F=F70,N:N))*0.1),$N70)</f>
        <v>25</v>
      </c>
      <c r="P70" s="19"/>
      <c r="Q70" s="19"/>
      <c r="R70" s="1"/>
      <c r="S70" s="79">
        <f t="array" ref="S70">IF(COUNTIF(RidersNames,$F70)&gt;1,(MAX(IF(F:F=F70,R:R))+MIN(IF(F:F=F70,R:R))*0.1),$R70)</f>
        <v>0</v>
      </c>
      <c r="T70" s="19"/>
      <c r="U70" s="19"/>
      <c r="V70" s="1"/>
      <c r="W70" s="79">
        <f t="array" ref="W70">IF(COUNTIF(RidersNames,$F70)&gt;1,(MAX(IF(F:F=F70,V:V))+MIN(IF(F:F=F70,V:V))*0.1),$V70)</f>
        <v>0</v>
      </c>
      <c r="X70" s="13">
        <f t="shared" si="2"/>
        <v>0</v>
      </c>
      <c r="Y70" s="13">
        <f t="shared" si="3"/>
        <v>22.286000000000001</v>
      </c>
      <c r="Z70" s="45">
        <f t="shared" si="12"/>
        <v>46.6</v>
      </c>
      <c r="AA70">
        <f t="shared" si="13"/>
        <v>6</v>
      </c>
    </row>
    <row r="71" spans="1:27" ht="15.75" thickBot="1" x14ac:dyDescent="0.25">
      <c r="A71" s="33"/>
      <c r="B71" s="33"/>
      <c r="C71" s="33"/>
      <c r="D71" s="33"/>
      <c r="E71" s="29" t="s">
        <v>65</v>
      </c>
      <c r="F71" s="11" t="s">
        <v>38</v>
      </c>
      <c r="G71" s="30">
        <v>63</v>
      </c>
      <c r="H71" s="24">
        <v>44.612000000000002</v>
      </c>
      <c r="I71" s="20">
        <v>0.82400000000000517</v>
      </c>
      <c r="J71" s="5">
        <v>13</v>
      </c>
      <c r="K71" s="101">
        <f t="array" ref="K71">IF(COUNTIF(RidersNames,$F71)&gt;1,(MAX(IF(F:F=F71,J:J))+MIN(IF(F:F=F71,J:J))*0.1),$J71)</f>
        <v>13</v>
      </c>
      <c r="L71" s="20" t="str">
        <f>VLOOKUP($F71,לעבודה!$C$126:$F$139,3,0)</f>
        <v>1.04.230</v>
      </c>
      <c r="M71" s="20"/>
      <c r="N71" s="5">
        <f>VLOOKUP($F71,לעבודה!$C$126:$F$139,4,0)</f>
        <v>20</v>
      </c>
      <c r="O71" s="79">
        <f t="array" ref="O71">IF(COUNTIF(RidersNames,$F71)&gt;1,(MAX(IF(F:F=F71,N:N))+MIN(IF(F:F=F71,N:N))*0.1),$N71)</f>
        <v>20</v>
      </c>
      <c r="P71" s="20"/>
      <c r="Q71" s="20"/>
      <c r="R71" s="5"/>
      <c r="S71" s="79">
        <f t="array" ref="S71">IF(COUNTIF(RidersNames,$F71)&gt;1,(MAX(IF(F:F=F71,R:R))+MIN(IF(F:F=F71,R:R))*0.1),$R71)</f>
        <v>0</v>
      </c>
      <c r="T71" s="20"/>
      <c r="U71" s="20"/>
      <c r="V71" s="5"/>
      <c r="W71" s="79">
        <f t="array" ref="W71">IF(COUNTIF(RidersNames,$F71)&gt;1,(MAX(IF(F:F=F71,V:V))+MIN(IF(F:F=F71,V:V))*0.1),$V71)</f>
        <v>0</v>
      </c>
      <c r="X71" s="14">
        <f t="shared" si="2"/>
        <v>44.612000000000002</v>
      </c>
      <c r="Y71" s="14">
        <f t="shared" si="3"/>
        <v>44.612000000000002</v>
      </c>
      <c r="Z71" s="47">
        <f t="shared" si="12"/>
        <v>33</v>
      </c>
      <c r="AA71">
        <f t="shared" si="13"/>
        <v>13</v>
      </c>
    </row>
    <row r="72" spans="1:27" ht="15.75" thickBot="1" x14ac:dyDescent="0.25">
      <c r="A72" s="10"/>
      <c r="B72" s="10"/>
      <c r="C72" s="10"/>
      <c r="D72" s="10"/>
      <c r="E72" s="27" t="s">
        <v>65</v>
      </c>
      <c r="F72" s="10" t="s">
        <v>39</v>
      </c>
      <c r="G72" s="28">
        <v>7</v>
      </c>
      <c r="H72" s="23">
        <v>44.694000000000003</v>
      </c>
      <c r="I72" s="19">
        <v>0.90600000000000591</v>
      </c>
      <c r="J72" s="1">
        <v>11</v>
      </c>
      <c r="K72" s="101">
        <f t="array" ref="K72">IF(COUNTIF(RidersNames,$F72)&gt;1,(MAX(IF(F:F=F72,J:J))+MIN(IF(F:F=F72,J:J))*0.1),$J72)</f>
        <v>11</v>
      </c>
      <c r="L72" s="19" t="str">
        <f>VLOOKUP($F72,לעבודה!$C$126:$F$139,3,0)</f>
        <v>1.04.218</v>
      </c>
      <c r="M72" s="19"/>
      <c r="N72" s="1">
        <f>VLOOKUP($F72,לעבודה!$C$126:$F$139,4,0)</f>
        <v>13</v>
      </c>
      <c r="O72" s="79">
        <f t="array" ref="O72">IF(COUNTIF(RidersNames,$F72)&gt;1,(MAX(IF(F:F=F72,N:N))+MIN(IF(F:F=F72,N:N))*0.1),$N72)</f>
        <v>13</v>
      </c>
      <c r="P72" s="19"/>
      <c r="Q72" s="19"/>
      <c r="R72" s="1"/>
      <c r="S72" s="79">
        <f t="array" ref="S72">IF(COUNTIF(RidersNames,$F72)&gt;1,(MAX(IF(F:F=F72,R:R))+MIN(IF(F:F=F72,R:R))*0.1),$R72)</f>
        <v>0</v>
      </c>
      <c r="T72" s="19"/>
      <c r="U72" s="19"/>
      <c r="V72" s="1"/>
      <c r="W72" s="79">
        <f t="array" ref="W72">IF(COUNTIF(RidersNames,$F72)&gt;1,(MAX(IF(F:F=F72,V:V))+MIN(IF(F:F=F72,V:V))*0.1),$V72)</f>
        <v>0</v>
      </c>
      <c r="X72" s="13">
        <f t="shared" si="2"/>
        <v>44.694000000000003</v>
      </c>
      <c r="Y72" s="13">
        <f t="shared" si="3"/>
        <v>44.694000000000003</v>
      </c>
      <c r="Z72" s="45">
        <f t="shared" si="12"/>
        <v>24</v>
      </c>
      <c r="AA72">
        <f t="shared" si="13"/>
        <v>21</v>
      </c>
    </row>
    <row r="73" spans="1:27" ht="15.75" thickBot="1" x14ac:dyDescent="0.25">
      <c r="A73" s="34"/>
      <c r="B73" s="34"/>
      <c r="C73" s="34"/>
      <c r="D73" s="34"/>
      <c r="E73" s="29" t="s">
        <v>65</v>
      </c>
      <c r="F73" s="11" t="s">
        <v>40</v>
      </c>
      <c r="G73" s="30">
        <v>99</v>
      </c>
      <c r="H73" s="24">
        <v>45.121000000000002</v>
      </c>
      <c r="I73" s="20">
        <v>1.3330000000000055</v>
      </c>
      <c r="J73" s="5">
        <v>10</v>
      </c>
      <c r="K73" s="101">
        <f t="array" ref="K73">IF(COUNTIF(RidersNames,$F73)&gt;1,(MAX(IF(F:F=F73,J:J))+MIN(IF(F:F=F73,J:J))*0.1),$J73)</f>
        <v>10</v>
      </c>
      <c r="L73" s="20" t="str">
        <f>VLOOKUP($F73,לעבודה!$C$126:$F$139,3,0)</f>
        <v>1.05.717</v>
      </c>
      <c r="M73" s="20"/>
      <c r="N73" s="5">
        <f>VLOOKUP($F73,לעבודה!$C$126:$F$139,4,0)</f>
        <v>11</v>
      </c>
      <c r="O73" s="79">
        <f t="array" ref="O73">IF(COUNTIF(RidersNames,$F73)&gt;1,(MAX(IF(F:F=F73,N:N))+MIN(IF(F:F=F73,N:N))*0.1),$N73)</f>
        <v>11</v>
      </c>
      <c r="P73" s="20"/>
      <c r="Q73" s="20"/>
      <c r="R73" s="5"/>
      <c r="S73" s="79">
        <f t="array" ref="S73">IF(COUNTIF(RidersNames,$F73)&gt;1,(MAX(IF(F:F=F73,R:R))+MIN(IF(F:F=F73,R:R))*0.1),$R73)</f>
        <v>0</v>
      </c>
      <c r="T73" s="20"/>
      <c r="U73" s="20"/>
      <c r="V73" s="5"/>
      <c r="W73" s="79">
        <f t="array" ref="W73">IF(COUNTIF(RidersNames,$F73)&gt;1,(MAX(IF(F:F=F73,V:V))+MIN(IF(F:F=F73,V:V))*0.1),$V73)</f>
        <v>0</v>
      </c>
      <c r="X73" s="14">
        <f t="shared" si="2"/>
        <v>45.121000000000002</v>
      </c>
      <c r="Y73" s="14">
        <f t="shared" si="3"/>
        <v>45.121000000000002</v>
      </c>
      <c r="Z73" s="47">
        <f t="shared" si="12"/>
        <v>21</v>
      </c>
      <c r="AA73">
        <f t="shared" si="13"/>
        <v>29</v>
      </c>
    </row>
    <row r="74" spans="1:27" ht="15.75" thickBot="1" x14ac:dyDescent="0.25">
      <c r="A74" s="10"/>
      <c r="B74" s="10"/>
      <c r="C74" s="10"/>
      <c r="D74" s="10"/>
      <c r="E74" s="27" t="s">
        <v>65</v>
      </c>
      <c r="F74" s="10" t="s">
        <v>41</v>
      </c>
      <c r="G74" s="28">
        <v>12</v>
      </c>
      <c r="H74" s="23">
        <v>45.195</v>
      </c>
      <c r="I74" s="19">
        <v>1.4070000000000036</v>
      </c>
      <c r="J74" s="1">
        <v>9</v>
      </c>
      <c r="K74" s="101">
        <f t="array" ref="K74">IF(COUNTIF(RidersNames,$F74)&gt;1,(MAX(IF(F:F=F74,J:J))+MIN(IF(F:F=F74,J:J))*0.1),$J74)</f>
        <v>9</v>
      </c>
      <c r="L74" s="19" t="str">
        <f>VLOOKUP($F74,לעבודה!$C$126:$F$139,3,0)</f>
        <v>1.05.261</v>
      </c>
      <c r="M74" s="19"/>
      <c r="N74" s="1">
        <f>VLOOKUP($F74,לעבודה!$C$126:$F$139,4,0)</f>
        <v>16</v>
      </c>
      <c r="O74" s="79">
        <f t="array" ref="O74">IF(COUNTIF(RidersNames,$F74)&gt;1,(MAX(IF(F:F=F74,N:N))+MIN(IF(F:F=F74,N:N))*0.1),$N74)</f>
        <v>16</v>
      </c>
      <c r="P74" s="19"/>
      <c r="Q74" s="19"/>
      <c r="R74" s="1"/>
      <c r="S74" s="79">
        <f t="array" ref="S74">IF(COUNTIF(RidersNames,$F74)&gt;1,(MAX(IF(F:F=F74,R:R))+MIN(IF(F:F=F74,R:R))*0.1),$R74)</f>
        <v>0</v>
      </c>
      <c r="T74" s="19"/>
      <c r="U74" s="19"/>
      <c r="V74" s="1"/>
      <c r="W74" s="79">
        <f t="array" ref="W74">IF(COUNTIF(RidersNames,$F74)&gt;1,(MAX(IF(F:F=F74,V:V))+MIN(IF(F:F=F74,V:V))*0.1),$V74)</f>
        <v>0</v>
      </c>
      <c r="X74" s="13">
        <f t="shared" si="2"/>
        <v>45.195</v>
      </c>
      <c r="Y74" s="13">
        <f t="shared" si="3"/>
        <v>45.195</v>
      </c>
      <c r="Z74" s="45">
        <f t="shared" si="12"/>
        <v>25</v>
      </c>
      <c r="AA74">
        <f t="shared" si="13"/>
        <v>19</v>
      </c>
    </row>
    <row r="75" spans="1:27" ht="15.75" thickBot="1" x14ac:dyDescent="0.25">
      <c r="A75" s="33"/>
      <c r="B75" s="33"/>
      <c r="C75" s="33"/>
      <c r="D75" s="33"/>
      <c r="E75" s="29" t="s">
        <v>65</v>
      </c>
      <c r="F75" s="11" t="s">
        <v>42</v>
      </c>
      <c r="G75" s="30">
        <v>16</v>
      </c>
      <c r="H75" s="24">
        <v>46.283999999999999</v>
      </c>
      <c r="I75" s="20">
        <v>2.4960000000000022</v>
      </c>
      <c r="J75" s="5">
        <v>8</v>
      </c>
      <c r="K75" s="101">
        <f t="array" ref="K75">IF(COUNTIF(RidersNames,$F75)&gt;1,(MAX(IF(F:F=F75,J:J))+MIN(IF(F:F=F75,J:J))*0.1),$J75)</f>
        <v>8</v>
      </c>
      <c r="L75" s="20" t="str">
        <f>VLOOKUP($F75,לעבודה!$C$126:$F$139,3,0)</f>
        <v>1.06.516</v>
      </c>
      <c r="M75" s="20"/>
      <c r="N75" s="5">
        <f>VLOOKUP($F75,לעבודה!$C$126:$F$139,4,0)</f>
        <v>8</v>
      </c>
      <c r="O75" s="79">
        <f t="array" ref="O75">IF(COUNTIF(RidersNames,$F75)&gt;1,(MAX(IF(F:F=F75,N:N))+MIN(IF(F:F=F75,N:N))*0.1),$N75)</f>
        <v>8</v>
      </c>
      <c r="P75" s="20"/>
      <c r="Q75" s="20"/>
      <c r="R75" s="5"/>
      <c r="S75" s="79">
        <f t="array" ref="S75">IF(COUNTIF(RidersNames,$F75)&gt;1,(MAX(IF(F:F=F75,R:R))+MIN(IF(F:F=F75,R:R))*0.1),$R75)</f>
        <v>0</v>
      </c>
      <c r="T75" s="20"/>
      <c r="U75" s="20"/>
      <c r="V75" s="5"/>
      <c r="W75" s="79">
        <f t="array" ref="W75">IF(COUNTIF(RidersNames,$F75)&gt;1,(MAX(IF(F:F=F75,V:V))+MIN(IF(F:F=F75,V:V))*0.1),$V75)</f>
        <v>0</v>
      </c>
      <c r="X75" s="14">
        <f t="shared" si="2"/>
        <v>46.283999999999999</v>
      </c>
      <c r="Y75" s="14">
        <f t="shared" si="3"/>
        <v>46.283999999999999</v>
      </c>
      <c r="Z75" s="47">
        <f t="shared" si="12"/>
        <v>16</v>
      </c>
      <c r="AA75">
        <f t="shared" si="13"/>
        <v>38</v>
      </c>
    </row>
    <row r="76" spans="1:27" ht="15.75" thickBot="1" x14ac:dyDescent="0.25">
      <c r="A76" s="10"/>
      <c r="B76" s="10"/>
      <c r="C76" s="10"/>
      <c r="D76" s="10"/>
      <c r="E76" s="27" t="s">
        <v>65</v>
      </c>
      <c r="F76" s="10" t="s">
        <v>43</v>
      </c>
      <c r="G76" s="28">
        <v>14</v>
      </c>
      <c r="H76" s="23">
        <v>46.28</v>
      </c>
      <c r="I76" s="19">
        <v>2.4920000000000044</v>
      </c>
      <c r="J76" s="1">
        <v>7</v>
      </c>
      <c r="K76" s="101">
        <f t="array" ref="K76">IF(COUNTIF(RidersNames,$F76)&gt;1,(MAX(IF(F:F=F76,J:J))+MIN(IF(F:F=F76,J:J))*0.1),$J76)</f>
        <v>7</v>
      </c>
      <c r="L76" s="19">
        <v>0</v>
      </c>
      <c r="M76" s="19"/>
      <c r="N76" s="1">
        <v>0</v>
      </c>
      <c r="O76" s="79">
        <f t="array" ref="O76">IF(COUNTIF(RidersNames,$F76)&gt;1,(MAX(IF(F:F=F76,N:N))+MIN(IF(F:F=F76,N:N))*0.1),$N76)</f>
        <v>0</v>
      </c>
      <c r="P76" s="19"/>
      <c r="Q76" s="19"/>
      <c r="R76" s="1"/>
      <c r="S76" s="79">
        <f t="array" ref="S76">IF(COUNTIF(RidersNames,$F76)&gt;1,(MAX(IF(F:F=F76,R:R))+MIN(IF(F:F=F76,R:R))*0.1),$R76)</f>
        <v>0</v>
      </c>
      <c r="T76" s="19"/>
      <c r="U76" s="19"/>
      <c r="V76" s="1"/>
      <c r="W76" s="79">
        <f t="array" ref="W76">IF(COUNTIF(RidersNames,$F76)&gt;1,(MAX(IF(F:F=F76,V:V))+MIN(IF(F:F=F76,V:V))*0.1),$V76)</f>
        <v>0</v>
      </c>
      <c r="X76" s="13">
        <f t="shared" si="2"/>
        <v>0</v>
      </c>
      <c r="Y76" s="13">
        <f t="shared" si="3"/>
        <v>23.14</v>
      </c>
      <c r="Z76" s="45">
        <f t="shared" si="12"/>
        <v>7</v>
      </c>
      <c r="AA76">
        <f t="shared" si="13"/>
        <v>74</v>
      </c>
    </row>
    <row r="77" spans="1:27" ht="15.75" thickBot="1" x14ac:dyDescent="0.25">
      <c r="A77" s="10"/>
      <c r="B77" s="10"/>
      <c r="C77" s="10"/>
      <c r="D77" s="10"/>
      <c r="E77" s="27" t="s">
        <v>65</v>
      </c>
      <c r="F77" s="5" t="s">
        <v>51</v>
      </c>
      <c r="G77" s="5">
        <v>47</v>
      </c>
      <c r="H77" s="23"/>
      <c r="I77" s="19"/>
      <c r="J77" s="1"/>
      <c r="K77" s="101"/>
      <c r="L77" s="6" t="s">
        <v>189</v>
      </c>
      <c r="N77" s="5">
        <v>7</v>
      </c>
      <c r="O77" s="79">
        <f t="array" ref="O77">IF(COUNTIF(RidersNames,$F77)&gt;1,(MAX(IF(F:F=F77,N:N))+MIN(IF(F:F=F77,N:N))*0.1),$N77)</f>
        <v>7</v>
      </c>
      <c r="P77" s="19"/>
      <c r="Q77" s="19"/>
      <c r="R77" s="1"/>
      <c r="S77" s="79"/>
      <c r="T77" s="19"/>
      <c r="U77" s="19"/>
      <c r="V77" s="1"/>
      <c r="W77" s="79"/>
      <c r="X77" s="13"/>
      <c r="Y77" s="13"/>
      <c r="Z77" s="45">
        <f t="shared" si="12"/>
        <v>7</v>
      </c>
      <c r="AA77">
        <f t="shared" si="13"/>
        <v>74</v>
      </c>
    </row>
    <row r="78" spans="1:27" ht="15.75" thickBot="1" x14ac:dyDescent="0.25">
      <c r="A78" s="10"/>
      <c r="B78" s="10"/>
      <c r="C78" s="10"/>
      <c r="D78" s="10"/>
      <c r="E78" s="27" t="s">
        <v>65</v>
      </c>
      <c r="F78" s="5" t="s">
        <v>187</v>
      </c>
      <c r="G78" s="5">
        <v>123</v>
      </c>
      <c r="H78" s="23"/>
      <c r="I78" s="19"/>
      <c r="J78" s="1"/>
      <c r="K78" s="101"/>
      <c r="L78" s="6" t="s">
        <v>186</v>
      </c>
      <c r="N78" s="5">
        <v>5</v>
      </c>
      <c r="O78" s="79">
        <f t="array" ref="O78">IF(COUNTIF(RidersNames,$F78)&gt;1,(MAX(IF(F:F=F78,N:N))+MIN(IF(F:F=F78,N:N))*0.1),$N78)</f>
        <v>5</v>
      </c>
      <c r="P78" s="19"/>
      <c r="Q78" s="19"/>
      <c r="R78" s="1"/>
      <c r="S78" s="79"/>
      <c r="T78" s="19"/>
      <c r="U78" s="19"/>
      <c r="V78" s="1"/>
      <c r="W78" s="79"/>
      <c r="X78" s="13"/>
      <c r="Y78" s="13"/>
      <c r="Z78" s="45">
        <f t="shared" si="12"/>
        <v>5</v>
      </c>
      <c r="AA78">
        <f t="shared" si="13"/>
        <v>79</v>
      </c>
    </row>
    <row r="79" spans="1:27" ht="15.75" thickBot="1" x14ac:dyDescent="0.25">
      <c r="A79" s="34"/>
      <c r="B79" s="34"/>
      <c r="C79" s="34"/>
      <c r="D79" s="34"/>
      <c r="E79" s="29" t="s">
        <v>65</v>
      </c>
      <c r="F79" s="11" t="s">
        <v>44</v>
      </c>
      <c r="G79" s="30">
        <v>22</v>
      </c>
      <c r="H79" s="24">
        <v>46.94</v>
      </c>
      <c r="I79" s="20">
        <v>3.152000000000001</v>
      </c>
      <c r="J79" s="5">
        <v>6</v>
      </c>
      <c r="K79" s="101">
        <f t="array" ref="K79">IF(COUNTIF(RidersNames,$F79)&gt;1,(MAX(IF(F:F=F79,J:J))+MIN(IF(F:F=F79,J:J))*0.1),$J79)</f>
        <v>6</v>
      </c>
      <c r="L79" s="20" t="str">
        <f>VLOOKUP($F79,לעבודה!$C$126:$F$139,3,0)</f>
        <v>1.06.297</v>
      </c>
      <c r="M79" s="20"/>
      <c r="N79" s="5">
        <f>VLOOKUP($F79,לעבודה!$C$126:$F$139,4,0)</f>
        <v>10</v>
      </c>
      <c r="O79" s="79">
        <f t="array" ref="O79">IF(COUNTIF(RidersNames,$F79)&gt;1,(MAX(IF(F:F=F79,N:N))+MIN(IF(F:F=F79,N:N))*0.1),$N79)</f>
        <v>10</v>
      </c>
      <c r="P79" s="20"/>
      <c r="Q79" s="20"/>
      <c r="R79" s="5"/>
      <c r="S79" s="79">
        <f t="array" ref="S79">IF(COUNTIF(RidersNames,$F79)&gt;1,(MAX(IF(F:F=F79,R:R))+MIN(IF(F:F=F79,R:R))*0.1),$R79)</f>
        <v>0</v>
      </c>
      <c r="T79" s="20"/>
      <c r="U79" s="20"/>
      <c r="V79" s="5"/>
      <c r="W79" s="79">
        <f t="array" ref="W79">IF(COUNTIF(RidersNames,$F79)&gt;1,(MAX(IF(F:F=F79,V:V))+MIN(IF(F:F=F79,V:V))*0.1),$V79)</f>
        <v>0</v>
      </c>
      <c r="X79" s="14">
        <f t="shared" si="2"/>
        <v>46.94</v>
      </c>
      <c r="Y79" s="14">
        <f t="shared" si="3"/>
        <v>46.94</v>
      </c>
      <c r="Z79" s="47">
        <f t="shared" si="12"/>
        <v>16</v>
      </c>
      <c r="AA79">
        <f t="shared" si="13"/>
        <v>38</v>
      </c>
    </row>
    <row r="80" spans="1:27" ht="15.75" thickBot="1" x14ac:dyDescent="0.25">
      <c r="A80" s="10"/>
      <c r="B80" s="10"/>
      <c r="C80" s="10"/>
      <c r="D80" s="10"/>
      <c r="E80" s="27" t="s">
        <v>65</v>
      </c>
      <c r="F80" s="10" t="s">
        <v>46</v>
      </c>
      <c r="G80" s="28">
        <v>11</v>
      </c>
      <c r="H80" s="23">
        <v>47.186</v>
      </c>
      <c r="I80" s="19">
        <v>3.3980000000000032</v>
      </c>
      <c r="J80" s="1">
        <v>5</v>
      </c>
      <c r="K80" s="101">
        <f t="array" ref="K80">IF(COUNTIF(RidersNames,$F80)&gt;1,(MAX(IF(F:F=F80,J:J))+MIN(IF(F:F=F80,J:J))*0.1),$J80)</f>
        <v>5</v>
      </c>
      <c r="L80" s="19" t="str">
        <f>VLOOKUP($F80,לעבודה!$C$126:$F$139,3,0)</f>
        <v>1.05.414</v>
      </c>
      <c r="M80" s="19"/>
      <c r="N80" s="1">
        <f>VLOOKUP($F80,לעבודה!$C$126:$F$139,4,0)</f>
        <v>9</v>
      </c>
      <c r="O80" s="79">
        <f t="array" ref="O80">IF(COUNTIF(RidersNames,$F80)&gt;1,(MAX(IF(F:F=F80,N:N))+MIN(IF(F:F=F80,N:N))*0.1),$N80)</f>
        <v>9</v>
      </c>
      <c r="P80" s="19"/>
      <c r="Q80" s="19"/>
      <c r="R80" s="1"/>
      <c r="S80" s="79">
        <f t="array" ref="S80">IF(COUNTIF(RidersNames,$F80)&gt;1,(MAX(IF(F:F=F80,R:R))+MIN(IF(F:F=F80,R:R))*0.1),$R80)</f>
        <v>0</v>
      </c>
      <c r="T80" s="19"/>
      <c r="U80" s="19"/>
      <c r="V80" s="1"/>
      <c r="W80" s="79">
        <f t="array" ref="W80">IF(COUNTIF(RidersNames,$F80)&gt;1,(MAX(IF(F:F=F80,V:V))+MIN(IF(F:F=F80,V:V))*0.1),$V80)</f>
        <v>0</v>
      </c>
      <c r="X80" s="13">
        <f t="shared" si="2"/>
        <v>47.186</v>
      </c>
      <c r="Y80" s="13">
        <f t="shared" si="3"/>
        <v>47.186</v>
      </c>
      <c r="Z80" s="45">
        <f t="shared" si="12"/>
        <v>14</v>
      </c>
      <c r="AA80">
        <f t="shared" si="13"/>
        <v>49</v>
      </c>
    </row>
    <row r="81" spans="1:27" ht="15.75" thickBot="1" x14ac:dyDescent="0.25">
      <c r="A81" s="33"/>
      <c r="B81" s="33"/>
      <c r="C81" s="33"/>
      <c r="D81" s="33"/>
      <c r="E81" s="29" t="s">
        <v>65</v>
      </c>
      <c r="F81" s="11" t="s">
        <v>45</v>
      </c>
      <c r="G81" s="30">
        <v>33</v>
      </c>
      <c r="H81" s="24">
        <v>47.94</v>
      </c>
      <c r="I81" s="20">
        <v>4.152000000000001</v>
      </c>
      <c r="J81" s="5">
        <v>4</v>
      </c>
      <c r="K81" s="101">
        <f t="array" ref="K81">IF(COUNTIF(RidersNames,$F81)&gt;1,(MAX(IF(F:F=F81,J:J))+MIN(IF(F:F=F81,J:J))*0.1),$J81)</f>
        <v>4</v>
      </c>
      <c r="L81" s="20" t="str">
        <f>VLOOKUP($F81,לעבודה!$C$126:$F$139,3,0)</f>
        <v>1.11.073</v>
      </c>
      <c r="M81" s="20"/>
      <c r="N81" s="5">
        <f>VLOOKUP($F81,לעבודה!$C$126:$F$139,4,0)</f>
        <v>6</v>
      </c>
      <c r="O81" s="79">
        <f t="array" ref="O81">IF(COUNTIF(RidersNames,$F81)&gt;1,(MAX(IF(F:F=F81,N:N))+MIN(IF(F:F=F81,N:N))*0.1),$N81)</f>
        <v>6</v>
      </c>
      <c r="P81" s="20"/>
      <c r="Q81" s="20"/>
      <c r="R81" s="5"/>
      <c r="S81" s="79">
        <f t="array" ref="S81">IF(COUNTIF(RidersNames,$F81)&gt;1,(MAX(IF(F:F=F81,R:R))+MIN(IF(F:F=F81,R:R))*0.1),$R81)</f>
        <v>0</v>
      </c>
      <c r="T81" s="20"/>
      <c r="U81" s="20"/>
      <c r="V81" s="5"/>
      <c r="W81" s="79">
        <f t="array" ref="W81">IF(COUNTIF(RidersNames,$F81)&gt;1,(MAX(IF(F:F=F81,V:V))+MIN(IF(F:F=F81,V:V))*0.1),$V81)</f>
        <v>0</v>
      </c>
      <c r="X81" s="14">
        <f t="shared" si="2"/>
        <v>47.94</v>
      </c>
      <c r="Y81" s="14">
        <f t="shared" si="3"/>
        <v>47.94</v>
      </c>
      <c r="Z81" s="47">
        <f t="shared" si="12"/>
        <v>10</v>
      </c>
      <c r="AA81">
        <f t="shared" si="13"/>
        <v>61</v>
      </c>
    </row>
    <row r="82" spans="1:27" ht="15.75" thickBot="1" x14ac:dyDescent="0.25">
      <c r="A82" s="10"/>
      <c r="B82" s="10"/>
      <c r="C82" s="10"/>
      <c r="D82" s="10"/>
      <c r="E82" s="27" t="s">
        <v>65</v>
      </c>
      <c r="F82" s="10" t="s">
        <v>48</v>
      </c>
      <c r="G82" s="28">
        <v>44</v>
      </c>
      <c r="H82" s="23">
        <v>0</v>
      </c>
      <c r="I82" s="19" t="s">
        <v>11</v>
      </c>
      <c r="J82" s="1">
        <v>0</v>
      </c>
      <c r="K82" s="101">
        <f t="array" ref="K82">IF(COUNTIF(RidersNames,$F82)&gt;1,(MAX(IF(F:F=F82,J:J))+MIN(IF(F:F=F82,J:J))*0.1),$J82)</f>
        <v>0</v>
      </c>
      <c r="L82" s="19" t="str">
        <f>VLOOKUP($F82,לעבודה!$C$126:$F$139,3,0)</f>
        <v>DNF</v>
      </c>
      <c r="M82" s="19"/>
      <c r="N82" s="1">
        <f>VLOOKUP($F82,לעבודה!$C$126:$F$139,4,0)</f>
        <v>0</v>
      </c>
      <c r="O82" s="79">
        <f t="array" ref="O82">IF(COUNTIF(RidersNames,$F82)&gt;1,(MAX(IF(F:F=F82,N:N))+MIN(IF(F:F=F82,N:N))*0.1),$N82)</f>
        <v>0</v>
      </c>
      <c r="P82" s="19"/>
      <c r="Q82" s="19"/>
      <c r="R82" s="1"/>
      <c r="S82" s="79">
        <f t="array" ref="S82">IF(COUNTIF(RidersNames,$F82)&gt;1,(MAX(IF(F:F=F82,R:R))+MIN(IF(F:F=F82,R:R))*0.1),$R82)</f>
        <v>0</v>
      </c>
      <c r="T82" s="19"/>
      <c r="U82" s="19"/>
      <c r="V82" s="1"/>
      <c r="W82" s="79">
        <f t="array" ref="W82">IF(COUNTIF(RidersNames,$F82)&gt;1,(MAX(IF(F:F=F82,V:V))+MIN(IF(F:F=F82,V:V))*0.1),$V82)</f>
        <v>0</v>
      </c>
      <c r="X82" s="13">
        <f t="shared" si="2"/>
        <v>0</v>
      </c>
      <c r="Y82" s="13">
        <f t="shared" si="3"/>
        <v>0</v>
      </c>
      <c r="Z82" s="45">
        <f t="shared" si="12"/>
        <v>0</v>
      </c>
      <c r="AA82">
        <f t="shared" si="13"/>
        <v>80</v>
      </c>
    </row>
    <row r="83" spans="1:27" ht="15.75" thickBot="1" x14ac:dyDescent="0.25">
      <c r="A83" s="34"/>
      <c r="B83" s="34"/>
      <c r="C83" s="34"/>
      <c r="D83" s="34"/>
      <c r="E83" s="57" t="s">
        <v>65</v>
      </c>
      <c r="F83" s="58" t="s">
        <v>47</v>
      </c>
      <c r="G83" s="59">
        <v>777</v>
      </c>
      <c r="H83" s="60">
        <v>0</v>
      </c>
      <c r="I83" s="61" t="s">
        <v>11</v>
      </c>
      <c r="J83" s="62">
        <v>0</v>
      </c>
      <c r="K83" s="101">
        <f t="array" ref="K83">IF(COUNTIF(RidersNames,$F83)&gt;1,(MAX(IF(F:F=F83,J:J))+MIN(IF(F:F=F83,J:J))*0.1),$J83)</f>
        <v>0</v>
      </c>
      <c r="L83" s="61" t="str">
        <f>VLOOKUP($F83,לעבודה!$C$126:$F$139,3,0)</f>
        <v>DNF</v>
      </c>
      <c r="M83" s="61"/>
      <c r="N83" s="62">
        <f>VLOOKUP($F83,לעבודה!$C$126:$F$139,4,0)</f>
        <v>0</v>
      </c>
      <c r="O83" s="79">
        <f t="array" ref="O83">IF(COUNTIF(RidersNames,$F83)&gt;1,(MAX(IF(F:F=F83,N:N))+MIN(IF(F:F=F83,N:N))*0.1),$N83)</f>
        <v>0</v>
      </c>
      <c r="P83" s="61"/>
      <c r="Q83" s="61"/>
      <c r="R83" s="62"/>
      <c r="S83" s="79">
        <f t="array" ref="S83">IF(COUNTIF(RidersNames,$F83)&gt;1,(MAX(IF(F:F=F83,R:R))+MIN(IF(F:F=F83,R:R))*0.1),$R83)</f>
        <v>0</v>
      </c>
      <c r="T83" s="61"/>
      <c r="U83" s="61"/>
      <c r="V83" s="62"/>
      <c r="W83" s="79">
        <f t="array" ref="W83">IF(COUNTIF(RidersNames,$F83)&gt;1,(MAX(IF(F:F=F83,V:V))+MIN(IF(F:F=F83,V:V))*0.1),$V83)</f>
        <v>0</v>
      </c>
      <c r="X83" s="63">
        <f t="shared" si="2"/>
        <v>0</v>
      </c>
      <c r="Y83" s="63">
        <f t="shared" si="3"/>
        <v>0</v>
      </c>
      <c r="Z83" s="64">
        <f t="shared" si="12"/>
        <v>0</v>
      </c>
      <c r="AA83">
        <f t="shared" si="13"/>
        <v>80</v>
      </c>
    </row>
    <row r="84" spans="1:27" ht="15.75" thickBot="1" x14ac:dyDescent="0.25">
      <c r="A84" s="10"/>
      <c r="B84" s="10"/>
      <c r="C84" s="10"/>
      <c r="D84" s="10"/>
      <c r="E84" s="65" t="s">
        <v>66</v>
      </c>
      <c r="F84" s="66" t="s">
        <v>49</v>
      </c>
      <c r="G84" s="67">
        <v>696</v>
      </c>
      <c r="H84" s="68">
        <v>43.468000000000004</v>
      </c>
      <c r="I84" s="69" t="s">
        <v>75</v>
      </c>
      <c r="J84" s="70">
        <v>25</v>
      </c>
      <c r="K84" s="101">
        <f t="array" ref="K84">IF(COUNTIF(RidersNames,$F84)&gt;1,(MAX(IF(F:F=F84,J:J))+MIN(IF(F:F=F84,J:J))*0.1),$J84)</f>
        <v>25</v>
      </c>
      <c r="L84" s="69" t="str">
        <f>VLOOKUP($F84,לעבודה!$C$159:$F$168,3,0)</f>
        <v>1.04.495</v>
      </c>
      <c r="M84" s="69"/>
      <c r="N84" s="69">
        <f>VLOOKUP($F84,לעבודה!$C$159:$F$168,4,0)</f>
        <v>25</v>
      </c>
      <c r="O84" s="79">
        <f t="array" ref="O84">IF(COUNTIF(RidersNames,$F84)&gt;1,(MAX(IF(F:F=F84,N:N))+MIN(IF(F:F=F84,N:N))*0.1),$N84)</f>
        <v>25</v>
      </c>
      <c r="P84" s="69"/>
      <c r="Q84" s="69"/>
      <c r="R84" s="70"/>
      <c r="S84" s="79">
        <f t="array" ref="S84">IF(COUNTIF(RidersNames,$F84)&gt;1,(MAX(IF(F:F=F84,R:R))+MIN(IF(F:F=F84,R:R))*0.1),$R84)</f>
        <v>0</v>
      </c>
      <c r="T84" s="69"/>
      <c r="U84" s="69"/>
      <c r="V84" s="70"/>
      <c r="W84" s="79">
        <f t="array" ref="W84">IF(COUNTIF(RidersNames,$F84)&gt;1,(MAX(IF(F:F=F84,V:V))+MIN(IF(F:F=F84,V:V))*0.1),$V84)</f>
        <v>0</v>
      </c>
      <c r="X84" s="71">
        <f t="shared" si="2"/>
        <v>43.468000000000004</v>
      </c>
      <c r="Y84" s="71">
        <f t="shared" si="3"/>
        <v>43.468000000000004</v>
      </c>
      <c r="Z84" s="72">
        <f t="shared" si="12"/>
        <v>50</v>
      </c>
      <c r="AA84">
        <f t="shared" si="13"/>
        <v>3</v>
      </c>
    </row>
    <row r="85" spans="1:27" ht="15.75" thickBot="1" x14ac:dyDescent="0.25">
      <c r="A85" s="33"/>
      <c r="B85" s="33"/>
      <c r="C85" s="33"/>
      <c r="D85" s="33"/>
      <c r="E85" s="29" t="s">
        <v>66</v>
      </c>
      <c r="F85" s="11" t="s">
        <v>50</v>
      </c>
      <c r="G85" s="30">
        <v>9</v>
      </c>
      <c r="H85" s="24">
        <v>45.256</v>
      </c>
      <c r="I85" s="20">
        <v>1.7879999999999967</v>
      </c>
      <c r="J85" s="5">
        <v>20</v>
      </c>
      <c r="K85" s="101">
        <f t="array" ref="K85">IF(COUNTIF(RidersNames,$F85)&gt;1,(MAX(IF(F:F=F85,J:J))+MIN(IF(F:F=F85,J:J))*0.1),$J85)</f>
        <v>20</v>
      </c>
      <c r="L85" s="20" t="str">
        <f>VLOOKUP(F85,לעבודה!$C$159:$F$168,3,0)</f>
        <v>1.05.364</v>
      </c>
      <c r="M85" s="20"/>
      <c r="N85" s="5">
        <f>VLOOKUP($F85,לעבודה!$C$159:$F$168,4,0)</f>
        <v>20</v>
      </c>
      <c r="O85" s="79">
        <f t="array" ref="O85">IF(COUNTIF(RidersNames,$F85)&gt;1,(MAX(IF(F:F=F85,N:N))+MIN(IF(F:F=F85,N:N))*0.1),$N85)</f>
        <v>20</v>
      </c>
      <c r="P85" s="20"/>
      <c r="Q85" s="20"/>
      <c r="R85" s="5"/>
      <c r="S85" s="79">
        <f t="array" ref="S85">IF(COUNTIF(RidersNames,$F85)&gt;1,(MAX(IF(F:F=F85,R:R))+MIN(IF(F:F=F85,R:R))*0.1),$R85)</f>
        <v>0</v>
      </c>
      <c r="T85" s="20"/>
      <c r="U85" s="20"/>
      <c r="V85" s="5"/>
      <c r="W85" s="79">
        <f t="array" ref="W85">IF(COUNTIF(RidersNames,$F85)&gt;1,(MAX(IF(F:F=F85,V:V))+MIN(IF(F:F=F85,V:V))*0.1),$V85)</f>
        <v>0</v>
      </c>
      <c r="X85" s="14">
        <f t="shared" si="2"/>
        <v>45.256</v>
      </c>
      <c r="Y85" s="14">
        <f t="shared" si="3"/>
        <v>45.256</v>
      </c>
      <c r="Z85" s="47">
        <f t="shared" si="12"/>
        <v>40</v>
      </c>
      <c r="AA85">
        <f t="shared" si="13"/>
        <v>11</v>
      </c>
    </row>
    <row r="86" spans="1:27" ht="15.75" thickBot="1" x14ac:dyDescent="0.25">
      <c r="A86" s="10"/>
      <c r="B86" s="10"/>
      <c r="C86" s="10"/>
      <c r="D86" s="10"/>
      <c r="E86" s="27" t="s">
        <v>66</v>
      </c>
      <c r="F86" s="10" t="s">
        <v>51</v>
      </c>
      <c r="G86" s="28">
        <v>47</v>
      </c>
      <c r="H86" s="23">
        <v>46.067999999999998</v>
      </c>
      <c r="I86" s="19">
        <v>2.5999999999999943</v>
      </c>
      <c r="J86" s="1">
        <v>16</v>
      </c>
      <c r="K86" s="101">
        <f t="array" ref="K86">IF(COUNTIF(RidersNames,$F86)&gt;1,(MAX(IF(F:F=F86,J:J))+MIN(IF(F:F=F86,J:J))*0.1),$J86)</f>
        <v>16</v>
      </c>
      <c r="L86" s="19">
        <v>0</v>
      </c>
      <c r="M86" s="19"/>
      <c r="N86" s="1">
        <v>0</v>
      </c>
      <c r="O86" s="79">
        <f t="array" ref="O86">IF(COUNTIF(RidersNames,$F86)&gt;1,(MAX(IF(F:F=F86,N:N))+MIN(IF(F:F=F86,N:N))*0.1),$N86)</f>
        <v>7</v>
      </c>
      <c r="P86" s="19"/>
      <c r="Q86" s="19"/>
      <c r="R86" s="1"/>
      <c r="S86" s="79">
        <f t="array" ref="S86">IF(COUNTIF(RidersNames,$F86)&gt;1,(MAX(IF(F:F=F86,R:R))+MIN(IF(F:F=F86,R:R))*0.1),$R86)</f>
        <v>0</v>
      </c>
      <c r="T86" s="19"/>
      <c r="U86" s="19"/>
      <c r="V86" s="1"/>
      <c r="W86" s="79">
        <f t="array" ref="W86">IF(COUNTIF(RidersNames,$F86)&gt;1,(MAX(IF(F:F=F86,V:V))+MIN(IF(F:F=F86,V:V))*0.1),$V86)</f>
        <v>0</v>
      </c>
      <c r="X86" s="13">
        <f t="shared" si="2"/>
        <v>0</v>
      </c>
      <c r="Y86" s="13">
        <f t="shared" si="3"/>
        <v>23.033999999999999</v>
      </c>
      <c r="Z86" s="45">
        <f t="shared" si="12"/>
        <v>23</v>
      </c>
      <c r="AA86">
        <f t="shared" si="13"/>
        <v>23</v>
      </c>
    </row>
    <row r="87" spans="1:27" ht="15.75" thickBot="1" x14ac:dyDescent="0.25">
      <c r="A87" s="34"/>
      <c r="B87" s="34"/>
      <c r="C87" s="34"/>
      <c r="D87" s="34"/>
      <c r="E87" s="29" t="s">
        <v>66</v>
      </c>
      <c r="F87" s="11" t="s">
        <v>52</v>
      </c>
      <c r="G87" s="30">
        <v>46</v>
      </c>
      <c r="H87" s="24">
        <v>46.131</v>
      </c>
      <c r="I87" s="20">
        <v>2.6629999999999967</v>
      </c>
      <c r="J87" s="5">
        <v>13</v>
      </c>
      <c r="K87" s="101">
        <f t="array" ref="K87">IF(COUNTIF(RidersNames,$F87)&gt;1,(MAX(IF(F:F=F87,J:J))+MIN(IF(F:F=F87,J:J))*0.1),$J87)</f>
        <v>13</v>
      </c>
      <c r="L87" s="20" t="str">
        <f>VLOOKUP(F87,לעבודה!$C$159:$F$168,3,0)</f>
        <v>1.06.090</v>
      </c>
      <c r="M87" s="20"/>
      <c r="N87" s="5">
        <f>VLOOKUP($F87,לעבודה!$C$159:$F$168,4,0)</f>
        <v>13</v>
      </c>
      <c r="O87" s="79">
        <f t="array" ref="O87">IF(COUNTIF(RidersNames,$F87)&gt;1,(MAX(IF(F:F=F87,N:N))+MIN(IF(F:F=F87,N:N))*0.1),$N87)</f>
        <v>13</v>
      </c>
      <c r="P87" s="20"/>
      <c r="Q87" s="20"/>
      <c r="R87" s="5"/>
      <c r="S87" s="79">
        <f t="array" ref="S87">IF(COUNTIF(RidersNames,$F87)&gt;1,(MAX(IF(F:F=F87,R:R))+MIN(IF(F:F=F87,R:R))*0.1),$R87)</f>
        <v>0</v>
      </c>
      <c r="T87" s="20"/>
      <c r="U87" s="20"/>
      <c r="V87" s="5"/>
      <c r="W87" s="79">
        <f t="array" ref="W87">IF(COUNTIF(RidersNames,$F87)&gt;1,(MAX(IF(F:F=F87,V:V))+MIN(IF(F:F=F87,V:V))*0.1),$V87)</f>
        <v>0</v>
      </c>
      <c r="X87" s="14">
        <f t="shared" si="2"/>
        <v>46.131</v>
      </c>
      <c r="Y87" s="14">
        <f t="shared" si="3"/>
        <v>46.131</v>
      </c>
      <c r="Z87" s="47">
        <f t="shared" si="12"/>
        <v>26</v>
      </c>
      <c r="AA87">
        <f t="shared" si="13"/>
        <v>14</v>
      </c>
    </row>
    <row r="88" spans="1:27" ht="15.75" thickBot="1" x14ac:dyDescent="0.25">
      <c r="A88" s="10"/>
      <c r="B88" s="10"/>
      <c r="C88" s="10"/>
      <c r="D88" s="10"/>
      <c r="E88" s="27" t="s">
        <v>66</v>
      </c>
      <c r="F88" s="10" t="s">
        <v>53</v>
      </c>
      <c r="G88" s="28">
        <v>11</v>
      </c>
      <c r="H88" s="23">
        <v>47.677999999999997</v>
      </c>
      <c r="I88" s="19">
        <v>4.2099999999999937</v>
      </c>
      <c r="J88" s="1">
        <v>11</v>
      </c>
      <c r="K88" s="101">
        <f t="array" ref="K88">IF(COUNTIF(RidersNames,$F88)&gt;1,(MAX(IF(F:F=F88,J:J))+MIN(IF(F:F=F88,J:J))*0.1),$J88)</f>
        <v>11</v>
      </c>
      <c r="L88" s="19" t="str">
        <f>VLOOKUP(F88,לעבודה!$C$159:$F$168,3,0)</f>
        <v>1.07.292</v>
      </c>
      <c r="M88" s="19"/>
      <c r="N88" s="1">
        <f>VLOOKUP($F88,לעבודה!$C$159:$F$168,4,0)</f>
        <v>11</v>
      </c>
      <c r="O88" s="79">
        <f t="array" ref="O88">IF(COUNTIF(RidersNames,$F88)&gt;1,(MAX(IF(F:F=F88,N:N))+MIN(IF(F:F=F88,N:N))*0.1),$N88)</f>
        <v>11</v>
      </c>
      <c r="P88" s="19"/>
      <c r="Q88" s="19"/>
      <c r="R88" s="1"/>
      <c r="S88" s="79">
        <f t="array" ref="S88">IF(COUNTIF(RidersNames,$F88)&gt;1,(MAX(IF(F:F=F88,R:R))+MIN(IF(F:F=F88,R:R))*0.1),$R88)</f>
        <v>0</v>
      </c>
      <c r="T88" s="19"/>
      <c r="U88" s="19"/>
      <c r="V88" s="1"/>
      <c r="W88" s="79">
        <f t="array" ref="W88">IF(COUNTIF(RidersNames,$F88)&gt;1,(MAX(IF(F:F=F88,V:V))+MIN(IF(F:F=F88,V:V))*0.1),$V88)</f>
        <v>0</v>
      </c>
      <c r="X88" s="13">
        <f t="shared" si="2"/>
        <v>47.677999999999997</v>
      </c>
      <c r="Y88" s="13">
        <f t="shared" si="3"/>
        <v>47.677999999999997</v>
      </c>
      <c r="Z88" s="45">
        <f t="shared" si="12"/>
        <v>22</v>
      </c>
      <c r="AA88">
        <f t="shared" si="13"/>
        <v>24</v>
      </c>
    </row>
    <row r="89" spans="1:27" ht="15.75" thickBot="1" x14ac:dyDescent="0.25">
      <c r="A89" s="33"/>
      <c r="B89" s="33"/>
      <c r="C89" s="33"/>
      <c r="D89" s="33"/>
      <c r="E89" s="29" t="s">
        <v>66</v>
      </c>
      <c r="F89" s="11" t="s">
        <v>54</v>
      </c>
      <c r="G89" s="30">
        <v>37</v>
      </c>
      <c r="H89" s="24">
        <v>47.526000000000003</v>
      </c>
      <c r="I89" s="20">
        <v>4.0579999999999998</v>
      </c>
      <c r="J89" s="5">
        <v>10</v>
      </c>
      <c r="K89" s="101">
        <f t="array" ref="K89">IF(COUNTIF(RidersNames,$F89)&gt;1,(MAX(IF(F:F=F89,J:J))+MIN(IF(F:F=F89,J:J))*0.1),$J89)</f>
        <v>10</v>
      </c>
      <c r="L89" s="20">
        <v>0</v>
      </c>
      <c r="M89" s="20"/>
      <c r="N89" s="5">
        <v>0</v>
      </c>
      <c r="O89" s="79">
        <f t="array" ref="O89">IF(COUNTIF(RidersNames,$F89)&gt;1,(MAX(IF(F:F=F89,N:N))+MIN(IF(F:F=F89,N:N))*0.1),$N89)</f>
        <v>0</v>
      </c>
      <c r="P89" s="20"/>
      <c r="Q89" s="20"/>
      <c r="R89" s="5"/>
      <c r="S89" s="79">
        <f t="array" ref="S89">IF(COUNTIF(RidersNames,$F89)&gt;1,(MAX(IF(F:F=F89,R:R))+MIN(IF(F:F=F89,R:R))*0.1),$R89)</f>
        <v>0</v>
      </c>
      <c r="T89" s="20"/>
      <c r="U89" s="20"/>
      <c r="V89" s="5"/>
      <c r="W89" s="79">
        <f t="array" ref="W89">IF(COUNTIF(RidersNames,$F89)&gt;1,(MAX(IF(F:F=F89,V:V))+MIN(IF(F:F=F89,V:V))*0.1),$V89)</f>
        <v>0</v>
      </c>
      <c r="X89" s="14">
        <f t="shared" si="2"/>
        <v>0</v>
      </c>
      <c r="Y89" s="14">
        <f t="shared" si="3"/>
        <v>23.763000000000002</v>
      </c>
      <c r="Z89" s="47">
        <f t="shared" si="12"/>
        <v>10</v>
      </c>
      <c r="AA89">
        <f t="shared" si="13"/>
        <v>61</v>
      </c>
    </row>
    <row r="90" spans="1:27" ht="15.75" thickBot="1" x14ac:dyDescent="0.25">
      <c r="A90" s="33"/>
      <c r="B90" s="33"/>
      <c r="C90" s="33"/>
      <c r="D90" s="33"/>
      <c r="E90" s="29" t="s">
        <v>66</v>
      </c>
      <c r="F90" s="5" t="s">
        <v>183</v>
      </c>
      <c r="G90" s="5">
        <v>4</v>
      </c>
      <c r="H90" s="24"/>
      <c r="I90" s="20"/>
      <c r="J90" s="5">
        <v>0</v>
      </c>
      <c r="K90" s="101"/>
      <c r="L90" s="6" t="s">
        <v>182</v>
      </c>
      <c r="M90" s="5"/>
      <c r="N90" s="5">
        <v>16</v>
      </c>
      <c r="O90" s="79">
        <f t="array" ref="O90">IF(COUNTIF(RidersNames,$F90)&gt;1,(MAX(IF(F:F=F90,N:N))+MIN(IF(F:F=F90,N:N))*0.1),$N90)</f>
        <v>16</v>
      </c>
      <c r="P90" s="20"/>
      <c r="Q90" s="20"/>
      <c r="R90" s="5"/>
      <c r="S90" s="79">
        <f t="array" ref="S90">IF(COUNTIF(RidersNames,$F90)&gt;1,(MAX(IF(F:F=F90,R:R))+MIN(IF(F:F=F90,R:R))*0.1),$R90)</f>
        <v>0</v>
      </c>
      <c r="T90" s="20"/>
      <c r="U90" s="20"/>
      <c r="V90" s="5"/>
      <c r="W90" s="79">
        <f t="array" ref="W90">IF(COUNTIF(RidersNames,$F90)&gt;1,(MAX(IF(F:F=F90,V:V))+MIN(IF(F:F=F90,V:V))*0.1),$V90)</f>
        <v>0</v>
      </c>
      <c r="X90" s="14"/>
      <c r="Y90" s="14"/>
      <c r="Z90" s="47">
        <f t="shared" si="12"/>
        <v>16</v>
      </c>
      <c r="AA90">
        <f t="shared" si="13"/>
        <v>38</v>
      </c>
    </row>
    <row r="91" spans="1:27" ht="15.75" thickBot="1" x14ac:dyDescent="0.25">
      <c r="A91" s="33"/>
      <c r="B91" s="33"/>
      <c r="C91" s="33"/>
      <c r="D91" s="33"/>
      <c r="E91" s="29" t="s">
        <v>66</v>
      </c>
      <c r="F91" s="1" t="s">
        <v>178</v>
      </c>
      <c r="G91" s="1">
        <v>14</v>
      </c>
      <c r="H91" s="24"/>
      <c r="I91" s="20"/>
      <c r="J91" s="5">
        <v>0</v>
      </c>
      <c r="K91" s="101"/>
      <c r="L91" s="4" t="s">
        <v>177</v>
      </c>
      <c r="N91" s="1">
        <v>10</v>
      </c>
      <c r="O91" s="79">
        <f t="array" ref="O91">IF(COUNTIF(RidersNames,$F91)&gt;1,(MAX(IF(F:F=F91,N:N))+MIN(IF(F:F=F91,N:N))*0.1),$N91)</f>
        <v>10</v>
      </c>
      <c r="P91" s="20"/>
      <c r="Q91" s="20"/>
      <c r="R91" s="5"/>
      <c r="S91" s="79">
        <f t="array" ref="S91">IF(COUNTIF(RidersNames,$F91)&gt;1,(MAX(IF(F:F=F91,R:R))+MIN(IF(F:F=F91,R:R))*0.1),$R91)</f>
        <v>0</v>
      </c>
      <c r="T91" s="20"/>
      <c r="U91" s="20"/>
      <c r="V91" s="5"/>
      <c r="W91" s="79">
        <f t="array" ref="W91">IF(COUNTIF(RidersNames,$F91)&gt;1,(MAX(IF(F:F=F91,V:V))+MIN(IF(F:F=F91,V:V))*0.1),$V91)</f>
        <v>0</v>
      </c>
      <c r="X91" s="14"/>
      <c r="Y91" s="14"/>
      <c r="Z91" s="47">
        <f t="shared" si="12"/>
        <v>10</v>
      </c>
      <c r="AA91">
        <f t="shared" si="13"/>
        <v>61</v>
      </c>
    </row>
    <row r="92" spans="1:27" ht="15.75" thickBot="1" x14ac:dyDescent="0.25">
      <c r="A92" s="33"/>
      <c r="B92" s="33"/>
      <c r="C92" s="33"/>
      <c r="D92" s="33"/>
      <c r="E92" s="29" t="s">
        <v>66</v>
      </c>
      <c r="F92" s="1" t="s">
        <v>173</v>
      </c>
      <c r="G92" s="90">
        <v>808</v>
      </c>
      <c r="H92" s="24"/>
      <c r="I92" s="20"/>
      <c r="J92" s="5">
        <v>0</v>
      </c>
      <c r="K92" s="101"/>
      <c r="L92" s="20" t="s">
        <v>11</v>
      </c>
      <c r="M92" s="20"/>
      <c r="N92" s="5">
        <v>0</v>
      </c>
      <c r="O92" s="79">
        <f t="array" ref="O92">IF(COUNTIF(RidersNames,$F92)&gt;1,(MAX(IF(F:F=F92,N:N))+MIN(IF(F:F=F92,N:N))*0.1),$N92)</f>
        <v>20</v>
      </c>
      <c r="P92" s="20"/>
      <c r="Q92" s="20"/>
      <c r="R92" s="5"/>
      <c r="S92" s="79">
        <f t="array" ref="S92">IF(COUNTIF(RidersNames,$F92)&gt;1,(MAX(IF(F:F=F92,R:R))+MIN(IF(F:F=F92,R:R))*0.1),$R92)</f>
        <v>0</v>
      </c>
      <c r="T92" s="20"/>
      <c r="U92" s="20"/>
      <c r="V92" s="5"/>
      <c r="W92" s="79">
        <f t="array" ref="W92">IF(COUNTIF(RidersNames,$F92)&gt;1,(MAX(IF(F:F=F92,V:V))+MIN(IF(F:F=F92,V:V))*0.1),$V92)</f>
        <v>0</v>
      </c>
      <c r="X92" s="14"/>
      <c r="Y92" s="14"/>
      <c r="Z92" s="47">
        <f t="shared" si="12"/>
        <v>20</v>
      </c>
      <c r="AA92">
        <f t="shared" si="13"/>
        <v>31</v>
      </c>
    </row>
    <row r="93" spans="1:27" ht="15.75" thickBot="1" x14ac:dyDescent="0.25">
      <c r="A93" s="10"/>
      <c r="B93" s="10"/>
      <c r="C93" s="10"/>
      <c r="D93" s="10"/>
      <c r="E93" s="27" t="s">
        <v>66</v>
      </c>
      <c r="F93" s="10" t="s">
        <v>55</v>
      </c>
      <c r="G93" s="28">
        <v>72</v>
      </c>
      <c r="H93" s="23">
        <v>47.52</v>
      </c>
      <c r="I93" s="19">
        <v>4.0519999999999996</v>
      </c>
      <c r="J93" s="1">
        <v>9</v>
      </c>
      <c r="K93" s="101">
        <f t="array" ref="K93">IF(COUNTIF(RidersNames,$F93)&gt;1,(MAX(IF(F:F=F93,J:J))+MIN(IF(F:F=F93,J:J))*0.1),$J93)</f>
        <v>9</v>
      </c>
      <c r="L93" s="19" t="str">
        <f>VLOOKUP(F93,לעבודה!$C$159:$F$168,3,0)</f>
        <v>1.10.298</v>
      </c>
      <c r="M93" s="19"/>
      <c r="N93" s="1">
        <f>VLOOKUP($F93,לעבודה!$C$159:$F$168,4,0)</f>
        <v>9</v>
      </c>
      <c r="O93" s="79">
        <f t="array" ref="O93">IF(COUNTIF(RidersNames,$F93)&gt;1,(MAX(IF(F:F=F93,N:N))+MIN(IF(F:F=F93,N:N))*0.1),$N93)</f>
        <v>9</v>
      </c>
      <c r="P93" s="19"/>
      <c r="Q93" s="19"/>
      <c r="R93" s="1"/>
      <c r="S93" s="79">
        <f t="array" ref="S93">IF(COUNTIF(RidersNames,$F93)&gt;1,(MAX(IF(F:F=F93,R:R))+MIN(IF(F:F=F93,R:R))*0.1),$R93)</f>
        <v>0</v>
      </c>
      <c r="T93" s="19"/>
      <c r="U93" s="19"/>
      <c r="V93" s="1"/>
      <c r="W93" s="79">
        <f t="array" ref="W93">IF(COUNTIF(RidersNames,$F93)&gt;1,(MAX(IF(F:F=F93,V:V))+MIN(IF(F:F=F93,V:V))*0.1),$V93)</f>
        <v>0</v>
      </c>
      <c r="X93" s="13">
        <f t="shared" si="2"/>
        <v>47.52</v>
      </c>
      <c r="Y93" s="13">
        <f t="shared" si="3"/>
        <v>47.52</v>
      </c>
      <c r="Z93" s="45">
        <f t="shared" si="12"/>
        <v>18</v>
      </c>
      <c r="AA93">
        <f t="shared" si="13"/>
        <v>35</v>
      </c>
    </row>
    <row r="94" spans="1:27" ht="15.75" thickBot="1" x14ac:dyDescent="0.25">
      <c r="A94" s="34"/>
      <c r="B94" s="34"/>
      <c r="C94" s="34"/>
      <c r="D94" s="34"/>
      <c r="E94" s="29" t="s">
        <v>66</v>
      </c>
      <c r="F94" s="11" t="s">
        <v>56</v>
      </c>
      <c r="G94" s="30">
        <v>36</v>
      </c>
      <c r="H94" s="24">
        <v>51.465000000000003</v>
      </c>
      <c r="I94" s="20">
        <v>7.9969999999999999</v>
      </c>
      <c r="J94" s="5">
        <v>8</v>
      </c>
      <c r="K94" s="101">
        <f t="array" ref="K94">IF(COUNTIF(RidersNames,$F94)&gt;1,(MAX(IF(F:F=F94,J:J))+MIN(IF(F:F=F94,J:J))*0.1),$J94)</f>
        <v>8</v>
      </c>
      <c r="L94" s="20">
        <v>0</v>
      </c>
      <c r="M94" s="20"/>
      <c r="N94" s="5">
        <v>0</v>
      </c>
      <c r="O94" s="79">
        <f t="array" ref="O94">IF(COUNTIF(RidersNames,$F94)&gt;1,(MAX(IF(F:F=F94,N:N))+MIN(IF(F:F=F94,N:N))*0.1),$N94)</f>
        <v>0</v>
      </c>
      <c r="P94" s="20"/>
      <c r="Q94" s="20"/>
      <c r="R94" s="5"/>
      <c r="S94" s="79">
        <f t="array" ref="S94">IF(COUNTIF(RidersNames,$F94)&gt;1,(MAX(IF(F:F=F94,R:R))+MIN(IF(F:F=F94,R:R))*0.1),$R94)</f>
        <v>0</v>
      </c>
      <c r="T94" s="20"/>
      <c r="U94" s="20"/>
      <c r="V94" s="5"/>
      <c r="W94" s="79">
        <f t="array" ref="W94">IF(COUNTIF(RidersNames,$F94)&gt;1,(MAX(IF(F:F=F94,V:V))+MIN(IF(F:F=F94,V:V))*0.1),$V94)</f>
        <v>0</v>
      </c>
      <c r="X94" s="14">
        <f t="shared" si="2"/>
        <v>0</v>
      </c>
      <c r="Y94" s="14">
        <f t="shared" si="3"/>
        <v>25.732500000000002</v>
      </c>
      <c r="Z94" s="47">
        <f t="shared" si="12"/>
        <v>8</v>
      </c>
      <c r="AA94">
        <f t="shared" si="13"/>
        <v>73</v>
      </c>
    </row>
    <row r="95" spans="1:27" ht="15.75" thickBot="1" x14ac:dyDescent="0.25">
      <c r="A95" s="10"/>
      <c r="B95" s="10"/>
      <c r="C95" s="10"/>
      <c r="D95" s="10"/>
      <c r="E95" s="27" t="s">
        <v>66</v>
      </c>
      <c r="F95" s="10" t="s">
        <v>57</v>
      </c>
      <c r="G95" s="28">
        <v>32</v>
      </c>
      <c r="H95" s="23">
        <v>54.45</v>
      </c>
      <c r="I95" s="19">
        <v>10.981999999999999</v>
      </c>
      <c r="J95" s="1">
        <v>7</v>
      </c>
      <c r="K95" s="101">
        <f t="array" ref="K95">IF(COUNTIF(RidersNames,$F95)&gt;1,(MAX(IF(F:F=F95,J:J))+MIN(IF(F:F=F95,J:J))*0.1),$J95)</f>
        <v>7</v>
      </c>
      <c r="L95" s="19" t="str">
        <f>VLOOKUP(F95,לעבודה!$C$159:$F$168,3,0)</f>
        <v>1.13.156</v>
      </c>
      <c r="M95" s="19"/>
      <c r="N95" s="1">
        <f>VLOOKUP($F95,לעבודה!$C$159:$F$168,4,0)</f>
        <v>8</v>
      </c>
      <c r="O95" s="79">
        <f t="array" ref="O95">IF(COUNTIF(RidersNames,$F95)&gt;1,(MAX(IF(F:F=F95,N:N))+MIN(IF(F:F=F95,N:N))*0.1),$N95)</f>
        <v>8</v>
      </c>
      <c r="P95" s="19"/>
      <c r="Q95" s="19"/>
      <c r="R95" s="1"/>
      <c r="S95" s="79">
        <f t="array" ref="S95">IF(COUNTIF(RidersNames,$F95)&gt;1,(MAX(IF(F:F=F95,R:R))+MIN(IF(F:F=F95,R:R))*0.1),$R95)</f>
        <v>0</v>
      </c>
      <c r="T95" s="19"/>
      <c r="U95" s="19"/>
      <c r="V95" s="1"/>
      <c r="W95" s="79">
        <f t="array" ref="W95">IF(COUNTIF(RidersNames,$F95)&gt;1,(MAX(IF(F:F=F95,V:V))+MIN(IF(F:F=F95,V:V))*0.1),$V95)</f>
        <v>0</v>
      </c>
      <c r="X95" s="13">
        <f t="shared" si="2"/>
        <v>54.45</v>
      </c>
      <c r="Y95" s="13">
        <f t="shared" si="3"/>
        <v>54.45</v>
      </c>
      <c r="Z95" s="45">
        <f t="shared" si="12"/>
        <v>15</v>
      </c>
      <c r="AA95">
        <f t="shared" si="13"/>
        <v>48</v>
      </c>
    </row>
    <row r="96" spans="1:27" ht="15.75" thickBot="1" x14ac:dyDescent="0.25">
      <c r="A96" s="33"/>
      <c r="B96" s="33"/>
      <c r="C96" s="33"/>
      <c r="D96" s="33"/>
      <c r="E96" s="57" t="s">
        <v>66</v>
      </c>
      <c r="F96" s="58" t="s">
        <v>58</v>
      </c>
      <c r="G96" s="59">
        <v>808</v>
      </c>
      <c r="H96" s="60">
        <v>0</v>
      </c>
      <c r="I96" s="61" t="s">
        <v>11</v>
      </c>
      <c r="J96" s="62">
        <v>0</v>
      </c>
      <c r="K96" s="101">
        <f t="array" ref="K96">IF(COUNTIF(RidersNames,$F96)&gt;1,(MAX(IF(F:F=F96,J:J))+MIN(IF(F:F=F96,J:J))*0.1),$J96)</f>
        <v>0</v>
      </c>
      <c r="L96" s="61" t="str">
        <f>VLOOKUP(F96,לעבודה!$C$159:$F$168,3,0)</f>
        <v>1.13.915</v>
      </c>
      <c r="M96" s="61"/>
      <c r="N96" s="62">
        <f>VLOOKUP($F96,לעבודה!$C$159:$F$168,4,0)</f>
        <v>7</v>
      </c>
      <c r="O96" s="79">
        <f t="array" ref="O96">IF(COUNTIF(RidersNames,$F96)&gt;1,(MAX(IF(F:F=F96,N:N))+MIN(IF(F:F=F96,N:N))*0.1),$N96)</f>
        <v>7</v>
      </c>
      <c r="P96" s="61"/>
      <c r="Q96" s="61"/>
      <c r="R96" s="62"/>
      <c r="S96" s="79">
        <f t="array" ref="S96">IF(COUNTIF(RidersNames,$F96)&gt;1,(MAX(IF(F:F=F96,R:R))+MIN(IF(F:F=F96,R:R))*0.1),$R96)</f>
        <v>0</v>
      </c>
      <c r="T96" s="61"/>
      <c r="U96" s="61"/>
      <c r="V96" s="62"/>
      <c r="W96" s="79">
        <f t="array" ref="W96">IF(COUNTIF(RidersNames,$F96)&gt;1,(MAX(IF(F:F=F96,V:V))+MIN(IF(F:F=F96,V:V))*0.1),$V96)</f>
        <v>0</v>
      </c>
      <c r="X96" s="63">
        <f t="shared" si="2"/>
        <v>0</v>
      </c>
      <c r="Y96" s="63">
        <f t="shared" si="3"/>
        <v>0</v>
      </c>
      <c r="Z96" s="64">
        <f t="shared" si="12"/>
        <v>7</v>
      </c>
      <c r="AA96">
        <f t="shared" si="13"/>
        <v>74</v>
      </c>
    </row>
    <row r="97" spans="1:27" ht="15.75" thickBot="1" x14ac:dyDescent="0.25">
      <c r="A97" s="10"/>
      <c r="B97" s="10"/>
      <c r="C97" s="10"/>
      <c r="D97" s="10"/>
      <c r="E97" s="65" t="s">
        <v>102</v>
      </c>
      <c r="F97" s="66" t="s">
        <v>103</v>
      </c>
      <c r="G97" s="67">
        <v>8</v>
      </c>
      <c r="H97" s="68"/>
      <c r="I97" s="69"/>
      <c r="J97" s="70"/>
      <c r="K97" s="101">
        <f t="array" ref="K97">IF(COUNTIF(RidersNames,$F97)&gt;1,(MAX(IF(F:F=F97,J:J))+MIN(IF(F:F=F97,J:J))*0.1),$J97)</f>
        <v>0</v>
      </c>
      <c r="L97" s="69"/>
      <c r="M97" s="69"/>
      <c r="N97" s="70"/>
      <c r="O97" s="79">
        <f t="array" ref="O97">IF(COUNTIF(RidersNames,$F97)&gt;1,(MAX(IF(F:F=F97,N:N))+MIN(IF(F:F=F97,N:N))*0.1),$N97)</f>
        <v>0</v>
      </c>
      <c r="P97" s="69"/>
      <c r="Q97" s="69"/>
      <c r="R97" s="70"/>
      <c r="S97" s="79">
        <f t="array" ref="S97">IF(COUNTIF(RidersNames,$F97)&gt;1,(MAX(IF(F:F=F97,R:R))+MIN(IF(F:F=F97,R:R))*0.1),$R97)</f>
        <v>0</v>
      </c>
      <c r="T97" s="69"/>
      <c r="U97" s="69"/>
      <c r="V97" s="70"/>
      <c r="W97" s="79">
        <f t="array" ref="W97">IF(COUNTIF(RidersNames,$F97)&gt;1,(MAX(IF(F:F=F97,V:V))+MIN(IF(F:F=F97,V:V))*0.1),$V97)</f>
        <v>0</v>
      </c>
      <c r="X97" s="71"/>
      <c r="Y97" s="71"/>
      <c r="Z97" s="72">
        <f t="shared" si="12"/>
        <v>0</v>
      </c>
      <c r="AA97">
        <f t="shared" si="13"/>
        <v>80</v>
      </c>
    </row>
    <row r="98" spans="1:27" ht="15.75" thickBot="1" x14ac:dyDescent="0.25">
      <c r="A98" s="33"/>
      <c r="B98" s="33"/>
      <c r="C98" s="33"/>
      <c r="D98" s="33"/>
      <c r="E98" s="29" t="s">
        <v>102</v>
      </c>
      <c r="F98" s="11" t="s">
        <v>104</v>
      </c>
      <c r="G98" s="30">
        <v>93</v>
      </c>
      <c r="H98" s="24"/>
      <c r="I98" s="20"/>
      <c r="J98" s="5"/>
      <c r="K98" s="101">
        <f t="array" ref="K98">IF(COUNTIF(RidersNames,$F98)&gt;1,(MAX(IF(F:F=F98,J:J))+MIN(IF(F:F=F98,J:J))*0.1),$J98)</f>
        <v>11</v>
      </c>
      <c r="L98" s="20"/>
      <c r="M98" s="20"/>
      <c r="N98" s="5"/>
      <c r="O98" s="79">
        <f t="array" ref="O98">IF(COUNTIF(RidersNames,$F98)&gt;1,(MAX(IF(F:F=F98,N:N))+MIN(IF(F:F=F98,N:N))*0.1),$N98)</f>
        <v>11</v>
      </c>
      <c r="P98" s="20"/>
      <c r="Q98" s="20"/>
      <c r="R98" s="5"/>
      <c r="S98" s="79">
        <f t="array" ref="S98">IF(COUNTIF(RidersNames,$F98)&gt;1,(MAX(IF(F:F=F98,R:R))+MIN(IF(F:F=F98,R:R))*0.1),$R98)</f>
        <v>0</v>
      </c>
      <c r="T98" s="20"/>
      <c r="U98" s="20"/>
      <c r="V98" s="5"/>
      <c r="W98" s="79">
        <f t="array" ref="W98">IF(COUNTIF(RidersNames,$F98)&gt;1,(MAX(IF(F:F=F98,V:V))+MIN(IF(F:F=F98,V:V))*0.1),$V98)</f>
        <v>0</v>
      </c>
      <c r="X98" s="14"/>
      <c r="Y98" s="14"/>
      <c r="Z98" s="47">
        <f t="shared" si="12"/>
        <v>22</v>
      </c>
      <c r="AA98">
        <f t="shared" si="13"/>
        <v>24</v>
      </c>
    </row>
    <row r="99" spans="1:27" ht="15.75" thickBot="1" x14ac:dyDescent="0.25">
      <c r="A99" s="10"/>
      <c r="B99" s="10"/>
      <c r="C99" s="10"/>
      <c r="D99" s="10"/>
      <c r="E99" s="27" t="s">
        <v>102</v>
      </c>
      <c r="F99" s="10" t="s">
        <v>6</v>
      </c>
      <c r="G99" s="28">
        <v>5</v>
      </c>
      <c r="H99" s="23"/>
      <c r="I99" s="19"/>
      <c r="J99" s="1"/>
      <c r="K99" s="101">
        <f t="array" ref="K99">IF(COUNTIF(RidersNames,$F99)&gt;1,(MAX(IF(F:F=F99,J:J))+MIN(IF(F:F=F99,J:J))*0.1),$J99)</f>
        <v>13</v>
      </c>
      <c r="L99" s="19"/>
      <c r="M99" s="19"/>
      <c r="N99" s="1"/>
      <c r="O99" s="79">
        <f t="array" ref="O99">IF(COUNTIF(RidersNames,$F99)&gt;1,(MAX(IF(F:F=F99,N:N))+MIN(IF(F:F=F99,N:N))*0.1),$N99)</f>
        <v>13</v>
      </c>
      <c r="P99" s="19"/>
      <c r="Q99" s="19"/>
      <c r="R99" s="1"/>
      <c r="S99" s="79">
        <f t="array" ref="S99">IF(COUNTIF(RidersNames,$F99)&gt;1,(MAX(IF(F:F=F99,R:R))+MIN(IF(F:F=F99,R:R))*0.1),$R99)</f>
        <v>0</v>
      </c>
      <c r="T99" s="19"/>
      <c r="U99" s="19"/>
      <c r="V99" s="1"/>
      <c r="W99" s="79">
        <f t="array" ref="W99">IF(COUNTIF(RidersNames,$F99)&gt;1,(MAX(IF(F:F=F99,V:V))+MIN(IF(F:F=F99,V:V))*0.1),$V99)</f>
        <v>0</v>
      </c>
      <c r="X99" s="13"/>
      <c r="Y99" s="13"/>
      <c r="Z99" s="45">
        <f t="shared" si="12"/>
        <v>26</v>
      </c>
      <c r="AA99">
        <f t="shared" si="13"/>
        <v>14</v>
      </c>
    </row>
    <row r="100" spans="1:27" ht="15.75" thickBot="1" x14ac:dyDescent="0.25">
      <c r="A100" s="34"/>
      <c r="B100" s="34"/>
      <c r="C100" s="34"/>
      <c r="D100" s="34"/>
      <c r="E100" s="29" t="s">
        <v>102</v>
      </c>
      <c r="F100" s="11" t="s">
        <v>105</v>
      </c>
      <c r="G100" s="30">
        <v>9</v>
      </c>
      <c r="H100" s="24"/>
      <c r="I100" s="20"/>
      <c r="J100" s="5"/>
      <c r="K100" s="101">
        <f t="array" ref="K100">IF(COUNTIF(RidersNames,$F100)&gt;1,(MAX(IF(F:F=F100,J:J))+MIN(IF(F:F=F100,J:J))*0.1),$J100)</f>
        <v>0</v>
      </c>
      <c r="L100" s="20"/>
      <c r="M100" s="20"/>
      <c r="N100" s="5"/>
      <c r="O100" s="79">
        <f t="array" ref="O100">IF(COUNTIF(RidersNames,$F100)&gt;1,(MAX(IF(F:F=F100,N:N))+MIN(IF(F:F=F100,N:N))*0.1),$N100)</f>
        <v>0</v>
      </c>
      <c r="P100" s="20"/>
      <c r="Q100" s="20"/>
      <c r="R100" s="5"/>
      <c r="S100" s="79">
        <f t="array" ref="S100">IF(COUNTIF(RidersNames,$F100)&gt;1,(MAX(IF(F:F=F100,R:R))+MIN(IF(F:F=F100,R:R))*0.1),$R100)</f>
        <v>0</v>
      </c>
      <c r="T100" s="20"/>
      <c r="U100" s="20"/>
      <c r="V100" s="5"/>
      <c r="W100" s="79">
        <f t="array" ref="W100">IF(COUNTIF(RidersNames,$F100)&gt;1,(MAX(IF(F:F=F100,V:V))+MIN(IF(F:F=F100,V:V))*0.1),$V100)</f>
        <v>0</v>
      </c>
      <c r="X100" s="14"/>
      <c r="Y100" s="14"/>
      <c r="Z100" s="47">
        <f t="shared" si="12"/>
        <v>0</v>
      </c>
      <c r="AA100">
        <f t="shared" ref="AA100:AA131" si="14">RANK(Z100,Z:Z)</f>
        <v>80</v>
      </c>
    </row>
    <row r="101" spans="1:27" ht="15.75" thickBot="1" x14ac:dyDescent="0.25">
      <c r="A101" s="10"/>
      <c r="B101" s="10"/>
      <c r="C101" s="10"/>
      <c r="D101" s="10"/>
      <c r="E101" s="27" t="s">
        <v>102</v>
      </c>
      <c r="F101" s="10" t="s">
        <v>106</v>
      </c>
      <c r="G101" s="28">
        <v>194</v>
      </c>
      <c r="H101" s="23"/>
      <c r="I101" s="19"/>
      <c r="J101" s="1"/>
      <c r="K101" s="101">
        <f t="array" ref="K101">IF(COUNTIF(RidersNames,$F101)&gt;1,(MAX(IF(F:F=F101,J:J))+MIN(IF(F:F=F101,J:J))*0.1),$J101)</f>
        <v>9</v>
      </c>
      <c r="L101" s="19"/>
      <c r="M101" s="19"/>
      <c r="N101" s="1"/>
      <c r="O101" s="79">
        <f t="array" ref="O101">IF(COUNTIF(RidersNames,$F101)&gt;1,(MAX(IF(F:F=F101,N:N))+MIN(IF(F:F=F101,N:N))*0.1),$N101)</f>
        <v>8</v>
      </c>
      <c r="P101" s="19"/>
      <c r="Q101" s="19"/>
      <c r="R101" s="1"/>
      <c r="S101" s="79">
        <f t="array" ref="S101">IF(COUNTIF(RidersNames,$F101)&gt;1,(MAX(IF(F:F=F101,R:R))+MIN(IF(F:F=F101,R:R))*0.1),$R101)</f>
        <v>0</v>
      </c>
      <c r="T101" s="19"/>
      <c r="U101" s="19"/>
      <c r="V101" s="1"/>
      <c r="W101" s="79">
        <f t="array" ref="W101">IF(COUNTIF(RidersNames,$F101)&gt;1,(MAX(IF(F:F=F101,V:V))+MIN(IF(F:F=F101,V:V))*0.1),$V101)</f>
        <v>0</v>
      </c>
      <c r="X101" s="13"/>
      <c r="Y101" s="13"/>
      <c r="Z101" s="45">
        <f t="shared" si="12"/>
        <v>17</v>
      </c>
      <c r="AA101">
        <f t="shared" si="14"/>
        <v>36</v>
      </c>
    </row>
    <row r="102" spans="1:27" ht="15.75" thickBot="1" x14ac:dyDescent="0.25">
      <c r="A102" s="33"/>
      <c r="B102" s="33"/>
      <c r="C102" s="33"/>
      <c r="D102" s="33"/>
      <c r="E102" s="57" t="s">
        <v>102</v>
      </c>
      <c r="F102" s="58" t="s">
        <v>107</v>
      </c>
      <c r="G102" s="59">
        <v>87</v>
      </c>
      <c r="H102" s="60"/>
      <c r="I102" s="61"/>
      <c r="J102" s="62"/>
      <c r="K102" s="101">
        <f t="array" ref="K102">IF(COUNTIF(RidersNames,$F102)&gt;1,(MAX(IF(F:F=F102,J:J))+MIN(IF(F:F=F102,J:J))*0.1),$J102)</f>
        <v>0</v>
      </c>
      <c r="L102" s="61"/>
      <c r="M102" s="61"/>
      <c r="N102" s="62"/>
      <c r="O102" s="79">
        <f t="array" ref="O102">IF(COUNTIF(RidersNames,$F102)&gt;1,(MAX(IF(F:F=F102,N:N))+MIN(IF(F:F=F102,N:N))*0.1),$N102)</f>
        <v>10</v>
      </c>
      <c r="P102" s="61"/>
      <c r="Q102" s="61"/>
      <c r="R102" s="62"/>
      <c r="S102" s="79">
        <f t="array" ref="S102">IF(COUNTIF(RidersNames,$F102)&gt;1,(MAX(IF(F:F=F102,R:R))+MIN(IF(F:F=F102,R:R))*0.1),$R102)</f>
        <v>0</v>
      </c>
      <c r="T102" s="61"/>
      <c r="U102" s="61"/>
      <c r="V102" s="62"/>
      <c r="W102" s="79">
        <f t="array" ref="W102">IF(COUNTIF(RidersNames,$F102)&gt;1,(MAX(IF(F:F=F102,V:V))+MIN(IF(F:F=F102,V:V))*0.1),$V102)</f>
        <v>0</v>
      </c>
      <c r="X102" s="63"/>
      <c r="Y102" s="63"/>
      <c r="Z102" s="64">
        <f t="shared" si="12"/>
        <v>10</v>
      </c>
      <c r="AA102">
        <f t="shared" si="14"/>
        <v>61</v>
      </c>
    </row>
  </sheetData>
  <mergeCells count="11">
    <mergeCell ref="A1:D1"/>
    <mergeCell ref="A2:A3"/>
    <mergeCell ref="B2:B3"/>
    <mergeCell ref="C2:C3"/>
    <mergeCell ref="D2:D3"/>
    <mergeCell ref="X2:Z2"/>
    <mergeCell ref="P1:R1"/>
    <mergeCell ref="T1:V1"/>
    <mergeCell ref="X1:Z1"/>
    <mergeCell ref="P2:R2"/>
    <mergeCell ref="T2:V2"/>
  </mergeCells>
  <conditionalFormatting sqref="F60:F62">
    <cfRule type="duplicateValues" dxfId="11" priority="12"/>
  </conditionalFormatting>
  <conditionalFormatting sqref="F77">
    <cfRule type="duplicateValues" dxfId="10" priority="11"/>
  </conditionalFormatting>
  <conditionalFormatting sqref="F78">
    <cfRule type="duplicateValues" dxfId="9" priority="10"/>
  </conditionalFormatting>
  <conditionalFormatting sqref="F90">
    <cfRule type="duplicateValues" dxfId="8" priority="9"/>
  </conditionalFormatting>
  <conditionalFormatting sqref="F91">
    <cfRule type="duplicateValues" dxfId="7" priority="8"/>
  </conditionalFormatting>
  <conditionalFormatting sqref="F92">
    <cfRule type="duplicateValues" dxfId="6" priority="7"/>
  </conditionalFormatting>
  <conditionalFormatting sqref="F14">
    <cfRule type="duplicateValues" dxfId="5" priority="6"/>
  </conditionalFormatting>
  <conditionalFormatting sqref="F12">
    <cfRule type="duplicateValues" dxfId="4" priority="5"/>
  </conditionalFormatting>
  <conditionalFormatting sqref="F15">
    <cfRule type="duplicateValues" dxfId="3" priority="4"/>
  </conditionalFormatting>
  <conditionalFormatting sqref="F16">
    <cfRule type="duplicateValues" dxfId="2" priority="3"/>
  </conditionalFormatting>
  <conditionalFormatting sqref="F28:F32">
    <cfRule type="duplicateValues" dxfId="0" priority="1"/>
  </conditionalFormatting>
  <pageMargins left="0.7" right="0.7" top="0.75" bottom="0.75" header="0.3" footer="0.3"/>
  <pageSetup paperSize="9" scale="53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14</vt:i4>
      </vt:variant>
    </vt:vector>
  </HeadingPairs>
  <TitlesOfParts>
    <vt:vector size="19" baseType="lpstr">
      <vt:lpstr>Round I</vt:lpstr>
      <vt:lpstr>Round II</vt:lpstr>
      <vt:lpstr>לעבודה</vt:lpstr>
      <vt:lpstr>טבלת סיכום</vt:lpstr>
      <vt:lpstr>טבלת תוצאות וסיכום מרוץ ורוכבים</vt:lpstr>
      <vt:lpstr>'טבלת תוצאות וסיכום מרוץ ורוכבים'!Print_Area</vt:lpstr>
      <vt:lpstr>'Round II'!RiderName</vt:lpstr>
      <vt:lpstr>לעבודה!RiderName</vt:lpstr>
      <vt:lpstr>RiderName</vt:lpstr>
      <vt:lpstr>ridersname</vt:lpstr>
      <vt:lpstr>RidersNames</vt:lpstr>
      <vt:lpstr>sevev1</vt:lpstr>
      <vt:lpstr>sevev2</vt:lpstr>
      <vt:lpstr>sevev3</vt:lpstr>
      <vt:lpstr>sevev4</vt:lpstr>
      <vt:lpstr>TABLE</vt:lpstr>
      <vt:lpstr>tp_1</vt:lpstr>
      <vt:lpstr>TP_2</vt:lpstr>
      <vt:lpstr>TP_3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ליאור בר עמי</dc:creator>
  <cp:lastModifiedBy>Dafna Yanin</cp:lastModifiedBy>
  <dcterms:created xsi:type="dcterms:W3CDTF">2018-09-02T10:39:14Z</dcterms:created>
  <dcterms:modified xsi:type="dcterms:W3CDTF">2018-10-07T13:33:32Z</dcterms:modified>
</cp:coreProperties>
</file>