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-465" windowWidth="20730" windowHeight="11760"/>
  </bookViews>
  <sheets>
    <sheet name="Лист1" sheetId="1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3" i="1" a="1"/>
  <c r="I53"/>
  <c r="J53"/>
  <c r="I54"/>
  <c r="J54"/>
  <c r="I55"/>
  <c r="J55"/>
  <c r="I56"/>
  <c r="J56"/>
  <c r="I57"/>
  <c r="J57"/>
  <c r="E51" a="1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D51" a="1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J47"/>
  <c r="I38" a="1"/>
  <c r="I38"/>
  <c r="J38"/>
  <c r="K38"/>
  <c r="I39"/>
  <c r="J39"/>
  <c r="K39"/>
  <c r="I40"/>
  <c r="J40"/>
  <c r="K40"/>
  <c r="I41"/>
  <c r="J41"/>
  <c r="K41"/>
  <c r="I42"/>
  <c r="J42"/>
  <c r="K42"/>
  <c r="D24" a="1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J32"/>
  <c r="F21"/>
  <c r="F3"/>
  <c r="F4"/>
  <c r="F5"/>
  <c r="F6"/>
  <c r="F7"/>
  <c r="F8"/>
  <c r="F9"/>
  <c r="F10"/>
  <c r="F11"/>
  <c r="F12"/>
  <c r="F13"/>
  <c r="F14"/>
  <c r="F15"/>
  <c r="F16"/>
  <c r="F17"/>
  <c r="F18"/>
  <c r="F19"/>
  <c r="F20"/>
  <c r="F2"/>
  <c r="L4"/>
  <c r="I22" a="1"/>
  <c r="J22"/>
  <c r="J16"/>
  <c r="I4" a="1"/>
  <c r="I5"/>
  <c r="K26"/>
  <c r="K25"/>
  <c r="K24"/>
  <c r="K23"/>
  <c r="K22"/>
  <c r="L26"/>
  <c r="L25"/>
  <c r="L24"/>
  <c r="L23"/>
  <c r="L22"/>
  <c r="I26"/>
  <c r="I25"/>
  <c r="I24"/>
  <c r="I23"/>
  <c r="I22"/>
  <c r="J26"/>
  <c r="J25"/>
  <c r="J24"/>
  <c r="J23"/>
  <c r="J8"/>
  <c r="J6"/>
  <c r="I7"/>
  <c r="J7"/>
  <c r="J5"/>
  <c r="I8"/>
  <c r="I6"/>
  <c r="I4"/>
  <c r="J4"/>
</calcChain>
</file>

<file path=xl/sharedStrings.xml><?xml version="1.0" encoding="utf-8"?>
<sst xmlns="http://schemas.openxmlformats.org/spreadsheetml/2006/main" count="102" uniqueCount="73">
  <si>
    <t>Товар: шоколад</t>
  </si>
  <si>
    <t>Постачальник</t>
  </si>
  <si>
    <t>Ціна</t>
  </si>
  <si>
    <t>Час доставки</t>
  </si>
  <si>
    <t>Попит</t>
  </si>
  <si>
    <t>Світоч молочний полуниця 90 г</t>
  </si>
  <si>
    <t>ПАТ "Львівська КФ "Світоч"</t>
  </si>
  <si>
    <t>Світоч чорний особливий 100 г</t>
  </si>
  <si>
    <t>Світоч чорний тірамісу 85 г</t>
  </si>
  <si>
    <t>Світоч молочний 100 г</t>
  </si>
  <si>
    <t>Світоч молочний лісовий горіх 100г</t>
  </si>
  <si>
    <t>Світоч чорний лісовий горіх 100г</t>
  </si>
  <si>
    <t>Світоч чорний трюфель 90 г</t>
  </si>
  <si>
    <t>Світоч білий кокос 95 г</t>
  </si>
  <si>
    <t>Світоч молочний персик 90г</t>
  </si>
  <si>
    <t>Світоч молочний 2в1 100 г</t>
  </si>
  <si>
    <t>Світоч екстрамолочний 85 г</t>
  </si>
  <si>
    <t>Світоч вибухові відчуття 100г</t>
  </si>
  <si>
    <t>Світоч десерт клубнічний 90г</t>
  </si>
  <si>
    <t>Світоч чорний смак чізкейк 90г</t>
  </si>
  <si>
    <t>Світоч екстрачорний 95 г</t>
  </si>
  <si>
    <t>Світоч молочний крем-брюле 85г</t>
  </si>
  <si>
    <t>Світоч молочний горіх-ізюм 90г</t>
  </si>
  <si>
    <t>Світоч з цілим лісовим горіхом 100г</t>
  </si>
  <si>
    <t>Світоч молочний з чорничним йогуртом 90г</t>
  </si>
  <si>
    <t>Світоч молочний з лісовим горіхом 95 г</t>
  </si>
  <si>
    <t>Націнка</t>
  </si>
  <si>
    <t>Прибуток</t>
  </si>
  <si>
    <t>Y</t>
  </si>
  <si>
    <t>X1</t>
  </si>
  <si>
    <t>X2</t>
  </si>
  <si>
    <t>X3</t>
  </si>
  <si>
    <t>1.Лінійна однофакторна модель</t>
  </si>
  <si>
    <t>Економічна модель</t>
  </si>
  <si>
    <t>Y=-199,87+14,199859*X1</t>
  </si>
  <si>
    <t>a0=</t>
  </si>
  <si>
    <t>a1=</t>
  </si>
  <si>
    <t>a1&gt;1</t>
  </si>
  <si>
    <t>зв'язок пропорційний</t>
  </si>
  <si>
    <t>R^2=0,28</t>
  </si>
  <si>
    <t>F=6,9868626</t>
  </si>
  <si>
    <t>Однофакторна модель на 28% пояснює поведінку Y</t>
  </si>
  <si>
    <t>Ft=</t>
  </si>
  <si>
    <t>Точковий прогноз при X=25</t>
  </si>
  <si>
    <t>Y=155,126475</t>
  </si>
  <si>
    <t>2.Лінійна багатофакторна модель</t>
  </si>
  <si>
    <t>Y=-197,216+8,183514*X1+(-1,54612)*X2+28,310979*X3</t>
  </si>
  <si>
    <t>R^2</t>
  </si>
  <si>
    <t>F</t>
  </si>
  <si>
    <t>Ft</t>
  </si>
  <si>
    <t>Багатофакторна модель пояснює поведінку на 96%</t>
  </si>
  <si>
    <t>Точковий прогноз</t>
  </si>
  <si>
    <t>при x1=25 x2=3, x3=5</t>
  </si>
  <si>
    <t>Y=144,329035</t>
  </si>
  <si>
    <t>3. Квадратична однофакторна модель</t>
  </si>
  <si>
    <t>x1^2</t>
  </si>
  <si>
    <t xml:space="preserve"> Y=533,0804-47,9831*X1+1,2761491*X1^2</t>
  </si>
  <si>
    <t>R^2=</t>
  </si>
  <si>
    <t>F=3,4563222</t>
  </si>
  <si>
    <t>Точковий прогноз при х1=25 х1^2=625</t>
  </si>
  <si>
    <t>Y=131,0860875</t>
  </si>
  <si>
    <t>4.Показникова однофакторна модель.</t>
  </si>
  <si>
    <t>Ln(Y)</t>
  </si>
  <si>
    <t>Ln(X)</t>
  </si>
  <si>
    <t>X</t>
  </si>
  <si>
    <t>a0=exp(1,844789)=</t>
  </si>
  <si>
    <t>a1=0,76565</t>
  </si>
  <si>
    <t>У=</t>
  </si>
  <si>
    <t>:</t>
  </si>
  <si>
    <t>5,01447*Х^0,76565</t>
  </si>
  <si>
    <t>R^2=0,01</t>
  </si>
  <si>
    <t>5.Вибрати найкращу економічну модель</t>
  </si>
  <si>
    <t>Найкращою є багатофакторна модель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</si>
</sst>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\-#,##0.00\ 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2" fontId="0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2" fontId="0" fillId="0" borderId="1" xfId="0" applyNumberFormat="1" applyBorder="1"/>
    <xf numFmtId="0" fontId="0" fillId="0" borderId="11" xfId="0" applyBorder="1"/>
    <xf numFmtId="0" fontId="0" fillId="0" borderId="12" xfId="0" applyBorder="1"/>
    <xf numFmtId="0" fontId="0" fillId="0" borderId="12" xfId="0" applyFill="1" applyBorder="1" applyAlignment="1">
      <alignment horizontal="right"/>
    </xf>
    <xf numFmtId="164" fontId="0" fillId="0" borderId="12" xfId="0" applyNumberFormat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0" borderId="5" xfId="0" applyFill="1" applyBorder="1"/>
    <xf numFmtId="0" fontId="0" fillId="0" borderId="7" xfId="0" applyFill="1" applyBorder="1"/>
    <xf numFmtId="0" fontId="0" fillId="2" borderId="3" xfId="0" applyFill="1" applyBorder="1"/>
    <xf numFmtId="0" fontId="0" fillId="2" borderId="2" xfId="0" applyFill="1" applyBorder="1"/>
    <xf numFmtId="0" fontId="0" fillId="0" borderId="10" xfId="0" applyBorder="1" applyAlignment="1">
      <alignment horizontal="right"/>
    </xf>
    <xf numFmtId="0" fontId="0" fillId="2" borderId="5" xfId="0" applyFill="1" applyBorder="1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0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0" xfId="0" applyFill="1" applyBorder="1"/>
    <xf numFmtId="0" fontId="0" fillId="2" borderId="10" xfId="0" applyFill="1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5" fontId="0" fillId="0" borderId="13" xfId="0" applyNumberFormat="1" applyFill="1" applyBorder="1"/>
    <xf numFmtId="165" fontId="0" fillId="0" borderId="14" xfId="0" applyNumberFormat="1" applyFill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5" xfId="0" applyFill="1" applyBorder="1"/>
    <xf numFmtId="0" fontId="0" fillId="2" borderId="17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8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</cellXfs>
  <cellStyles count="16">
    <cellStyle name="Excel Built-in Normal" xfId="2"/>
    <cellStyle name="Normal" xfId="3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Обычный" xfId="0" builtinId="0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1"/>
  <sheetViews>
    <sheetView tabSelected="1" topLeftCell="B1" workbookViewId="0">
      <selection activeCell="K65" sqref="K65"/>
    </sheetView>
  </sheetViews>
  <sheetFormatPr defaultColWidth="8.85546875" defaultRowHeight="15"/>
  <cols>
    <col min="1" max="1" width="39.42578125" customWidth="1"/>
    <col min="2" max="2" width="25.140625" customWidth="1"/>
    <col min="3" max="3" width="14.140625" customWidth="1"/>
    <col min="4" max="4" width="11.7109375" customWidth="1"/>
    <col min="9" max="9" width="10.28515625" bestFit="1" customWidth="1"/>
  </cols>
  <sheetData>
    <row r="1" spans="1:15" ht="15.75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6" t="s">
        <v>27</v>
      </c>
      <c r="G1" s="3" t="s">
        <v>26</v>
      </c>
    </row>
    <row r="2" spans="1:15">
      <c r="A2" s="3" t="s">
        <v>5</v>
      </c>
      <c r="B2" s="2" t="s">
        <v>6</v>
      </c>
      <c r="C2" s="6">
        <v>25</v>
      </c>
      <c r="D2" s="5">
        <v>3</v>
      </c>
      <c r="E2" s="15">
        <v>5</v>
      </c>
      <c r="F2" s="17">
        <f t="shared" ref="F2:F21" si="0">(C2+G2)*E2-C2</f>
        <v>190</v>
      </c>
      <c r="G2" s="2">
        <v>18</v>
      </c>
      <c r="I2" s="28" t="s">
        <v>32</v>
      </c>
      <c r="J2" s="27"/>
      <c r="K2" s="27"/>
      <c r="L2" s="27"/>
      <c r="M2" s="8"/>
      <c r="N2" s="8"/>
      <c r="O2" s="12"/>
    </row>
    <row r="3" spans="1:15" ht="15.75" thickBot="1">
      <c r="A3" s="3" t="s">
        <v>7</v>
      </c>
      <c r="B3" s="2" t="s">
        <v>6</v>
      </c>
      <c r="C3" s="6">
        <v>30</v>
      </c>
      <c r="D3" s="5">
        <v>1</v>
      </c>
      <c r="E3" s="15">
        <v>10</v>
      </c>
      <c r="F3" s="17">
        <f t="shared" si="0"/>
        <v>320</v>
      </c>
      <c r="G3" s="2">
        <v>5</v>
      </c>
      <c r="I3" s="9"/>
      <c r="J3" s="32"/>
      <c r="K3" s="32"/>
      <c r="L3" s="32"/>
      <c r="M3" s="32"/>
      <c r="N3" s="32"/>
      <c r="O3" s="13"/>
    </row>
    <row r="4" spans="1:15">
      <c r="A4" s="3" t="s">
        <v>8</v>
      </c>
      <c r="B4" s="2" t="s">
        <v>6</v>
      </c>
      <c r="C4" s="6">
        <v>12</v>
      </c>
      <c r="D4" s="34">
        <v>1</v>
      </c>
      <c r="E4" s="15">
        <v>8</v>
      </c>
      <c r="F4" s="17">
        <f t="shared" si="0"/>
        <v>116</v>
      </c>
      <c r="G4" s="2">
        <v>4</v>
      </c>
      <c r="I4" s="22">
        <f t="array" ref="I4:J8">LINEST(F2:F21,C2:C21,1,1)</f>
        <v>14.199859450627981</v>
      </c>
      <c r="J4" s="23">
        <v>-199.86962140479889</v>
      </c>
      <c r="K4" s="32"/>
      <c r="L4" s="32">
        <f>LINEST(F2:F21,C2:C21,1,1)</f>
        <v>14.199859450627981</v>
      </c>
      <c r="M4" s="32"/>
      <c r="N4" s="32"/>
      <c r="O4" s="13"/>
    </row>
    <row r="5" spans="1:15">
      <c r="A5" s="3" t="s">
        <v>9</v>
      </c>
      <c r="B5" s="2" t="s">
        <v>6</v>
      </c>
      <c r="C5" s="6">
        <v>28</v>
      </c>
      <c r="D5" s="5">
        <v>1</v>
      </c>
      <c r="E5" s="15">
        <v>8</v>
      </c>
      <c r="F5" s="17">
        <f t="shared" si="0"/>
        <v>292</v>
      </c>
      <c r="G5" s="2">
        <v>12</v>
      </c>
      <c r="I5" s="9">
        <v>5.372085833846346</v>
      </c>
      <c r="J5" s="13">
        <v>127.38882199691633</v>
      </c>
      <c r="K5" s="32"/>
      <c r="L5" s="32"/>
      <c r="M5" s="32"/>
      <c r="N5" s="32"/>
      <c r="O5" s="13"/>
    </row>
    <row r="6" spans="1:15">
      <c r="A6" s="3" t="s">
        <v>10</v>
      </c>
      <c r="B6" s="2" t="s">
        <v>6</v>
      </c>
      <c r="C6" s="6">
        <v>20</v>
      </c>
      <c r="D6" s="5">
        <v>1</v>
      </c>
      <c r="E6" s="15">
        <v>5</v>
      </c>
      <c r="F6" s="17">
        <f t="shared" si="0"/>
        <v>120</v>
      </c>
      <c r="G6" s="2">
        <v>8</v>
      </c>
      <c r="I6" s="24">
        <v>0.27962144517253412</v>
      </c>
      <c r="J6" s="13">
        <v>102.38665987016093</v>
      </c>
      <c r="K6" s="32"/>
      <c r="L6" s="32"/>
      <c r="M6" s="32"/>
      <c r="N6" s="32"/>
      <c r="O6" s="13"/>
    </row>
    <row r="7" spans="1:15">
      <c r="A7" s="3" t="s">
        <v>11</v>
      </c>
      <c r="B7" s="2" t="s">
        <v>6</v>
      </c>
      <c r="C7" s="6">
        <v>33.11</v>
      </c>
      <c r="D7" s="5">
        <v>1</v>
      </c>
      <c r="E7" s="15">
        <v>9</v>
      </c>
      <c r="F7" s="17">
        <f t="shared" si="0"/>
        <v>345.88</v>
      </c>
      <c r="G7" s="2">
        <v>9</v>
      </c>
      <c r="I7" s="24">
        <v>6.986862642393743</v>
      </c>
      <c r="J7" s="13">
        <v>18</v>
      </c>
      <c r="K7" s="32"/>
      <c r="L7" s="32"/>
      <c r="M7" s="32"/>
      <c r="N7" s="32"/>
      <c r="O7" s="13"/>
    </row>
    <row r="8" spans="1:15" ht="15.75" thickBot="1">
      <c r="A8" s="3" t="s">
        <v>12</v>
      </c>
      <c r="B8" s="2" t="s">
        <v>6</v>
      </c>
      <c r="C8" s="6">
        <v>22.38</v>
      </c>
      <c r="D8" s="5">
        <v>1</v>
      </c>
      <c r="E8" s="15">
        <v>1</v>
      </c>
      <c r="F8" s="17">
        <f t="shared" si="0"/>
        <v>5</v>
      </c>
      <c r="G8" s="2">
        <v>5</v>
      </c>
      <c r="I8" s="10">
        <v>73243.477546375565</v>
      </c>
      <c r="J8" s="14">
        <v>188694.50614862441</v>
      </c>
      <c r="K8" s="32"/>
      <c r="L8" s="32"/>
      <c r="M8" s="32"/>
      <c r="N8" s="32"/>
      <c r="O8" s="13"/>
    </row>
    <row r="9" spans="1:15">
      <c r="A9" s="3" t="s">
        <v>13</v>
      </c>
      <c r="B9" s="2" t="s">
        <v>6</v>
      </c>
      <c r="C9" s="6">
        <v>25.83</v>
      </c>
      <c r="D9" s="5">
        <v>1</v>
      </c>
      <c r="E9" s="15">
        <v>1</v>
      </c>
      <c r="F9" s="17">
        <f t="shared" si="0"/>
        <v>8</v>
      </c>
      <c r="G9" s="2">
        <v>8</v>
      </c>
      <c r="I9" s="9"/>
      <c r="J9" s="32"/>
      <c r="K9" s="32"/>
      <c r="L9" s="32"/>
      <c r="M9" s="32"/>
      <c r="N9" s="32"/>
      <c r="O9" s="13"/>
    </row>
    <row r="10" spans="1:15">
      <c r="A10" s="3" t="s">
        <v>14</v>
      </c>
      <c r="B10" s="2" t="s">
        <v>6</v>
      </c>
      <c r="C10" s="6">
        <v>22.38</v>
      </c>
      <c r="D10" s="5">
        <v>1</v>
      </c>
      <c r="E10" s="15">
        <v>1</v>
      </c>
      <c r="F10" s="17">
        <f t="shared" si="0"/>
        <v>11.999999999999996</v>
      </c>
      <c r="G10" s="2">
        <v>12</v>
      </c>
      <c r="I10" s="30" t="s">
        <v>33</v>
      </c>
      <c r="J10" s="33"/>
      <c r="K10" s="33" t="s">
        <v>34</v>
      </c>
      <c r="L10" s="33"/>
      <c r="M10" s="33"/>
      <c r="N10" s="32"/>
      <c r="O10" s="13"/>
    </row>
    <row r="11" spans="1:15" ht="15.75" thickBot="1">
      <c r="A11" s="3" t="s">
        <v>15</v>
      </c>
      <c r="B11" s="2" t="s">
        <v>6</v>
      </c>
      <c r="C11" s="6">
        <v>22.03</v>
      </c>
      <c r="D11" s="5">
        <v>1</v>
      </c>
      <c r="E11" s="15">
        <v>6</v>
      </c>
      <c r="F11" s="17">
        <f t="shared" si="0"/>
        <v>152.15</v>
      </c>
      <c r="G11" s="2">
        <v>7</v>
      </c>
      <c r="I11" s="9"/>
      <c r="J11" s="32"/>
      <c r="K11" s="32"/>
      <c r="L11" s="32"/>
      <c r="M11" s="32"/>
      <c r="N11" s="32"/>
      <c r="O11" s="13"/>
    </row>
    <row r="12" spans="1:15">
      <c r="A12" s="3" t="s">
        <v>16</v>
      </c>
      <c r="B12" s="2" t="s">
        <v>6</v>
      </c>
      <c r="C12" s="6">
        <v>18</v>
      </c>
      <c r="D12" s="5">
        <v>2</v>
      </c>
      <c r="E12" s="15">
        <v>4</v>
      </c>
      <c r="F12" s="17">
        <f t="shared" si="0"/>
        <v>86</v>
      </c>
      <c r="G12" s="2">
        <v>8</v>
      </c>
      <c r="I12" s="7" t="s">
        <v>35</v>
      </c>
      <c r="J12" s="8">
        <v>-199.87</v>
      </c>
      <c r="K12" s="8"/>
      <c r="L12" s="8"/>
      <c r="M12" s="8"/>
      <c r="N12" s="12"/>
      <c r="O12" s="12"/>
    </row>
    <row r="13" spans="1:15" ht="15.75" thickBot="1">
      <c r="A13" s="3" t="s">
        <v>17</v>
      </c>
      <c r="B13" s="2" t="s">
        <v>6</v>
      </c>
      <c r="C13" s="6">
        <v>23</v>
      </c>
      <c r="D13" s="5">
        <v>3</v>
      </c>
      <c r="E13" s="15">
        <v>7</v>
      </c>
      <c r="F13" s="17">
        <f t="shared" si="0"/>
        <v>187</v>
      </c>
      <c r="G13" s="2">
        <v>7</v>
      </c>
      <c r="I13" s="10" t="s">
        <v>36</v>
      </c>
      <c r="J13" s="11">
        <v>14.199859</v>
      </c>
      <c r="K13" s="11" t="s">
        <v>37</v>
      </c>
      <c r="L13" s="11" t="s">
        <v>38</v>
      </c>
      <c r="M13" s="11"/>
      <c r="N13" s="14"/>
      <c r="O13" s="13"/>
    </row>
    <row r="14" spans="1:15">
      <c r="A14" s="3" t="s">
        <v>18</v>
      </c>
      <c r="B14" s="2" t="s">
        <v>6</v>
      </c>
      <c r="C14" s="6">
        <v>20</v>
      </c>
      <c r="D14" s="5">
        <v>4</v>
      </c>
      <c r="E14" s="15">
        <v>2</v>
      </c>
      <c r="F14" s="17">
        <f t="shared" si="0"/>
        <v>40</v>
      </c>
      <c r="G14" s="2">
        <v>10</v>
      </c>
      <c r="I14" s="25" t="s">
        <v>39</v>
      </c>
      <c r="J14" s="32" t="s">
        <v>41</v>
      </c>
      <c r="K14" s="32"/>
      <c r="L14" s="32"/>
      <c r="M14" s="32"/>
      <c r="N14" s="32"/>
      <c r="O14" s="13"/>
    </row>
    <row r="15" spans="1:15" ht="15.75" thickBot="1">
      <c r="A15" s="3" t="s">
        <v>19</v>
      </c>
      <c r="B15" s="2" t="s">
        <v>6</v>
      </c>
      <c r="C15" s="6">
        <v>23.03</v>
      </c>
      <c r="D15" s="5">
        <v>5</v>
      </c>
      <c r="E15" s="15">
        <v>1</v>
      </c>
      <c r="F15" s="17">
        <f t="shared" si="0"/>
        <v>6</v>
      </c>
      <c r="G15" s="2">
        <v>6</v>
      </c>
      <c r="I15" s="26" t="s">
        <v>40</v>
      </c>
      <c r="J15" s="11"/>
      <c r="K15" s="11"/>
      <c r="L15" s="11"/>
      <c r="M15" s="11"/>
      <c r="N15" s="11"/>
      <c r="O15" s="14"/>
    </row>
    <row r="16" spans="1:15">
      <c r="A16" s="3" t="s">
        <v>20</v>
      </c>
      <c r="B16" s="2" t="s">
        <v>6</v>
      </c>
      <c r="C16" s="6">
        <v>24.01</v>
      </c>
      <c r="D16" s="5">
        <v>1</v>
      </c>
      <c r="E16" s="15">
        <v>10</v>
      </c>
      <c r="F16" s="17">
        <f t="shared" si="0"/>
        <v>256.09000000000003</v>
      </c>
      <c r="G16" s="2">
        <v>4</v>
      </c>
      <c r="I16" s="29" t="s">
        <v>42</v>
      </c>
      <c r="J16" s="31">
        <f>FINV(0.95,1,37)</f>
        <v>3.9858453162970892E-3</v>
      </c>
      <c r="K16" s="32"/>
      <c r="L16" s="32"/>
      <c r="M16" s="32"/>
      <c r="N16" s="32"/>
      <c r="O16" s="13"/>
    </row>
    <row r="17" spans="1:17" ht="15.75" thickBot="1">
      <c r="A17" s="3" t="s">
        <v>21</v>
      </c>
      <c r="B17" s="2" t="s">
        <v>6</v>
      </c>
      <c r="C17" s="6">
        <v>21.52</v>
      </c>
      <c r="D17" s="5">
        <v>7</v>
      </c>
      <c r="E17" s="15">
        <v>3</v>
      </c>
      <c r="F17" s="17">
        <f t="shared" si="0"/>
        <v>64.040000000000006</v>
      </c>
      <c r="G17" s="2">
        <v>7</v>
      </c>
      <c r="I17" s="26" t="s">
        <v>43</v>
      </c>
      <c r="J17" s="11"/>
      <c r="K17" s="11"/>
      <c r="L17" s="11" t="s">
        <v>44</v>
      </c>
      <c r="M17" s="11"/>
      <c r="N17" s="11"/>
      <c r="O17" s="14"/>
    </row>
    <row r="18" spans="1:17">
      <c r="A18" s="3" t="s">
        <v>22</v>
      </c>
      <c r="B18" s="2" t="s">
        <v>6</v>
      </c>
      <c r="C18" s="6">
        <v>24.3</v>
      </c>
      <c r="D18" s="5">
        <v>1</v>
      </c>
      <c r="E18" s="15">
        <v>2</v>
      </c>
      <c r="F18" s="17">
        <f t="shared" si="0"/>
        <v>30.3</v>
      </c>
      <c r="G18" s="2">
        <v>3</v>
      </c>
    </row>
    <row r="19" spans="1:17" ht="15.75" thickBot="1">
      <c r="A19" s="3" t="s">
        <v>23</v>
      </c>
      <c r="B19" s="2" t="s">
        <v>6</v>
      </c>
      <c r="C19" s="6">
        <v>25</v>
      </c>
      <c r="D19" s="5">
        <v>4</v>
      </c>
      <c r="E19" s="15">
        <v>3</v>
      </c>
      <c r="F19" s="17">
        <f t="shared" si="0"/>
        <v>59</v>
      </c>
      <c r="G19" s="2">
        <v>3</v>
      </c>
    </row>
    <row r="20" spans="1:17">
      <c r="A20" s="3" t="s">
        <v>24</v>
      </c>
      <c r="B20" s="2" t="s">
        <v>6</v>
      </c>
      <c r="C20" s="6">
        <v>22.45</v>
      </c>
      <c r="D20" s="5">
        <v>5</v>
      </c>
      <c r="E20" s="15">
        <v>2</v>
      </c>
      <c r="F20" s="17">
        <f t="shared" si="0"/>
        <v>32.450000000000003</v>
      </c>
      <c r="G20" s="2">
        <v>5</v>
      </c>
      <c r="I20" s="7" t="s">
        <v>45</v>
      </c>
      <c r="J20" s="8"/>
      <c r="K20" s="8"/>
      <c r="L20" s="8"/>
      <c r="M20" s="8"/>
      <c r="N20" s="8"/>
      <c r="O20" s="8"/>
      <c r="P20" s="8"/>
      <c r="Q20" s="12"/>
    </row>
    <row r="21" spans="1:17">
      <c r="A21" s="3" t="s">
        <v>25</v>
      </c>
      <c r="B21" s="2" t="s">
        <v>6</v>
      </c>
      <c r="C21" s="6">
        <v>24.5</v>
      </c>
      <c r="D21" s="5">
        <v>6</v>
      </c>
      <c r="E21" s="15">
        <v>12</v>
      </c>
      <c r="F21" s="17">
        <f t="shared" si="0"/>
        <v>305.5</v>
      </c>
      <c r="G21" s="2">
        <v>3</v>
      </c>
      <c r="I21" s="9"/>
      <c r="J21" s="32"/>
      <c r="K21" s="32"/>
      <c r="L21" s="32"/>
      <c r="M21" s="32"/>
      <c r="N21" s="32"/>
      <c r="O21" s="32"/>
      <c r="P21" s="32"/>
      <c r="Q21" s="13"/>
    </row>
    <row r="22" spans="1:17" ht="15.75" thickBot="1">
      <c r="A22" s="18"/>
      <c r="B22" s="18"/>
      <c r="C22" s="19" t="s">
        <v>29</v>
      </c>
      <c r="D22" s="20" t="s">
        <v>30</v>
      </c>
      <c r="E22" s="21" t="s">
        <v>31</v>
      </c>
      <c r="F22" s="19" t="s">
        <v>28</v>
      </c>
      <c r="G22" s="19"/>
      <c r="H22" s="1"/>
      <c r="I22" s="37">
        <f t="array" ref="I22:L26">LINEST(F2:F21,C2:E21,1,1)</f>
        <v>28.310979105780735</v>
      </c>
      <c r="J22" s="35">
        <v>-1.546120992460688</v>
      </c>
      <c r="K22" s="35">
        <v>8.183513651834156</v>
      </c>
      <c r="L22" s="35">
        <v>-197.21591600408726</v>
      </c>
      <c r="M22" s="32"/>
      <c r="N22" s="32"/>
      <c r="O22" s="32"/>
      <c r="P22" s="32"/>
      <c r="Q22" s="13"/>
    </row>
    <row r="23" spans="1:17" ht="16.5" thickTop="1" thickBot="1">
      <c r="H23" s="1"/>
      <c r="I23" s="38">
        <v>1.6370462768542284</v>
      </c>
      <c r="J23" s="31">
        <v>2.8319883083583783</v>
      </c>
      <c r="K23" s="31">
        <v>1.3215843386621873</v>
      </c>
      <c r="L23" s="31">
        <v>31.871712328765021</v>
      </c>
      <c r="M23" s="32"/>
      <c r="N23" s="32"/>
      <c r="O23" s="32"/>
      <c r="P23" s="32"/>
      <c r="Q23" s="13"/>
    </row>
    <row r="24" spans="1:17">
      <c r="B24" s="39">
        <v>190</v>
      </c>
      <c r="C24" s="42">
        <v>25</v>
      </c>
      <c r="D24" s="39">
        <f t="array" ref="D24:D43">POWER(C24:C43,2)</f>
        <v>625</v>
      </c>
      <c r="E24" s="44"/>
      <c r="I24" s="37">
        <v>0.96405476292486436</v>
      </c>
      <c r="J24" s="31">
        <v>24.258275550443351</v>
      </c>
      <c r="K24" s="31" t="e">
        <v>#N/A</v>
      </c>
      <c r="L24" s="31" t="e">
        <v>#N/A</v>
      </c>
      <c r="M24" s="32"/>
      <c r="N24" s="32"/>
      <c r="O24" s="32"/>
      <c r="P24" s="32"/>
      <c r="Q24" s="13"/>
    </row>
    <row r="25" spans="1:17">
      <c r="B25" s="40">
        <v>320</v>
      </c>
      <c r="C25" s="43">
        <v>30</v>
      </c>
      <c r="D25" s="40">
        <v>900</v>
      </c>
      <c r="E25" s="45"/>
      <c r="I25" s="37">
        <v>143.04051998651431</v>
      </c>
      <c r="J25" s="31">
        <v>16</v>
      </c>
      <c r="K25" s="31" t="e">
        <v>#N/A</v>
      </c>
      <c r="L25" s="31" t="e">
        <v>#N/A</v>
      </c>
      <c r="M25" s="32"/>
      <c r="N25" s="32"/>
      <c r="O25" s="32"/>
      <c r="P25" s="32"/>
      <c r="Q25" s="13"/>
    </row>
    <row r="26" spans="1:17">
      <c r="B26" s="40">
        <v>116</v>
      </c>
      <c r="C26" s="43">
        <v>12</v>
      </c>
      <c r="D26" s="40">
        <v>144</v>
      </c>
      <c r="E26" s="45"/>
      <c r="I26" s="38">
        <v>252522.56077210017</v>
      </c>
      <c r="J26" s="31">
        <v>9415.4229228998029</v>
      </c>
      <c r="K26" s="31" t="e">
        <v>#N/A</v>
      </c>
      <c r="L26" s="31" t="e">
        <v>#N/A</v>
      </c>
      <c r="M26" s="32"/>
      <c r="N26" s="32"/>
      <c r="O26" s="32"/>
      <c r="P26" s="32"/>
      <c r="Q26" s="13"/>
    </row>
    <row r="27" spans="1:17">
      <c r="B27" s="40">
        <v>292</v>
      </c>
      <c r="C27" s="43">
        <v>20</v>
      </c>
      <c r="D27" s="40">
        <v>400</v>
      </c>
      <c r="E27" s="45"/>
      <c r="I27" s="9"/>
      <c r="J27" s="32"/>
      <c r="K27" s="32"/>
      <c r="L27" s="32"/>
      <c r="M27" s="32"/>
      <c r="N27" s="32"/>
      <c r="O27" s="32"/>
      <c r="P27" s="32"/>
      <c r="Q27" s="13"/>
    </row>
    <row r="28" spans="1:17">
      <c r="B28" s="40">
        <v>120</v>
      </c>
      <c r="C28" s="43">
        <v>28</v>
      </c>
      <c r="D28" s="40">
        <v>784</v>
      </c>
      <c r="E28" s="45"/>
      <c r="I28" s="38" t="s">
        <v>33</v>
      </c>
      <c r="J28" s="31"/>
      <c r="K28" s="31" t="s">
        <v>46</v>
      </c>
      <c r="L28" s="31"/>
      <c r="M28" s="31"/>
      <c r="N28" s="31"/>
      <c r="O28" s="31"/>
      <c r="P28" s="31"/>
      <c r="Q28" s="13"/>
    </row>
    <row r="29" spans="1:17">
      <c r="B29" s="40">
        <v>345.88</v>
      </c>
      <c r="C29" s="43">
        <v>33.11</v>
      </c>
      <c r="D29" s="40">
        <v>1096.2720999999999</v>
      </c>
      <c r="E29" s="45"/>
      <c r="I29" s="9"/>
      <c r="J29" s="32"/>
      <c r="K29" s="32"/>
      <c r="L29" s="32"/>
      <c r="M29" s="32"/>
      <c r="N29" s="32"/>
      <c r="O29" s="32"/>
      <c r="P29" s="32"/>
      <c r="Q29" s="13"/>
    </row>
    <row r="30" spans="1:17">
      <c r="B30" s="40">
        <v>5</v>
      </c>
      <c r="C30" s="43">
        <v>22.38</v>
      </c>
      <c r="D30" s="40">
        <v>500.86439999999993</v>
      </c>
      <c r="E30" s="45"/>
      <c r="I30" s="9" t="s">
        <v>47</v>
      </c>
      <c r="J30" s="32">
        <v>0.96405479999999999</v>
      </c>
      <c r="K30" s="32"/>
      <c r="L30" s="32" t="s">
        <v>50</v>
      </c>
      <c r="M30" s="32"/>
      <c r="N30" s="32"/>
      <c r="O30" s="32"/>
      <c r="P30" s="32"/>
      <c r="Q30" s="13"/>
    </row>
    <row r="31" spans="1:17">
      <c r="B31" s="40">
        <v>8</v>
      </c>
      <c r="C31" s="43">
        <v>25.83</v>
      </c>
      <c r="D31" s="40">
        <v>667.18889999999988</v>
      </c>
      <c r="E31" s="45"/>
      <c r="I31" s="9" t="s">
        <v>48</v>
      </c>
      <c r="J31" s="32">
        <v>143.04051999999999</v>
      </c>
      <c r="K31" s="32"/>
      <c r="L31" s="32"/>
      <c r="M31" s="32"/>
      <c r="N31" s="32"/>
      <c r="O31" s="32"/>
      <c r="P31" s="32"/>
      <c r="Q31" s="13"/>
    </row>
    <row r="32" spans="1:17">
      <c r="B32" s="40">
        <v>12</v>
      </c>
      <c r="C32" s="43">
        <v>22.38</v>
      </c>
      <c r="D32" s="40">
        <v>500.86439999999993</v>
      </c>
      <c r="E32" s="45"/>
      <c r="I32" s="25" t="s">
        <v>49</v>
      </c>
      <c r="J32" s="32">
        <f>FINV(0.95,3,37)</f>
        <v>0.11628143801596144</v>
      </c>
      <c r="K32" s="32"/>
      <c r="L32" s="32"/>
      <c r="M32" s="32"/>
      <c r="N32" s="32"/>
      <c r="O32" s="32"/>
      <c r="P32" s="32"/>
      <c r="Q32" s="13"/>
    </row>
    <row r="33" spans="2:17">
      <c r="B33" s="40">
        <v>152.15</v>
      </c>
      <c r="C33" s="43">
        <v>22.03</v>
      </c>
      <c r="D33" s="40">
        <v>485.32090000000005</v>
      </c>
      <c r="E33" s="45"/>
      <c r="I33" s="25" t="s">
        <v>51</v>
      </c>
      <c r="J33" s="32"/>
      <c r="K33" s="32" t="s">
        <v>52</v>
      </c>
      <c r="L33" s="32"/>
      <c r="M33" s="32"/>
      <c r="N33" s="32"/>
      <c r="O33" s="32"/>
      <c r="P33" s="32"/>
      <c r="Q33" s="13"/>
    </row>
    <row r="34" spans="2:17" ht="15.75" thickBot="1">
      <c r="B34" s="40">
        <v>86</v>
      </c>
      <c r="C34" s="43">
        <v>18</v>
      </c>
      <c r="D34" s="40">
        <v>324</v>
      </c>
      <c r="E34" s="45"/>
      <c r="I34" s="26" t="s">
        <v>53</v>
      </c>
      <c r="J34" s="11"/>
      <c r="K34" s="11"/>
      <c r="L34" s="11"/>
      <c r="M34" s="11"/>
      <c r="N34" s="11"/>
      <c r="O34" s="11"/>
      <c r="P34" s="11"/>
      <c r="Q34" s="14"/>
    </row>
    <row r="35" spans="2:17" ht="15.75" thickBot="1">
      <c r="B35" s="40">
        <v>187</v>
      </c>
      <c r="C35" s="43">
        <v>23</v>
      </c>
      <c r="D35" s="40">
        <v>529</v>
      </c>
      <c r="E35" s="45"/>
    </row>
    <row r="36" spans="2:17">
      <c r="B36" s="40">
        <v>40</v>
      </c>
      <c r="C36" s="43">
        <v>20</v>
      </c>
      <c r="D36" s="40">
        <v>400</v>
      </c>
      <c r="E36" s="45"/>
      <c r="I36" s="7" t="s">
        <v>54</v>
      </c>
      <c r="J36" s="8"/>
      <c r="K36" s="8"/>
      <c r="L36" s="8"/>
      <c r="M36" s="8"/>
      <c r="N36" s="8"/>
      <c r="O36" s="12"/>
    </row>
    <row r="37" spans="2:17">
      <c r="B37" s="40">
        <v>6</v>
      </c>
      <c r="C37" s="43">
        <v>23.03</v>
      </c>
      <c r="D37" s="40">
        <v>530.3809</v>
      </c>
      <c r="E37" s="45"/>
      <c r="I37" s="9"/>
      <c r="J37" s="32"/>
      <c r="K37" s="32"/>
      <c r="L37" s="32"/>
      <c r="M37" s="32"/>
      <c r="N37" s="32"/>
      <c r="O37" s="13"/>
    </row>
    <row r="38" spans="2:17">
      <c r="B38" s="40">
        <v>256.08999999999997</v>
      </c>
      <c r="C38" s="43">
        <v>24.01</v>
      </c>
      <c r="D38" s="40">
        <v>576.48010000000011</v>
      </c>
      <c r="E38" s="45"/>
      <c r="I38" s="30">
        <f t="array" ref="I38:K42">LINEST(B24:B43,C24:D43,1,1)</f>
        <v>1.2761491451038236</v>
      </c>
      <c r="J38" s="33">
        <v>-47.98314975666937</v>
      </c>
      <c r="K38" s="33">
        <v>533.08043892704666</v>
      </c>
      <c r="L38" s="32"/>
      <c r="M38" s="32"/>
      <c r="N38" s="32"/>
      <c r="O38" s="13"/>
    </row>
    <row r="39" spans="2:17">
      <c r="B39" s="40">
        <v>64.040000000000006</v>
      </c>
      <c r="C39" s="43">
        <v>21.52</v>
      </c>
      <c r="D39" s="40">
        <v>463.11039999999997</v>
      </c>
      <c r="E39" s="45"/>
      <c r="I39" s="9">
        <v>0.7006108390232143</v>
      </c>
      <c r="J39" s="32">
        <v>32.525965994447404</v>
      </c>
      <c r="K39" s="32">
        <v>377.07831838437687</v>
      </c>
      <c r="L39" s="32"/>
      <c r="M39" s="32"/>
      <c r="N39" s="32"/>
      <c r="O39" s="13"/>
    </row>
    <row r="40" spans="2:17">
      <c r="B40" s="40">
        <v>30.3</v>
      </c>
      <c r="C40" s="43">
        <v>24.3</v>
      </c>
      <c r="D40" s="40">
        <v>590.49</v>
      </c>
      <c r="E40" s="45"/>
      <c r="I40" s="30">
        <v>0.28907904433175208</v>
      </c>
      <c r="J40" s="32">
        <v>104.66113433762801</v>
      </c>
      <c r="K40" s="32" t="e">
        <v>#N/A</v>
      </c>
      <c r="L40" s="32"/>
      <c r="M40" s="32"/>
      <c r="N40" s="32"/>
      <c r="O40" s="13"/>
    </row>
    <row r="41" spans="2:17">
      <c r="B41" s="40">
        <v>59</v>
      </c>
      <c r="C41" s="43">
        <v>25</v>
      </c>
      <c r="D41" s="40">
        <v>625</v>
      </c>
      <c r="E41" s="45"/>
      <c r="I41" s="30">
        <v>3.4563221933867636</v>
      </c>
      <c r="J41" s="32">
        <v>17</v>
      </c>
      <c r="K41" s="32" t="e">
        <v>#N/A</v>
      </c>
      <c r="L41" s="32"/>
      <c r="M41" s="32"/>
      <c r="N41" s="32"/>
      <c r="O41" s="13"/>
    </row>
    <row r="42" spans="2:17">
      <c r="B42" s="40">
        <v>32.450000000000003</v>
      </c>
      <c r="C42" s="40">
        <v>22.45</v>
      </c>
      <c r="D42" s="40">
        <v>504.00249999999994</v>
      </c>
      <c r="E42" s="45"/>
      <c r="I42" s="9">
        <v>75720.782000736654</v>
      </c>
      <c r="J42" s="32">
        <v>186217.20169426332</v>
      </c>
      <c r="K42" s="32" t="e">
        <v>#N/A</v>
      </c>
      <c r="L42" s="32"/>
      <c r="M42" s="32"/>
      <c r="N42" s="32"/>
      <c r="O42" s="13"/>
    </row>
    <row r="43" spans="2:17">
      <c r="B43" s="40">
        <v>305.5</v>
      </c>
      <c r="C43" s="43">
        <v>24.5</v>
      </c>
      <c r="D43" s="40">
        <v>600.25</v>
      </c>
      <c r="E43" s="45"/>
      <c r="I43" s="9"/>
      <c r="J43" s="32"/>
      <c r="K43" s="32"/>
      <c r="L43" s="32"/>
      <c r="M43" s="32"/>
      <c r="N43" s="32"/>
      <c r="O43" s="13"/>
    </row>
    <row r="44" spans="2:17" ht="15.75" thickBot="1">
      <c r="B44" s="41" t="s">
        <v>28</v>
      </c>
      <c r="C44" s="41" t="s">
        <v>29</v>
      </c>
      <c r="D44" s="41" t="s">
        <v>55</v>
      </c>
      <c r="E44" s="45"/>
      <c r="I44" s="9" t="s">
        <v>33</v>
      </c>
      <c r="J44" s="32"/>
      <c r="K44" s="32" t="s">
        <v>56</v>
      </c>
      <c r="L44" s="32"/>
      <c r="M44" s="32"/>
      <c r="N44" s="32"/>
      <c r="O44" s="13"/>
    </row>
    <row r="45" spans="2:17">
      <c r="E45" s="46"/>
      <c r="I45" s="9" t="s">
        <v>57</v>
      </c>
      <c r="J45" s="32">
        <v>0.28907899999999997</v>
      </c>
      <c r="K45" s="32"/>
      <c r="L45" s="32"/>
      <c r="M45" s="32"/>
      <c r="N45" s="32"/>
      <c r="O45" s="13"/>
    </row>
    <row r="46" spans="2:17">
      <c r="I46" s="9" t="s">
        <v>58</v>
      </c>
      <c r="J46" s="32"/>
      <c r="K46" s="32"/>
      <c r="L46" s="32"/>
      <c r="M46" s="32"/>
      <c r="N46" s="32"/>
      <c r="O46" s="13"/>
    </row>
    <row r="47" spans="2:17">
      <c r="I47" s="9" t="s">
        <v>42</v>
      </c>
      <c r="J47" s="32">
        <f>FINV(0.95,1,37)</f>
        <v>3.9858453162970892E-3</v>
      </c>
      <c r="K47" s="32"/>
      <c r="L47" s="32"/>
      <c r="M47" s="32"/>
      <c r="N47" s="32"/>
      <c r="O47" s="13"/>
    </row>
    <row r="48" spans="2:17">
      <c r="I48" s="9" t="s">
        <v>59</v>
      </c>
      <c r="J48" s="32"/>
      <c r="K48" s="32"/>
      <c r="L48" s="32"/>
      <c r="M48" s="32"/>
      <c r="N48" s="32"/>
      <c r="O48" s="13"/>
    </row>
    <row r="49" spans="2:16" ht="15.75" thickBot="1">
      <c r="I49" s="10" t="s">
        <v>60</v>
      </c>
      <c r="J49" s="11"/>
      <c r="K49" s="11"/>
      <c r="L49" s="11"/>
      <c r="M49" s="11"/>
      <c r="N49" s="11"/>
      <c r="O49" s="14"/>
    </row>
    <row r="50" spans="2:16" ht="15.75" thickBot="1"/>
    <row r="51" spans="2:16">
      <c r="B51" s="39">
        <v>190</v>
      </c>
      <c r="C51" s="42">
        <v>25</v>
      </c>
      <c r="D51" s="7">
        <f t="array" ref="D51:D70">LN(B51:B70)</f>
        <v>5.2470240721604862</v>
      </c>
      <c r="E51" s="39">
        <f t="array" ref="E51:E70">LN(C51:C70)</f>
        <v>3.2188758248682006</v>
      </c>
      <c r="I51" s="7" t="s">
        <v>61</v>
      </c>
      <c r="J51" s="8"/>
      <c r="K51" s="8"/>
      <c r="L51" s="8"/>
      <c r="M51" s="8"/>
      <c r="N51" s="12"/>
    </row>
    <row r="52" spans="2:16">
      <c r="B52" s="40">
        <v>320</v>
      </c>
      <c r="C52" s="43">
        <v>30</v>
      </c>
      <c r="D52" s="9">
        <v>5.768320995793772</v>
      </c>
      <c r="E52" s="40">
        <v>3.4011973816621555</v>
      </c>
      <c r="I52" s="9"/>
      <c r="J52" s="32"/>
      <c r="K52" s="32"/>
      <c r="L52" s="32"/>
      <c r="M52" s="32"/>
      <c r="N52" s="13"/>
    </row>
    <row r="53" spans="2:16">
      <c r="B53" s="40">
        <v>116</v>
      </c>
      <c r="C53" s="43">
        <v>12</v>
      </c>
      <c r="D53" s="9">
        <v>4.7535901911063645</v>
      </c>
      <c r="E53" s="40">
        <v>2.4849066497880004</v>
      </c>
      <c r="I53" s="55">
        <f t="array" ref="I53:J57">LINEST(D51:D70,E51:E70,1,1)</f>
        <v>0.76565003421636957</v>
      </c>
      <c r="J53" s="48">
        <v>1.8447885105347792</v>
      </c>
      <c r="K53" s="32"/>
      <c r="L53" s="52" t="s">
        <v>65</v>
      </c>
      <c r="M53" s="53"/>
      <c r="N53" s="56">
        <v>5.0144700000000002</v>
      </c>
    </row>
    <row r="54" spans="2:16">
      <c r="B54" s="40">
        <v>292</v>
      </c>
      <c r="C54" s="43">
        <v>20</v>
      </c>
      <c r="D54" s="9">
        <v>5.6767538022682817</v>
      </c>
      <c r="E54" s="40">
        <v>2.9957322735539909</v>
      </c>
      <c r="I54" s="9">
        <v>1.5703137453688474</v>
      </c>
      <c r="J54" s="49">
        <v>4.926639328965627</v>
      </c>
      <c r="K54" s="32"/>
      <c r="L54" s="50" t="s">
        <v>66</v>
      </c>
      <c r="M54" s="54"/>
      <c r="N54" s="57"/>
    </row>
    <row r="55" spans="2:16">
      <c r="B55" s="40">
        <v>120</v>
      </c>
      <c r="C55" s="43">
        <v>28</v>
      </c>
      <c r="D55" s="9">
        <v>4.7874917427820458</v>
      </c>
      <c r="E55" s="40">
        <v>3.3322045101752038</v>
      </c>
      <c r="I55" s="9">
        <v>1.3035176536535846E-2</v>
      </c>
      <c r="J55" s="49">
        <v>1.4120840978833311</v>
      </c>
      <c r="K55" s="32"/>
      <c r="L55" s="32"/>
      <c r="M55" s="32"/>
      <c r="N55" s="13"/>
    </row>
    <row r="56" spans="2:16">
      <c r="B56" s="40">
        <v>345.88</v>
      </c>
      <c r="C56" s="43">
        <v>33.11</v>
      </c>
      <c r="D56" s="9">
        <v>5.8460918940922291</v>
      </c>
      <c r="E56" s="40">
        <v>3.4998353515591547</v>
      </c>
      <c r="I56" s="9">
        <v>0.23773205698888922</v>
      </c>
      <c r="J56" s="49">
        <v>18</v>
      </c>
      <c r="K56" s="32"/>
      <c r="L56" s="32" t="s">
        <v>33</v>
      </c>
      <c r="M56" s="32"/>
      <c r="N56" s="13" t="s">
        <v>68</v>
      </c>
    </row>
    <row r="57" spans="2:16">
      <c r="B57" s="40">
        <v>5</v>
      </c>
      <c r="C57" s="43">
        <v>22.38</v>
      </c>
      <c r="D57" s="9">
        <v>1.6094379124341003</v>
      </c>
      <c r="E57" s="40">
        <v>3.1081677028837791</v>
      </c>
      <c r="I57" s="58">
        <v>0.47403332347273164</v>
      </c>
      <c r="J57" s="51">
        <v>35.891666990909663</v>
      </c>
      <c r="K57" s="32"/>
      <c r="L57" s="36" t="s">
        <v>67</v>
      </c>
      <c r="M57" s="32" t="s">
        <v>69</v>
      </c>
      <c r="N57" s="13"/>
    </row>
    <row r="58" spans="2:16" ht="15.75" thickBot="1">
      <c r="B58" s="40">
        <v>8</v>
      </c>
      <c r="C58" s="43">
        <v>25.83</v>
      </c>
      <c r="D58" s="9">
        <v>2.0794415416798357</v>
      </c>
      <c r="E58" s="40">
        <v>3.2515366071077492</v>
      </c>
      <c r="I58" s="10"/>
      <c r="J58" s="11"/>
      <c r="K58" s="11"/>
      <c r="L58" s="59" t="s">
        <v>70</v>
      </c>
      <c r="M58" s="11"/>
      <c r="N58" s="14"/>
    </row>
    <row r="59" spans="2:16" ht="15.75" thickBot="1">
      <c r="B59" s="40">
        <v>12</v>
      </c>
      <c r="C59" s="43">
        <v>22.38</v>
      </c>
      <c r="D59" s="9">
        <v>2.4849066497880004</v>
      </c>
      <c r="E59" s="40">
        <v>3.1081677028837791</v>
      </c>
    </row>
    <row r="60" spans="2:16">
      <c r="B60" s="40">
        <v>152.15</v>
      </c>
      <c r="C60" s="43">
        <v>22.03</v>
      </c>
      <c r="D60" s="9">
        <v>5.0248668763429798</v>
      </c>
      <c r="E60" s="40">
        <v>3.092405160814252</v>
      </c>
      <c r="I60" s="7" t="s">
        <v>71</v>
      </c>
      <c r="J60" s="8"/>
      <c r="K60" s="8"/>
      <c r="L60" s="8"/>
      <c r="M60" s="8"/>
      <c r="N60" s="8"/>
      <c r="O60" s="8"/>
      <c r="P60" s="12"/>
    </row>
    <row r="61" spans="2:16">
      <c r="B61" s="40">
        <v>86</v>
      </c>
      <c r="C61" s="43">
        <v>18</v>
      </c>
      <c r="D61" s="9">
        <v>4.4543472962535073</v>
      </c>
      <c r="E61" s="40">
        <v>2.8903717578961645</v>
      </c>
      <c r="I61" s="30" t="s">
        <v>72</v>
      </c>
      <c r="J61" s="33"/>
      <c r="K61" s="33"/>
      <c r="L61" s="33"/>
      <c r="M61" s="32"/>
      <c r="N61" s="32"/>
      <c r="O61" s="32"/>
      <c r="P61" s="13"/>
    </row>
    <row r="62" spans="2:16">
      <c r="B62" s="40">
        <v>187</v>
      </c>
      <c r="C62" s="43">
        <v>23</v>
      </c>
      <c r="D62" s="9">
        <v>5.2311086168545868</v>
      </c>
      <c r="E62" s="40">
        <v>3.1354942159291497</v>
      </c>
      <c r="I62" s="9" t="s">
        <v>47</v>
      </c>
      <c r="J62" s="32">
        <v>0.96405479999999999</v>
      </c>
      <c r="K62" s="32"/>
      <c r="L62" s="32"/>
      <c r="M62" s="32"/>
      <c r="N62" s="32"/>
      <c r="O62" s="32"/>
      <c r="P62" s="13"/>
    </row>
    <row r="63" spans="2:16" ht="15.75" thickBot="1">
      <c r="B63" s="40">
        <v>40</v>
      </c>
      <c r="C63" s="43">
        <v>20</v>
      </c>
      <c r="D63" s="9">
        <v>3.6888794541139363</v>
      </c>
      <c r="E63" s="40">
        <v>2.9957322735539909</v>
      </c>
      <c r="I63" s="60" t="s">
        <v>33</v>
      </c>
      <c r="J63" s="61"/>
      <c r="K63" s="61" t="s">
        <v>46</v>
      </c>
      <c r="L63" s="61"/>
      <c r="M63" s="61"/>
      <c r="N63" s="61"/>
      <c r="O63" s="61"/>
      <c r="P63" s="62"/>
    </row>
    <row r="64" spans="2:16">
      <c r="B64" s="40">
        <v>6</v>
      </c>
      <c r="C64" s="43">
        <v>23.03</v>
      </c>
      <c r="D64" s="9">
        <v>1.791759469228055</v>
      </c>
      <c r="E64" s="40">
        <v>3.136797713832594</v>
      </c>
    </row>
    <row r="65" spans="2:5">
      <c r="B65" s="40">
        <v>256.08999999999997</v>
      </c>
      <c r="C65" s="43">
        <v>24.01</v>
      </c>
      <c r="D65" s="9">
        <v>5.5455289451959464</v>
      </c>
      <c r="E65" s="40">
        <v>3.178470410233162</v>
      </c>
    </row>
    <row r="66" spans="2:5">
      <c r="B66" s="40">
        <v>64.040000000000006</v>
      </c>
      <c r="C66" s="43">
        <v>21.52</v>
      </c>
      <c r="D66" s="9">
        <v>4.1595078881285144</v>
      </c>
      <c r="E66" s="40">
        <v>3.0689827352935835</v>
      </c>
    </row>
    <row r="67" spans="2:5">
      <c r="B67" s="40">
        <v>30.3</v>
      </c>
      <c r="C67" s="43">
        <v>24.3</v>
      </c>
      <c r="D67" s="9">
        <v>3.4111477125153233</v>
      </c>
      <c r="E67" s="40">
        <v>3.1904763503465028</v>
      </c>
    </row>
    <row r="68" spans="2:5">
      <c r="B68" s="40">
        <v>59</v>
      </c>
      <c r="C68" s="43">
        <v>25</v>
      </c>
      <c r="D68" s="9">
        <v>4.0775374439057197</v>
      </c>
      <c r="E68" s="40">
        <v>3.2188758248682006</v>
      </c>
    </row>
    <row r="69" spans="2:5">
      <c r="B69" s="40">
        <v>32.450000000000003</v>
      </c>
      <c r="C69" s="40">
        <v>22.45</v>
      </c>
      <c r="D69" s="9">
        <v>3.4797004431500991</v>
      </c>
      <c r="E69" s="40">
        <v>3.1112906141882632</v>
      </c>
    </row>
    <row r="70" spans="2:5">
      <c r="B70" s="40">
        <v>305.5</v>
      </c>
      <c r="C70" s="43">
        <v>24.5</v>
      </c>
      <c r="D70" s="9">
        <v>5.7219497786116502</v>
      </c>
      <c r="E70" s="40">
        <v>3.1986731175506815</v>
      </c>
    </row>
    <row r="71" spans="2:5" ht="15.75" thickBot="1">
      <c r="B71" s="41" t="s">
        <v>28</v>
      </c>
      <c r="C71" s="41" t="s">
        <v>64</v>
      </c>
      <c r="D71" s="10" t="s">
        <v>62</v>
      </c>
      <c r="E71" s="47" t="s">
        <v>63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2111</dc:creator>
  <cp:lastModifiedBy>2111</cp:lastModifiedBy>
  <dcterms:created xsi:type="dcterms:W3CDTF">2016-11-28T18:19:44Z</dcterms:created>
  <dcterms:modified xsi:type="dcterms:W3CDTF">2016-11-30T08:02:12Z</dcterms:modified>
</cp:coreProperties>
</file>